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006_onepunchman_config\Dev\"/>
    </mc:Choice>
  </mc:AlternateContent>
  <bookViews>
    <workbookView xWindow="0" yWindow="0" windowWidth="28125" windowHeight="12540"/>
  </bookViews>
  <sheets>
    <sheet name="Sheet1" sheetId="1" r:id="rId1"/>
    <sheet name="Sheet2" sheetId="2" r:id="rId2"/>
    <sheet name="Sheet4" sheetId="3" r:id="rId3"/>
    <sheet name="Sheet5" sheetId="4" r:id="rId4"/>
    <sheet name="Sheet6" sheetId="5" r:id="rId5"/>
    <sheet name="Sheet7" sheetId="6" r:id="rId6"/>
    <sheet name="Sheet3" sheetId="7" r:id="rId7"/>
  </sheets>
  <calcPr calcId="162913"/>
</workbook>
</file>

<file path=xl/calcChain.xml><?xml version="1.0" encoding="utf-8"?>
<calcChain xmlns="http://schemas.openxmlformats.org/spreadsheetml/2006/main">
  <c r="B224" i="1" l="1"/>
  <c r="B223" i="1"/>
  <c r="B269" i="1"/>
  <c r="B268" i="1"/>
  <c r="B267" i="1" l="1"/>
  <c r="B222" i="1"/>
  <c r="B221" i="1" l="1"/>
  <c r="B220" i="1"/>
  <c r="B266" i="1"/>
  <c r="B265" i="1"/>
  <c r="B219" i="1" l="1"/>
  <c r="B264" i="1"/>
  <c r="B218" i="1" l="1"/>
  <c r="B263" i="1"/>
  <c r="F9" i="7" l="1"/>
  <c r="F11" i="7"/>
  <c r="F12" i="7"/>
  <c r="F10" i="7"/>
  <c r="F8" i="7"/>
  <c r="F14" i="7" s="1"/>
  <c r="F7" i="7"/>
  <c r="F13" i="7" s="1"/>
  <c r="F18" i="7" l="1"/>
  <c r="F15" i="7"/>
  <c r="F17" i="7"/>
  <c r="F16" i="7"/>
  <c r="D18" i="7"/>
  <c r="E18" i="7" s="1"/>
  <c r="D17" i="7"/>
  <c r="E17" i="7" s="1"/>
  <c r="D16" i="7"/>
  <c r="E16" i="7" s="1"/>
  <c r="D15" i="7"/>
  <c r="E15" i="7" s="1"/>
  <c r="D14" i="7"/>
  <c r="E14" i="7" s="1"/>
  <c r="D13" i="7"/>
  <c r="E13" i="7" s="1"/>
  <c r="D12" i="7"/>
  <c r="E12" i="7" s="1"/>
  <c r="D11" i="7"/>
  <c r="E11" i="7" s="1"/>
  <c r="D10" i="7"/>
  <c r="E10" i="7" s="1"/>
  <c r="D9" i="7"/>
  <c r="E9" i="7" s="1"/>
  <c r="D8" i="7"/>
  <c r="E8" i="7" s="1"/>
  <c r="D7" i="7"/>
  <c r="E7" i="7" s="1"/>
  <c r="D6" i="7"/>
  <c r="E6" i="7" s="1"/>
  <c r="D5" i="7"/>
  <c r="E5" i="7" s="1"/>
  <c r="D4" i="7"/>
  <c r="E4" i="7" s="1"/>
  <c r="D3" i="7"/>
  <c r="E3" i="7" s="1"/>
  <c r="D2" i="7"/>
  <c r="E2" i="7" s="1"/>
  <c r="D1" i="7"/>
  <c r="E1" i="7" s="1"/>
  <c r="B299" i="1"/>
  <c r="B300" i="1"/>
  <c r="B301" i="1"/>
  <c r="B302" i="1"/>
  <c r="B303" i="1"/>
  <c r="B304" i="1"/>
  <c r="B305" i="1"/>
  <c r="B306" i="1"/>
  <c r="B307" i="1"/>
  <c r="B308" i="1"/>
  <c r="B309" i="1"/>
  <c r="B310" i="1"/>
  <c r="B311" i="1"/>
  <c r="B312" i="1"/>
  <c r="B313" i="1"/>
  <c r="B314" i="1"/>
  <c r="B315" i="1"/>
  <c r="B298" i="1"/>
  <c r="G299" i="1" l="1"/>
  <c r="D299" i="1" s="1"/>
  <c r="G313" i="1"/>
  <c r="D313" i="1" s="1"/>
  <c r="G312" i="1"/>
  <c r="D312" i="1" s="1"/>
  <c r="G308" i="1"/>
  <c r="D308" i="1" s="1"/>
  <c r="G304" i="1"/>
  <c r="D304" i="1" s="1"/>
  <c r="G300" i="1"/>
  <c r="D300" i="1" s="1"/>
  <c r="G315" i="1"/>
  <c r="D315" i="1" s="1"/>
  <c r="G310" i="1"/>
  <c r="D310" i="1" s="1"/>
  <c r="G306" i="1"/>
  <c r="D306" i="1" s="1"/>
  <c r="G302" i="1"/>
  <c r="D302" i="1" s="1"/>
  <c r="G314" i="1"/>
  <c r="D314" i="1" s="1"/>
  <c r="G309" i="1"/>
  <c r="D309" i="1" s="1"/>
  <c r="G305" i="1"/>
  <c r="D305" i="1" s="1"/>
  <c r="G301" i="1"/>
  <c r="D301" i="1" s="1"/>
  <c r="G298" i="1"/>
  <c r="D298" i="1" s="1"/>
  <c r="G311" i="1"/>
  <c r="D311" i="1" s="1"/>
  <c r="G307" i="1"/>
  <c r="D307" i="1" s="1"/>
  <c r="G303" i="1"/>
  <c r="D303" i="1" s="1"/>
  <c r="B262" i="1" l="1"/>
  <c r="B261" i="1"/>
  <c r="E241" i="6"/>
  <c r="F241" i="6" s="1"/>
  <c r="E240" i="6"/>
  <c r="F240" i="6" s="1"/>
  <c r="E239" i="6"/>
  <c r="F239" i="6" s="1"/>
  <c r="E238" i="6"/>
  <c r="F238" i="6" s="1"/>
  <c r="E237" i="6"/>
  <c r="F237" i="6" s="1"/>
  <c r="E236" i="6"/>
  <c r="F236" i="6" s="1"/>
  <c r="E235" i="6"/>
  <c r="F235" i="6" s="1"/>
  <c r="E234" i="6"/>
  <c r="F234" i="6" s="1"/>
  <c r="E233" i="6"/>
  <c r="F233" i="6" s="1"/>
  <c r="E232" i="6"/>
  <c r="F232" i="6" s="1"/>
  <c r="E231" i="6"/>
  <c r="F231" i="6" s="1"/>
  <c r="E230" i="6"/>
  <c r="F230" i="6" s="1"/>
  <c r="E229" i="6"/>
  <c r="F229" i="6" s="1"/>
  <c r="E228" i="6"/>
  <c r="F228" i="6" s="1"/>
  <c r="E227" i="6"/>
  <c r="F227" i="6" s="1"/>
  <c r="E226" i="6"/>
  <c r="F226" i="6" s="1"/>
  <c r="E225" i="6"/>
  <c r="F225" i="6" s="1"/>
  <c r="E224" i="6"/>
  <c r="F224" i="6" s="1"/>
  <c r="E223" i="6"/>
  <c r="F223" i="6" s="1"/>
  <c r="E222" i="6"/>
  <c r="F222" i="6" s="1"/>
  <c r="E221" i="6"/>
  <c r="F221" i="6" s="1"/>
  <c r="E220" i="6"/>
  <c r="F220" i="6" s="1"/>
  <c r="E219" i="6"/>
  <c r="F219" i="6" s="1"/>
  <c r="E218" i="6"/>
  <c r="F218" i="6" s="1"/>
  <c r="E217" i="6"/>
  <c r="F217" i="6" s="1"/>
  <c r="E216" i="6"/>
  <c r="F216" i="6" s="1"/>
  <c r="E215" i="6"/>
  <c r="F215" i="6" s="1"/>
  <c r="E214" i="6"/>
  <c r="F214" i="6" s="1"/>
  <c r="E213" i="6"/>
  <c r="F213" i="6" s="1"/>
  <c r="E212" i="6"/>
  <c r="F212" i="6" s="1"/>
  <c r="E211" i="6"/>
  <c r="F211" i="6" s="1"/>
  <c r="E210" i="6"/>
  <c r="F210" i="6" s="1"/>
  <c r="E209" i="6"/>
  <c r="F209" i="6" s="1"/>
  <c r="E208" i="6"/>
  <c r="F208" i="6" s="1"/>
  <c r="E207" i="6"/>
  <c r="F207" i="6" s="1"/>
  <c r="E206" i="6"/>
  <c r="F206" i="6" s="1"/>
  <c r="E205" i="6"/>
  <c r="F205" i="6" s="1"/>
  <c r="E204" i="6"/>
  <c r="F204" i="6" s="1"/>
  <c r="E203" i="6"/>
  <c r="F203" i="6" s="1"/>
  <c r="E202" i="6"/>
  <c r="F202" i="6" s="1"/>
  <c r="E201" i="6"/>
  <c r="F201" i="6" s="1"/>
  <c r="E200" i="6"/>
  <c r="F200" i="6" s="1"/>
  <c r="E199" i="6"/>
  <c r="F199" i="6" s="1"/>
  <c r="E198" i="6"/>
  <c r="F198" i="6" s="1"/>
  <c r="E197" i="6"/>
  <c r="F197" i="6" s="1"/>
  <c r="E196" i="6"/>
  <c r="F196" i="6" s="1"/>
  <c r="E195" i="6"/>
  <c r="F195" i="6" s="1"/>
  <c r="E194" i="6"/>
  <c r="F194" i="6" s="1"/>
  <c r="E193" i="6"/>
  <c r="F193" i="6" s="1"/>
  <c r="E192" i="6"/>
  <c r="F192" i="6" s="1"/>
  <c r="E191" i="6"/>
  <c r="F191" i="6" s="1"/>
  <c r="E190" i="6"/>
  <c r="F190" i="6" s="1"/>
  <c r="E189" i="6"/>
  <c r="F189" i="6" s="1"/>
  <c r="E188" i="6"/>
  <c r="F188" i="6" s="1"/>
  <c r="E187" i="6"/>
  <c r="F187" i="6" s="1"/>
  <c r="E186" i="6"/>
  <c r="F186" i="6" s="1"/>
  <c r="E185" i="6"/>
  <c r="F185" i="6" s="1"/>
  <c r="E184" i="6"/>
  <c r="F184" i="6" s="1"/>
  <c r="E183" i="6"/>
  <c r="F183" i="6" s="1"/>
  <c r="E182" i="6"/>
  <c r="F182" i="6" s="1"/>
  <c r="E181" i="6"/>
  <c r="F181" i="6" s="1"/>
  <c r="E180" i="6"/>
  <c r="F180" i="6" s="1"/>
  <c r="E179" i="6"/>
  <c r="F179" i="6" s="1"/>
  <c r="E178" i="6"/>
  <c r="F178" i="6" s="1"/>
  <c r="E177" i="6"/>
  <c r="F177" i="6" s="1"/>
  <c r="E176" i="6"/>
  <c r="F176" i="6" s="1"/>
  <c r="E175" i="6"/>
  <c r="F175" i="6" s="1"/>
  <c r="E174" i="6"/>
  <c r="F174" i="6" s="1"/>
  <c r="E173" i="6"/>
  <c r="F173" i="6" s="1"/>
  <c r="E172" i="6"/>
  <c r="F172" i="6" s="1"/>
  <c r="E171" i="6"/>
  <c r="F171" i="6" s="1"/>
  <c r="E170" i="6"/>
  <c r="F170" i="6" s="1"/>
  <c r="E169" i="6"/>
  <c r="F169" i="6" s="1"/>
  <c r="E168" i="6"/>
  <c r="F168" i="6" s="1"/>
  <c r="E167" i="6"/>
  <c r="F167" i="6" s="1"/>
  <c r="E166" i="6"/>
  <c r="F166" i="6" s="1"/>
  <c r="E165" i="6"/>
  <c r="F165" i="6" s="1"/>
  <c r="E164" i="6"/>
  <c r="F164" i="6" s="1"/>
  <c r="E163" i="6"/>
  <c r="F163" i="6" s="1"/>
  <c r="E162" i="6"/>
  <c r="F162" i="6" s="1"/>
  <c r="E161" i="6"/>
  <c r="F161" i="6" s="1"/>
  <c r="E160" i="6"/>
  <c r="F160" i="6" s="1"/>
  <c r="E159" i="6"/>
  <c r="F159" i="6" s="1"/>
  <c r="E158" i="6"/>
  <c r="F158" i="6" s="1"/>
  <c r="E157" i="6"/>
  <c r="F157" i="6" s="1"/>
  <c r="E156" i="6"/>
  <c r="F156" i="6" s="1"/>
  <c r="E155" i="6"/>
  <c r="F155" i="6" s="1"/>
  <c r="E154" i="6"/>
  <c r="F154" i="6" s="1"/>
  <c r="E153" i="6"/>
  <c r="F153" i="6" s="1"/>
  <c r="E152" i="6"/>
  <c r="F152" i="6" s="1"/>
  <c r="E151" i="6"/>
  <c r="F151" i="6" s="1"/>
  <c r="E150" i="6"/>
  <c r="F150" i="6" s="1"/>
  <c r="E149" i="6"/>
  <c r="F149" i="6" s="1"/>
  <c r="E148" i="6"/>
  <c r="F148" i="6" s="1"/>
  <c r="E147" i="6"/>
  <c r="F147" i="6" s="1"/>
  <c r="E146" i="6"/>
  <c r="F146" i="6" s="1"/>
  <c r="E145" i="6"/>
  <c r="F145" i="6" s="1"/>
  <c r="E144" i="6"/>
  <c r="F144" i="6" s="1"/>
  <c r="E143" i="6"/>
  <c r="F143" i="6" s="1"/>
  <c r="E142" i="6"/>
  <c r="F142" i="6" s="1"/>
  <c r="E141" i="6"/>
  <c r="F141" i="6" s="1"/>
  <c r="E140" i="6"/>
  <c r="F140" i="6" s="1"/>
  <c r="E139" i="6"/>
  <c r="F139" i="6" s="1"/>
  <c r="E138" i="6"/>
  <c r="F138" i="6" s="1"/>
  <c r="E137" i="6"/>
  <c r="F137" i="6" s="1"/>
  <c r="E136" i="6"/>
  <c r="F136" i="6" s="1"/>
  <c r="E135" i="6"/>
  <c r="F135" i="6" s="1"/>
  <c r="E134" i="6"/>
  <c r="F134" i="6" s="1"/>
  <c r="E133" i="6"/>
  <c r="F133" i="6" s="1"/>
  <c r="E132" i="6"/>
  <c r="F132" i="6" s="1"/>
  <c r="E131" i="6"/>
  <c r="F131" i="6" s="1"/>
  <c r="E130" i="6"/>
  <c r="F130" i="6" s="1"/>
  <c r="E129" i="6"/>
  <c r="F129" i="6" s="1"/>
  <c r="E128" i="6"/>
  <c r="F128" i="6" s="1"/>
  <c r="E127" i="6"/>
  <c r="F127" i="6" s="1"/>
  <c r="E126" i="6"/>
  <c r="F126" i="6" s="1"/>
  <c r="E125" i="6"/>
  <c r="F125" i="6" s="1"/>
  <c r="E124" i="6"/>
  <c r="F124" i="6" s="1"/>
  <c r="E123" i="6"/>
  <c r="F123" i="6" s="1"/>
  <c r="E122" i="6"/>
  <c r="F122" i="6" s="1"/>
  <c r="E121" i="6"/>
  <c r="F121" i="6" s="1"/>
  <c r="E120" i="6"/>
  <c r="F120" i="6" s="1"/>
  <c r="E119" i="6"/>
  <c r="F119" i="6" s="1"/>
  <c r="E118" i="6"/>
  <c r="F118" i="6" s="1"/>
  <c r="E117" i="6"/>
  <c r="F117" i="6" s="1"/>
  <c r="E116" i="6"/>
  <c r="F116" i="6" s="1"/>
  <c r="E115" i="6"/>
  <c r="F115" i="6" s="1"/>
  <c r="E114" i="6"/>
  <c r="F114" i="6" s="1"/>
  <c r="E113" i="6"/>
  <c r="F113" i="6" s="1"/>
  <c r="E112" i="6"/>
  <c r="F112" i="6" s="1"/>
  <c r="E111" i="6"/>
  <c r="F111" i="6" s="1"/>
  <c r="E110" i="6"/>
  <c r="F110" i="6" s="1"/>
  <c r="E109" i="6"/>
  <c r="F109" i="6" s="1"/>
  <c r="E108" i="6"/>
  <c r="F108" i="6" s="1"/>
  <c r="E107" i="6"/>
  <c r="F107" i="6" s="1"/>
  <c r="E106" i="6"/>
  <c r="F106" i="6" s="1"/>
  <c r="E105" i="6"/>
  <c r="F105" i="6" s="1"/>
  <c r="E104" i="6"/>
  <c r="F104" i="6" s="1"/>
  <c r="E103" i="6"/>
  <c r="F103" i="6" s="1"/>
  <c r="E102" i="6"/>
  <c r="F102" i="6" s="1"/>
  <c r="E101" i="6"/>
  <c r="F101" i="6" s="1"/>
  <c r="E100" i="6"/>
  <c r="F100" i="6" s="1"/>
  <c r="E99" i="6"/>
  <c r="F99" i="6" s="1"/>
  <c r="E98" i="6"/>
  <c r="F98" i="6" s="1"/>
  <c r="E97" i="6"/>
  <c r="F97" i="6" s="1"/>
  <c r="E96" i="6"/>
  <c r="F96" i="6" s="1"/>
  <c r="E95" i="6"/>
  <c r="F95" i="6" s="1"/>
  <c r="E94" i="6"/>
  <c r="F94" i="6" s="1"/>
  <c r="E93" i="6"/>
  <c r="F93" i="6" s="1"/>
  <c r="E92" i="6"/>
  <c r="F92" i="6" s="1"/>
  <c r="E91" i="6"/>
  <c r="F91" i="6" s="1"/>
  <c r="E90" i="6"/>
  <c r="F90" i="6" s="1"/>
  <c r="E89" i="6"/>
  <c r="F89" i="6" s="1"/>
  <c r="E88" i="6"/>
  <c r="F88" i="6" s="1"/>
  <c r="E87" i="6"/>
  <c r="F87" i="6" s="1"/>
  <c r="E86" i="6"/>
  <c r="F86" i="6" s="1"/>
  <c r="E85" i="6"/>
  <c r="F85" i="6" s="1"/>
  <c r="E84" i="6"/>
  <c r="F84" i="6" s="1"/>
  <c r="E83" i="6"/>
  <c r="F83" i="6" s="1"/>
  <c r="E82" i="6"/>
  <c r="F82" i="6" s="1"/>
  <c r="E81" i="6"/>
  <c r="F81" i="6" s="1"/>
  <c r="E80" i="6"/>
  <c r="F80" i="6" s="1"/>
  <c r="E79" i="6"/>
  <c r="F79" i="6" s="1"/>
  <c r="E78" i="6"/>
  <c r="F78" i="6" s="1"/>
  <c r="E77" i="6"/>
  <c r="F77" i="6" s="1"/>
  <c r="E76" i="6"/>
  <c r="F76" i="6" s="1"/>
  <c r="E75" i="6"/>
  <c r="F75" i="6" s="1"/>
  <c r="E74" i="6"/>
  <c r="F74" i="6" s="1"/>
  <c r="E73" i="6"/>
  <c r="F73" i="6" s="1"/>
  <c r="F72" i="6"/>
  <c r="E72" i="6"/>
  <c r="F71" i="6"/>
  <c r="E71" i="6"/>
  <c r="F70" i="6"/>
  <c r="E70" i="6"/>
  <c r="F69" i="6"/>
  <c r="E69" i="6"/>
  <c r="F68" i="6"/>
  <c r="E68" i="6"/>
  <c r="F67" i="6"/>
  <c r="E67" i="6"/>
  <c r="F66" i="6"/>
  <c r="E66" i="6"/>
  <c r="F65" i="6"/>
  <c r="E65" i="6"/>
  <c r="F64" i="6"/>
  <c r="E64" i="6"/>
  <c r="F63" i="6"/>
  <c r="E63" i="6"/>
  <c r="F62" i="6"/>
  <c r="E62" i="6"/>
  <c r="F61" i="6"/>
  <c r="E61" i="6"/>
  <c r="F60" i="6"/>
  <c r="E60" i="6"/>
  <c r="F59" i="6"/>
  <c r="E59" i="6"/>
  <c r="F58" i="6"/>
  <c r="E58" i="6"/>
  <c r="F57" i="6"/>
  <c r="E57" i="6"/>
  <c r="F56" i="6"/>
  <c r="E56" i="6"/>
  <c r="F55" i="6"/>
  <c r="E55" i="6"/>
  <c r="F54" i="6"/>
  <c r="E54" i="6"/>
  <c r="F53" i="6"/>
  <c r="E53" i="6"/>
  <c r="F52" i="6"/>
  <c r="E52" i="6"/>
  <c r="F51" i="6"/>
  <c r="E51" i="6"/>
  <c r="F50" i="6"/>
  <c r="E50" i="6"/>
  <c r="F49" i="6"/>
  <c r="E49" i="6"/>
  <c r="F48" i="6"/>
  <c r="E48" i="6"/>
  <c r="F47" i="6"/>
  <c r="E47" i="6"/>
  <c r="F46" i="6"/>
  <c r="E46" i="6"/>
  <c r="F45" i="6"/>
  <c r="E45" i="6"/>
  <c r="F44" i="6"/>
  <c r="E44" i="6"/>
  <c r="F43" i="6"/>
  <c r="E43" i="6"/>
  <c r="F42" i="6"/>
  <c r="E42" i="6"/>
  <c r="F41" i="6"/>
  <c r="E41" i="6"/>
  <c r="F40" i="6"/>
  <c r="E40" i="6"/>
  <c r="F39" i="6"/>
  <c r="E39" i="6"/>
  <c r="F38" i="6"/>
  <c r="E38" i="6"/>
  <c r="F37" i="6"/>
  <c r="E37" i="6"/>
  <c r="F36" i="6"/>
  <c r="E36" i="6"/>
  <c r="F35" i="6"/>
  <c r="E35" i="6"/>
  <c r="F34" i="6"/>
  <c r="E34" i="6"/>
  <c r="F33" i="6"/>
  <c r="E33" i="6"/>
  <c r="F32" i="6"/>
  <c r="E32" i="6"/>
  <c r="F31" i="6"/>
  <c r="E31" i="6"/>
  <c r="F30" i="6"/>
  <c r="E30" i="6"/>
  <c r="F29" i="6"/>
  <c r="E29" i="6"/>
  <c r="F28" i="6"/>
  <c r="E28" i="6"/>
  <c r="F27" i="6"/>
  <c r="E27" i="6"/>
  <c r="F26" i="6"/>
  <c r="E26" i="6"/>
  <c r="F25" i="6"/>
  <c r="E25" i="6"/>
  <c r="F24" i="6"/>
  <c r="E24" i="6"/>
  <c r="F23" i="6"/>
  <c r="E23" i="6"/>
  <c r="F22" i="6"/>
  <c r="E22" i="6"/>
  <c r="F21" i="6"/>
  <c r="E21" i="6"/>
  <c r="F20" i="6"/>
  <c r="E20" i="6"/>
  <c r="F19" i="6"/>
  <c r="E19" i="6"/>
  <c r="F18" i="6"/>
  <c r="E18" i="6"/>
  <c r="F17" i="6"/>
  <c r="E17" i="6"/>
  <c r="F16" i="6"/>
  <c r="E16" i="6"/>
  <c r="F15" i="6"/>
  <c r="E15" i="6"/>
  <c r="F14" i="6"/>
  <c r="E14" i="6"/>
  <c r="F13" i="6"/>
  <c r="E13" i="6"/>
  <c r="F12" i="6"/>
  <c r="E12" i="6"/>
  <c r="F11" i="6"/>
  <c r="E11" i="6"/>
  <c r="F10" i="6"/>
  <c r="E10" i="6"/>
  <c r="F9" i="6"/>
  <c r="E9" i="6"/>
  <c r="F8" i="6"/>
  <c r="E8" i="6"/>
  <c r="F7" i="6"/>
  <c r="E7" i="6"/>
  <c r="F6" i="6"/>
  <c r="E6" i="6"/>
  <c r="F5" i="6"/>
  <c r="E5" i="6"/>
  <c r="F4" i="6"/>
  <c r="E4" i="6"/>
  <c r="F3" i="6"/>
  <c r="E3" i="6"/>
  <c r="F2" i="6"/>
  <c r="E2" i="6"/>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E60" i="3"/>
  <c r="D60" i="3"/>
  <c r="D59" i="3"/>
  <c r="E59" i="3" s="1"/>
  <c r="E58" i="3"/>
  <c r="D58" i="3"/>
  <c r="E57" i="3"/>
  <c r="D57" i="3"/>
  <c r="E56" i="3"/>
  <c r="D56" i="3"/>
  <c r="D55" i="3"/>
  <c r="E55" i="3" s="1"/>
  <c r="E54" i="3"/>
  <c r="D54" i="3"/>
  <c r="E53" i="3"/>
  <c r="D53" i="3"/>
  <c r="D52" i="3"/>
  <c r="E52" i="3" s="1"/>
  <c r="D51" i="3"/>
  <c r="E51" i="3" s="1"/>
  <c r="E50" i="3"/>
  <c r="D50" i="3"/>
  <c r="E49" i="3"/>
  <c r="D49" i="3"/>
  <c r="E48" i="3"/>
  <c r="D48" i="3"/>
  <c r="D47" i="3"/>
  <c r="E47" i="3" s="1"/>
  <c r="E46" i="3"/>
  <c r="D46" i="3"/>
  <c r="E45" i="3"/>
  <c r="D45" i="3"/>
  <c r="D44" i="3"/>
  <c r="E44" i="3" s="1"/>
  <c r="D43" i="3"/>
  <c r="E43" i="3" s="1"/>
  <c r="E42" i="3"/>
  <c r="D42" i="3"/>
  <c r="E41" i="3"/>
  <c r="D41" i="3"/>
  <c r="E40" i="3"/>
  <c r="D40" i="3"/>
  <c r="D39" i="3"/>
  <c r="E39" i="3" s="1"/>
  <c r="E38" i="3"/>
  <c r="D38" i="3"/>
  <c r="E37" i="3"/>
  <c r="D37" i="3"/>
  <c r="D36" i="3"/>
  <c r="E36" i="3" s="1"/>
  <c r="D35" i="3"/>
  <c r="E35" i="3" s="1"/>
  <c r="F34" i="3"/>
  <c r="F46" i="3" s="1"/>
  <c r="F58" i="3" s="1"/>
  <c r="E34" i="3"/>
  <c r="D34" i="3"/>
  <c r="E33" i="3"/>
  <c r="D33" i="3"/>
  <c r="E32" i="3"/>
  <c r="D32" i="3"/>
  <c r="D31" i="3"/>
  <c r="E31" i="3" s="1"/>
  <c r="E30" i="3"/>
  <c r="D30" i="3"/>
  <c r="F29" i="3"/>
  <c r="F41" i="3" s="1"/>
  <c r="F53" i="3" s="1"/>
  <c r="E29" i="3"/>
  <c r="D29" i="3"/>
  <c r="D28" i="3"/>
  <c r="E28" i="3" s="1"/>
  <c r="D27" i="3"/>
  <c r="E27" i="3" s="1"/>
  <c r="E26" i="3"/>
  <c r="D26" i="3"/>
  <c r="E25" i="3"/>
  <c r="D25" i="3"/>
  <c r="F24" i="3"/>
  <c r="F36" i="3" s="1"/>
  <c r="F48" i="3" s="1"/>
  <c r="F60" i="3" s="1"/>
  <c r="D24" i="3"/>
  <c r="E24" i="3" s="1"/>
  <c r="F23" i="3"/>
  <c r="F35" i="3" s="1"/>
  <c r="F47" i="3" s="1"/>
  <c r="F59" i="3" s="1"/>
  <c r="D23" i="3"/>
  <c r="E23" i="3" s="1"/>
  <c r="F22" i="3"/>
  <c r="E22" i="3"/>
  <c r="D22" i="3"/>
  <c r="F21" i="3"/>
  <c r="F33" i="3" s="1"/>
  <c r="F45" i="3" s="1"/>
  <c r="F57" i="3" s="1"/>
  <c r="E21" i="3"/>
  <c r="D21" i="3"/>
  <c r="F20" i="3"/>
  <c r="F32" i="3" s="1"/>
  <c r="F44" i="3" s="1"/>
  <c r="F56" i="3" s="1"/>
  <c r="E20" i="3"/>
  <c r="D20" i="3"/>
  <c r="F19" i="3"/>
  <c r="F31" i="3" s="1"/>
  <c r="F43" i="3" s="1"/>
  <c r="F55" i="3" s="1"/>
  <c r="D19" i="3"/>
  <c r="E19" i="3" s="1"/>
  <c r="F18" i="3"/>
  <c r="F30" i="3" s="1"/>
  <c r="F42" i="3" s="1"/>
  <c r="F54" i="3" s="1"/>
  <c r="E18" i="3"/>
  <c r="D18" i="3"/>
  <c r="F17" i="3"/>
  <c r="E17" i="3"/>
  <c r="D17" i="3"/>
  <c r="F16" i="3"/>
  <c r="F28" i="3" s="1"/>
  <c r="F40" i="3" s="1"/>
  <c r="F52" i="3" s="1"/>
  <c r="D16" i="3"/>
  <c r="E16" i="3" s="1"/>
  <c r="F15" i="3"/>
  <c r="F27" i="3" s="1"/>
  <c r="F39" i="3" s="1"/>
  <c r="F51" i="3" s="1"/>
  <c r="D15" i="3"/>
  <c r="E15" i="3" s="1"/>
  <c r="F14" i="3"/>
  <c r="F26" i="3" s="1"/>
  <c r="F38" i="3" s="1"/>
  <c r="F50" i="3" s="1"/>
  <c r="E14" i="3"/>
  <c r="D14" i="3"/>
  <c r="F13" i="3"/>
  <c r="F25" i="3" s="1"/>
  <c r="F37" i="3" s="1"/>
  <c r="F49" i="3" s="1"/>
  <c r="E13" i="3"/>
  <c r="D13" i="3"/>
  <c r="D12" i="3"/>
  <c r="E12" i="3" s="1"/>
  <c r="E11" i="3"/>
  <c r="D11" i="3"/>
  <c r="D10" i="3"/>
  <c r="E10" i="3" s="1"/>
  <c r="E9" i="3"/>
  <c r="D9" i="3"/>
  <c r="D8" i="3"/>
  <c r="E8" i="3" s="1"/>
  <c r="E7" i="3"/>
  <c r="D7" i="3"/>
  <c r="D6" i="3"/>
  <c r="E6" i="3" s="1"/>
  <c r="E5" i="3"/>
  <c r="D5" i="3"/>
  <c r="D4" i="3"/>
  <c r="E4" i="3" s="1"/>
  <c r="E3" i="3"/>
  <c r="D3" i="3"/>
  <c r="D2" i="3"/>
  <c r="E2" i="3" s="1"/>
  <c r="E1" i="3"/>
  <c r="D1" i="3"/>
  <c r="B297" i="1"/>
  <c r="B296" i="1"/>
  <c r="B295" i="1"/>
  <c r="B294" i="1"/>
  <c r="B293" i="1"/>
  <c r="B292" i="1"/>
  <c r="B291" i="1"/>
  <c r="B290" i="1"/>
  <c r="B289" i="1"/>
  <c r="B288" i="1"/>
  <c r="B287" i="1"/>
  <c r="B286" i="1"/>
  <c r="B285" i="1"/>
  <c r="B284" i="1"/>
  <c r="B283" i="1"/>
  <c r="B282" i="1"/>
  <c r="B281" i="1"/>
  <c r="B280" i="1"/>
  <c r="B279" i="1"/>
  <c r="B278"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17" i="1"/>
  <c r="B216" i="1"/>
  <c r="B215" i="1"/>
  <c r="B214" i="1"/>
  <c r="B213" i="1"/>
  <c r="B212" i="1"/>
  <c r="B211" i="1"/>
  <c r="B210" i="1"/>
  <c r="B209" i="1"/>
  <c r="B208" i="1"/>
  <c r="B207" i="1"/>
  <c r="B206" i="1"/>
  <c r="B205" i="1"/>
  <c r="B204" i="1"/>
  <c r="B203" i="1"/>
  <c r="B202" i="1"/>
  <c r="B201" i="1"/>
  <c r="B200" i="1"/>
  <c r="B199" i="1"/>
  <c r="B198" i="1"/>
  <c r="B197" i="1"/>
  <c r="B196" i="1"/>
  <c r="D195" i="1"/>
  <c r="B195" i="1"/>
  <c r="D194" i="1"/>
  <c r="B194" i="1"/>
  <c r="D193" i="1"/>
  <c r="B193" i="1"/>
  <c r="D192" i="1"/>
  <c r="B192" i="1"/>
  <c r="D191" i="1"/>
  <c r="B191" i="1"/>
  <c r="D190" i="1"/>
  <c r="B190" i="1"/>
  <c r="D189" i="1"/>
  <c r="B189" i="1"/>
  <c r="D188" i="1"/>
  <c r="B188" i="1"/>
  <c r="K137" i="1"/>
  <c r="B137" i="1" s="1"/>
  <c r="K136" i="1"/>
  <c r="K141" i="1" s="1"/>
  <c r="B141" i="1" s="1"/>
  <c r="K135" i="1"/>
  <c r="K134" i="1"/>
  <c r="B134" i="1" s="1"/>
  <c r="K133" i="1"/>
  <c r="K138" i="1" s="1"/>
  <c r="B138" i="1" s="1"/>
  <c r="B132" i="1"/>
  <c r="G131" i="1"/>
  <c r="D131" i="1" s="1"/>
  <c r="B131" i="1"/>
  <c r="B130" i="1"/>
  <c r="B129" i="1"/>
  <c r="B128" i="1"/>
  <c r="D127" i="1"/>
  <c r="B127" i="1"/>
  <c r="D126" i="1"/>
  <c r="B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L75" i="1"/>
  <c r="L80" i="1" s="1"/>
  <c r="L85" i="1" s="1"/>
  <c r="L90" i="1" s="1"/>
  <c r="L95" i="1" s="1"/>
  <c r="L100" i="1" s="1"/>
  <c r="L105" i="1" s="1"/>
  <c r="L110" i="1" s="1"/>
  <c r="L115" i="1" s="1"/>
  <c r="L120" i="1" s="1"/>
  <c r="L125" i="1" s="1"/>
  <c r="F75" i="1"/>
  <c r="L74" i="1"/>
  <c r="L79" i="1" s="1"/>
  <c r="L84" i="1" s="1"/>
  <c r="L89" i="1" s="1"/>
  <c r="L94" i="1" s="1"/>
  <c r="L99" i="1" s="1"/>
  <c r="L104" i="1" s="1"/>
  <c r="L109" i="1" s="1"/>
  <c r="L114" i="1" s="1"/>
  <c r="L119" i="1" s="1"/>
  <c r="L124" i="1" s="1"/>
  <c r="F74" i="1"/>
  <c r="L73" i="1"/>
  <c r="L78" i="1" s="1"/>
  <c r="L83" i="1" s="1"/>
  <c r="L88" i="1" s="1"/>
  <c r="L93" i="1" s="1"/>
  <c r="L98" i="1" s="1"/>
  <c r="L103" i="1" s="1"/>
  <c r="L108" i="1" s="1"/>
  <c r="L113" i="1" s="1"/>
  <c r="L118" i="1" s="1"/>
  <c r="L123" i="1" s="1"/>
  <c r="F73" i="1"/>
  <c r="L72" i="1"/>
  <c r="L77" i="1" s="1"/>
  <c r="L82" i="1" s="1"/>
  <c r="L87" i="1" s="1"/>
  <c r="L92" i="1" s="1"/>
  <c r="L97" i="1" s="1"/>
  <c r="L102" i="1" s="1"/>
  <c r="L107" i="1" s="1"/>
  <c r="L112" i="1" s="1"/>
  <c r="L117" i="1" s="1"/>
  <c r="L122" i="1" s="1"/>
  <c r="F72" i="1"/>
  <c r="L71" i="1"/>
  <c r="L76" i="1" s="1"/>
  <c r="L81" i="1" s="1"/>
  <c r="L86" i="1" s="1"/>
  <c r="L91" i="1" s="1"/>
  <c r="L96" i="1" s="1"/>
  <c r="L101" i="1" s="1"/>
  <c r="L106" i="1" s="1"/>
  <c r="L111" i="1" s="1"/>
  <c r="L116" i="1" s="1"/>
  <c r="L121" i="1" s="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L15" i="1"/>
  <c r="K15" i="1"/>
  <c r="K20" i="1" s="1"/>
  <c r="K25" i="1" s="1"/>
  <c r="F15" i="1"/>
  <c r="L14" i="1"/>
  <c r="L19" i="1" s="1"/>
  <c r="L24" i="1" s="1"/>
  <c r="L29" i="1" s="1"/>
  <c r="L34" i="1" s="1"/>
  <c r="L39" i="1" s="1"/>
  <c r="L44" i="1" s="1"/>
  <c r="L49" i="1" s="1"/>
  <c r="L54" i="1" s="1"/>
  <c r="L59" i="1" s="1"/>
  <c r="L64" i="1" s="1"/>
  <c r="K14" i="1"/>
  <c r="F14" i="1"/>
  <c r="L13" i="1"/>
  <c r="L18" i="1" s="1"/>
  <c r="L23" i="1" s="1"/>
  <c r="L28" i="1" s="1"/>
  <c r="L33" i="1" s="1"/>
  <c r="L38" i="1" s="1"/>
  <c r="L43" i="1" s="1"/>
  <c r="L48" i="1" s="1"/>
  <c r="L53" i="1" s="1"/>
  <c r="L58" i="1" s="1"/>
  <c r="L63" i="1" s="1"/>
  <c r="K13" i="1"/>
  <c r="K18" i="1" s="1"/>
  <c r="F13" i="1"/>
  <c r="L12" i="1"/>
  <c r="L17" i="1" s="1"/>
  <c r="L22" i="1" s="1"/>
  <c r="L27" i="1" s="1"/>
  <c r="L32" i="1" s="1"/>
  <c r="L37" i="1" s="1"/>
  <c r="L42" i="1" s="1"/>
  <c r="L47" i="1" s="1"/>
  <c r="L52" i="1" s="1"/>
  <c r="L57" i="1" s="1"/>
  <c r="L62" i="1" s="1"/>
  <c r="K12" i="1"/>
  <c r="F12" i="1"/>
  <c r="L11" i="1"/>
  <c r="L16" i="1" s="1"/>
  <c r="L21" i="1" s="1"/>
  <c r="L26" i="1" s="1"/>
  <c r="L31" i="1" s="1"/>
  <c r="L36" i="1" s="1"/>
  <c r="L41" i="1" s="1"/>
  <c r="L46" i="1" s="1"/>
  <c r="L51" i="1" s="1"/>
  <c r="L56" i="1" s="1"/>
  <c r="L61" i="1" s="1"/>
  <c r="K11" i="1"/>
  <c r="K16" i="1" s="1"/>
  <c r="F11" i="1"/>
  <c r="F10" i="1"/>
  <c r="H10" i="1" s="1"/>
  <c r="B10" i="1"/>
  <c r="F9" i="1"/>
  <c r="B9" i="1"/>
  <c r="F8" i="1"/>
  <c r="G8" i="1" s="1"/>
  <c r="D8" i="1" s="1"/>
  <c r="B8" i="1"/>
  <c r="F7" i="1"/>
  <c r="H7" i="1" s="1"/>
  <c r="B7" i="1"/>
  <c r="F6" i="1"/>
  <c r="H6" i="1" s="1"/>
  <c r="B6" i="1"/>
  <c r="B136" i="1" l="1"/>
  <c r="K146" i="1"/>
  <c r="B146" i="1" s="1"/>
  <c r="G14" i="1"/>
  <c r="D14" i="1" s="1"/>
  <c r="K21" i="1"/>
  <c r="H21" i="1" s="1"/>
  <c r="G16" i="1"/>
  <c r="D16" i="1" s="1"/>
  <c r="G20" i="1"/>
  <c r="D20" i="1" s="1"/>
  <c r="G10" i="1"/>
  <c r="D10" i="1" s="1"/>
  <c r="B13" i="1"/>
  <c r="B11" i="1"/>
  <c r="H13" i="1"/>
  <c r="H25" i="1"/>
  <c r="B133" i="1"/>
  <c r="K142" i="1"/>
  <c r="K147" i="1" s="1"/>
  <c r="G12" i="1"/>
  <c r="D12" i="1" s="1"/>
  <c r="G25" i="1"/>
  <c r="D25" i="1" s="1"/>
  <c r="H8" i="1"/>
  <c r="G6" i="1"/>
  <c r="D6" i="1" s="1"/>
  <c r="H15" i="1"/>
  <c r="G9" i="1"/>
  <c r="D9" i="1" s="1"/>
  <c r="B142" i="1"/>
  <c r="H11" i="1"/>
  <c r="K19" i="1"/>
  <c r="H14" i="1"/>
  <c r="B14" i="1"/>
  <c r="L20" i="1"/>
  <c r="L25" i="1" s="1"/>
  <c r="B15" i="1"/>
  <c r="G7" i="1"/>
  <c r="D7" i="1" s="1"/>
  <c r="H9" i="1"/>
  <c r="G11" i="1"/>
  <c r="D11" i="1" s="1"/>
  <c r="G13" i="1"/>
  <c r="D13" i="1" s="1"/>
  <c r="K30" i="1"/>
  <c r="G132" i="1"/>
  <c r="D132" i="1" s="1"/>
  <c r="G129" i="1"/>
  <c r="D129" i="1" s="1"/>
  <c r="G137" i="1"/>
  <c r="D137" i="1" s="1"/>
  <c r="G133" i="1"/>
  <c r="D133" i="1" s="1"/>
  <c r="G128" i="1"/>
  <c r="D128" i="1" s="1"/>
  <c r="G141" i="1"/>
  <c r="D141" i="1" s="1"/>
  <c r="K17" i="1"/>
  <c r="H12" i="1"/>
  <c r="B12" i="1"/>
  <c r="K23" i="1"/>
  <c r="H18" i="1"/>
  <c r="B18" i="1"/>
  <c r="G18" i="1"/>
  <c r="D18" i="1" s="1"/>
  <c r="G15" i="1"/>
  <c r="D15" i="1" s="1"/>
  <c r="B16" i="1"/>
  <c r="H16" i="1"/>
  <c r="B20" i="1"/>
  <c r="H20" i="1"/>
  <c r="G134" i="1"/>
  <c r="D134" i="1" s="1"/>
  <c r="G138" i="1"/>
  <c r="D138" i="1" s="1"/>
  <c r="K143" i="1"/>
  <c r="G146" i="1"/>
  <c r="D146" i="1" s="1"/>
  <c r="K151" i="1"/>
  <c r="K140" i="1"/>
  <c r="G135" i="1"/>
  <c r="D135" i="1" s="1"/>
  <c r="B135" i="1"/>
  <c r="K139" i="1"/>
  <c r="G136" i="1"/>
  <c r="D136" i="1" s="1"/>
  <c r="G130" i="1"/>
  <c r="D130" i="1" s="1"/>
  <c r="B21" i="1" l="1"/>
  <c r="G21" i="1"/>
  <c r="D21" i="1" s="1"/>
  <c r="K26" i="1"/>
  <c r="K31" i="1" s="1"/>
  <c r="G142" i="1"/>
  <c r="D142" i="1" s="1"/>
  <c r="K148" i="1"/>
  <c r="G143" i="1"/>
  <c r="D143" i="1" s="1"/>
  <c r="B143" i="1"/>
  <c r="K145" i="1"/>
  <c r="G140" i="1"/>
  <c r="D140" i="1" s="1"/>
  <c r="B140" i="1"/>
  <c r="K152" i="1"/>
  <c r="G147" i="1"/>
  <c r="D147" i="1" s="1"/>
  <c r="B147" i="1"/>
  <c r="K144" i="1"/>
  <c r="G139" i="1"/>
  <c r="D139" i="1" s="1"/>
  <c r="B139" i="1"/>
  <c r="G17" i="1"/>
  <c r="D17" i="1" s="1"/>
  <c r="H17" i="1"/>
  <c r="K22" i="1"/>
  <c r="B17" i="1"/>
  <c r="H19" i="1"/>
  <c r="K24" i="1"/>
  <c r="B19" i="1"/>
  <c r="G19" i="1"/>
  <c r="D19" i="1" s="1"/>
  <c r="K156" i="1"/>
  <c r="G151" i="1"/>
  <c r="D151" i="1" s="1"/>
  <c r="B151" i="1"/>
  <c r="K28" i="1"/>
  <c r="B23" i="1"/>
  <c r="H23" i="1"/>
  <c r="G23" i="1"/>
  <c r="D23" i="1" s="1"/>
  <c r="K35" i="1"/>
  <c r="H30" i="1"/>
  <c r="G30" i="1"/>
  <c r="D30" i="1" s="1"/>
  <c r="L30" i="1"/>
  <c r="L35" i="1" s="1"/>
  <c r="L40" i="1" s="1"/>
  <c r="L45" i="1" s="1"/>
  <c r="L50" i="1" s="1"/>
  <c r="L55" i="1" s="1"/>
  <c r="L60" i="1" s="1"/>
  <c r="L65" i="1" s="1"/>
  <c r="B25" i="1"/>
  <c r="G26" i="1" l="1"/>
  <c r="D26" i="1" s="1"/>
  <c r="B26" i="1"/>
  <c r="H26" i="1"/>
  <c r="K40" i="1"/>
  <c r="H35" i="1"/>
  <c r="B35" i="1"/>
  <c r="G35" i="1"/>
  <c r="D35" i="1" s="1"/>
  <c r="K33" i="1"/>
  <c r="H28" i="1"/>
  <c r="B28" i="1"/>
  <c r="G28" i="1"/>
  <c r="D28" i="1" s="1"/>
  <c r="B145" i="1"/>
  <c r="G145" i="1"/>
  <c r="D145" i="1" s="1"/>
  <c r="K150" i="1"/>
  <c r="K27" i="1"/>
  <c r="H22" i="1"/>
  <c r="B22" i="1"/>
  <c r="G22" i="1"/>
  <c r="D22" i="1" s="1"/>
  <c r="K157" i="1"/>
  <c r="G152" i="1"/>
  <c r="D152" i="1" s="1"/>
  <c r="B152" i="1"/>
  <c r="B31" i="1"/>
  <c r="K36" i="1"/>
  <c r="H31" i="1"/>
  <c r="G31" i="1"/>
  <c r="D31" i="1" s="1"/>
  <c r="B30" i="1"/>
  <c r="K29" i="1"/>
  <c r="H24" i="1"/>
  <c r="B24" i="1"/>
  <c r="G24" i="1"/>
  <c r="D24" i="1" s="1"/>
  <c r="K149" i="1"/>
  <c r="G144" i="1"/>
  <c r="D144" i="1" s="1"/>
  <c r="B144" i="1"/>
  <c r="K161" i="1"/>
  <c r="G156" i="1"/>
  <c r="D156" i="1" s="1"/>
  <c r="B156" i="1"/>
  <c r="K153" i="1"/>
  <c r="G148" i="1"/>
  <c r="D148" i="1" s="1"/>
  <c r="B148" i="1"/>
  <c r="K154" i="1" l="1"/>
  <c r="G149" i="1"/>
  <c r="D149" i="1" s="1"/>
  <c r="B149" i="1"/>
  <c r="G29" i="1"/>
  <c r="D29" i="1" s="1"/>
  <c r="K34" i="1"/>
  <c r="H29" i="1"/>
  <c r="B29" i="1"/>
  <c r="K41" i="1"/>
  <c r="H36" i="1"/>
  <c r="B36" i="1"/>
  <c r="G36" i="1"/>
  <c r="D36" i="1" s="1"/>
  <c r="K162" i="1"/>
  <c r="G157" i="1"/>
  <c r="D157" i="1" s="1"/>
  <c r="B157" i="1"/>
  <c r="H27" i="1"/>
  <c r="B27" i="1"/>
  <c r="K32" i="1"/>
  <c r="G27" i="1"/>
  <c r="D27" i="1" s="1"/>
  <c r="B161" i="1"/>
  <c r="K166" i="1"/>
  <c r="G161" i="1"/>
  <c r="D161" i="1" s="1"/>
  <c r="B150" i="1"/>
  <c r="K155" i="1"/>
  <c r="G150" i="1"/>
  <c r="D150" i="1" s="1"/>
  <c r="B153" i="1"/>
  <c r="K158" i="1"/>
  <c r="G153" i="1"/>
  <c r="D153" i="1" s="1"/>
  <c r="G33" i="1"/>
  <c r="D33" i="1" s="1"/>
  <c r="B33" i="1"/>
  <c r="K38" i="1"/>
  <c r="H33" i="1"/>
  <c r="K45" i="1"/>
  <c r="H40" i="1"/>
  <c r="B40" i="1"/>
  <c r="G40" i="1"/>
  <c r="D40" i="1" s="1"/>
  <c r="K160" i="1" l="1"/>
  <c r="G155" i="1"/>
  <c r="D155" i="1" s="1"/>
  <c r="B155" i="1"/>
  <c r="K43" i="1"/>
  <c r="H38" i="1"/>
  <c r="B38" i="1"/>
  <c r="G38" i="1"/>
  <c r="D38" i="1" s="1"/>
  <c r="B158" i="1"/>
  <c r="K163" i="1"/>
  <c r="G158" i="1"/>
  <c r="D158" i="1" s="1"/>
  <c r="G45" i="1"/>
  <c r="D45" i="1" s="1"/>
  <c r="K50" i="1"/>
  <c r="H45" i="1"/>
  <c r="B45" i="1"/>
  <c r="B166" i="1"/>
  <c r="K171" i="1"/>
  <c r="G166" i="1"/>
  <c r="D166" i="1" s="1"/>
  <c r="B162" i="1"/>
  <c r="K167" i="1"/>
  <c r="G162" i="1"/>
  <c r="D162" i="1" s="1"/>
  <c r="G41" i="1"/>
  <c r="D41" i="1" s="1"/>
  <c r="B41" i="1"/>
  <c r="K46" i="1"/>
  <c r="H41" i="1"/>
  <c r="K37" i="1"/>
  <c r="H32" i="1"/>
  <c r="B32" i="1"/>
  <c r="G32" i="1"/>
  <c r="D32" i="1" s="1"/>
  <c r="K39" i="1"/>
  <c r="H34" i="1"/>
  <c r="B34" i="1"/>
  <c r="G34" i="1"/>
  <c r="D34" i="1" s="1"/>
  <c r="B154" i="1"/>
  <c r="K159" i="1"/>
  <c r="G154" i="1"/>
  <c r="D154" i="1" s="1"/>
  <c r="K55" i="1" l="1"/>
  <c r="H50" i="1"/>
  <c r="B50" i="1"/>
  <c r="G50" i="1"/>
  <c r="D50" i="1" s="1"/>
  <c r="K48" i="1"/>
  <c r="H43" i="1"/>
  <c r="B43" i="1"/>
  <c r="G43" i="1"/>
  <c r="D43" i="1" s="1"/>
  <c r="K176" i="1"/>
  <c r="G171" i="1"/>
  <c r="D171" i="1" s="1"/>
  <c r="B171" i="1"/>
  <c r="K51" i="1"/>
  <c r="H46" i="1"/>
  <c r="B46" i="1"/>
  <c r="G46" i="1"/>
  <c r="D46" i="1" s="1"/>
  <c r="K172" i="1"/>
  <c r="G167" i="1"/>
  <c r="D167" i="1" s="1"/>
  <c r="B167" i="1"/>
  <c r="K164" i="1"/>
  <c r="G159" i="1"/>
  <c r="D159" i="1" s="1"/>
  <c r="B159" i="1"/>
  <c r="K44" i="1"/>
  <c r="H39" i="1"/>
  <c r="B39" i="1"/>
  <c r="G39" i="1"/>
  <c r="D39" i="1" s="1"/>
  <c r="G37" i="1"/>
  <c r="D37" i="1" s="1"/>
  <c r="K42" i="1"/>
  <c r="H37" i="1"/>
  <c r="B37" i="1"/>
  <c r="K168" i="1"/>
  <c r="G163" i="1"/>
  <c r="D163" i="1" s="1"/>
  <c r="B163" i="1"/>
  <c r="K165" i="1"/>
  <c r="G160" i="1"/>
  <c r="D160" i="1" s="1"/>
  <c r="B160" i="1"/>
  <c r="K177" i="1" l="1"/>
  <c r="G172" i="1"/>
  <c r="D172" i="1" s="1"/>
  <c r="B172" i="1"/>
  <c r="K56" i="1"/>
  <c r="H51" i="1"/>
  <c r="B51" i="1"/>
  <c r="G51" i="1"/>
  <c r="D51" i="1" s="1"/>
  <c r="K47" i="1"/>
  <c r="H42" i="1"/>
  <c r="B42" i="1"/>
  <c r="G42" i="1"/>
  <c r="D42" i="1" s="1"/>
  <c r="K169" i="1"/>
  <c r="G164" i="1"/>
  <c r="D164" i="1" s="1"/>
  <c r="B164" i="1"/>
  <c r="K173" i="1"/>
  <c r="G168" i="1"/>
  <c r="D168" i="1" s="1"/>
  <c r="B168" i="1"/>
  <c r="K49" i="1"/>
  <c r="H44" i="1"/>
  <c r="B44" i="1"/>
  <c r="G44" i="1"/>
  <c r="D44" i="1" s="1"/>
  <c r="K170" i="1"/>
  <c r="G165" i="1"/>
  <c r="D165" i="1" s="1"/>
  <c r="B165" i="1"/>
  <c r="K181" i="1"/>
  <c r="G176" i="1"/>
  <c r="D176" i="1" s="1"/>
  <c r="B176" i="1"/>
  <c r="K53" i="1"/>
  <c r="H48" i="1"/>
  <c r="B48" i="1"/>
  <c r="G48" i="1"/>
  <c r="D48" i="1" s="1"/>
  <c r="K60" i="1"/>
  <c r="H55" i="1"/>
  <c r="B55" i="1"/>
  <c r="G55" i="1"/>
  <c r="D55" i="1" s="1"/>
  <c r="K186" i="1" l="1"/>
  <c r="G181" i="1"/>
  <c r="D181" i="1" s="1"/>
  <c r="B181" i="1"/>
  <c r="K70" i="1"/>
  <c r="H60" i="1"/>
  <c r="B60" i="1"/>
  <c r="G60" i="1"/>
  <c r="D60" i="1" s="1"/>
  <c r="K65" i="1"/>
  <c r="G53" i="1"/>
  <c r="D53" i="1" s="1"/>
  <c r="K58" i="1"/>
  <c r="H53" i="1"/>
  <c r="B53" i="1"/>
  <c r="B169" i="1"/>
  <c r="G169" i="1"/>
  <c r="D169" i="1" s="1"/>
  <c r="K174" i="1"/>
  <c r="K52" i="1"/>
  <c r="H47" i="1"/>
  <c r="B47" i="1"/>
  <c r="G47" i="1"/>
  <c r="D47" i="1" s="1"/>
  <c r="K66" i="1"/>
  <c r="K61" i="1"/>
  <c r="H56" i="1"/>
  <c r="B56" i="1"/>
  <c r="G56" i="1"/>
  <c r="D56" i="1" s="1"/>
  <c r="K178" i="1"/>
  <c r="G173" i="1"/>
  <c r="D173" i="1" s="1"/>
  <c r="B173" i="1"/>
  <c r="B170" i="1"/>
  <c r="K175" i="1"/>
  <c r="G170" i="1"/>
  <c r="D170" i="1" s="1"/>
  <c r="G49" i="1"/>
  <c r="D49" i="1" s="1"/>
  <c r="B49" i="1"/>
  <c r="K54" i="1"/>
  <c r="H49" i="1"/>
  <c r="B177" i="1"/>
  <c r="G177" i="1"/>
  <c r="D177" i="1" s="1"/>
  <c r="K182" i="1"/>
  <c r="B174" i="1" l="1"/>
  <c r="K179" i="1"/>
  <c r="G174" i="1"/>
  <c r="D174" i="1" s="1"/>
  <c r="K59" i="1"/>
  <c r="H54" i="1"/>
  <c r="B54" i="1"/>
  <c r="G54" i="1"/>
  <c r="D54" i="1" s="1"/>
  <c r="K180" i="1"/>
  <c r="G175" i="1"/>
  <c r="D175" i="1" s="1"/>
  <c r="B175" i="1"/>
  <c r="B178" i="1"/>
  <c r="K183" i="1"/>
  <c r="G178" i="1"/>
  <c r="D178" i="1" s="1"/>
  <c r="G61" i="1"/>
  <c r="D61" i="1" s="1"/>
  <c r="H61" i="1"/>
  <c r="B61" i="1"/>
  <c r="B66" i="1"/>
  <c r="H66" i="1"/>
  <c r="K71" i="1"/>
  <c r="G66" i="1"/>
  <c r="D66" i="1" s="1"/>
  <c r="K57" i="1"/>
  <c r="H52" i="1"/>
  <c r="B52" i="1"/>
  <c r="G52" i="1"/>
  <c r="D52" i="1" s="1"/>
  <c r="H65" i="1"/>
  <c r="G65" i="1"/>
  <c r="D65" i="1" s="1"/>
  <c r="B65" i="1"/>
  <c r="K75" i="1"/>
  <c r="H70" i="1"/>
  <c r="G70" i="1"/>
  <c r="D70" i="1" s="1"/>
  <c r="B70" i="1"/>
  <c r="K68" i="1"/>
  <c r="K63" i="1"/>
  <c r="H58" i="1"/>
  <c r="B58" i="1"/>
  <c r="G58" i="1"/>
  <c r="D58" i="1" s="1"/>
  <c r="B182" i="1"/>
  <c r="K187" i="1"/>
  <c r="G182" i="1"/>
  <c r="D182" i="1" s="1"/>
  <c r="B186" i="1"/>
  <c r="G186" i="1"/>
  <c r="D186" i="1" s="1"/>
  <c r="G57" i="1" l="1"/>
  <c r="D57" i="1" s="1"/>
  <c r="K67" i="1"/>
  <c r="B57" i="1"/>
  <c r="K62" i="1"/>
  <c r="H57" i="1"/>
  <c r="K73" i="1"/>
  <c r="B68" i="1"/>
  <c r="H68" i="1"/>
  <c r="G68" i="1"/>
  <c r="D68" i="1" s="1"/>
  <c r="G75" i="1"/>
  <c r="D75" i="1" s="1"/>
  <c r="B75" i="1"/>
  <c r="K80" i="1"/>
  <c r="H75" i="1"/>
  <c r="G183" i="1"/>
  <c r="D183" i="1" s="1"/>
  <c r="B183" i="1"/>
  <c r="K185" i="1"/>
  <c r="G180" i="1"/>
  <c r="D180" i="1" s="1"/>
  <c r="B180" i="1"/>
  <c r="K69" i="1"/>
  <c r="K64" i="1"/>
  <c r="H59" i="1"/>
  <c r="B59" i="1"/>
  <c r="G59" i="1"/>
  <c r="D59" i="1" s="1"/>
  <c r="G187" i="1"/>
  <c r="D187" i="1" s="1"/>
  <c r="B187" i="1"/>
  <c r="H63" i="1"/>
  <c r="B63" i="1"/>
  <c r="G63" i="1"/>
  <c r="D63" i="1" s="1"/>
  <c r="G71" i="1"/>
  <c r="D71" i="1" s="1"/>
  <c r="H71" i="1"/>
  <c r="K76" i="1"/>
  <c r="B71" i="1"/>
  <c r="K184" i="1"/>
  <c r="G179" i="1"/>
  <c r="D179" i="1" s="1"/>
  <c r="B179" i="1"/>
  <c r="H64" i="1" l="1"/>
  <c r="B64" i="1"/>
  <c r="G64" i="1"/>
  <c r="D64" i="1" s="1"/>
  <c r="B185" i="1"/>
  <c r="G185" i="1"/>
  <c r="D185" i="1" s="1"/>
  <c r="K85" i="1"/>
  <c r="H80" i="1"/>
  <c r="B80" i="1"/>
  <c r="G80" i="1"/>
  <c r="D80" i="1" s="1"/>
  <c r="H62" i="1"/>
  <c r="B62" i="1"/>
  <c r="G62" i="1"/>
  <c r="D62" i="1" s="1"/>
  <c r="K81" i="1"/>
  <c r="H76" i="1"/>
  <c r="B76" i="1"/>
  <c r="G76" i="1"/>
  <c r="D76" i="1" s="1"/>
  <c r="G69" i="1"/>
  <c r="D69" i="1" s="1"/>
  <c r="B69" i="1"/>
  <c r="H69" i="1"/>
  <c r="K74" i="1"/>
  <c r="B73" i="1"/>
  <c r="H73" i="1"/>
  <c r="G73" i="1"/>
  <c r="D73" i="1" s="1"/>
  <c r="K78" i="1"/>
  <c r="G67" i="1"/>
  <c r="D67" i="1" s="1"/>
  <c r="B67" i="1"/>
  <c r="K72" i="1"/>
  <c r="H67" i="1"/>
  <c r="G184" i="1"/>
  <c r="D184" i="1" s="1"/>
  <c r="B184" i="1"/>
  <c r="H81" i="1" l="1"/>
  <c r="G81" i="1"/>
  <c r="D81" i="1" s="1"/>
  <c r="K86" i="1"/>
  <c r="B81" i="1"/>
  <c r="K83" i="1"/>
  <c r="H78" i="1"/>
  <c r="B78" i="1"/>
  <c r="G78" i="1"/>
  <c r="D78" i="1" s="1"/>
  <c r="G74" i="1"/>
  <c r="D74" i="1" s="1"/>
  <c r="K79" i="1"/>
  <c r="B74" i="1"/>
  <c r="H74" i="1"/>
  <c r="K77" i="1"/>
  <c r="H72" i="1"/>
  <c r="B72" i="1"/>
  <c r="G72" i="1"/>
  <c r="D72" i="1" s="1"/>
  <c r="K90" i="1"/>
  <c r="B85" i="1"/>
  <c r="H85" i="1"/>
  <c r="G85" i="1"/>
  <c r="D85" i="1" s="1"/>
  <c r="K91" i="1" l="1"/>
  <c r="H86" i="1"/>
  <c r="B86" i="1"/>
  <c r="G86" i="1"/>
  <c r="D86" i="1" s="1"/>
  <c r="G79" i="1"/>
  <c r="D79" i="1" s="1"/>
  <c r="B79" i="1"/>
  <c r="K84" i="1"/>
  <c r="H79" i="1"/>
  <c r="K95" i="1"/>
  <c r="H90" i="1"/>
  <c r="B90" i="1"/>
  <c r="G90" i="1"/>
  <c r="D90" i="1" s="1"/>
  <c r="K82" i="1"/>
  <c r="B77" i="1"/>
  <c r="H77" i="1"/>
  <c r="G77" i="1"/>
  <c r="D77" i="1" s="1"/>
  <c r="G83" i="1"/>
  <c r="D83" i="1" s="1"/>
  <c r="B83" i="1"/>
  <c r="K88" i="1"/>
  <c r="H83" i="1"/>
  <c r="K93" i="1" l="1"/>
  <c r="H88" i="1"/>
  <c r="B88" i="1"/>
  <c r="G88" i="1"/>
  <c r="D88" i="1" s="1"/>
  <c r="K89" i="1"/>
  <c r="H84" i="1"/>
  <c r="B84" i="1"/>
  <c r="G84" i="1"/>
  <c r="D84" i="1" s="1"/>
  <c r="K87" i="1"/>
  <c r="H82" i="1"/>
  <c r="B82" i="1"/>
  <c r="G82" i="1"/>
  <c r="D82" i="1" s="1"/>
  <c r="K100" i="1"/>
  <c r="G95" i="1"/>
  <c r="D95" i="1" s="1"/>
  <c r="B95" i="1"/>
  <c r="H95" i="1"/>
  <c r="G91" i="1"/>
  <c r="D91" i="1" s="1"/>
  <c r="B91" i="1"/>
  <c r="K96" i="1"/>
  <c r="H91" i="1"/>
  <c r="K101" i="1" l="1"/>
  <c r="H96" i="1"/>
  <c r="B96" i="1"/>
  <c r="G96" i="1"/>
  <c r="D96" i="1" s="1"/>
  <c r="K105" i="1"/>
  <c r="H100" i="1"/>
  <c r="B100" i="1"/>
  <c r="G100" i="1"/>
  <c r="D100" i="1" s="1"/>
  <c r="G87" i="1"/>
  <c r="D87" i="1" s="1"/>
  <c r="B87" i="1"/>
  <c r="K92" i="1"/>
  <c r="H87" i="1"/>
  <c r="H89" i="1"/>
  <c r="G89" i="1"/>
  <c r="D89" i="1" s="1"/>
  <c r="B89" i="1"/>
  <c r="K94" i="1"/>
  <c r="K98" i="1"/>
  <c r="B93" i="1"/>
  <c r="H93" i="1"/>
  <c r="G93" i="1"/>
  <c r="D93" i="1" s="1"/>
  <c r="K97" i="1" l="1"/>
  <c r="H92" i="1"/>
  <c r="B92" i="1"/>
  <c r="G92" i="1"/>
  <c r="D92" i="1" s="1"/>
  <c r="K99" i="1"/>
  <c r="H94" i="1"/>
  <c r="B94" i="1"/>
  <c r="G94" i="1"/>
  <c r="D94" i="1" s="1"/>
  <c r="H98" i="1"/>
  <c r="B98" i="1"/>
  <c r="K103" i="1"/>
  <c r="G98" i="1"/>
  <c r="D98" i="1" s="1"/>
  <c r="G105" i="1"/>
  <c r="D105" i="1" s="1"/>
  <c r="K110" i="1"/>
  <c r="B105" i="1"/>
  <c r="H105" i="1"/>
  <c r="G101" i="1"/>
  <c r="D101" i="1" s="1"/>
  <c r="K106" i="1"/>
  <c r="B101" i="1"/>
  <c r="H101" i="1"/>
  <c r="K108" i="1" l="1"/>
  <c r="H103" i="1"/>
  <c r="B103" i="1"/>
  <c r="G103" i="1"/>
  <c r="D103" i="1" s="1"/>
  <c r="G106" i="1"/>
  <c r="D106" i="1" s="1"/>
  <c r="B106" i="1"/>
  <c r="K111" i="1"/>
  <c r="H106" i="1"/>
  <c r="G110" i="1"/>
  <c r="D110" i="1" s="1"/>
  <c r="B110" i="1"/>
  <c r="K115" i="1"/>
  <c r="H110" i="1"/>
  <c r="K104" i="1"/>
  <c r="G99" i="1"/>
  <c r="D99" i="1" s="1"/>
  <c r="B99" i="1"/>
  <c r="H99" i="1"/>
  <c r="H97" i="1"/>
  <c r="G97" i="1"/>
  <c r="D97" i="1" s="1"/>
  <c r="K102" i="1"/>
  <c r="B97" i="1"/>
  <c r="G102" i="1" l="1"/>
  <c r="D102" i="1" s="1"/>
  <c r="B102" i="1"/>
  <c r="K107" i="1"/>
  <c r="H102" i="1"/>
  <c r="K120" i="1"/>
  <c r="H115" i="1"/>
  <c r="B115" i="1"/>
  <c r="G115" i="1"/>
  <c r="D115" i="1" s="1"/>
  <c r="K116" i="1"/>
  <c r="H111" i="1"/>
  <c r="B111" i="1"/>
  <c r="G111" i="1"/>
  <c r="D111" i="1" s="1"/>
  <c r="K109" i="1"/>
  <c r="H104" i="1"/>
  <c r="B104" i="1"/>
  <c r="G104" i="1"/>
  <c r="D104" i="1" s="1"/>
  <c r="K113" i="1"/>
  <c r="H108" i="1"/>
  <c r="B108" i="1"/>
  <c r="G108" i="1"/>
  <c r="D108" i="1" s="1"/>
  <c r="K112" i="1" l="1"/>
  <c r="H107" i="1"/>
  <c r="B107" i="1"/>
  <c r="G107" i="1"/>
  <c r="D107" i="1" s="1"/>
  <c r="G113" i="1"/>
  <c r="D113" i="1" s="1"/>
  <c r="K118" i="1"/>
  <c r="B113" i="1"/>
  <c r="H113" i="1"/>
  <c r="G109" i="1"/>
  <c r="D109" i="1" s="1"/>
  <c r="K114" i="1"/>
  <c r="B109" i="1"/>
  <c r="H109" i="1"/>
  <c r="K121" i="1"/>
  <c r="H116" i="1"/>
  <c r="B116" i="1"/>
  <c r="G116" i="1"/>
  <c r="D116" i="1" s="1"/>
  <c r="H120" i="1"/>
  <c r="B120" i="1"/>
  <c r="G120" i="1"/>
  <c r="D120" i="1" s="1"/>
  <c r="K125" i="1"/>
  <c r="G125" i="1" l="1"/>
  <c r="D125" i="1" s="1"/>
  <c r="H125" i="1"/>
  <c r="B125" i="1"/>
  <c r="G114" i="1"/>
  <c r="D114" i="1" s="1"/>
  <c r="B114" i="1"/>
  <c r="K119" i="1"/>
  <c r="H114" i="1"/>
  <c r="G118" i="1"/>
  <c r="D118" i="1" s="1"/>
  <c r="B118" i="1"/>
  <c r="K123" i="1"/>
  <c r="H118" i="1"/>
  <c r="G121" i="1"/>
  <c r="D121" i="1" s="1"/>
  <c r="B121" i="1"/>
  <c r="H121" i="1"/>
  <c r="K117" i="1"/>
  <c r="H112" i="1"/>
  <c r="B112" i="1"/>
  <c r="G112" i="1"/>
  <c r="D112" i="1" s="1"/>
  <c r="H123" i="1" l="1"/>
  <c r="B123" i="1"/>
  <c r="G123" i="1"/>
  <c r="D123" i="1" s="1"/>
  <c r="K124" i="1"/>
  <c r="H119" i="1"/>
  <c r="B119" i="1"/>
  <c r="G119" i="1"/>
  <c r="D119" i="1" s="1"/>
  <c r="G117" i="1"/>
  <c r="D117" i="1" s="1"/>
  <c r="K122" i="1"/>
  <c r="B117" i="1"/>
  <c r="H117" i="1"/>
  <c r="G122" i="1" l="1"/>
  <c r="D122" i="1" s="1"/>
  <c r="B122" i="1"/>
  <c r="H122" i="1"/>
  <c r="H124" i="1"/>
  <c r="B124" i="1"/>
  <c r="G124" i="1"/>
  <c r="D124" i="1" s="1"/>
</calcChain>
</file>

<file path=xl/comments1.xml><?xml version="1.0" encoding="utf-8"?>
<comments xmlns="http://schemas.openxmlformats.org/spreadsheetml/2006/main">
  <authors>
    <author>作者</author>
    <author>Guang</author>
  </authors>
  <commentList>
    <comment ref="C4" authorId="0" shapeId="0">
      <text>
        <r>
          <rPr>
            <sz val="11"/>
            <color rgb="FF000000"/>
            <rFont val="宋体"/>
            <family val="3"/>
            <charset val="134"/>
            <scheme val="minor"/>
          </rPr>
          <t xml:space="preserve">CWS：
1 = 主属性
2 = 副属性
3 = 套装属性
4 = 颜色属性
</t>
        </r>
      </text>
    </comment>
    <comment ref="E4" authorId="1" shapeId="0">
      <text>
        <r>
          <rPr>
            <sz val="11"/>
            <color rgb="FF000000"/>
            <rFont val="宋体"/>
            <family val="3"/>
            <charset val="134"/>
            <scheme val="minor"/>
          </rPr>
          <t>套装属性-前端显示格式需遵守：
回路属性：xxxxxxxx</t>
        </r>
      </text>
    </comment>
    <comment ref="F4" authorId="0" shapeId="0">
      <text>
        <r>
          <rPr>
            <sz val="11"/>
            <color rgb="FF000000"/>
            <rFont val="宋体"/>
            <family val="3"/>
            <charset val="134"/>
            <scheme val="minor"/>
          </rPr>
          <t>生命一级 3
生命百分比一级 4
生命二级 5
生命百分比二级 6
攻击一级 8
攻击百分比一级 9
攻击二级 10
攻击百分比二级 11
防御一级 13
防御百分比一级 14
防御二级 15
防御百分比二级 16
暴击一级 18
暴击百分比一级 19
暴击二级 20
暴击百分比二级 21
暴伤一级 23
暴伤百分比一级 24
暴伤二级 25
暴伤百分比二级 26
命中一级 28
命中百分比一级 29
命中二级 30
命中百分比二级 31
抵抗一级 33
抵抗百分比一级 34
抵抗二级 35
抵抗百分比二级 36
速度一级 38
速度百分比一级 39
速度二级 40
速度百分比二级 41</t>
        </r>
      </text>
    </comment>
  </commentList>
</comments>
</file>

<file path=xl/sharedStrings.xml><?xml version="1.0" encoding="utf-8"?>
<sst xmlns="http://schemas.openxmlformats.org/spreadsheetml/2006/main" count="2145" uniqueCount="202">
  <si>
    <t>_flag</t>
  </si>
  <si>
    <t>id</t>
  </si>
  <si>
    <t>type</t>
  </si>
  <si>
    <t>description</t>
  </si>
  <si>
    <t>skillDescription</t>
  </si>
  <si>
    <t>attrType</t>
  </si>
  <si>
    <t>attrNum</t>
  </si>
  <si>
    <t>upgradeAdd</t>
  </si>
  <si>
    <t>name</t>
  </si>
  <si>
    <t>pos</t>
  </si>
  <si>
    <t>quality</t>
  </si>
  <si>
    <t>sequence</t>
  </si>
  <si>
    <t>skillId</t>
  </si>
  <si>
    <t>extraSkillId</t>
  </si>
  <si>
    <t>STRING</t>
  </si>
  <si>
    <t>INT</t>
  </si>
  <si>
    <t>转表标记</t>
  </si>
  <si>
    <t>编号</t>
  </si>
  <si>
    <t>类型</t>
  </si>
  <si>
    <t>描述</t>
  </si>
  <si>
    <t>技能描述</t>
  </si>
  <si>
    <t>属性类型</t>
  </si>
  <si>
    <t>属性数值</t>
  </si>
  <si>
    <t>升级增量</t>
  </si>
  <si>
    <t>回路名称</t>
  </si>
  <si>
    <t>位置</t>
  </si>
  <si>
    <t>品质</t>
  </si>
  <si>
    <t>次序</t>
  </si>
  <si>
    <t>附带技能Id</t>
  </si>
  <si>
    <t>扩展技能Id</t>
  </si>
  <si>
    <t>0</t>
  </si>
  <si>
    <t>110</t>
  </si>
  <si>
    <t>#</t>
  </si>
  <si>
    <t>技能--暂无技能</t>
  </si>
  <si>
    <t>通用</t>
  </si>
  <si>
    <t>橙</t>
  </si>
  <si>
    <t>紫</t>
  </si>
  <si>
    <t>蓝</t>
  </si>
  <si>
    <t>绿</t>
  </si>
  <si>
    <t>白</t>
  </si>
  <si>
    <t>技能--暂无技能（测试用）</t>
  </si>
  <si>
    <t>回路属性:抵抗+18%</t>
  </si>
  <si>
    <t>幸运</t>
  </si>
  <si>
    <t>回路属性:速度+20</t>
  </si>
  <si>
    <t>聚能</t>
  </si>
  <si>
    <t>回路属性:命中+15%</t>
  </si>
  <si>
    <t>窃夺</t>
  </si>
  <si>
    <t>回路属性:速度+24</t>
  </si>
  <si>
    <t>先制</t>
  </si>
  <si>
    <t>回路属性:攻击加成+14%</t>
  </si>
  <si>
    <t>共振</t>
  </si>
  <si>
    <t>回路属性:暴伤+30%</t>
  </si>
  <si>
    <t>终结</t>
  </si>
  <si>
    <t>回路属性:暴伤+25%</t>
  </si>
  <si>
    <t>破甲</t>
  </si>
  <si>
    <t>回路属性:防御加成+15%</t>
  </si>
  <si>
    <t>坚韧</t>
  </si>
  <si>
    <t>回路属性:生命加成+15%</t>
  </si>
  <si>
    <t>钢骨</t>
  </si>
  <si>
    <t>不屈</t>
  </si>
  <si>
    <t>磐石</t>
  </si>
  <si>
    <t>激励</t>
  </si>
  <si>
    <t>回路属性:防御加成+18%</t>
  </si>
  <si>
    <t>守护</t>
  </si>
  <si>
    <t>回路属性:防御加成+16%</t>
  </si>
  <si>
    <t>爱</t>
  </si>
  <si>
    <t>回路属性:抵抗+15%</t>
  </si>
  <si>
    <t>驱散</t>
  </si>
  <si>
    <t>回路属性:命中+18%</t>
  </si>
  <si>
    <t>制衡</t>
  </si>
  <si>
    <t>回路属性:暴击+10%</t>
  </si>
  <si>
    <t>电极火花</t>
  </si>
  <si>
    <t>回路属性:攻击加成+12%</t>
  </si>
  <si>
    <t>热感扫描</t>
  </si>
  <si>
    <t>回路属性:暴击+12%</t>
  </si>
  <si>
    <t>回路属性:生命加成+18%</t>
  </si>
  <si>
    <t>回路属性:攻击加成+13%</t>
  </si>
  <si>
    <t>格斗冠军</t>
  </si>
  <si>
    <t>回路属性:暴伤+27%</t>
  </si>
  <si>
    <t>回路效果:回合开始时有40%获得1点能量</t>
  </si>
  <si>
    <t>回路效果:获得能量为2点</t>
  </si>
  <si>
    <t>回路效果:每波战斗开始时获得3点能量，多人穿戴时仅生效1次</t>
  </si>
  <si>
    <t>回路效果:获得能量为4点</t>
  </si>
  <si>
    <t>回路效果:敌方回合结束后，20%减敌人1点能量，多人穿戴时仅生效1次</t>
  </si>
  <si>
    <t>回路效果:敌方回合结束后，20%偷敌人1点能量，多人穿戴时仅生效1次</t>
  </si>
  <si>
    <t>回路效果:造成伤害时如果目标血量高于80%，伤害提高30%</t>
  </si>
  <si>
    <t>回路效果:伤害提高至40%</t>
  </si>
  <si>
    <t>回路效果:造成伤害时，有20%概率额外造成对方总生命的10%的伤害，伤害不得超过攻击的120%</t>
  </si>
  <si>
    <t>回路效果:概率提升至30%</t>
  </si>
  <si>
    <t>回路效果:造成伤害时，目标生命每降低20%，伤害增加10%</t>
  </si>
  <si>
    <t>回路效果:每降低15%，伤害增加12%</t>
  </si>
  <si>
    <t>回路效果:攻击时有60%的概率无视30%防御</t>
  </si>
  <si>
    <t>回路效果:无视比例提升至40%</t>
  </si>
  <si>
    <t>回路效果:当单次伤害超过自身生命60%时，该伤害降低20%</t>
  </si>
  <si>
    <t>回路效果:伤害降低至30%</t>
  </si>
  <si>
    <t>回路效果:被暴击时，获得生命上限10%的护盾</t>
  </si>
  <si>
    <t>回路效果:护盾提升至生命上限的15%</t>
  </si>
  <si>
    <t>回路效果:生命首次低于20%，添加30%生命上限的护盾</t>
  </si>
  <si>
    <t>回路效果:护盾提升至生命上限的30%</t>
  </si>
  <si>
    <t>回路效果:使受到伤害降低15%</t>
  </si>
  <si>
    <t>回路效果:使受到伤害降低20%</t>
  </si>
  <si>
    <t>回路效果:如果当前回合没有AT BONUS，有70%概率产生一个随机AT BONUS</t>
  </si>
  <si>
    <t>回路效果:概率提升至40%</t>
  </si>
  <si>
    <t>回路效果:治疗时为目标添加护盾，护盾值为目标生命上限的5%</t>
  </si>
  <si>
    <t>回路效果:护盾提升至生命上限的10%</t>
  </si>
  <si>
    <t>回路效果:提高治疗效果20%</t>
  </si>
  <si>
    <t>回路效果:治疗效果提高至30%</t>
  </si>
  <si>
    <t>回路效果:在回合开始时如果携带者没有处于被控制状态，30%概率驱散随机友方队友的1-2个减益效果</t>
  </si>
  <si>
    <t>回路效果:有20%驱散一个控制效果</t>
  </si>
  <si>
    <t>回路效果:攻击时，如果目标处于被控制状态，伤害提高35%</t>
  </si>
  <si>
    <t>回路效果:伤害提高至55%</t>
  </si>
  <si>
    <t>回路效果:每次行动后可恢复10%生命值</t>
  </si>
  <si>
    <t xml:space="preserve"> 颜色属性--生命+10</t>
  </si>
  <si>
    <t xml:space="preserve"> 颜色属性--生命加成+10%</t>
  </si>
  <si>
    <t xml:space="preserve"> 颜色属性--生命+10%</t>
  </si>
  <si>
    <t xml:space="preserve"> 颜色属性--攻击加成+10%</t>
  </si>
  <si>
    <t>关卡体力消耗翻倍、产出翻倍（效果唯一）</t>
  </si>
  <si>
    <t>钞票产出增加15%（效果唯一）</t>
  </si>
  <si>
    <t>战斗开始时获得50点S能量</t>
  </si>
  <si>
    <t>体力消耗及掉落1.2倍</t>
  </si>
  <si>
    <t>体力消耗及掉落</t>
  </si>
  <si>
    <t>体力消耗及掉落1.5倍</t>
  </si>
  <si>
    <t>体力消耗及掉落2倍</t>
  </si>
  <si>
    <t>模拟训练经验产出提高20%</t>
  </si>
  <si>
    <t>全息训练经验产出</t>
  </si>
  <si>
    <t>模拟训练经验产出提高40%</t>
  </si>
  <si>
    <t>模拟训练经验产出提高60%</t>
  </si>
  <si>
    <t>体力副本中钞票产出提高30%</t>
  </si>
  <si>
    <t>体力副本中钞票产出</t>
  </si>
  <si>
    <t>体力副本中钞票产出提高50%</t>
  </si>
  <si>
    <t>体力副本中钞票产出提高70%</t>
  </si>
  <si>
    <t>英雄试炼中源核产出20%双倍</t>
  </si>
  <si>
    <t>英雄试炼中源核产出</t>
  </si>
  <si>
    <t>英雄试炼中源核产出40%双倍</t>
  </si>
  <si>
    <t>英雄试炼中源核产出60%双倍</t>
  </si>
  <si>
    <t>解锁三倍速属性：生命加成+7.5%</t>
  </si>
  <si>
    <t>二阶颜色属性：生命加成+7.5%</t>
  </si>
  <si>
    <t>解锁三倍速</t>
  </si>
  <si>
    <t>额外经验1属性：抵抗+45</t>
  </si>
  <si>
    <t>二阶颜色属性：抵抗+45</t>
  </si>
  <si>
    <t>额外经验</t>
  </si>
  <si>
    <t>额外经验2属性：命中+30</t>
  </si>
  <si>
    <t>二阶颜色属性：命中+30</t>
  </si>
  <si>
    <t>额外经验3属性：攻击加成+6%</t>
  </si>
  <si>
    <t>二阶颜色属性：攻击加成+6%</t>
  </si>
  <si>
    <t>进化之家觉醒材料产出20%双倍</t>
  </si>
  <si>
    <t>进化之家觉醒材料产出</t>
  </si>
  <si>
    <t>进化之家觉醒材料产出40%双倍</t>
  </si>
  <si>
    <t>进化之家觉醒材料产出60%双倍</t>
  </si>
  <si>
    <t>侦查详细数值属性：命中+36</t>
  </si>
  <si>
    <t>二阶颜色属性：命中+36</t>
  </si>
  <si>
    <t>侦查详细数值属性</t>
  </si>
  <si>
    <t>副属性</t>
  </si>
  <si>
    <t>生命加成</t>
  </si>
  <si>
    <t>攻击加成</t>
  </si>
  <si>
    <t>防御加成</t>
  </si>
  <si>
    <t>生命</t>
  </si>
  <si>
    <t>攻击</t>
  </si>
  <si>
    <t>防御</t>
  </si>
  <si>
    <t>暴击</t>
  </si>
  <si>
    <t>暴伤</t>
  </si>
  <si>
    <t>速度</t>
  </si>
  <si>
    <t>命中</t>
  </si>
  <si>
    <t>抵抗</t>
  </si>
  <si>
    <t>回能</t>
  </si>
  <si>
    <t>属性名称</t>
  </si>
  <si>
    <t>主属性</t>
  </si>
  <si>
    <t>回路效果:如果当前回合未消耗能量，则下一回合攻击提升30%</t>
    <phoneticPr fontId="4" type="noConversion"/>
  </si>
  <si>
    <t>回路效果:击败目标后，下一回合攻击提升40%</t>
    <phoneticPr fontId="4" type="noConversion"/>
  </si>
  <si>
    <t>回路效果:使用S技能后恢复20%生命值，并使下次绝技伤害提升20%</t>
    <phoneticPr fontId="4" type="noConversion"/>
  </si>
  <si>
    <t>回路属性:速度+22</t>
    <phoneticPr fontId="4" type="noConversion"/>
  </si>
  <si>
    <t>回路效果:使用单体伤害技能时，对主目标以外的敌人造成攻击力50%的溅射伤害</t>
    <phoneticPr fontId="4" type="noConversion"/>
  </si>
  <si>
    <t>回路效果:使用单体伤害技能时，对主目标以外的敌人造成攻击力50%的溅射伤害</t>
    <phoneticPr fontId="4" type="noConversion"/>
  </si>
  <si>
    <t>回路效果:每多攻击一名敌人，对全体目标追加8%攻击力的额外伤害</t>
    <phoneticPr fontId="4" type="noConversion"/>
  </si>
  <si>
    <t>回路效果:每多攻击一名敌人，对全体目标追加8%攻击力的额外伤害</t>
    <phoneticPr fontId="4" type="noConversion"/>
  </si>
  <si>
    <t>闪光属性</t>
    <phoneticPr fontId="4" type="noConversion"/>
  </si>
  <si>
    <t>生命加成</t>
    <phoneticPr fontId="4" type="noConversion"/>
  </si>
  <si>
    <t>攻击加成</t>
    <phoneticPr fontId="4" type="noConversion"/>
  </si>
  <si>
    <t>防御加成</t>
    <phoneticPr fontId="4" type="noConversion"/>
  </si>
  <si>
    <t>暴击</t>
    <phoneticPr fontId="4" type="noConversion"/>
  </si>
  <si>
    <t>爆焰徽章</t>
  </si>
  <si>
    <t>增幅晶球</t>
  </si>
  <si>
    <t>万用绷带</t>
  </si>
  <si>
    <t>回路效果:如果当前回合没有AT BONUS，有70%概率产生一个随机AT BONUS</t>
    <phoneticPr fontId="4" type="noConversion"/>
  </si>
  <si>
    <t>血源核心</t>
  </si>
  <si>
    <t>回路属性:攻击加成+15%</t>
    <phoneticPr fontId="4" type="noConversion"/>
  </si>
  <si>
    <t>回路效果:蚊娘首次行动时获得6层血液能量，如果处于非受控状态则立即释放S技能（仅蚊娘佩戴生效）</t>
    <phoneticPr fontId="4" type="noConversion"/>
  </si>
  <si>
    <t>暴走因子</t>
  </si>
  <si>
    <t>回路效果:阿修罗重击第一次触发暴击再放时暴击率不减半（仅阿修罗独角仙佩戴生效）</t>
    <phoneticPr fontId="4" type="noConversion"/>
  </si>
  <si>
    <t>冲锋号令</t>
  </si>
  <si>
    <t>烟雾屏障</t>
  </si>
  <si>
    <t>回路效果:提高我方全体10%攻击，降低我方全体10%生命，多人穿戴时仅生效1次（团队型源核只能生效一种）</t>
    <phoneticPr fontId="4" type="noConversion"/>
  </si>
  <si>
    <t>回路效果:提高我方全体30%抵抗，降低我方全体30%命中，多人穿戴时仅生效1次（团队型源核只能生效一种）</t>
    <phoneticPr fontId="4" type="noConversion"/>
  </si>
  <si>
    <t>爆破飞镖</t>
    <phoneticPr fontId="4" type="noConversion"/>
  </si>
  <si>
    <t>爆破飞镖</t>
    <phoneticPr fontId="4" type="noConversion"/>
  </si>
  <si>
    <t>回路属性:攻击加成+15%</t>
  </si>
  <si>
    <t>回路属性:攻击加成+14%</t>
    <phoneticPr fontId="4" type="noConversion"/>
  </si>
  <si>
    <t>回路效果:造成伤害时无视50%防御（仅音速索尼克佩戴生效）</t>
    <phoneticPr fontId="4" type="noConversion"/>
  </si>
  <si>
    <t>重型杠铃</t>
  </si>
  <si>
    <t>闪光发卡</t>
  </si>
  <si>
    <t>回路效果:有其他队友存活时，自身回合开始时增加3层信心，最多增加到5层（仅超合金黑光佩戴生效）</t>
    <phoneticPr fontId="4" type="noConversion"/>
  </si>
  <si>
    <t>回路效果:使用绝技后有60%的概率不清除蓄力效果（仅闪光弗莱士佩戴生效）</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</si>
</sst>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宋体"/>
      <charset val="134"/>
      <scheme val="minor"/>
    </font>
    <font>
      <sz val="10"/>
      <color theme="1"/>
      <name val="Microsoft YaHei Light"/>
      <charset val="134"/>
    </font>
    <font>
      <sz val="11"/>
      <color theme="1"/>
      <name val="宋体"/>
      <family val="3"/>
      <charset val="134"/>
      <scheme val="minor"/>
    </font>
    <font>
      <sz val="11"/>
      <color rgb="FF000000"/>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theme="8" tint="0.39991454817346722"/>
        <bgColor indexed="64"/>
      </patternFill>
    </fill>
    <fill>
      <patternFill patternType="solid">
        <fgColor rgb="FFFFFF00"/>
        <bgColor indexed="64"/>
      </patternFill>
    </fill>
    <fill>
      <patternFill patternType="solid">
        <fgColor theme="5" tint="0.79961546678060247"/>
        <bgColor indexed="64"/>
      </patternFill>
    </fill>
    <fill>
      <patternFill patternType="solid">
        <fgColor theme="5" tint="0.59999389629810485"/>
        <bgColor indexed="64"/>
      </patternFill>
    </fill>
    <fill>
      <patternFill patternType="solid">
        <fgColor theme="7" tint="0.59999389629810485"/>
        <bgColor indexed="64"/>
      </patternFill>
    </fill>
  </fills>
  <borders count="3">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3">
    <xf numFmtId="0" fontId="0" fillId="0" borderId="0">
      <alignment vertical="center"/>
    </xf>
    <xf numFmtId="0" fontId="2" fillId="0" borderId="0"/>
    <xf numFmtId="0" fontId="2" fillId="0" borderId="0"/>
  </cellStyleXfs>
  <cellXfs count="36">
    <xf numFmtId="0" fontId="0" fillId="0" borderId="0" xfId="0" applyAlignment="1">
      <alignment vertical="center"/>
    </xf>
    <xf numFmtId="0" fontId="1" fillId="0" borderId="1" xfId="2" applyFont="1" applyBorder="1" applyAlignment="1">
      <alignment horizontal="center"/>
    </xf>
    <xf numFmtId="0" fontId="1" fillId="0" borderId="0" xfId="2" applyFont="1" applyAlignment="1">
      <alignment horizontal="center"/>
    </xf>
    <xf numFmtId="0" fontId="0" fillId="0" borderId="0" xfId="0" applyAlignment="1"/>
    <xf numFmtId="0" fontId="2" fillId="0" borderId="0" xfId="2"/>
    <xf numFmtId="0" fontId="1" fillId="0" borderId="2" xfId="2" applyFont="1" applyBorder="1" applyAlignment="1">
      <alignment horizontal="center"/>
    </xf>
    <xf numFmtId="0" fontId="2" fillId="0" borderId="0" xfId="2" applyAlignment="1">
      <alignment horizontal="center"/>
    </xf>
    <xf numFmtId="0" fontId="2" fillId="2" borderId="0" xfId="2" applyFill="1"/>
    <xf numFmtId="0" fontId="2" fillId="3" borderId="0" xfId="2" applyFill="1"/>
    <xf numFmtId="0" fontId="1" fillId="0" borderId="1" xfId="1" applyFont="1" applyBorder="1" applyAlignment="1">
      <alignment horizontal="center"/>
    </xf>
    <xf numFmtId="0" fontId="1" fillId="4" borderId="1" xfId="1" applyFont="1" applyFill="1" applyBorder="1" applyAlignment="1">
      <alignment horizontal="center"/>
    </xf>
    <xf numFmtId="0" fontId="1" fillId="5" borderId="1" xfId="2" applyFont="1" applyFill="1" applyBorder="1" applyAlignment="1">
      <alignment horizontal="center"/>
    </xf>
    <xf numFmtId="0" fontId="1" fillId="5" borderId="0" xfId="2" applyFont="1" applyFill="1" applyAlignment="1">
      <alignment horizontal="center"/>
    </xf>
    <xf numFmtId="0" fontId="1" fillId="0" borderId="2" xfId="1" applyFont="1" applyBorder="1" applyAlignment="1">
      <alignment horizontal="center"/>
    </xf>
    <xf numFmtId="0" fontId="1" fillId="0" borderId="1" xfId="1" applyFont="1" applyBorder="1" applyAlignment="1">
      <alignment horizontal="left"/>
    </xf>
    <xf numFmtId="0" fontId="1" fillId="0" borderId="0" xfId="1" applyFont="1" applyAlignment="1">
      <alignment horizontal="left"/>
    </xf>
    <xf numFmtId="0" fontId="1" fillId="2" borderId="1" xfId="2" applyFont="1" applyFill="1" applyBorder="1" applyAlignment="1">
      <alignment horizontal="center"/>
    </xf>
    <xf numFmtId="0" fontId="1" fillId="2" borderId="1" xfId="1" applyFont="1" applyFill="1" applyBorder="1" applyAlignment="1">
      <alignment horizontal="left"/>
    </xf>
    <xf numFmtId="0" fontId="1" fillId="2" borderId="0" xfId="1" applyFont="1" applyFill="1" applyAlignment="1">
      <alignment horizontal="left"/>
    </xf>
    <xf numFmtId="0" fontId="2" fillId="2" borderId="0" xfId="2" applyFill="1" applyAlignment="1">
      <alignment horizontal="center"/>
    </xf>
    <xf numFmtId="0" fontId="1" fillId="3" borderId="1" xfId="2" applyFont="1" applyFill="1" applyBorder="1" applyAlignment="1">
      <alignment horizontal="center"/>
    </xf>
    <xf numFmtId="0" fontId="1" fillId="3" borderId="1" xfId="1" applyFont="1" applyFill="1" applyBorder="1" applyAlignment="1">
      <alignment horizontal="left"/>
    </xf>
    <xf numFmtId="0" fontId="1" fillId="3" borderId="0" xfId="1" applyFont="1" applyFill="1" applyAlignment="1">
      <alignment horizontal="left"/>
    </xf>
    <xf numFmtId="0" fontId="2" fillId="3" borderId="0" xfId="2" applyFill="1" applyAlignment="1">
      <alignment horizontal="center"/>
    </xf>
    <xf numFmtId="49" fontId="1" fillId="0" borderId="1" xfId="2" applyNumberFormat="1" applyFont="1" applyBorder="1" applyAlignment="1">
      <alignment horizontal="center"/>
    </xf>
    <xf numFmtId="0" fontId="2" fillId="0" borderId="0" xfId="2" applyAlignment="1">
      <alignment vertical="center"/>
    </xf>
    <xf numFmtId="0" fontId="0" fillId="0" borderId="0" xfId="0" applyFont="1" applyAlignment="1">
      <alignment vertical="center"/>
    </xf>
    <xf numFmtId="0" fontId="2" fillId="0" borderId="0" xfId="0" applyFont="1" applyAlignment="1">
      <alignment vertical="center"/>
    </xf>
    <xf numFmtId="0" fontId="1" fillId="6" borderId="1" xfId="2" applyFont="1" applyFill="1" applyBorder="1" applyAlignment="1">
      <alignment horizontal="center"/>
    </xf>
    <xf numFmtId="0" fontId="2" fillId="6" borderId="0" xfId="2" applyFill="1"/>
    <xf numFmtId="0" fontId="1" fillId="6" borderId="1" xfId="1" applyFont="1" applyFill="1" applyBorder="1" applyAlignment="1">
      <alignment horizontal="left"/>
    </xf>
    <xf numFmtId="0" fontId="2" fillId="6" borderId="0" xfId="2" applyFill="1" applyAlignment="1">
      <alignment horizontal="center"/>
    </xf>
    <xf numFmtId="0" fontId="1" fillId="0" borderId="1" xfId="2" applyFont="1" applyFill="1" applyBorder="1" applyAlignment="1">
      <alignment horizontal="center"/>
    </xf>
    <xf numFmtId="0" fontId="2" fillId="0" borderId="0" xfId="2" applyFill="1"/>
    <xf numFmtId="0" fontId="1" fillId="0" borderId="1" xfId="1" applyFont="1" applyFill="1" applyBorder="1" applyAlignment="1">
      <alignment horizontal="left"/>
    </xf>
    <xf numFmtId="0" fontId="2" fillId="0" borderId="0" xfId="2" applyFill="1" applyAlignment="1">
      <alignment horizontal="center"/>
    </xf>
  </cellXfs>
  <cellStyles count="3">
    <cellStyle name="常规" xfId="0" builtinId="0"/>
    <cellStyle name="常规 2" xfId="1"/>
    <cellStyle name="常规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315"/>
  <sheetViews>
    <sheetView tabSelected="1" topLeftCell="A208" workbookViewId="0">
      <selection activeCell="E224" sqref="E224"/>
    </sheetView>
  </sheetViews>
  <sheetFormatPr defaultColWidth="9" defaultRowHeight="13.5"/>
  <cols>
    <col min="1" max="1" width="8" style="4" customWidth="1"/>
    <col min="2" max="2" width="9" style="4" customWidth="1"/>
    <col min="3" max="3" width="5.875" style="4" customWidth="1"/>
    <col min="4" max="4" width="58.375" style="4" customWidth="1"/>
    <col min="5" max="5" width="40.375" style="4" customWidth="1"/>
    <col min="6" max="6" width="9.625" style="4" customWidth="1"/>
    <col min="7" max="7" width="10.875" style="4" customWidth="1"/>
    <col min="8" max="8" width="8.75" style="4" customWidth="1"/>
    <col min="9" max="11" width="13.75" style="4" customWidth="1"/>
    <col min="12" max="12" width="8.75" style="4" customWidth="1"/>
    <col min="13" max="13" width="10.5" style="4" customWidth="1"/>
    <col min="14" max="14" width="9" style="4" customWidth="1"/>
    <col min="15" max="16384" width="9" style="4"/>
  </cols>
  <sheetData>
    <row r="1" spans="1:14" ht="16.5" customHeight="1">
      <c r="A1" s="9" t="s">
        <v>0</v>
      </c>
      <c r="B1" s="10" t="s">
        <v>1</v>
      </c>
      <c r="C1" s="10" t="s">
        <v>2</v>
      </c>
      <c r="D1" s="10" t="s">
        <v>3</v>
      </c>
      <c r="E1" s="10" t="s">
        <v>4</v>
      </c>
      <c r="F1" s="11" t="s">
        <v>5</v>
      </c>
      <c r="G1" s="11" t="s">
        <v>6</v>
      </c>
      <c r="H1" s="12" t="s">
        <v>7</v>
      </c>
      <c r="I1" s="11" t="s">
        <v>8</v>
      </c>
      <c r="J1" s="12" t="s">
        <v>9</v>
      </c>
      <c r="K1" s="12" t="s">
        <v>10</v>
      </c>
      <c r="L1" s="12" t="s">
        <v>11</v>
      </c>
      <c r="M1" s="12" t="s">
        <v>12</v>
      </c>
      <c r="N1" s="12" t="s">
        <v>13</v>
      </c>
    </row>
    <row r="2" spans="1:14" ht="16.5" customHeight="1">
      <c r="A2" s="9" t="s">
        <v>0</v>
      </c>
      <c r="B2" s="10" t="s">
        <v>1</v>
      </c>
      <c r="C2" s="10" t="s">
        <v>2</v>
      </c>
      <c r="D2" s="10" t="s">
        <v>3</v>
      </c>
      <c r="E2" s="10" t="s">
        <v>4</v>
      </c>
      <c r="F2" s="11" t="s">
        <v>5</v>
      </c>
      <c r="G2" s="11" t="s">
        <v>6</v>
      </c>
      <c r="H2" s="12" t="s">
        <v>7</v>
      </c>
      <c r="I2" s="11" t="s">
        <v>8</v>
      </c>
      <c r="J2" s="12" t="s">
        <v>9</v>
      </c>
      <c r="K2" s="12" t="s">
        <v>10</v>
      </c>
      <c r="L2" s="12" t="s">
        <v>11</v>
      </c>
      <c r="M2" s="12" t="s">
        <v>12</v>
      </c>
      <c r="N2" s="12" t="s">
        <v>13</v>
      </c>
    </row>
    <row r="3" spans="1:14" ht="16.5" customHeight="1">
      <c r="A3" s="9" t="s">
        <v>14</v>
      </c>
      <c r="B3" s="9" t="s">
        <v>15</v>
      </c>
      <c r="C3" s="9" t="s">
        <v>15</v>
      </c>
      <c r="D3" s="9" t="s">
        <v>14</v>
      </c>
      <c r="E3" s="9" t="s">
        <v>14</v>
      </c>
      <c r="F3" s="9" t="s">
        <v>15</v>
      </c>
      <c r="G3" s="9" t="s">
        <v>15</v>
      </c>
      <c r="H3" s="9" t="s">
        <v>15</v>
      </c>
      <c r="I3" s="9" t="s">
        <v>14</v>
      </c>
      <c r="J3" s="9" t="s">
        <v>15</v>
      </c>
      <c r="K3" s="9" t="s">
        <v>14</v>
      </c>
      <c r="L3" s="9" t="s">
        <v>15</v>
      </c>
      <c r="M3" s="9" t="s">
        <v>15</v>
      </c>
      <c r="N3" s="13" t="s">
        <v>15</v>
      </c>
    </row>
    <row r="4" spans="1:14" ht="16.5" customHeight="1">
      <c r="A4" s="9" t="s">
        <v>16</v>
      </c>
      <c r="B4" s="9" t="s">
        <v>17</v>
      </c>
      <c r="C4" s="9" t="s">
        <v>18</v>
      </c>
      <c r="D4" s="9" t="s">
        <v>19</v>
      </c>
      <c r="E4" s="9" t="s">
        <v>20</v>
      </c>
      <c r="F4" s="1" t="s">
        <v>21</v>
      </c>
      <c r="G4" s="1" t="s">
        <v>22</v>
      </c>
      <c r="H4" s="2" t="s">
        <v>23</v>
      </c>
      <c r="I4" s="1" t="s">
        <v>24</v>
      </c>
      <c r="J4" s="1" t="s">
        <v>25</v>
      </c>
      <c r="K4" s="1" t="s">
        <v>26</v>
      </c>
      <c r="L4" s="2" t="s">
        <v>27</v>
      </c>
      <c r="M4" s="2" t="s">
        <v>28</v>
      </c>
      <c r="N4" s="2" t="s">
        <v>29</v>
      </c>
    </row>
    <row r="5" spans="1:14" ht="16.5" customHeight="1">
      <c r="A5" s="13" t="s">
        <v>30</v>
      </c>
      <c r="B5" s="10" t="s">
        <v>31</v>
      </c>
      <c r="C5" s="10" t="s">
        <v>31</v>
      </c>
      <c r="D5" s="10">
        <v>101</v>
      </c>
      <c r="E5" s="10">
        <v>101</v>
      </c>
      <c r="F5" s="11" t="s">
        <v>31</v>
      </c>
      <c r="G5" s="11" t="s">
        <v>31</v>
      </c>
      <c r="H5" s="12" t="s">
        <v>31</v>
      </c>
      <c r="I5" s="11" t="s">
        <v>30</v>
      </c>
      <c r="J5" s="12" t="s">
        <v>30</v>
      </c>
      <c r="K5" s="12" t="s">
        <v>30</v>
      </c>
      <c r="L5" s="12" t="s">
        <v>30</v>
      </c>
      <c r="M5" s="12" t="s">
        <v>31</v>
      </c>
      <c r="N5" s="12" t="s">
        <v>31</v>
      </c>
    </row>
    <row r="6" spans="1:14" ht="16.5" customHeight="1">
      <c r="A6" s="1" t="s">
        <v>32</v>
      </c>
      <c r="B6" s="4">
        <f>J6*30+VLOOKUP(K6,Sheet2!A:B,2,0)*100+Sheet1!L6</f>
        <v>501</v>
      </c>
      <c r="C6" s="4">
        <v>1</v>
      </c>
      <c r="D6" s="14" t="str">
        <f>"主属性--"&amp;INDEX(Sheet5!A:A,MATCH(Sheet1!F6,Sheet5!B:B,0))&amp;"+"&amp;G6&amp;"_通用_位置"&amp;J6&amp;"_"&amp;K6</f>
        <v>主属性--攻击加成+33_通用_位置0_橙</v>
      </c>
      <c r="E6" s="15" t="s">
        <v>33</v>
      </c>
      <c r="F6" s="4">
        <f>Sheet6!A1</f>
        <v>9</v>
      </c>
      <c r="G6" s="4">
        <f>VLOOKUP(K6&amp;"_"&amp;J6&amp;"_"&amp;F6,Sheet7!F:G,2,0)</f>
        <v>33</v>
      </c>
      <c r="H6" s="4">
        <f>VLOOKUP(K6&amp;"_"&amp;J6&amp;"_"&amp;F6,Sheet7!F:H,3,0)</f>
        <v>11</v>
      </c>
      <c r="I6" s="6" t="s">
        <v>34</v>
      </c>
      <c r="J6" s="6">
        <v>0</v>
      </c>
      <c r="K6" s="6" t="s">
        <v>35</v>
      </c>
      <c r="L6" s="6">
        <v>1</v>
      </c>
      <c r="M6" s="6">
        <v>0</v>
      </c>
      <c r="N6" s="6">
        <v>0</v>
      </c>
    </row>
    <row r="7" spans="1:14" ht="16.5" customHeight="1">
      <c r="A7" s="1" t="s">
        <v>32</v>
      </c>
      <c r="B7" s="4">
        <f>J7*30+VLOOKUP(K7,Sheet2!A:B,2,0)*100+Sheet1!L7</f>
        <v>401</v>
      </c>
      <c r="C7" s="4">
        <v>1</v>
      </c>
      <c r="D7" s="14" t="str">
        <f>"主属性--"&amp;INDEX(Sheet5!A:A,MATCH(Sheet1!F7,Sheet5!B:B,0))&amp;"+"&amp;G7&amp;"_通用_位置"&amp;J7&amp;"_"&amp;K7</f>
        <v>主属性--攻击加成+29_通用_位置0_紫</v>
      </c>
      <c r="E7" s="15" t="s">
        <v>33</v>
      </c>
      <c r="F7" s="4">
        <f>Sheet6!A2</f>
        <v>9</v>
      </c>
      <c r="G7" s="4">
        <f>VLOOKUP(K7&amp;"_"&amp;J7&amp;"_"&amp;F7,Sheet7!F:G,2,0)</f>
        <v>29</v>
      </c>
      <c r="H7" s="4">
        <f>VLOOKUP(K7&amp;"_"&amp;J7&amp;"_"&amp;F7,Sheet7!F:H,3,0)</f>
        <v>10</v>
      </c>
      <c r="I7" s="6" t="s">
        <v>34</v>
      </c>
      <c r="J7" s="6">
        <v>0</v>
      </c>
      <c r="K7" s="6" t="s">
        <v>36</v>
      </c>
      <c r="L7" s="6">
        <v>1</v>
      </c>
      <c r="M7" s="6">
        <v>0</v>
      </c>
      <c r="N7" s="6">
        <v>0</v>
      </c>
    </row>
    <row r="8" spans="1:14" ht="16.5" customHeight="1">
      <c r="A8" s="1" t="s">
        <v>32</v>
      </c>
      <c r="B8" s="4">
        <f>J8*30+VLOOKUP(K8,Sheet2!A:B,2,0)*100+Sheet1!L8</f>
        <v>301</v>
      </c>
      <c r="C8" s="4">
        <v>1</v>
      </c>
      <c r="D8" s="14" t="str">
        <f>"主属性--"&amp;INDEX(Sheet5!A:A,MATCH(Sheet1!F8,Sheet5!B:B,0))&amp;"+"&amp;G8&amp;"_通用_位置"&amp;J8&amp;"_"&amp;K8</f>
        <v>主属性--攻击加成+21_通用_位置0_蓝</v>
      </c>
      <c r="E8" s="15" t="s">
        <v>33</v>
      </c>
      <c r="F8" s="4">
        <f>Sheet6!A3</f>
        <v>9</v>
      </c>
      <c r="G8" s="4">
        <f>VLOOKUP(K8&amp;"_"&amp;J8&amp;"_"&amp;F8,Sheet7!F:G,2,0)</f>
        <v>21</v>
      </c>
      <c r="H8" s="4">
        <f>VLOOKUP(K8&amp;"_"&amp;J8&amp;"_"&amp;F8,Sheet7!F:H,3,0)</f>
        <v>7</v>
      </c>
      <c r="I8" s="6" t="s">
        <v>34</v>
      </c>
      <c r="J8" s="6">
        <v>0</v>
      </c>
      <c r="K8" s="6" t="s">
        <v>37</v>
      </c>
      <c r="L8" s="6">
        <v>1</v>
      </c>
      <c r="M8" s="6">
        <v>0</v>
      </c>
      <c r="N8" s="6">
        <v>0</v>
      </c>
    </row>
    <row r="9" spans="1:14" ht="16.5" customHeight="1">
      <c r="A9" s="1" t="s">
        <v>32</v>
      </c>
      <c r="B9" s="4">
        <f>J9*30+VLOOKUP(K9,Sheet2!A:B,2,0)*100+Sheet1!L9</f>
        <v>201</v>
      </c>
      <c r="C9" s="4">
        <v>1</v>
      </c>
      <c r="D9" s="14" t="str">
        <f>"主属性--"&amp;INDEX(Sheet5!A:A,MATCH(Sheet1!F9,Sheet5!B:B,0))&amp;"+"&amp;G9&amp;"_通用_位置"&amp;J9&amp;"_"&amp;K9</f>
        <v>主属性--攻击加成+15_通用_位置0_绿</v>
      </c>
      <c r="E9" s="15" t="s">
        <v>33</v>
      </c>
      <c r="F9" s="4">
        <f>Sheet6!A4</f>
        <v>9</v>
      </c>
      <c r="G9" s="4">
        <f>VLOOKUP(K9&amp;"_"&amp;J9&amp;"_"&amp;F9,Sheet7!F:G,2,0)</f>
        <v>15</v>
      </c>
      <c r="H9" s="4">
        <f>VLOOKUP(K9&amp;"_"&amp;J9&amp;"_"&amp;F9,Sheet7!F:H,3,0)</f>
        <v>5</v>
      </c>
      <c r="I9" s="6" t="s">
        <v>34</v>
      </c>
      <c r="J9" s="6">
        <v>0</v>
      </c>
      <c r="K9" s="6" t="s">
        <v>38</v>
      </c>
      <c r="L9" s="6">
        <v>1</v>
      </c>
      <c r="M9" s="6">
        <v>0</v>
      </c>
      <c r="N9" s="6">
        <v>0</v>
      </c>
    </row>
    <row r="10" spans="1:14" ht="16.5" customHeight="1">
      <c r="A10" s="1" t="s">
        <v>32</v>
      </c>
      <c r="B10" s="4">
        <f>J10*30+VLOOKUP(K10,Sheet2!A:B,2,0)*100+Sheet1!L10</f>
        <v>101</v>
      </c>
      <c r="C10" s="4">
        <v>1</v>
      </c>
      <c r="D10" s="14" t="str">
        <f>"主属性--"&amp;INDEX(Sheet5!A:A,MATCH(Sheet1!F10,Sheet5!B:B,0))&amp;"+"&amp;G10&amp;"_通用_位置"&amp;J10&amp;"_"&amp;K10</f>
        <v>主属性--攻击加成+11_通用_位置0_白</v>
      </c>
      <c r="E10" s="15" t="s">
        <v>33</v>
      </c>
      <c r="F10" s="4">
        <f>Sheet6!A5</f>
        <v>9</v>
      </c>
      <c r="G10" s="4">
        <f>VLOOKUP(K10&amp;"_"&amp;J10&amp;"_"&amp;F10,Sheet7!F:G,2,0)</f>
        <v>11</v>
      </c>
      <c r="H10" s="4">
        <f>VLOOKUP(K10&amp;"_"&amp;J10&amp;"_"&amp;F10,Sheet7!F:H,3,0)</f>
        <v>4</v>
      </c>
      <c r="I10" s="6" t="s">
        <v>34</v>
      </c>
      <c r="J10" s="6">
        <v>0</v>
      </c>
      <c r="K10" s="6" t="s">
        <v>39</v>
      </c>
      <c r="L10" s="6">
        <v>1</v>
      </c>
      <c r="M10" s="6">
        <v>0</v>
      </c>
      <c r="N10" s="6">
        <v>0</v>
      </c>
    </row>
    <row r="11" spans="1:14" ht="16.5" customHeight="1">
      <c r="A11" s="1" t="s">
        <v>32</v>
      </c>
      <c r="B11" s="4">
        <f>J11*30+VLOOKUP(K11,Sheet2!A:B,2,0)*100+Sheet1!L11</f>
        <v>502</v>
      </c>
      <c r="C11" s="4">
        <v>1</v>
      </c>
      <c r="D11" s="14" t="str">
        <f>"主属性--"&amp;INDEX(Sheet5!A:A,MATCH(Sheet1!F11,Sheet5!B:B,0))&amp;"+"&amp;G11&amp;"_通用_位置"&amp;J11&amp;"_"&amp;K11</f>
        <v>主属性--攻击+96_通用_位置0_橙</v>
      </c>
      <c r="E11" s="15" t="s">
        <v>33</v>
      </c>
      <c r="F11" s="4">
        <f>Sheet6!A6</f>
        <v>10</v>
      </c>
      <c r="G11" s="4">
        <f>VLOOKUP(K11&amp;"_"&amp;J11&amp;"_"&amp;F11,Sheet7!F:G,2,0)</f>
        <v>96</v>
      </c>
      <c r="H11" s="4">
        <f>VLOOKUP(K11&amp;"_"&amp;J11&amp;"_"&amp;F11,Sheet7!F:H,3,0)</f>
        <v>30</v>
      </c>
      <c r="I11" s="6" t="s">
        <v>34</v>
      </c>
      <c r="J11" s="6">
        <v>0</v>
      </c>
      <c r="K11" s="6" t="str">
        <f t="shared" ref="K11:K42" si="0">K6</f>
        <v>橙</v>
      </c>
      <c r="L11" s="6">
        <f t="shared" ref="L11:L42" si="1">L6+1</f>
        <v>2</v>
      </c>
      <c r="M11" s="6">
        <v>0</v>
      </c>
      <c r="N11" s="6">
        <v>0</v>
      </c>
    </row>
    <row r="12" spans="1:14" ht="16.5" customHeight="1">
      <c r="A12" s="1" t="s">
        <v>32</v>
      </c>
      <c r="B12" s="4">
        <f>J12*30+VLOOKUP(K12,Sheet2!A:B,2,0)*100+Sheet1!L12</f>
        <v>402</v>
      </c>
      <c r="C12" s="4">
        <v>1</v>
      </c>
      <c r="D12" s="14" t="str">
        <f>"主属性--"&amp;INDEX(Sheet5!A:A,MATCH(Sheet1!F12,Sheet5!B:B,0))&amp;"+"&amp;G12&amp;"_通用_位置"&amp;J12&amp;"_"&amp;K12</f>
        <v>主属性--攻击+82_通用_位置0_紫</v>
      </c>
      <c r="E12" s="15" t="s">
        <v>33</v>
      </c>
      <c r="F12" s="4">
        <f>Sheet6!A7</f>
        <v>10</v>
      </c>
      <c r="G12" s="4">
        <f>VLOOKUP(K12&amp;"_"&amp;J12&amp;"_"&amp;F12,Sheet7!F:G,2,0)</f>
        <v>82</v>
      </c>
      <c r="H12" s="4">
        <f>VLOOKUP(K12&amp;"_"&amp;J12&amp;"_"&amp;F12,Sheet7!F:H,3,0)</f>
        <v>26</v>
      </c>
      <c r="I12" s="6" t="s">
        <v>34</v>
      </c>
      <c r="J12" s="6">
        <v>0</v>
      </c>
      <c r="K12" s="6" t="str">
        <f t="shared" si="0"/>
        <v>紫</v>
      </c>
      <c r="L12" s="6">
        <f t="shared" si="1"/>
        <v>2</v>
      </c>
      <c r="M12" s="6">
        <v>0</v>
      </c>
      <c r="N12" s="6">
        <v>0</v>
      </c>
    </row>
    <row r="13" spans="1:14" ht="16.5" customHeight="1">
      <c r="A13" s="1" t="s">
        <v>32</v>
      </c>
      <c r="B13" s="4">
        <f>J13*30+VLOOKUP(K13,Sheet2!A:B,2,0)*100+Sheet1!L13</f>
        <v>302</v>
      </c>
      <c r="C13" s="4">
        <v>1</v>
      </c>
      <c r="D13" s="14" t="str">
        <f>"主属性--"&amp;INDEX(Sheet5!A:A,MATCH(Sheet1!F13,Sheet5!B:B,0))&amp;"+"&amp;G13&amp;"_通用_位置"&amp;J13&amp;"_"&amp;K13</f>
        <v>主属性--攻击+58_通用_位置0_蓝</v>
      </c>
      <c r="E13" s="15" t="s">
        <v>33</v>
      </c>
      <c r="F13" s="4">
        <f>Sheet6!A8</f>
        <v>10</v>
      </c>
      <c r="G13" s="4">
        <f>VLOOKUP(K13&amp;"_"&amp;J13&amp;"_"&amp;F13,Sheet7!F:G,2,0)</f>
        <v>58</v>
      </c>
      <c r="H13" s="4">
        <f>VLOOKUP(K13&amp;"_"&amp;J13&amp;"_"&amp;F13,Sheet7!F:H,3,0)</f>
        <v>19</v>
      </c>
      <c r="I13" s="6" t="s">
        <v>34</v>
      </c>
      <c r="J13" s="6">
        <v>0</v>
      </c>
      <c r="K13" s="6" t="str">
        <f t="shared" si="0"/>
        <v>蓝</v>
      </c>
      <c r="L13" s="6">
        <f t="shared" si="1"/>
        <v>2</v>
      </c>
      <c r="M13" s="6">
        <v>0</v>
      </c>
      <c r="N13" s="6">
        <v>0</v>
      </c>
    </row>
    <row r="14" spans="1:14" ht="16.5" customHeight="1">
      <c r="A14" s="1" t="s">
        <v>32</v>
      </c>
      <c r="B14" s="4">
        <f>J14*30+VLOOKUP(K14,Sheet2!A:B,2,0)*100+Sheet1!L14</f>
        <v>202</v>
      </c>
      <c r="C14" s="4">
        <v>1</v>
      </c>
      <c r="D14" s="14" t="str">
        <f>"主属性--"&amp;INDEX(Sheet5!A:A,MATCH(Sheet1!F14,Sheet5!B:B,0))&amp;"+"&amp;G14&amp;"_通用_位置"&amp;J14&amp;"_"&amp;K14</f>
        <v>主属性--攻击+41_通用_位置0_绿</v>
      </c>
      <c r="E14" s="15" t="s">
        <v>33</v>
      </c>
      <c r="F14" s="4">
        <f>Sheet6!A9</f>
        <v>10</v>
      </c>
      <c r="G14" s="4">
        <f>VLOOKUP(K14&amp;"_"&amp;J14&amp;"_"&amp;F14,Sheet7!F:G,2,0)</f>
        <v>41</v>
      </c>
      <c r="H14" s="4">
        <f>VLOOKUP(K14&amp;"_"&amp;J14&amp;"_"&amp;F14,Sheet7!F:H,3,0)</f>
        <v>14</v>
      </c>
      <c r="I14" s="6" t="s">
        <v>34</v>
      </c>
      <c r="J14" s="6">
        <v>0</v>
      </c>
      <c r="K14" s="6" t="str">
        <f t="shared" si="0"/>
        <v>绿</v>
      </c>
      <c r="L14" s="6">
        <f t="shared" si="1"/>
        <v>2</v>
      </c>
      <c r="M14" s="6">
        <v>0</v>
      </c>
      <c r="N14" s="6">
        <v>0</v>
      </c>
    </row>
    <row r="15" spans="1:14" ht="16.5" customHeight="1">
      <c r="A15" s="1" t="s">
        <v>32</v>
      </c>
      <c r="B15" s="4">
        <f>J15*30+VLOOKUP(K15,Sheet2!A:B,2,0)*100+Sheet1!L15</f>
        <v>102</v>
      </c>
      <c r="C15" s="4">
        <v>1</v>
      </c>
      <c r="D15" s="14" t="str">
        <f>"主属性--"&amp;INDEX(Sheet5!A:A,MATCH(Sheet1!F15,Sheet5!B:B,0))&amp;"+"&amp;G15&amp;"_通用_位置"&amp;J15&amp;"_"&amp;K15</f>
        <v>主属性--攻击+29_通用_位置0_白</v>
      </c>
      <c r="E15" s="15" t="s">
        <v>33</v>
      </c>
      <c r="F15" s="4">
        <f>Sheet6!A10</f>
        <v>10</v>
      </c>
      <c r="G15" s="4">
        <f>VLOOKUP(K15&amp;"_"&amp;J15&amp;"_"&amp;F15,Sheet7!F:G,2,0)</f>
        <v>29</v>
      </c>
      <c r="H15" s="4">
        <f>VLOOKUP(K15&amp;"_"&amp;J15&amp;"_"&amp;F15,Sheet7!F:H,3,0)</f>
        <v>10</v>
      </c>
      <c r="I15" s="6" t="s">
        <v>34</v>
      </c>
      <c r="J15" s="6">
        <v>0</v>
      </c>
      <c r="K15" s="6" t="str">
        <f t="shared" si="0"/>
        <v>白</v>
      </c>
      <c r="L15" s="6">
        <f t="shared" si="1"/>
        <v>2</v>
      </c>
      <c r="M15" s="6">
        <v>0</v>
      </c>
      <c r="N15" s="6">
        <v>0</v>
      </c>
    </row>
    <row r="16" spans="1:14" ht="16.5" customHeight="1">
      <c r="A16" s="1" t="s">
        <v>32</v>
      </c>
      <c r="B16" s="4">
        <f>J16*30+VLOOKUP(K16,Sheet2!A:B,2,0)*100+Sheet1!L16</f>
        <v>503</v>
      </c>
      <c r="C16" s="4">
        <v>1</v>
      </c>
      <c r="D16" s="14" t="str">
        <f>"主属性--"&amp;INDEX(Sheet5!A:A,MATCH(Sheet1!F16,Sheet5!B:B,0))&amp;"+"&amp;G16&amp;"_通用_位置"&amp;J16&amp;"_"&amp;K16</f>
        <v>主属性--暴击+25_通用_位置0_橙</v>
      </c>
      <c r="E16" s="15" t="s">
        <v>33</v>
      </c>
      <c r="F16" s="4">
        <f>Sheet6!A11</f>
        <v>18</v>
      </c>
      <c r="G16" s="4">
        <f>VLOOKUP(K16&amp;"_"&amp;J16&amp;"_"&amp;F16,Sheet7!F:G,2,0)</f>
        <v>25</v>
      </c>
      <c r="H16" s="4">
        <f>VLOOKUP(K16&amp;"_"&amp;J16&amp;"_"&amp;F16,Sheet7!F:H,3,0)</f>
        <v>9</v>
      </c>
      <c r="I16" s="6" t="s">
        <v>34</v>
      </c>
      <c r="J16" s="6">
        <v>0</v>
      </c>
      <c r="K16" s="6" t="str">
        <f t="shared" si="0"/>
        <v>橙</v>
      </c>
      <c r="L16" s="6">
        <f t="shared" si="1"/>
        <v>3</v>
      </c>
      <c r="M16" s="6">
        <v>0</v>
      </c>
      <c r="N16" s="6">
        <v>0</v>
      </c>
    </row>
    <row r="17" spans="1:14" ht="16.5" customHeight="1">
      <c r="A17" s="1" t="s">
        <v>32</v>
      </c>
      <c r="B17" s="4">
        <f>J17*30+VLOOKUP(K17,Sheet2!A:B,2,0)*100+Sheet1!L17</f>
        <v>403</v>
      </c>
      <c r="C17" s="4">
        <v>1</v>
      </c>
      <c r="D17" s="14" t="str">
        <f>"主属性--"&amp;INDEX(Sheet5!A:A,MATCH(Sheet1!F17,Sheet5!B:B,0))&amp;"+"&amp;G17&amp;"_通用_位置"&amp;J17&amp;"_"&amp;K17</f>
        <v>主属性--暴击+22_通用_位置0_紫</v>
      </c>
      <c r="E17" s="15" t="s">
        <v>33</v>
      </c>
      <c r="F17" s="4">
        <f>Sheet6!A12</f>
        <v>18</v>
      </c>
      <c r="G17" s="4">
        <f>VLOOKUP(K17&amp;"_"&amp;J17&amp;"_"&amp;F17,Sheet7!F:G,2,0)</f>
        <v>22</v>
      </c>
      <c r="H17" s="4">
        <f>VLOOKUP(K17&amp;"_"&amp;J17&amp;"_"&amp;F17,Sheet7!F:H,3,0)</f>
        <v>8</v>
      </c>
      <c r="I17" s="6" t="s">
        <v>34</v>
      </c>
      <c r="J17" s="6">
        <v>0</v>
      </c>
      <c r="K17" s="6" t="str">
        <f t="shared" si="0"/>
        <v>紫</v>
      </c>
      <c r="L17" s="6">
        <f t="shared" si="1"/>
        <v>3</v>
      </c>
      <c r="M17" s="6">
        <v>0</v>
      </c>
      <c r="N17" s="6">
        <v>0</v>
      </c>
    </row>
    <row r="18" spans="1:14" ht="16.5" customHeight="1">
      <c r="A18" s="1" t="s">
        <v>32</v>
      </c>
      <c r="B18" s="4">
        <f>J18*30+VLOOKUP(K18,Sheet2!A:B,2,0)*100+Sheet1!L18</f>
        <v>303</v>
      </c>
      <c r="C18" s="4">
        <v>1</v>
      </c>
      <c r="D18" s="14" t="str">
        <f>"主属性--"&amp;INDEX(Sheet5!A:A,MATCH(Sheet1!F18,Sheet5!B:B,0))&amp;"+"&amp;G18&amp;"_通用_位置"&amp;J18&amp;"_"&amp;K18</f>
        <v>主属性--暴击+16_通用_位置0_蓝</v>
      </c>
      <c r="E18" s="15" t="s">
        <v>33</v>
      </c>
      <c r="F18" s="4">
        <f>Sheet6!A13</f>
        <v>18</v>
      </c>
      <c r="G18" s="4">
        <f>VLOOKUP(K18&amp;"_"&amp;J18&amp;"_"&amp;F18,Sheet7!F:G,2,0)</f>
        <v>16</v>
      </c>
      <c r="H18" s="4">
        <f>VLOOKUP(K18&amp;"_"&amp;J18&amp;"_"&amp;F18,Sheet7!F:H,3,0)</f>
        <v>6</v>
      </c>
      <c r="I18" s="6" t="s">
        <v>34</v>
      </c>
      <c r="J18" s="6">
        <v>0</v>
      </c>
      <c r="K18" s="6" t="str">
        <f t="shared" si="0"/>
        <v>蓝</v>
      </c>
      <c r="L18" s="6">
        <f t="shared" si="1"/>
        <v>3</v>
      </c>
      <c r="M18" s="6">
        <v>0</v>
      </c>
      <c r="N18" s="6">
        <v>0</v>
      </c>
    </row>
    <row r="19" spans="1:14" ht="16.5" customHeight="1">
      <c r="A19" s="1" t="s">
        <v>32</v>
      </c>
      <c r="B19" s="4">
        <f>J19*30+VLOOKUP(K19,Sheet2!A:B,2,0)*100+Sheet1!L19</f>
        <v>203</v>
      </c>
      <c r="C19" s="4">
        <v>1</v>
      </c>
      <c r="D19" s="14" t="str">
        <f>"主属性--"&amp;INDEX(Sheet5!A:A,MATCH(Sheet1!F19,Sheet5!B:B,0))&amp;"+"&amp;G19&amp;"_通用_位置"&amp;J19&amp;"_"&amp;K19</f>
        <v>主属性--暴击+12_通用_位置0_绿</v>
      </c>
      <c r="E19" s="15" t="s">
        <v>33</v>
      </c>
      <c r="F19" s="4">
        <f>Sheet6!A14</f>
        <v>18</v>
      </c>
      <c r="G19" s="4">
        <f>VLOOKUP(K19&amp;"_"&amp;J19&amp;"_"&amp;F19,Sheet7!F:G,2,0)</f>
        <v>12</v>
      </c>
      <c r="H19" s="4">
        <f>VLOOKUP(K19&amp;"_"&amp;J19&amp;"_"&amp;F19,Sheet7!F:H,3,0)</f>
        <v>5</v>
      </c>
      <c r="I19" s="6" t="s">
        <v>34</v>
      </c>
      <c r="J19" s="6">
        <v>0</v>
      </c>
      <c r="K19" s="6" t="str">
        <f t="shared" si="0"/>
        <v>绿</v>
      </c>
      <c r="L19" s="6">
        <f t="shared" si="1"/>
        <v>3</v>
      </c>
      <c r="M19" s="6">
        <v>0</v>
      </c>
      <c r="N19" s="6">
        <v>0</v>
      </c>
    </row>
    <row r="20" spans="1:14" ht="16.5" customHeight="1">
      <c r="A20" s="1" t="s">
        <v>32</v>
      </c>
      <c r="B20" s="4">
        <f>J20*30+VLOOKUP(K20,Sheet2!A:B,2,0)*100+Sheet1!L20</f>
        <v>103</v>
      </c>
      <c r="C20" s="4">
        <v>1</v>
      </c>
      <c r="D20" s="14" t="str">
        <f>"主属性--"&amp;INDEX(Sheet5!A:A,MATCH(Sheet1!F20,Sheet5!B:B,0))&amp;"+"&amp;G20&amp;"_通用_位置"&amp;J20&amp;"_"&amp;K20</f>
        <v>主属性--暴击+9_通用_位置0_白</v>
      </c>
      <c r="E20" s="15" t="s">
        <v>33</v>
      </c>
      <c r="F20" s="4">
        <f>Sheet6!A15</f>
        <v>18</v>
      </c>
      <c r="G20" s="4">
        <f>VLOOKUP(K20&amp;"_"&amp;J20&amp;"_"&amp;F20,Sheet7!F:G,2,0)</f>
        <v>9</v>
      </c>
      <c r="H20" s="4">
        <f>VLOOKUP(K20&amp;"_"&amp;J20&amp;"_"&amp;F20,Sheet7!F:H,3,0)</f>
        <v>4</v>
      </c>
      <c r="I20" s="6" t="s">
        <v>34</v>
      </c>
      <c r="J20" s="6">
        <v>0</v>
      </c>
      <c r="K20" s="6" t="str">
        <f t="shared" si="0"/>
        <v>白</v>
      </c>
      <c r="L20" s="6">
        <f t="shared" si="1"/>
        <v>3</v>
      </c>
      <c r="M20" s="6">
        <v>0</v>
      </c>
      <c r="N20" s="6">
        <v>0</v>
      </c>
    </row>
    <row r="21" spans="1:14" ht="16.5" customHeight="1">
      <c r="A21" s="1" t="s">
        <v>32</v>
      </c>
      <c r="B21" s="4">
        <f>J21*30+VLOOKUP(K21,Sheet2!A:B,2,0)*100+Sheet1!L21</f>
        <v>504</v>
      </c>
      <c r="C21" s="4">
        <v>1</v>
      </c>
      <c r="D21" s="14" t="str">
        <f>"主属性--"&amp;INDEX(Sheet5!A:A,MATCH(Sheet1!F21,Sheet5!B:B,0))&amp;"+"&amp;G21&amp;"_通用_位置"&amp;J21&amp;"_"&amp;K21</f>
        <v>主属性--暴伤+105_通用_位置0_橙</v>
      </c>
      <c r="E21" s="15" t="s">
        <v>33</v>
      </c>
      <c r="F21" s="4">
        <f>Sheet6!A16</f>
        <v>23</v>
      </c>
      <c r="G21" s="4">
        <f>VLOOKUP(K21&amp;"_"&amp;J21&amp;"_"&amp;F21,Sheet7!F:G,2,0)</f>
        <v>105</v>
      </c>
      <c r="H21" s="4">
        <f>VLOOKUP(K21&amp;"_"&amp;J21&amp;"_"&amp;F21,Sheet7!F:H,3,0)</f>
        <v>32</v>
      </c>
      <c r="I21" s="6" t="s">
        <v>34</v>
      </c>
      <c r="J21" s="6">
        <v>0</v>
      </c>
      <c r="K21" s="6" t="str">
        <f t="shared" si="0"/>
        <v>橙</v>
      </c>
      <c r="L21" s="6">
        <f t="shared" si="1"/>
        <v>4</v>
      </c>
      <c r="M21" s="6">
        <v>0</v>
      </c>
      <c r="N21" s="6">
        <v>0</v>
      </c>
    </row>
    <row r="22" spans="1:14" ht="16.5" customHeight="1">
      <c r="A22" s="1" t="s">
        <v>32</v>
      </c>
      <c r="B22" s="4">
        <f>J22*30+VLOOKUP(K22,Sheet2!A:B,2,0)*100+Sheet1!L22</f>
        <v>404</v>
      </c>
      <c r="C22" s="4">
        <v>1</v>
      </c>
      <c r="D22" s="14" t="str">
        <f>"主属性--"&amp;INDEX(Sheet5!A:A,MATCH(Sheet1!F22,Sheet5!B:B,0))&amp;"+"&amp;G22&amp;"_通用_位置"&amp;J22&amp;"_"&amp;K22</f>
        <v>主属性--暴伤+90_通用_位置0_紫</v>
      </c>
      <c r="E22" s="15" t="s">
        <v>33</v>
      </c>
      <c r="F22" s="4">
        <f>Sheet6!A17</f>
        <v>23</v>
      </c>
      <c r="G22" s="4">
        <f>VLOOKUP(K22&amp;"_"&amp;J22&amp;"_"&amp;F22,Sheet7!F:G,2,0)</f>
        <v>90</v>
      </c>
      <c r="H22" s="4">
        <f>VLOOKUP(K22&amp;"_"&amp;J22&amp;"_"&amp;F22,Sheet7!F:H,3,0)</f>
        <v>28</v>
      </c>
      <c r="I22" s="6" t="s">
        <v>34</v>
      </c>
      <c r="J22" s="6">
        <v>0</v>
      </c>
      <c r="K22" s="6" t="str">
        <f t="shared" si="0"/>
        <v>紫</v>
      </c>
      <c r="L22" s="6">
        <f t="shared" si="1"/>
        <v>4</v>
      </c>
      <c r="M22" s="6">
        <v>0</v>
      </c>
      <c r="N22" s="6">
        <v>0</v>
      </c>
    </row>
    <row r="23" spans="1:14" ht="16.5" customHeight="1">
      <c r="A23" s="1" t="s">
        <v>32</v>
      </c>
      <c r="B23" s="4">
        <f>J23*30+VLOOKUP(K23,Sheet2!A:B,2,0)*100+Sheet1!L23</f>
        <v>304</v>
      </c>
      <c r="C23" s="4">
        <v>1</v>
      </c>
      <c r="D23" s="14" t="str">
        <f>"主属性--"&amp;INDEX(Sheet5!A:A,MATCH(Sheet1!F23,Sheet5!B:B,0))&amp;"+"&amp;G23&amp;"_通用_位置"&amp;J23&amp;"_"&amp;K23</f>
        <v>主属性--暴伤+63_通用_位置0_蓝</v>
      </c>
      <c r="E23" s="15" t="s">
        <v>33</v>
      </c>
      <c r="F23" s="4">
        <f>Sheet6!A18</f>
        <v>23</v>
      </c>
      <c r="G23" s="4">
        <f>VLOOKUP(K23&amp;"_"&amp;J23&amp;"_"&amp;F23,Sheet7!F:G,2,0)</f>
        <v>63</v>
      </c>
      <c r="H23" s="4">
        <f>VLOOKUP(K23&amp;"_"&amp;J23&amp;"_"&amp;F23,Sheet7!F:H,3,0)</f>
        <v>20</v>
      </c>
      <c r="I23" s="6" t="s">
        <v>34</v>
      </c>
      <c r="J23" s="6">
        <v>0</v>
      </c>
      <c r="K23" s="6" t="str">
        <f t="shared" si="0"/>
        <v>蓝</v>
      </c>
      <c r="L23" s="6">
        <f t="shared" si="1"/>
        <v>4</v>
      </c>
      <c r="M23" s="6">
        <v>0</v>
      </c>
      <c r="N23" s="6">
        <v>0</v>
      </c>
    </row>
    <row r="24" spans="1:14" ht="16.5" customHeight="1">
      <c r="A24" s="1" t="s">
        <v>32</v>
      </c>
      <c r="B24" s="4">
        <f>J24*30+VLOOKUP(K24,Sheet2!A:B,2,0)*100+Sheet1!L24</f>
        <v>204</v>
      </c>
      <c r="C24" s="4">
        <v>1</v>
      </c>
      <c r="D24" s="14" t="str">
        <f>"主属性--"&amp;INDEX(Sheet5!A:A,MATCH(Sheet1!F24,Sheet5!B:B,0))&amp;"+"&amp;G24&amp;"_通用_位置"&amp;J24&amp;"_"&amp;K24</f>
        <v>主属性--暴伤+45_通用_位置0_绿</v>
      </c>
      <c r="E24" s="15" t="s">
        <v>33</v>
      </c>
      <c r="F24" s="4">
        <f>Sheet6!A19</f>
        <v>23</v>
      </c>
      <c r="G24" s="4">
        <f>VLOOKUP(K24&amp;"_"&amp;J24&amp;"_"&amp;F24,Sheet7!F:G,2,0)</f>
        <v>45</v>
      </c>
      <c r="H24" s="4">
        <f>VLOOKUP(K24&amp;"_"&amp;J24&amp;"_"&amp;F24,Sheet7!F:H,3,0)</f>
        <v>14</v>
      </c>
      <c r="I24" s="6" t="s">
        <v>34</v>
      </c>
      <c r="J24" s="6">
        <v>0</v>
      </c>
      <c r="K24" s="6" t="str">
        <f t="shared" si="0"/>
        <v>绿</v>
      </c>
      <c r="L24" s="6">
        <f t="shared" si="1"/>
        <v>4</v>
      </c>
      <c r="M24" s="6">
        <v>0</v>
      </c>
      <c r="N24" s="6">
        <v>0</v>
      </c>
    </row>
    <row r="25" spans="1:14" ht="16.5" customHeight="1">
      <c r="A25" s="1" t="s">
        <v>32</v>
      </c>
      <c r="B25" s="4">
        <f>J25*30+VLOOKUP(K25,Sheet2!A:B,2,0)*100+Sheet1!L25</f>
        <v>104</v>
      </c>
      <c r="C25" s="4">
        <v>1</v>
      </c>
      <c r="D25" s="14" t="str">
        <f>"主属性--"&amp;INDEX(Sheet5!A:A,MATCH(Sheet1!F25,Sheet5!B:B,0))&amp;"+"&amp;G25&amp;"_通用_位置"&amp;J25&amp;"_"&amp;K25</f>
        <v>主属性--暴伤+32_通用_位置0_白</v>
      </c>
      <c r="E25" s="15" t="s">
        <v>33</v>
      </c>
      <c r="F25" s="4">
        <f>Sheet6!A20</f>
        <v>23</v>
      </c>
      <c r="G25" s="4">
        <f>VLOOKUP(K25&amp;"_"&amp;J25&amp;"_"&amp;F25,Sheet7!F:G,2,0)</f>
        <v>32</v>
      </c>
      <c r="H25" s="4">
        <f>VLOOKUP(K25&amp;"_"&amp;J25&amp;"_"&amp;F25,Sheet7!F:H,3,0)</f>
        <v>10</v>
      </c>
      <c r="I25" s="6" t="s">
        <v>34</v>
      </c>
      <c r="J25" s="6">
        <v>0</v>
      </c>
      <c r="K25" s="6" t="str">
        <f t="shared" si="0"/>
        <v>白</v>
      </c>
      <c r="L25" s="6">
        <f t="shared" si="1"/>
        <v>4</v>
      </c>
      <c r="M25" s="6">
        <v>0</v>
      </c>
      <c r="N25" s="6">
        <v>0</v>
      </c>
    </row>
    <row r="26" spans="1:14" ht="16.5" customHeight="1">
      <c r="A26" s="1" t="s">
        <v>32</v>
      </c>
      <c r="B26" s="4">
        <f>J26*30+VLOOKUP(K26,Sheet2!A:B,2,0)*100+Sheet1!L26</f>
        <v>505</v>
      </c>
      <c r="C26" s="4">
        <v>1</v>
      </c>
      <c r="D26" s="14" t="str">
        <f>"主属性--"&amp;INDEX(Sheet5!A:A,MATCH(Sheet1!F26,Sheet5!B:B,0))&amp;"+"&amp;G26&amp;"_通用_位置"&amp;J26&amp;"_"&amp;K26</f>
        <v>主属性--生命+1044_通用_位置0_橙</v>
      </c>
      <c r="E26" s="15" t="s">
        <v>33</v>
      </c>
      <c r="F26" s="4">
        <f>Sheet6!A21</f>
        <v>5</v>
      </c>
      <c r="G26" s="4">
        <f>VLOOKUP(K26&amp;"_"&amp;J26&amp;"_"&amp;F26,Sheet7!F:G,2,0)</f>
        <v>1044</v>
      </c>
      <c r="H26" s="4">
        <f>VLOOKUP(K26&amp;"_"&amp;J26&amp;"_"&amp;F26,Sheet7!F:H,3,0)</f>
        <v>294</v>
      </c>
      <c r="I26" s="6" t="s">
        <v>34</v>
      </c>
      <c r="J26" s="6">
        <v>0</v>
      </c>
      <c r="K26" s="6" t="str">
        <f t="shared" si="0"/>
        <v>橙</v>
      </c>
      <c r="L26" s="6">
        <f t="shared" si="1"/>
        <v>5</v>
      </c>
      <c r="M26" s="6">
        <v>0</v>
      </c>
      <c r="N26" s="6">
        <v>0</v>
      </c>
    </row>
    <row r="27" spans="1:14" ht="16.5" customHeight="1">
      <c r="A27" s="1" t="s">
        <v>32</v>
      </c>
      <c r="B27" s="4">
        <f>J27*30+VLOOKUP(K27,Sheet2!A:B,2,0)*100+Sheet1!L27</f>
        <v>405</v>
      </c>
      <c r="C27" s="4">
        <v>1</v>
      </c>
      <c r="D27" s="14" t="str">
        <f>"主属性--"&amp;INDEX(Sheet5!A:A,MATCH(Sheet1!F27,Sheet5!B:B,0))&amp;"+"&amp;G27&amp;"_通用_位置"&amp;J27&amp;"_"&amp;K27</f>
        <v>主属性--生命+888_通用_位置0_紫</v>
      </c>
      <c r="E27" s="15" t="s">
        <v>33</v>
      </c>
      <c r="F27" s="4">
        <f>Sheet6!A22</f>
        <v>5</v>
      </c>
      <c r="G27" s="4">
        <f>VLOOKUP(K27&amp;"_"&amp;J27&amp;"_"&amp;F27,Sheet7!F:G,2,0)</f>
        <v>888</v>
      </c>
      <c r="H27" s="4">
        <f>VLOOKUP(K27&amp;"_"&amp;J27&amp;"_"&amp;F27,Sheet7!F:H,3,0)</f>
        <v>250</v>
      </c>
      <c r="I27" s="6" t="s">
        <v>34</v>
      </c>
      <c r="J27" s="6">
        <v>0</v>
      </c>
      <c r="K27" s="6" t="str">
        <f t="shared" si="0"/>
        <v>紫</v>
      </c>
      <c r="L27" s="6">
        <f t="shared" si="1"/>
        <v>5</v>
      </c>
      <c r="M27" s="6">
        <v>0</v>
      </c>
      <c r="N27" s="6">
        <v>0</v>
      </c>
    </row>
    <row r="28" spans="1:14" ht="16.5" customHeight="1">
      <c r="A28" s="1" t="s">
        <v>32</v>
      </c>
      <c r="B28" s="4">
        <f>J28*30+VLOOKUP(K28,Sheet2!A:B,2,0)*100+Sheet1!L28</f>
        <v>305</v>
      </c>
      <c r="C28" s="4">
        <v>1</v>
      </c>
      <c r="D28" s="14" t="str">
        <f>"主属性--"&amp;INDEX(Sheet5!A:A,MATCH(Sheet1!F28,Sheet5!B:B,0))&amp;"+"&amp;G28&amp;"_通用_位置"&amp;J28&amp;"_"&amp;K28</f>
        <v>主属性--生命+622_通用_位置0_蓝</v>
      </c>
      <c r="E28" s="15" t="s">
        <v>33</v>
      </c>
      <c r="F28" s="4">
        <f>Sheet6!A23</f>
        <v>5</v>
      </c>
      <c r="G28" s="4">
        <f>VLOOKUP(K28&amp;"_"&amp;J28&amp;"_"&amp;F28,Sheet7!F:G,2,0)</f>
        <v>622</v>
      </c>
      <c r="H28" s="4">
        <f>VLOOKUP(K28&amp;"_"&amp;J28&amp;"_"&amp;F28,Sheet7!F:H,3,0)</f>
        <v>175</v>
      </c>
      <c r="I28" s="6" t="s">
        <v>34</v>
      </c>
      <c r="J28" s="6">
        <v>0</v>
      </c>
      <c r="K28" s="6" t="str">
        <f t="shared" si="0"/>
        <v>蓝</v>
      </c>
      <c r="L28" s="6">
        <f t="shared" si="1"/>
        <v>5</v>
      </c>
      <c r="M28" s="6">
        <v>0</v>
      </c>
      <c r="N28" s="6">
        <v>0</v>
      </c>
    </row>
    <row r="29" spans="1:14" ht="16.5" customHeight="1">
      <c r="A29" s="1" t="s">
        <v>32</v>
      </c>
      <c r="B29" s="4">
        <f>J29*30+VLOOKUP(K29,Sheet2!A:B,2,0)*100+Sheet1!L29</f>
        <v>205</v>
      </c>
      <c r="C29" s="4">
        <v>1</v>
      </c>
      <c r="D29" s="14" t="str">
        <f>"主属性--"&amp;INDEX(Sheet5!A:A,MATCH(Sheet1!F29,Sheet5!B:B,0))&amp;"+"&amp;G29&amp;"_通用_位置"&amp;J29&amp;"_"&amp;K29</f>
        <v>主属性--生命+436_通用_位置0_绿</v>
      </c>
      <c r="E29" s="15" t="s">
        <v>33</v>
      </c>
      <c r="F29" s="4">
        <f>Sheet6!A24</f>
        <v>5</v>
      </c>
      <c r="G29" s="4">
        <f>VLOOKUP(K29&amp;"_"&amp;J29&amp;"_"&amp;F29,Sheet7!F:G,2,0)</f>
        <v>436</v>
      </c>
      <c r="H29" s="4">
        <f>VLOOKUP(K29&amp;"_"&amp;J29&amp;"_"&amp;F29,Sheet7!F:H,3,0)</f>
        <v>123</v>
      </c>
      <c r="I29" s="6" t="s">
        <v>34</v>
      </c>
      <c r="J29" s="6">
        <v>0</v>
      </c>
      <c r="K29" s="6" t="str">
        <f t="shared" si="0"/>
        <v>绿</v>
      </c>
      <c r="L29" s="6">
        <f t="shared" si="1"/>
        <v>5</v>
      </c>
      <c r="M29" s="6">
        <v>0</v>
      </c>
      <c r="N29" s="6">
        <v>0</v>
      </c>
    </row>
    <row r="30" spans="1:14" ht="16.5" customHeight="1">
      <c r="A30" s="1" t="s">
        <v>32</v>
      </c>
      <c r="B30" s="4">
        <f>J30*30+VLOOKUP(K30,Sheet2!A:B,2,0)*100+Sheet1!L30</f>
        <v>105</v>
      </c>
      <c r="C30" s="4">
        <v>1</v>
      </c>
      <c r="D30" s="14" t="str">
        <f>"主属性--"&amp;INDEX(Sheet5!A:A,MATCH(Sheet1!F30,Sheet5!B:B,0))&amp;"+"&amp;G30&amp;"_通用_位置"&amp;J30&amp;"_"&amp;K30</f>
        <v>主属性--生命+306_通用_位置0_白</v>
      </c>
      <c r="E30" s="15" t="s">
        <v>33</v>
      </c>
      <c r="F30" s="4">
        <f>Sheet6!A25</f>
        <v>5</v>
      </c>
      <c r="G30" s="4">
        <f>VLOOKUP(K30&amp;"_"&amp;J30&amp;"_"&amp;F30,Sheet7!F:G,2,0)</f>
        <v>306</v>
      </c>
      <c r="H30" s="4">
        <f>VLOOKUP(K30&amp;"_"&amp;J30&amp;"_"&amp;F30,Sheet7!F:H,3,0)</f>
        <v>87</v>
      </c>
      <c r="I30" s="6" t="s">
        <v>34</v>
      </c>
      <c r="J30" s="6">
        <v>0</v>
      </c>
      <c r="K30" s="6" t="str">
        <f t="shared" si="0"/>
        <v>白</v>
      </c>
      <c r="L30" s="6">
        <f t="shared" si="1"/>
        <v>5</v>
      </c>
      <c r="M30" s="6">
        <v>0</v>
      </c>
      <c r="N30" s="6">
        <v>0</v>
      </c>
    </row>
    <row r="31" spans="1:14" ht="16.5" customHeight="1">
      <c r="A31" s="1" t="s">
        <v>32</v>
      </c>
      <c r="B31" s="4">
        <f>J31*30+VLOOKUP(K31,Sheet2!A:B,2,0)*100+Sheet1!L31</f>
        <v>506</v>
      </c>
      <c r="C31" s="4">
        <v>1</v>
      </c>
      <c r="D31" s="14" t="str">
        <f>"主属性--"&amp;INDEX(Sheet5!A:A,MATCH(Sheet1!F31,Sheet5!B:B,0))&amp;"+"&amp;G31&amp;"_通用_位置"&amp;J31&amp;"_"&amp;K31</f>
        <v>主属性--生命加成+53_通用_位置0_橙</v>
      </c>
      <c r="E31" s="15" t="s">
        <v>33</v>
      </c>
      <c r="F31" s="4">
        <f>Sheet6!A26</f>
        <v>4</v>
      </c>
      <c r="G31" s="4">
        <f>VLOOKUP(K31&amp;"_"&amp;J31&amp;"_"&amp;F31,Sheet7!F:G,2,0)</f>
        <v>53</v>
      </c>
      <c r="H31" s="4">
        <f>VLOOKUP(K31&amp;"_"&amp;J31&amp;"_"&amp;F31,Sheet7!F:H,3,0)</f>
        <v>17</v>
      </c>
      <c r="I31" s="6" t="s">
        <v>34</v>
      </c>
      <c r="J31" s="6">
        <v>0</v>
      </c>
      <c r="K31" s="6" t="str">
        <f t="shared" si="0"/>
        <v>橙</v>
      </c>
      <c r="L31" s="6">
        <f t="shared" si="1"/>
        <v>6</v>
      </c>
      <c r="M31" s="6">
        <v>0</v>
      </c>
      <c r="N31" s="6">
        <v>0</v>
      </c>
    </row>
    <row r="32" spans="1:14" ht="16.5" customHeight="1">
      <c r="A32" s="1" t="s">
        <v>32</v>
      </c>
      <c r="B32" s="4">
        <f>J32*30+VLOOKUP(K32,Sheet2!A:B,2,0)*100+Sheet1!L32</f>
        <v>406</v>
      </c>
      <c r="C32" s="4">
        <v>1</v>
      </c>
      <c r="D32" s="14" t="str">
        <f>"主属性--"&amp;INDEX(Sheet5!A:A,MATCH(Sheet1!F32,Sheet5!B:B,0))&amp;"+"&amp;G32&amp;"_通用_位置"&amp;J32&amp;"_"&amp;K32</f>
        <v>主属性--生命加成+46_通用_位置0_紫</v>
      </c>
      <c r="E32" s="15" t="s">
        <v>33</v>
      </c>
      <c r="F32" s="4">
        <f>Sheet6!A27</f>
        <v>4</v>
      </c>
      <c r="G32" s="4">
        <f>VLOOKUP(K32&amp;"_"&amp;J32&amp;"_"&amp;F32,Sheet7!F:G,2,0)</f>
        <v>46</v>
      </c>
      <c r="H32" s="4">
        <f>VLOOKUP(K32&amp;"_"&amp;J32&amp;"_"&amp;F32,Sheet7!F:H,3,0)</f>
        <v>15</v>
      </c>
      <c r="I32" s="6" t="s">
        <v>34</v>
      </c>
      <c r="J32" s="6">
        <v>0</v>
      </c>
      <c r="K32" s="6" t="str">
        <f t="shared" si="0"/>
        <v>紫</v>
      </c>
      <c r="L32" s="6">
        <f t="shared" si="1"/>
        <v>6</v>
      </c>
      <c r="M32" s="6">
        <v>0</v>
      </c>
      <c r="N32" s="6">
        <v>0</v>
      </c>
    </row>
    <row r="33" spans="1:14" ht="16.5" customHeight="1">
      <c r="A33" s="1" t="s">
        <v>32</v>
      </c>
      <c r="B33" s="4">
        <f>J33*30+VLOOKUP(K33,Sheet2!A:B,2,0)*100+Sheet1!L33</f>
        <v>306</v>
      </c>
      <c r="C33" s="4">
        <v>1</v>
      </c>
      <c r="D33" s="14" t="str">
        <f>"主属性--"&amp;INDEX(Sheet5!A:A,MATCH(Sheet1!F33,Sheet5!B:B,0))&amp;"+"&amp;G33&amp;"_通用_位置"&amp;J33&amp;"_"&amp;K33</f>
        <v>主属性--生命加成+33_通用_位置0_蓝</v>
      </c>
      <c r="E33" s="15" t="s">
        <v>33</v>
      </c>
      <c r="F33" s="4">
        <f>Sheet6!A28</f>
        <v>4</v>
      </c>
      <c r="G33" s="4">
        <f>VLOOKUP(K33&amp;"_"&amp;J33&amp;"_"&amp;F33,Sheet7!F:G,2,0)</f>
        <v>33</v>
      </c>
      <c r="H33" s="4">
        <f>VLOOKUP(K33&amp;"_"&amp;J33&amp;"_"&amp;F33,Sheet7!F:H,3,0)</f>
        <v>11</v>
      </c>
      <c r="I33" s="6" t="s">
        <v>34</v>
      </c>
      <c r="J33" s="6">
        <v>0</v>
      </c>
      <c r="K33" s="6" t="str">
        <f t="shared" si="0"/>
        <v>蓝</v>
      </c>
      <c r="L33" s="6">
        <f t="shared" si="1"/>
        <v>6</v>
      </c>
      <c r="M33" s="6">
        <v>0</v>
      </c>
      <c r="N33" s="6">
        <v>0</v>
      </c>
    </row>
    <row r="34" spans="1:14" ht="16.5" customHeight="1">
      <c r="A34" s="1" t="s">
        <v>32</v>
      </c>
      <c r="B34" s="4">
        <f>J34*30+VLOOKUP(K34,Sheet2!A:B,2,0)*100+Sheet1!L34</f>
        <v>206</v>
      </c>
      <c r="C34" s="4">
        <v>1</v>
      </c>
      <c r="D34" s="14" t="str">
        <f>"主属性--"&amp;INDEX(Sheet5!A:A,MATCH(Sheet1!F34,Sheet5!B:B,0))&amp;"+"&amp;G34&amp;"_通用_位置"&amp;J34&amp;"_"&amp;K34</f>
        <v>主属性--生命加成+24_通用_位置0_绿</v>
      </c>
      <c r="E34" s="15" t="s">
        <v>33</v>
      </c>
      <c r="F34" s="4">
        <f>Sheet6!A29</f>
        <v>4</v>
      </c>
      <c r="G34" s="4">
        <f>VLOOKUP(K34&amp;"_"&amp;J34&amp;"_"&amp;F34,Sheet7!F:G,2,0)</f>
        <v>24</v>
      </c>
      <c r="H34" s="4">
        <f>VLOOKUP(K34&amp;"_"&amp;J34&amp;"_"&amp;F34,Sheet7!F:H,3,0)</f>
        <v>8</v>
      </c>
      <c r="I34" s="6" t="s">
        <v>34</v>
      </c>
      <c r="J34" s="6">
        <v>0</v>
      </c>
      <c r="K34" s="6" t="str">
        <f t="shared" si="0"/>
        <v>绿</v>
      </c>
      <c r="L34" s="6">
        <f t="shared" si="1"/>
        <v>6</v>
      </c>
      <c r="M34" s="6">
        <v>0</v>
      </c>
      <c r="N34" s="6">
        <v>0</v>
      </c>
    </row>
    <row r="35" spans="1:14" ht="16.5" customHeight="1">
      <c r="A35" s="1" t="s">
        <v>32</v>
      </c>
      <c r="B35" s="4">
        <f>J35*30+VLOOKUP(K35,Sheet2!A:B,2,0)*100+Sheet1!L35</f>
        <v>106</v>
      </c>
      <c r="C35" s="4">
        <v>1</v>
      </c>
      <c r="D35" s="14" t="str">
        <f>"主属性--"&amp;INDEX(Sheet5!A:A,MATCH(Sheet1!F35,Sheet5!B:B,0))&amp;"+"&amp;G35&amp;"_通用_位置"&amp;J35&amp;"_"&amp;K35</f>
        <v>主属性--生命加成+17_通用_位置0_白</v>
      </c>
      <c r="E35" s="15" t="s">
        <v>33</v>
      </c>
      <c r="F35" s="4">
        <f>Sheet6!A30</f>
        <v>4</v>
      </c>
      <c r="G35" s="4">
        <f>VLOOKUP(K35&amp;"_"&amp;J35&amp;"_"&amp;F35,Sheet7!F:G,2,0)</f>
        <v>17</v>
      </c>
      <c r="H35" s="4">
        <f>VLOOKUP(K35&amp;"_"&amp;J35&amp;"_"&amp;F35,Sheet7!F:H,3,0)</f>
        <v>6</v>
      </c>
      <c r="I35" s="6" t="s">
        <v>34</v>
      </c>
      <c r="J35" s="6">
        <v>0</v>
      </c>
      <c r="K35" s="6" t="str">
        <f t="shared" si="0"/>
        <v>白</v>
      </c>
      <c r="L35" s="6">
        <f t="shared" si="1"/>
        <v>6</v>
      </c>
      <c r="M35" s="6">
        <v>0</v>
      </c>
      <c r="N35" s="6">
        <v>0</v>
      </c>
    </row>
    <row r="36" spans="1:14" ht="16.5" customHeight="1">
      <c r="A36" s="1" t="s">
        <v>32</v>
      </c>
      <c r="B36" s="4">
        <f>J36*30+VLOOKUP(K36,Sheet2!A:B,2,0)*100+Sheet1!L36</f>
        <v>507</v>
      </c>
      <c r="C36" s="4">
        <v>1</v>
      </c>
      <c r="D36" s="14" t="str">
        <f>"主属性--"&amp;INDEX(Sheet5!A:A,MATCH(Sheet1!F36,Sheet5!B:B,0))&amp;"+"&amp;G36&amp;"_通用_位置"&amp;J36&amp;"_"&amp;K36</f>
        <v>主属性--防御+102_通用_位置0_橙</v>
      </c>
      <c r="E36" s="15" t="s">
        <v>33</v>
      </c>
      <c r="F36" s="4">
        <f>Sheet6!A31</f>
        <v>15</v>
      </c>
      <c r="G36" s="4">
        <f>VLOOKUP(K36&amp;"_"&amp;J36&amp;"_"&amp;F36,Sheet7!F:G,2,0)</f>
        <v>102</v>
      </c>
      <c r="H36" s="4">
        <f>VLOOKUP(K36&amp;"_"&amp;J36&amp;"_"&amp;F36,Sheet7!F:H,3,0)</f>
        <v>32</v>
      </c>
      <c r="I36" s="6" t="s">
        <v>34</v>
      </c>
      <c r="J36" s="6">
        <v>0</v>
      </c>
      <c r="K36" s="6" t="str">
        <f t="shared" si="0"/>
        <v>橙</v>
      </c>
      <c r="L36" s="6">
        <f t="shared" si="1"/>
        <v>7</v>
      </c>
      <c r="M36" s="6">
        <v>0</v>
      </c>
      <c r="N36" s="6">
        <v>0</v>
      </c>
    </row>
    <row r="37" spans="1:14" ht="16.5" customHeight="1">
      <c r="A37" s="1" t="s">
        <v>32</v>
      </c>
      <c r="B37" s="4">
        <f>J37*30+VLOOKUP(K37,Sheet2!A:B,2,0)*100+Sheet1!L37</f>
        <v>407</v>
      </c>
      <c r="C37" s="4">
        <v>1</v>
      </c>
      <c r="D37" s="14" t="str">
        <f>"主属性--"&amp;INDEX(Sheet5!A:A,MATCH(Sheet1!F37,Sheet5!B:B,0))&amp;"+"&amp;G37&amp;"_通用_位置"&amp;J37&amp;"_"&amp;K37</f>
        <v>主属性--防御+87_通用_位置0_紫</v>
      </c>
      <c r="E37" s="15" t="s">
        <v>33</v>
      </c>
      <c r="F37" s="4">
        <f>Sheet6!A32</f>
        <v>15</v>
      </c>
      <c r="G37" s="4">
        <f>VLOOKUP(K37&amp;"_"&amp;J37&amp;"_"&amp;F37,Sheet7!F:G,2,0)</f>
        <v>87</v>
      </c>
      <c r="H37" s="4">
        <f>VLOOKUP(K37&amp;"_"&amp;J37&amp;"_"&amp;F37,Sheet7!F:H,3,0)</f>
        <v>28</v>
      </c>
      <c r="I37" s="6" t="s">
        <v>34</v>
      </c>
      <c r="J37" s="6">
        <v>0</v>
      </c>
      <c r="K37" s="6" t="str">
        <f t="shared" si="0"/>
        <v>紫</v>
      </c>
      <c r="L37" s="6">
        <f t="shared" si="1"/>
        <v>7</v>
      </c>
      <c r="M37" s="6">
        <v>0</v>
      </c>
      <c r="N37" s="6">
        <v>0</v>
      </c>
    </row>
    <row r="38" spans="1:14" ht="16.5" customHeight="1">
      <c r="A38" s="1" t="s">
        <v>32</v>
      </c>
      <c r="B38" s="4">
        <f>J38*30+VLOOKUP(K38,Sheet2!A:B,2,0)*100+Sheet1!L38</f>
        <v>307</v>
      </c>
      <c r="C38" s="4">
        <v>1</v>
      </c>
      <c r="D38" s="14" t="str">
        <f>"主属性--"&amp;INDEX(Sheet5!A:A,MATCH(Sheet1!F38,Sheet5!B:B,0))&amp;"+"&amp;G38&amp;"_通用_位置"&amp;J38&amp;"_"&amp;K38</f>
        <v>主属性--防御+61_通用_位置0_蓝</v>
      </c>
      <c r="E38" s="15" t="s">
        <v>33</v>
      </c>
      <c r="F38" s="4">
        <f>Sheet6!A33</f>
        <v>15</v>
      </c>
      <c r="G38" s="4">
        <f>VLOOKUP(K38&amp;"_"&amp;J38&amp;"_"&amp;F38,Sheet7!F:G,2,0)</f>
        <v>61</v>
      </c>
      <c r="H38" s="4">
        <f>VLOOKUP(K38&amp;"_"&amp;J38&amp;"_"&amp;F38,Sheet7!F:H,3,0)</f>
        <v>20</v>
      </c>
      <c r="I38" s="6" t="s">
        <v>34</v>
      </c>
      <c r="J38" s="6">
        <v>0</v>
      </c>
      <c r="K38" s="6" t="str">
        <f t="shared" si="0"/>
        <v>蓝</v>
      </c>
      <c r="L38" s="6">
        <f t="shared" si="1"/>
        <v>7</v>
      </c>
      <c r="M38" s="6">
        <v>0</v>
      </c>
      <c r="N38" s="6">
        <v>0</v>
      </c>
    </row>
    <row r="39" spans="1:14" ht="16.5" customHeight="1">
      <c r="A39" s="1" t="s">
        <v>32</v>
      </c>
      <c r="B39" s="4">
        <f>J39*30+VLOOKUP(K39,Sheet2!A:B,2,0)*100+Sheet1!L39</f>
        <v>207</v>
      </c>
      <c r="C39" s="4">
        <v>1</v>
      </c>
      <c r="D39" s="14" t="str">
        <f>"主属性--"&amp;INDEX(Sheet5!A:A,MATCH(Sheet1!F39,Sheet5!B:B,0))&amp;"+"&amp;G39&amp;"_通用_位置"&amp;J39&amp;"_"&amp;K39</f>
        <v>主属性--防御+43_通用_位置0_绿</v>
      </c>
      <c r="E39" s="15" t="s">
        <v>33</v>
      </c>
      <c r="F39" s="4">
        <f>Sheet6!A34</f>
        <v>15</v>
      </c>
      <c r="G39" s="4">
        <f>VLOOKUP(K39&amp;"_"&amp;J39&amp;"_"&amp;F39,Sheet7!F:G,2,0)</f>
        <v>43</v>
      </c>
      <c r="H39" s="4">
        <f>VLOOKUP(K39&amp;"_"&amp;J39&amp;"_"&amp;F39,Sheet7!F:H,3,0)</f>
        <v>14</v>
      </c>
      <c r="I39" s="6" t="s">
        <v>34</v>
      </c>
      <c r="J39" s="6">
        <v>0</v>
      </c>
      <c r="K39" s="6" t="str">
        <f t="shared" si="0"/>
        <v>绿</v>
      </c>
      <c r="L39" s="6">
        <f t="shared" si="1"/>
        <v>7</v>
      </c>
      <c r="M39" s="6">
        <v>0</v>
      </c>
      <c r="N39" s="6">
        <v>0</v>
      </c>
    </row>
    <row r="40" spans="1:14" ht="16.5" customHeight="1">
      <c r="A40" s="1" t="s">
        <v>32</v>
      </c>
      <c r="B40" s="4">
        <f>J40*30+VLOOKUP(K40,Sheet2!A:B,2,0)*100+Sheet1!L40</f>
        <v>107</v>
      </c>
      <c r="C40" s="4">
        <v>1</v>
      </c>
      <c r="D40" s="14" t="str">
        <f>"主属性--"&amp;INDEX(Sheet5!A:A,MATCH(Sheet1!F40,Sheet5!B:B,0))&amp;"+"&amp;G40&amp;"_通用_位置"&amp;J40&amp;"_"&amp;K40</f>
        <v>主属性--防御+31_通用_位置0_白</v>
      </c>
      <c r="E40" s="15" t="s">
        <v>33</v>
      </c>
      <c r="F40" s="4">
        <f>Sheet6!A35</f>
        <v>15</v>
      </c>
      <c r="G40" s="4">
        <f>VLOOKUP(K40&amp;"_"&amp;J40&amp;"_"&amp;F40,Sheet7!F:G,2,0)</f>
        <v>31</v>
      </c>
      <c r="H40" s="4">
        <f>VLOOKUP(K40&amp;"_"&amp;J40&amp;"_"&amp;F40,Sheet7!F:H,3,0)</f>
        <v>10</v>
      </c>
      <c r="I40" s="6" t="s">
        <v>34</v>
      </c>
      <c r="J40" s="6">
        <v>0</v>
      </c>
      <c r="K40" s="6" t="str">
        <f t="shared" si="0"/>
        <v>白</v>
      </c>
      <c r="L40" s="6">
        <f t="shared" si="1"/>
        <v>7</v>
      </c>
      <c r="M40" s="6">
        <v>0</v>
      </c>
      <c r="N40" s="6">
        <v>0</v>
      </c>
    </row>
    <row r="41" spans="1:14" ht="16.5" customHeight="1">
      <c r="A41" s="1" t="s">
        <v>32</v>
      </c>
      <c r="B41" s="4">
        <f>J41*30+VLOOKUP(K41,Sheet2!A:B,2,0)*100+Sheet1!L41</f>
        <v>508</v>
      </c>
      <c r="C41" s="4">
        <v>1</v>
      </c>
      <c r="D41" s="14" t="str">
        <f>"主属性--"&amp;INDEX(Sheet5!A:A,MATCH(Sheet1!F41,Sheet5!B:B,0))&amp;"+"&amp;G41&amp;"_通用_位置"&amp;J41&amp;"_"&amp;K41</f>
        <v>主属性--防御加成+48_通用_位置0_橙</v>
      </c>
      <c r="E41" s="15" t="s">
        <v>33</v>
      </c>
      <c r="F41" s="4">
        <f>Sheet6!A36</f>
        <v>14</v>
      </c>
      <c r="G41" s="4">
        <f>VLOOKUP(K41&amp;"_"&amp;J41&amp;"_"&amp;F41,Sheet7!F:G,2,0)</f>
        <v>48</v>
      </c>
      <c r="H41" s="4">
        <f>VLOOKUP(K41&amp;"_"&amp;J41&amp;"_"&amp;F41,Sheet7!F:H,3,0)</f>
        <v>15</v>
      </c>
      <c r="I41" s="6" t="s">
        <v>34</v>
      </c>
      <c r="J41" s="6">
        <v>0</v>
      </c>
      <c r="K41" s="6" t="str">
        <f t="shared" si="0"/>
        <v>橙</v>
      </c>
      <c r="L41" s="6">
        <f t="shared" si="1"/>
        <v>8</v>
      </c>
      <c r="M41" s="6">
        <v>0</v>
      </c>
      <c r="N41" s="6">
        <v>0</v>
      </c>
    </row>
    <row r="42" spans="1:14" ht="16.5" customHeight="1">
      <c r="A42" s="1" t="s">
        <v>32</v>
      </c>
      <c r="B42" s="4">
        <f>J42*30+VLOOKUP(K42,Sheet2!A:B,2,0)*100+Sheet1!L42</f>
        <v>408</v>
      </c>
      <c r="C42" s="4">
        <v>1</v>
      </c>
      <c r="D42" s="14" t="str">
        <f>"主属性--"&amp;INDEX(Sheet5!A:A,MATCH(Sheet1!F42,Sheet5!B:B,0))&amp;"+"&amp;G42&amp;"_通用_位置"&amp;J42&amp;"_"&amp;K42</f>
        <v>主属性--防御加成+41_通用_位置0_紫</v>
      </c>
      <c r="E42" s="15" t="s">
        <v>33</v>
      </c>
      <c r="F42" s="4">
        <f>Sheet6!A37</f>
        <v>14</v>
      </c>
      <c r="G42" s="4">
        <f>VLOOKUP(K42&amp;"_"&amp;J42&amp;"_"&amp;F42,Sheet7!F:G,2,0)</f>
        <v>41</v>
      </c>
      <c r="H42" s="4">
        <f>VLOOKUP(K42&amp;"_"&amp;J42&amp;"_"&amp;F42,Sheet7!F:H,3,0)</f>
        <v>13</v>
      </c>
      <c r="I42" s="6" t="s">
        <v>34</v>
      </c>
      <c r="J42" s="6">
        <v>0</v>
      </c>
      <c r="K42" s="6" t="str">
        <f t="shared" si="0"/>
        <v>紫</v>
      </c>
      <c r="L42" s="6">
        <f t="shared" si="1"/>
        <v>8</v>
      </c>
      <c r="M42" s="6">
        <v>0</v>
      </c>
      <c r="N42" s="6">
        <v>0</v>
      </c>
    </row>
    <row r="43" spans="1:14" ht="16.5" customHeight="1">
      <c r="A43" s="1" t="s">
        <v>32</v>
      </c>
      <c r="B43" s="4">
        <f>J43*30+VLOOKUP(K43,Sheet2!A:B,2,0)*100+Sheet1!L43</f>
        <v>308</v>
      </c>
      <c r="C43" s="4">
        <v>1</v>
      </c>
      <c r="D43" s="14" t="str">
        <f>"主属性--"&amp;INDEX(Sheet5!A:A,MATCH(Sheet1!F43,Sheet5!B:B,0))&amp;"+"&amp;G43&amp;"_通用_位置"&amp;J43&amp;"_"&amp;K43</f>
        <v>主属性--防御加成+29_通用_位置0_蓝</v>
      </c>
      <c r="E43" s="15" t="s">
        <v>33</v>
      </c>
      <c r="F43" s="4">
        <f>Sheet6!A38</f>
        <v>14</v>
      </c>
      <c r="G43" s="4">
        <f>VLOOKUP(K43&amp;"_"&amp;J43&amp;"_"&amp;F43,Sheet7!F:G,2,0)</f>
        <v>29</v>
      </c>
      <c r="H43" s="4">
        <f>VLOOKUP(K43&amp;"_"&amp;J43&amp;"_"&amp;F43,Sheet7!F:H,3,0)</f>
        <v>10</v>
      </c>
      <c r="I43" s="6" t="s">
        <v>34</v>
      </c>
      <c r="J43" s="6">
        <v>0</v>
      </c>
      <c r="K43" s="6" t="str">
        <f t="shared" ref="K43:K65" si="2">K38</f>
        <v>蓝</v>
      </c>
      <c r="L43" s="6">
        <f t="shared" ref="L43:L65" si="3">L38+1</f>
        <v>8</v>
      </c>
      <c r="M43" s="6">
        <v>0</v>
      </c>
      <c r="N43" s="6">
        <v>0</v>
      </c>
    </row>
    <row r="44" spans="1:14" ht="16.5" customHeight="1">
      <c r="A44" s="1" t="s">
        <v>32</v>
      </c>
      <c r="B44" s="4">
        <f>J44*30+VLOOKUP(K44,Sheet2!A:B,2,0)*100+Sheet1!L44</f>
        <v>208</v>
      </c>
      <c r="C44" s="4">
        <v>1</v>
      </c>
      <c r="D44" s="14" t="str">
        <f>"主属性--"&amp;INDEX(Sheet5!A:A,MATCH(Sheet1!F44,Sheet5!B:B,0))&amp;"+"&amp;G44&amp;"_通用_位置"&amp;J44&amp;"_"&amp;K44</f>
        <v>主属性--防御加成+21_通用_位置0_绿</v>
      </c>
      <c r="E44" s="15" t="s">
        <v>33</v>
      </c>
      <c r="F44" s="4">
        <f>Sheet6!A39</f>
        <v>14</v>
      </c>
      <c r="G44" s="4">
        <f>VLOOKUP(K44&amp;"_"&amp;J44&amp;"_"&amp;F44,Sheet7!F:G,2,0)</f>
        <v>21</v>
      </c>
      <c r="H44" s="4">
        <f>VLOOKUP(K44&amp;"_"&amp;J44&amp;"_"&amp;F44,Sheet7!F:H,3,0)</f>
        <v>7</v>
      </c>
      <c r="I44" s="6" t="s">
        <v>34</v>
      </c>
      <c r="J44" s="6">
        <v>0</v>
      </c>
      <c r="K44" s="6" t="str">
        <f t="shared" si="2"/>
        <v>绿</v>
      </c>
      <c r="L44" s="6">
        <f t="shared" si="3"/>
        <v>8</v>
      </c>
      <c r="M44" s="6">
        <v>0</v>
      </c>
      <c r="N44" s="6">
        <v>0</v>
      </c>
    </row>
    <row r="45" spans="1:14" ht="16.5" customHeight="1">
      <c r="A45" s="1" t="s">
        <v>32</v>
      </c>
      <c r="B45" s="4">
        <f>J45*30+VLOOKUP(K45,Sheet2!A:B,2,0)*100+Sheet1!L45</f>
        <v>108</v>
      </c>
      <c r="C45" s="4">
        <v>1</v>
      </c>
      <c r="D45" s="14" t="str">
        <f>"主属性--"&amp;INDEX(Sheet5!A:A,MATCH(Sheet1!F45,Sheet5!B:B,0))&amp;"+"&amp;G45&amp;"_通用_位置"&amp;J45&amp;"_"&amp;K45</f>
        <v>主属性--防御加成+15_通用_位置0_白</v>
      </c>
      <c r="E45" s="15" t="s">
        <v>33</v>
      </c>
      <c r="F45" s="4">
        <f>Sheet6!A40</f>
        <v>14</v>
      </c>
      <c r="G45" s="4">
        <f>VLOOKUP(K45&amp;"_"&amp;J45&amp;"_"&amp;F45,Sheet7!F:G,2,0)</f>
        <v>15</v>
      </c>
      <c r="H45" s="4">
        <f>VLOOKUP(K45&amp;"_"&amp;J45&amp;"_"&amp;F45,Sheet7!F:H,3,0)</f>
        <v>5</v>
      </c>
      <c r="I45" s="6" t="s">
        <v>34</v>
      </c>
      <c r="J45" s="6">
        <v>0</v>
      </c>
      <c r="K45" s="6" t="str">
        <f t="shared" si="2"/>
        <v>白</v>
      </c>
      <c r="L45" s="6">
        <f t="shared" si="3"/>
        <v>8</v>
      </c>
      <c r="M45" s="6">
        <v>0</v>
      </c>
      <c r="N45" s="6">
        <v>0</v>
      </c>
    </row>
    <row r="46" spans="1:14" ht="16.5" customHeight="1">
      <c r="A46" s="1" t="s">
        <v>32</v>
      </c>
      <c r="B46" s="4">
        <f>J46*30+VLOOKUP(K46,Sheet2!A:B,2,0)*100+Sheet1!L46</f>
        <v>509</v>
      </c>
      <c r="C46" s="4">
        <v>1</v>
      </c>
      <c r="D46" s="14" t="str">
        <f>"主属性--"&amp;INDEX(Sheet5!A:A,MATCH(Sheet1!F46,Sheet5!B:B,0))&amp;"+"&amp;G46&amp;"_通用_位置"&amp;J46&amp;"_"&amp;K46</f>
        <v>主属性--速度+10_通用_位置0_橙</v>
      </c>
      <c r="E46" s="15" t="s">
        <v>33</v>
      </c>
      <c r="F46" s="4">
        <f>Sheet6!A41</f>
        <v>40</v>
      </c>
      <c r="G46" s="4">
        <f>VLOOKUP(K46&amp;"_"&amp;J46&amp;"_"&amp;F46,Sheet7!F:G,2,0)</f>
        <v>10</v>
      </c>
      <c r="H46" s="4">
        <f>VLOOKUP(K46&amp;"_"&amp;J46&amp;"_"&amp;F46,Sheet7!F:H,3,0)</f>
        <v>4</v>
      </c>
      <c r="I46" s="6" t="s">
        <v>34</v>
      </c>
      <c r="J46" s="6">
        <v>0</v>
      </c>
      <c r="K46" s="6" t="str">
        <f t="shared" si="2"/>
        <v>橙</v>
      </c>
      <c r="L46" s="6">
        <f t="shared" si="3"/>
        <v>9</v>
      </c>
      <c r="M46" s="6">
        <v>0</v>
      </c>
      <c r="N46" s="6">
        <v>0</v>
      </c>
    </row>
    <row r="47" spans="1:14" ht="16.5" customHeight="1">
      <c r="A47" s="1" t="s">
        <v>32</v>
      </c>
      <c r="B47" s="4">
        <f>J47*30+VLOOKUP(K47,Sheet2!A:B,2,0)*100+Sheet1!L47</f>
        <v>409</v>
      </c>
      <c r="C47" s="4">
        <v>1</v>
      </c>
      <c r="D47" s="14" t="str">
        <f>"主属性--"&amp;INDEX(Sheet5!A:A,MATCH(Sheet1!F47,Sheet5!B:B,0))&amp;"+"&amp;G47&amp;"_通用_位置"&amp;J47&amp;"_"&amp;K47</f>
        <v>主属性--速度+9_通用_位置0_紫</v>
      </c>
      <c r="E47" s="15" t="s">
        <v>33</v>
      </c>
      <c r="F47" s="4">
        <f>Sheet6!A42</f>
        <v>40</v>
      </c>
      <c r="G47" s="4">
        <f>VLOOKUP(K47&amp;"_"&amp;J47&amp;"_"&amp;F47,Sheet7!F:G,2,0)</f>
        <v>9</v>
      </c>
      <c r="H47" s="4">
        <f>VLOOKUP(K47&amp;"_"&amp;J47&amp;"_"&amp;F47,Sheet7!F:H,3,0)</f>
        <v>4</v>
      </c>
      <c r="I47" s="6" t="s">
        <v>34</v>
      </c>
      <c r="J47" s="6">
        <v>0</v>
      </c>
      <c r="K47" s="6" t="str">
        <f t="shared" si="2"/>
        <v>紫</v>
      </c>
      <c r="L47" s="6">
        <f t="shared" si="3"/>
        <v>9</v>
      </c>
      <c r="M47" s="6">
        <v>0</v>
      </c>
      <c r="N47" s="6">
        <v>0</v>
      </c>
    </row>
    <row r="48" spans="1:14" ht="16.5" customHeight="1">
      <c r="A48" s="1" t="s">
        <v>32</v>
      </c>
      <c r="B48" s="4">
        <f>J48*30+VLOOKUP(K48,Sheet2!A:B,2,0)*100+Sheet1!L48</f>
        <v>309</v>
      </c>
      <c r="C48" s="4">
        <v>1</v>
      </c>
      <c r="D48" s="14" t="str">
        <f>"主属性--"&amp;INDEX(Sheet5!A:A,MATCH(Sheet1!F48,Sheet5!B:B,0))&amp;"+"&amp;G48&amp;"_通用_位置"&amp;J48&amp;"_"&amp;K48</f>
        <v>主属性--速度+7_通用_位置0_蓝</v>
      </c>
      <c r="E48" s="15" t="s">
        <v>33</v>
      </c>
      <c r="F48" s="4">
        <f>Sheet6!A43</f>
        <v>40</v>
      </c>
      <c r="G48" s="4">
        <f>VLOOKUP(K48&amp;"_"&amp;J48&amp;"_"&amp;F48,Sheet7!F:G,2,0)</f>
        <v>7</v>
      </c>
      <c r="H48" s="4">
        <f>VLOOKUP(K48&amp;"_"&amp;J48&amp;"_"&amp;F48,Sheet7!F:H,3,0)</f>
        <v>3</v>
      </c>
      <c r="I48" s="6" t="s">
        <v>34</v>
      </c>
      <c r="J48" s="6">
        <v>0</v>
      </c>
      <c r="K48" s="6" t="str">
        <f t="shared" si="2"/>
        <v>蓝</v>
      </c>
      <c r="L48" s="6">
        <f t="shared" si="3"/>
        <v>9</v>
      </c>
      <c r="M48" s="6">
        <v>0</v>
      </c>
      <c r="N48" s="6">
        <v>0</v>
      </c>
    </row>
    <row r="49" spans="1:14" ht="16.5" customHeight="1">
      <c r="A49" s="1" t="s">
        <v>32</v>
      </c>
      <c r="B49" s="4">
        <f>J49*30+VLOOKUP(K49,Sheet2!A:B,2,0)*100+Sheet1!L49</f>
        <v>209</v>
      </c>
      <c r="C49" s="4">
        <v>1</v>
      </c>
      <c r="D49" s="14" t="str">
        <f>"主属性--"&amp;INDEX(Sheet5!A:A,MATCH(Sheet1!F49,Sheet5!B:B,0))&amp;"+"&amp;G49&amp;"_通用_位置"&amp;J49&amp;"_"&amp;K49</f>
        <v>主属性--速度+5_通用_位置0_绿</v>
      </c>
      <c r="E49" s="15" t="s">
        <v>33</v>
      </c>
      <c r="F49" s="4">
        <f>Sheet6!A44</f>
        <v>40</v>
      </c>
      <c r="G49" s="4">
        <f>VLOOKUP(K49&amp;"_"&amp;J49&amp;"_"&amp;F49,Sheet7!F:G,2,0)</f>
        <v>5</v>
      </c>
      <c r="H49" s="4">
        <f>VLOOKUP(K49&amp;"_"&amp;J49&amp;"_"&amp;F49,Sheet7!F:H,3,0)</f>
        <v>3</v>
      </c>
      <c r="I49" s="6" t="s">
        <v>34</v>
      </c>
      <c r="J49" s="6">
        <v>0</v>
      </c>
      <c r="K49" s="6" t="str">
        <f t="shared" si="2"/>
        <v>绿</v>
      </c>
      <c r="L49" s="6">
        <f t="shared" si="3"/>
        <v>9</v>
      </c>
      <c r="M49" s="6">
        <v>0</v>
      </c>
      <c r="N49" s="6">
        <v>0</v>
      </c>
    </row>
    <row r="50" spans="1:14" ht="16.5" customHeight="1">
      <c r="A50" s="1" t="s">
        <v>32</v>
      </c>
      <c r="B50" s="4">
        <f>J50*30+VLOOKUP(K50,Sheet2!A:B,2,0)*100+Sheet1!L50</f>
        <v>109</v>
      </c>
      <c r="C50" s="4">
        <v>1</v>
      </c>
      <c r="D50" s="14" t="str">
        <f>"主属性--"&amp;INDEX(Sheet5!A:A,MATCH(Sheet1!F50,Sheet5!B:B,0))&amp;"+"&amp;G50&amp;"_通用_位置"&amp;J50&amp;"_"&amp;K50</f>
        <v>主属性--速度+4_通用_位置0_白</v>
      </c>
      <c r="E50" s="15" t="s">
        <v>33</v>
      </c>
      <c r="F50" s="4">
        <f>Sheet6!A45</f>
        <v>40</v>
      </c>
      <c r="G50" s="4">
        <f>VLOOKUP(K50&amp;"_"&amp;J50&amp;"_"&amp;F50,Sheet7!F:G,2,0)</f>
        <v>4</v>
      </c>
      <c r="H50" s="4">
        <f>VLOOKUP(K50&amp;"_"&amp;J50&amp;"_"&amp;F50,Sheet7!F:H,3,0)</f>
        <v>3</v>
      </c>
      <c r="I50" s="6" t="s">
        <v>34</v>
      </c>
      <c r="J50" s="6">
        <v>0</v>
      </c>
      <c r="K50" s="6" t="str">
        <f t="shared" si="2"/>
        <v>白</v>
      </c>
      <c r="L50" s="6">
        <f t="shared" si="3"/>
        <v>9</v>
      </c>
      <c r="M50" s="6">
        <v>0</v>
      </c>
      <c r="N50" s="6">
        <v>0</v>
      </c>
    </row>
    <row r="51" spans="1:14" ht="16.5" customHeight="1">
      <c r="A51" s="1" t="s">
        <v>32</v>
      </c>
      <c r="B51" s="4">
        <f>J51*30+VLOOKUP(K51,Sheet2!A:B,2,0)*100+Sheet1!L51</f>
        <v>510</v>
      </c>
      <c r="C51" s="4">
        <v>1</v>
      </c>
      <c r="D51" s="14" t="str">
        <f>"主属性--"&amp;INDEX(Sheet5!A:A,MATCH(Sheet1!F51,Sheet5!B:B,0))&amp;"+"&amp;G51&amp;"_通用_位置"&amp;J51&amp;"_"&amp;K51</f>
        <v>主属性--命中+30_通用_位置0_橙</v>
      </c>
      <c r="E51" s="15" t="s">
        <v>33</v>
      </c>
      <c r="F51" s="4">
        <f>Sheet6!A46</f>
        <v>28</v>
      </c>
      <c r="G51" s="4">
        <f>VLOOKUP(K51&amp;"_"&amp;J51&amp;"_"&amp;F51,Sheet7!F:G,2,0)</f>
        <v>30</v>
      </c>
      <c r="H51" s="4">
        <f>VLOOKUP(K51&amp;"_"&amp;J51&amp;"_"&amp;F51,Sheet7!F:H,3,0)</f>
        <v>9</v>
      </c>
      <c r="I51" s="6" t="s">
        <v>34</v>
      </c>
      <c r="J51" s="6">
        <v>0</v>
      </c>
      <c r="K51" s="6" t="str">
        <f t="shared" si="2"/>
        <v>橙</v>
      </c>
      <c r="L51" s="6">
        <f t="shared" si="3"/>
        <v>10</v>
      </c>
      <c r="M51" s="6">
        <v>0</v>
      </c>
      <c r="N51" s="6">
        <v>0</v>
      </c>
    </row>
    <row r="52" spans="1:14" ht="16.5" customHeight="1">
      <c r="A52" s="1" t="s">
        <v>32</v>
      </c>
      <c r="B52" s="4">
        <f>J52*30+VLOOKUP(K52,Sheet2!A:B,2,0)*100+Sheet1!L52</f>
        <v>410</v>
      </c>
      <c r="C52" s="4">
        <v>1</v>
      </c>
      <c r="D52" s="14" t="str">
        <f>"主属性--"&amp;INDEX(Sheet5!A:A,MATCH(Sheet1!F52,Sheet5!B:B,0))&amp;"+"&amp;G52&amp;"_通用_位置"&amp;J52&amp;"_"&amp;K52</f>
        <v>主属性--命中+26_通用_位置0_紫</v>
      </c>
      <c r="E52" s="15" t="s">
        <v>33</v>
      </c>
      <c r="F52" s="4">
        <f>Sheet6!A47</f>
        <v>28</v>
      </c>
      <c r="G52" s="4">
        <f>VLOOKUP(K52&amp;"_"&amp;J52&amp;"_"&amp;F52,Sheet7!F:G,2,0)</f>
        <v>26</v>
      </c>
      <c r="H52" s="4">
        <f>VLOOKUP(K52&amp;"_"&amp;J52&amp;"_"&amp;F52,Sheet7!F:H,3,0)</f>
        <v>8</v>
      </c>
      <c r="I52" s="6" t="s">
        <v>34</v>
      </c>
      <c r="J52" s="6">
        <v>0</v>
      </c>
      <c r="K52" s="6" t="str">
        <f t="shared" si="2"/>
        <v>紫</v>
      </c>
      <c r="L52" s="6">
        <f t="shared" si="3"/>
        <v>10</v>
      </c>
      <c r="M52" s="6">
        <v>0</v>
      </c>
      <c r="N52" s="6">
        <v>0</v>
      </c>
    </row>
    <row r="53" spans="1:14" ht="16.5" customHeight="1">
      <c r="A53" s="1" t="s">
        <v>32</v>
      </c>
      <c r="B53" s="4">
        <f>J53*30+VLOOKUP(K53,Sheet2!A:B,2,0)*100+Sheet1!L53</f>
        <v>310</v>
      </c>
      <c r="C53" s="4">
        <v>1</v>
      </c>
      <c r="D53" s="14" t="str">
        <f>"主属性--"&amp;INDEX(Sheet5!A:A,MATCH(Sheet1!F53,Sheet5!B:B,0))&amp;"+"&amp;G53&amp;"_通用_位置"&amp;J53&amp;"_"&amp;K53</f>
        <v>主属性--命中+19_通用_位置0_蓝</v>
      </c>
      <c r="E53" s="15" t="s">
        <v>33</v>
      </c>
      <c r="F53" s="4">
        <f>Sheet6!A48</f>
        <v>28</v>
      </c>
      <c r="G53" s="4">
        <f>VLOOKUP(K53&amp;"_"&amp;J53&amp;"_"&amp;F53,Sheet7!F:G,2,0)</f>
        <v>19</v>
      </c>
      <c r="H53" s="4">
        <f>VLOOKUP(K53&amp;"_"&amp;J53&amp;"_"&amp;F53,Sheet7!F:H,3,0)</f>
        <v>6</v>
      </c>
      <c r="I53" s="6" t="s">
        <v>34</v>
      </c>
      <c r="J53" s="6">
        <v>0</v>
      </c>
      <c r="K53" s="6" t="str">
        <f t="shared" si="2"/>
        <v>蓝</v>
      </c>
      <c r="L53" s="6">
        <f t="shared" si="3"/>
        <v>10</v>
      </c>
      <c r="M53" s="6">
        <v>0</v>
      </c>
      <c r="N53" s="6">
        <v>0</v>
      </c>
    </row>
    <row r="54" spans="1:14" ht="16.5" customHeight="1">
      <c r="A54" s="1" t="s">
        <v>32</v>
      </c>
      <c r="B54" s="4">
        <f>J54*30+VLOOKUP(K54,Sheet2!A:B,2,0)*100+Sheet1!L54</f>
        <v>210</v>
      </c>
      <c r="C54" s="4">
        <v>1</v>
      </c>
      <c r="D54" s="14" t="str">
        <f>"主属性--"&amp;INDEX(Sheet5!A:A,MATCH(Sheet1!F54,Sheet5!B:B,0))&amp;"+"&amp;G54&amp;"_通用_位置"&amp;J54&amp;"_"&amp;K54</f>
        <v>主属性--命中+14_通用_位置0_绿</v>
      </c>
      <c r="E54" s="15" t="s">
        <v>33</v>
      </c>
      <c r="F54" s="4">
        <f>Sheet6!A49</f>
        <v>28</v>
      </c>
      <c r="G54" s="4">
        <f>VLOOKUP(K54&amp;"_"&amp;J54&amp;"_"&amp;F54,Sheet7!F:G,2,0)</f>
        <v>14</v>
      </c>
      <c r="H54" s="4">
        <f>VLOOKUP(K54&amp;"_"&amp;J54&amp;"_"&amp;F54,Sheet7!F:H,3,0)</f>
        <v>5</v>
      </c>
      <c r="I54" s="6" t="s">
        <v>34</v>
      </c>
      <c r="J54" s="6">
        <v>0</v>
      </c>
      <c r="K54" s="6" t="str">
        <f t="shared" si="2"/>
        <v>绿</v>
      </c>
      <c r="L54" s="6">
        <f t="shared" si="3"/>
        <v>10</v>
      </c>
      <c r="M54" s="6">
        <v>0</v>
      </c>
      <c r="N54" s="6">
        <v>0</v>
      </c>
    </row>
    <row r="55" spans="1:14" ht="16.5" customHeight="1">
      <c r="A55" s="1" t="s">
        <v>32</v>
      </c>
      <c r="B55" s="4">
        <f>J55*30+VLOOKUP(K55,Sheet2!A:B,2,0)*100+Sheet1!L55</f>
        <v>110</v>
      </c>
      <c r="C55" s="4">
        <v>1</v>
      </c>
      <c r="D55" s="14" t="str">
        <f>"主属性--"&amp;INDEX(Sheet5!A:A,MATCH(Sheet1!F55,Sheet5!B:B,0))&amp;"+"&amp;G55&amp;"_通用_位置"&amp;J55&amp;"_"&amp;K55</f>
        <v>主属性--命中+10_通用_位置0_白</v>
      </c>
      <c r="E55" s="15" t="s">
        <v>33</v>
      </c>
      <c r="F55" s="4">
        <f>Sheet6!A50</f>
        <v>28</v>
      </c>
      <c r="G55" s="4">
        <f>VLOOKUP(K55&amp;"_"&amp;J55&amp;"_"&amp;F55,Sheet7!F:G,2,0)</f>
        <v>10</v>
      </c>
      <c r="H55" s="4">
        <f>VLOOKUP(K55&amp;"_"&amp;J55&amp;"_"&amp;F55,Sheet7!F:H,3,0)</f>
        <v>4</v>
      </c>
      <c r="I55" s="6" t="s">
        <v>34</v>
      </c>
      <c r="J55" s="6">
        <v>0</v>
      </c>
      <c r="K55" s="6" t="str">
        <f t="shared" si="2"/>
        <v>白</v>
      </c>
      <c r="L55" s="6">
        <f t="shared" si="3"/>
        <v>10</v>
      </c>
      <c r="M55" s="6">
        <v>0</v>
      </c>
      <c r="N55" s="6">
        <v>0</v>
      </c>
    </row>
    <row r="56" spans="1:14" ht="16.5" customHeight="1">
      <c r="A56" s="1" t="s">
        <v>32</v>
      </c>
      <c r="B56" s="4">
        <f>J56*30+VLOOKUP(K56,Sheet2!A:B,2,0)*100+Sheet1!L56</f>
        <v>511</v>
      </c>
      <c r="C56" s="4">
        <v>1</v>
      </c>
      <c r="D56" s="14" t="str">
        <f>"主属性--"&amp;INDEX(Sheet5!A:A,MATCH(Sheet1!F56,Sheet5!B:B,0))&amp;"+"&amp;G56&amp;"_通用_位置"&amp;J56&amp;"_"&amp;K56</f>
        <v>主属性--抵抗+30_通用_位置0_橙</v>
      </c>
      <c r="E56" s="15" t="s">
        <v>33</v>
      </c>
      <c r="F56" s="4">
        <f>Sheet6!A51</f>
        <v>33</v>
      </c>
      <c r="G56" s="4">
        <f>VLOOKUP(K56&amp;"_"&amp;J56&amp;"_"&amp;F56,Sheet7!F:G,2,0)</f>
        <v>30</v>
      </c>
      <c r="H56" s="4">
        <f>VLOOKUP(K56&amp;"_"&amp;J56&amp;"_"&amp;F56,Sheet7!F:H,3,0)</f>
        <v>9</v>
      </c>
      <c r="I56" s="6" t="s">
        <v>34</v>
      </c>
      <c r="J56" s="6">
        <v>0</v>
      </c>
      <c r="K56" s="6" t="str">
        <f t="shared" si="2"/>
        <v>橙</v>
      </c>
      <c r="L56" s="6">
        <f t="shared" si="3"/>
        <v>11</v>
      </c>
      <c r="M56" s="6">
        <v>0</v>
      </c>
      <c r="N56" s="6">
        <v>0</v>
      </c>
    </row>
    <row r="57" spans="1:14" ht="16.5" customHeight="1">
      <c r="A57" s="1" t="s">
        <v>32</v>
      </c>
      <c r="B57" s="4">
        <f>J57*30+VLOOKUP(K57,Sheet2!A:B,2,0)*100+Sheet1!L57</f>
        <v>411</v>
      </c>
      <c r="C57" s="4">
        <v>1</v>
      </c>
      <c r="D57" s="14" t="str">
        <f>"主属性--"&amp;INDEX(Sheet5!A:A,MATCH(Sheet1!F57,Sheet5!B:B,0))&amp;"+"&amp;G57&amp;"_通用_位置"&amp;J57&amp;"_"&amp;K57</f>
        <v>主属性--抵抗+26_通用_位置0_紫</v>
      </c>
      <c r="E57" s="15" t="s">
        <v>33</v>
      </c>
      <c r="F57" s="4">
        <f>Sheet6!A52</f>
        <v>33</v>
      </c>
      <c r="G57" s="4">
        <f>VLOOKUP(K57&amp;"_"&amp;J57&amp;"_"&amp;F57,Sheet7!F:G,2,0)</f>
        <v>26</v>
      </c>
      <c r="H57" s="4">
        <f>VLOOKUP(K57&amp;"_"&amp;J57&amp;"_"&amp;F57,Sheet7!F:H,3,0)</f>
        <v>8</v>
      </c>
      <c r="I57" s="6" t="s">
        <v>34</v>
      </c>
      <c r="J57" s="6">
        <v>0</v>
      </c>
      <c r="K57" s="6" t="str">
        <f t="shared" si="2"/>
        <v>紫</v>
      </c>
      <c r="L57" s="6">
        <f t="shared" si="3"/>
        <v>11</v>
      </c>
      <c r="M57" s="6">
        <v>0</v>
      </c>
      <c r="N57" s="6">
        <v>0</v>
      </c>
    </row>
    <row r="58" spans="1:14" ht="16.5" customHeight="1">
      <c r="A58" s="1" t="s">
        <v>32</v>
      </c>
      <c r="B58" s="4">
        <f>J58*30+VLOOKUP(K58,Sheet2!A:B,2,0)*100+Sheet1!L58</f>
        <v>311</v>
      </c>
      <c r="C58" s="4">
        <v>1</v>
      </c>
      <c r="D58" s="14" t="str">
        <f>"主属性--"&amp;INDEX(Sheet5!A:A,MATCH(Sheet1!F58,Sheet5!B:B,0))&amp;"+"&amp;G58&amp;"_通用_位置"&amp;J58&amp;"_"&amp;K58</f>
        <v>主属性--抵抗+19_通用_位置0_蓝</v>
      </c>
      <c r="E58" s="15" t="s">
        <v>33</v>
      </c>
      <c r="F58" s="4">
        <f>Sheet6!A53</f>
        <v>33</v>
      </c>
      <c r="G58" s="4">
        <f>VLOOKUP(K58&amp;"_"&amp;J58&amp;"_"&amp;F58,Sheet7!F:G,2,0)</f>
        <v>19</v>
      </c>
      <c r="H58" s="4">
        <f>VLOOKUP(K58&amp;"_"&amp;J58&amp;"_"&amp;F58,Sheet7!F:H,3,0)</f>
        <v>6</v>
      </c>
      <c r="I58" s="6" t="s">
        <v>34</v>
      </c>
      <c r="J58" s="6">
        <v>0</v>
      </c>
      <c r="K58" s="6" t="str">
        <f t="shared" si="2"/>
        <v>蓝</v>
      </c>
      <c r="L58" s="6">
        <f t="shared" si="3"/>
        <v>11</v>
      </c>
      <c r="M58" s="6">
        <v>0</v>
      </c>
      <c r="N58" s="6">
        <v>0</v>
      </c>
    </row>
    <row r="59" spans="1:14" ht="16.5" customHeight="1">
      <c r="A59" s="1" t="s">
        <v>32</v>
      </c>
      <c r="B59" s="4">
        <f>J59*30+VLOOKUP(K59,Sheet2!A:B,2,0)*100+Sheet1!L59</f>
        <v>211</v>
      </c>
      <c r="C59" s="4">
        <v>1</v>
      </c>
      <c r="D59" s="14" t="str">
        <f>"主属性--"&amp;INDEX(Sheet5!A:A,MATCH(Sheet1!F59,Sheet5!B:B,0))&amp;"+"&amp;G59&amp;"_通用_位置"&amp;J59&amp;"_"&amp;K59</f>
        <v>主属性--抵抗+14_通用_位置0_绿</v>
      </c>
      <c r="E59" s="15" t="s">
        <v>33</v>
      </c>
      <c r="F59" s="4">
        <f>Sheet6!A54</f>
        <v>33</v>
      </c>
      <c r="G59" s="4">
        <f>VLOOKUP(K59&amp;"_"&amp;J59&amp;"_"&amp;F59,Sheet7!F:G,2,0)</f>
        <v>14</v>
      </c>
      <c r="H59" s="4">
        <f>VLOOKUP(K59&amp;"_"&amp;J59&amp;"_"&amp;F59,Sheet7!F:H,3,0)</f>
        <v>5</v>
      </c>
      <c r="I59" s="6" t="s">
        <v>34</v>
      </c>
      <c r="J59" s="6">
        <v>0</v>
      </c>
      <c r="K59" s="6" t="str">
        <f t="shared" si="2"/>
        <v>绿</v>
      </c>
      <c r="L59" s="6">
        <f t="shared" si="3"/>
        <v>11</v>
      </c>
      <c r="M59" s="6">
        <v>0</v>
      </c>
      <c r="N59" s="6">
        <v>0</v>
      </c>
    </row>
    <row r="60" spans="1:14" ht="16.5" customHeight="1">
      <c r="A60" s="1" t="s">
        <v>32</v>
      </c>
      <c r="B60" s="4">
        <f>J60*30+VLOOKUP(K60,Sheet2!A:B,2,0)*100+Sheet1!L60</f>
        <v>111</v>
      </c>
      <c r="C60" s="4">
        <v>1</v>
      </c>
      <c r="D60" s="14" t="str">
        <f>"主属性--"&amp;INDEX(Sheet5!A:A,MATCH(Sheet1!F60,Sheet5!B:B,0))&amp;"+"&amp;G60&amp;"_通用_位置"&amp;J60&amp;"_"&amp;K60</f>
        <v>主属性--抵抗+10_通用_位置0_白</v>
      </c>
      <c r="E60" s="15" t="s">
        <v>33</v>
      </c>
      <c r="F60" s="4">
        <f>Sheet6!A55</f>
        <v>33</v>
      </c>
      <c r="G60" s="4">
        <f>VLOOKUP(K60&amp;"_"&amp;J60&amp;"_"&amp;F60,Sheet7!F:G,2,0)</f>
        <v>10</v>
      </c>
      <c r="H60" s="4">
        <f>VLOOKUP(K60&amp;"_"&amp;J60&amp;"_"&amp;F60,Sheet7!F:H,3,0)</f>
        <v>4</v>
      </c>
      <c r="I60" s="6" t="s">
        <v>34</v>
      </c>
      <c r="J60" s="6">
        <v>0</v>
      </c>
      <c r="K60" s="6" t="str">
        <f t="shared" si="2"/>
        <v>白</v>
      </c>
      <c r="L60" s="6">
        <f t="shared" si="3"/>
        <v>11</v>
      </c>
      <c r="M60" s="6">
        <v>0</v>
      </c>
      <c r="N60" s="6">
        <v>0</v>
      </c>
    </row>
    <row r="61" spans="1:14" ht="16.5" customHeight="1">
      <c r="A61" s="1" t="s">
        <v>32</v>
      </c>
      <c r="B61" s="4">
        <f>J61*30+VLOOKUP(K61,Sheet2!A:B,2,0)*100+Sheet1!L61</f>
        <v>512</v>
      </c>
      <c r="C61" s="4">
        <v>1</v>
      </c>
      <c r="D61" s="14" t="str">
        <f>"主属性--"&amp;INDEX(Sheet5!A:A,MATCH(Sheet1!F61,Sheet5!B:B,0))&amp;"+"&amp;G61&amp;"_通用_位置"&amp;J61&amp;"_"&amp;K61</f>
        <v>主属性--回能+38_通用_位置0_橙</v>
      </c>
      <c r="E61" s="15" t="s">
        <v>33</v>
      </c>
      <c r="F61" s="4">
        <f>Sheet6!A56</f>
        <v>61</v>
      </c>
      <c r="G61" s="4">
        <f>VLOOKUP(K61&amp;"_"&amp;J61&amp;"_"&amp;F61,Sheet7!F:G,2,0)</f>
        <v>38</v>
      </c>
      <c r="H61" s="4">
        <f>VLOOKUP(K61&amp;"_"&amp;J61&amp;"_"&amp;F61,Sheet7!F:H,3,0)</f>
        <v>11</v>
      </c>
      <c r="I61" s="6" t="s">
        <v>34</v>
      </c>
      <c r="J61" s="6">
        <v>0</v>
      </c>
      <c r="K61" s="6" t="str">
        <f t="shared" si="2"/>
        <v>橙</v>
      </c>
      <c r="L61" s="6">
        <f t="shared" si="3"/>
        <v>12</v>
      </c>
      <c r="M61" s="6">
        <v>0</v>
      </c>
      <c r="N61" s="6">
        <v>0</v>
      </c>
    </row>
    <row r="62" spans="1:14" ht="16.5" customHeight="1">
      <c r="A62" s="1" t="s">
        <v>32</v>
      </c>
      <c r="B62" s="4">
        <f>J62*30+VLOOKUP(K62,Sheet2!A:B,2,0)*100+Sheet1!L62</f>
        <v>412</v>
      </c>
      <c r="C62" s="4">
        <v>1</v>
      </c>
      <c r="D62" s="14" t="str">
        <f>"主属性--"&amp;INDEX(Sheet5!A:A,MATCH(Sheet1!F62,Sheet5!B:B,0))&amp;"+"&amp;G62&amp;"_通用_位置"&amp;J62&amp;"_"&amp;K62</f>
        <v>主属性--回能+33_通用_位置0_紫</v>
      </c>
      <c r="E62" s="15" t="s">
        <v>33</v>
      </c>
      <c r="F62" s="4">
        <f>Sheet6!A57</f>
        <v>61</v>
      </c>
      <c r="G62" s="4">
        <f>VLOOKUP(K62&amp;"_"&amp;J62&amp;"_"&amp;F62,Sheet7!F:G,2,0)</f>
        <v>33</v>
      </c>
      <c r="H62" s="4">
        <f>VLOOKUP(K62&amp;"_"&amp;J62&amp;"_"&amp;F62,Sheet7!F:H,3,0)</f>
        <v>10</v>
      </c>
      <c r="I62" s="6" t="s">
        <v>34</v>
      </c>
      <c r="J62" s="6">
        <v>0</v>
      </c>
      <c r="K62" s="6" t="str">
        <f t="shared" si="2"/>
        <v>紫</v>
      </c>
      <c r="L62" s="6">
        <f t="shared" si="3"/>
        <v>12</v>
      </c>
      <c r="M62" s="6">
        <v>0</v>
      </c>
      <c r="N62" s="6">
        <v>0</v>
      </c>
    </row>
    <row r="63" spans="1:14" ht="16.5" customHeight="1">
      <c r="A63" s="1" t="s">
        <v>32</v>
      </c>
      <c r="B63" s="4">
        <f>J63*30+VLOOKUP(K63,Sheet2!A:B,2,0)*100+Sheet1!L63</f>
        <v>312</v>
      </c>
      <c r="C63" s="4">
        <v>1</v>
      </c>
      <c r="D63" s="14" t="str">
        <f>"主属性--"&amp;INDEX(Sheet5!A:A,MATCH(Sheet1!F63,Sheet5!B:B,0))&amp;"+"&amp;G63&amp;"_通用_位置"&amp;J63&amp;"_"&amp;K63</f>
        <v>主属性--回能+24_通用_位置0_蓝</v>
      </c>
      <c r="E63" s="15" t="s">
        <v>33</v>
      </c>
      <c r="F63" s="4">
        <f>Sheet6!A58</f>
        <v>61</v>
      </c>
      <c r="G63" s="4">
        <f>VLOOKUP(K63&amp;"_"&amp;J63&amp;"_"&amp;F63,Sheet7!F:G,2,0)</f>
        <v>24</v>
      </c>
      <c r="H63" s="4">
        <f>VLOOKUP(K63&amp;"_"&amp;J63&amp;"_"&amp;F63,Sheet7!F:H,3,0)</f>
        <v>7</v>
      </c>
      <c r="I63" s="6" t="s">
        <v>34</v>
      </c>
      <c r="J63" s="6">
        <v>0</v>
      </c>
      <c r="K63" s="6" t="str">
        <f t="shared" si="2"/>
        <v>蓝</v>
      </c>
      <c r="L63" s="6">
        <f t="shared" si="3"/>
        <v>12</v>
      </c>
      <c r="M63" s="6">
        <v>0</v>
      </c>
      <c r="N63" s="6">
        <v>0</v>
      </c>
    </row>
    <row r="64" spans="1:14" ht="16.5" customHeight="1">
      <c r="A64" s="1" t="s">
        <v>32</v>
      </c>
      <c r="B64" s="4">
        <f>J64*30+VLOOKUP(K64,Sheet2!A:B,2,0)*100+Sheet1!L64</f>
        <v>212</v>
      </c>
      <c r="C64" s="4">
        <v>1</v>
      </c>
      <c r="D64" s="14" t="str">
        <f>"主属性--"&amp;INDEX(Sheet5!A:A,MATCH(Sheet1!F64,Sheet5!B:B,0))&amp;"+"&amp;G64&amp;"_通用_位置"&amp;J64&amp;"_"&amp;K64</f>
        <v>主属性--回能+17_通用_位置0_绿</v>
      </c>
      <c r="E64" s="15" t="s">
        <v>33</v>
      </c>
      <c r="F64" s="4">
        <f>Sheet6!A59</f>
        <v>61</v>
      </c>
      <c r="G64" s="4">
        <f>VLOOKUP(K64&amp;"_"&amp;J64&amp;"_"&amp;F64,Sheet7!F:G,2,0)</f>
        <v>17</v>
      </c>
      <c r="H64" s="4">
        <f>VLOOKUP(K64&amp;"_"&amp;J64&amp;"_"&amp;F64,Sheet7!F:H,3,0)</f>
        <v>5</v>
      </c>
      <c r="I64" s="6" t="s">
        <v>34</v>
      </c>
      <c r="J64" s="6">
        <v>0</v>
      </c>
      <c r="K64" s="6" t="str">
        <f t="shared" si="2"/>
        <v>绿</v>
      </c>
      <c r="L64" s="6">
        <f t="shared" si="3"/>
        <v>12</v>
      </c>
      <c r="M64" s="6">
        <v>0</v>
      </c>
      <c r="N64" s="6">
        <v>0</v>
      </c>
    </row>
    <row r="65" spans="1:14" ht="16.5" customHeight="1">
      <c r="A65" s="1" t="s">
        <v>32</v>
      </c>
      <c r="B65" s="4">
        <f>J65*30+VLOOKUP(K65,Sheet2!A:B,2,0)*100+Sheet1!L65</f>
        <v>112</v>
      </c>
      <c r="C65" s="4">
        <v>1</v>
      </c>
      <c r="D65" s="14" t="str">
        <f>"主属性--"&amp;INDEX(Sheet5!A:A,MATCH(Sheet1!F65,Sheet5!B:B,0))&amp;"+"&amp;G65&amp;"_通用_位置"&amp;J65&amp;"_"&amp;K65</f>
        <v>主属性--回能+12_通用_位置0_白</v>
      </c>
      <c r="E65" s="15" t="s">
        <v>33</v>
      </c>
      <c r="F65" s="4">
        <f>Sheet6!A60</f>
        <v>61</v>
      </c>
      <c r="G65" s="4">
        <f>VLOOKUP(K65&amp;"_"&amp;J65&amp;"_"&amp;F65,Sheet7!F:G,2,0)</f>
        <v>12</v>
      </c>
      <c r="H65" s="4">
        <f>VLOOKUP(K65&amp;"_"&amp;J65&amp;"_"&amp;F65,Sheet7!F:H,3,0)</f>
        <v>4</v>
      </c>
      <c r="I65" s="6" t="s">
        <v>34</v>
      </c>
      <c r="J65" s="6">
        <v>0</v>
      </c>
      <c r="K65" s="6" t="str">
        <f t="shared" si="2"/>
        <v>白</v>
      </c>
      <c r="L65" s="6">
        <f t="shared" si="3"/>
        <v>12</v>
      </c>
      <c r="M65" s="6">
        <v>0</v>
      </c>
      <c r="N65" s="6">
        <v>0</v>
      </c>
    </row>
    <row r="66" spans="1:14" ht="16.5" customHeight="1">
      <c r="A66" s="1" t="s">
        <v>32</v>
      </c>
      <c r="B66" s="4">
        <f>J66*30+VLOOKUP(K66,Sheet2!A:B,2,0)*100+Sheet1!L66</f>
        <v>531</v>
      </c>
      <c r="C66" s="4">
        <v>1</v>
      </c>
      <c r="D66" s="14" t="str">
        <f>"主属性--"&amp;INDEX(Sheet5!A:A,MATCH(Sheet1!F66,Sheet5!B:B,0))&amp;"+"&amp;G66&amp;"_通用_位置"&amp;J66&amp;"_"&amp;K66</f>
        <v>主属性--攻击加成+24_通用_位置1_橙</v>
      </c>
      <c r="E66" s="15" t="s">
        <v>33</v>
      </c>
      <c r="F66" s="4">
        <f>Sheet6!A1</f>
        <v>9</v>
      </c>
      <c r="G66" s="4">
        <f>VLOOKUP(K66&amp;"_"&amp;J66&amp;"_"&amp;F66,Sheet7!F:G,2,0)</f>
        <v>24</v>
      </c>
      <c r="H66" s="4">
        <f>VLOOKUP(K66&amp;"_"&amp;J66&amp;"_"&amp;F66,Sheet7!F:H,3,0)</f>
        <v>10</v>
      </c>
      <c r="I66" s="6" t="s">
        <v>34</v>
      </c>
      <c r="J66" s="6">
        <v>1</v>
      </c>
      <c r="K66" s="6" t="str">
        <f>K56</f>
        <v>橙</v>
      </c>
      <c r="L66" s="6">
        <v>1</v>
      </c>
      <c r="M66" s="6">
        <v>0</v>
      </c>
      <c r="N66" s="6">
        <v>0</v>
      </c>
    </row>
    <row r="67" spans="1:14" ht="16.5" customHeight="1">
      <c r="A67" s="1" t="s">
        <v>32</v>
      </c>
      <c r="B67" s="4">
        <f>J67*30+VLOOKUP(K67,Sheet2!A:B,2,0)*100+Sheet1!L67</f>
        <v>431</v>
      </c>
      <c r="C67" s="4">
        <v>1</v>
      </c>
      <c r="D67" s="14" t="str">
        <f>"主属性--"&amp;INDEX(Sheet5!A:A,MATCH(Sheet1!F67,Sheet5!B:B,0))&amp;"+"&amp;G67&amp;"_通用_位置"&amp;J67&amp;"_"&amp;K67</f>
        <v>主属性--攻击加成+21_通用_位置1_紫</v>
      </c>
      <c r="E67" s="15" t="s">
        <v>33</v>
      </c>
      <c r="F67" s="4">
        <f>Sheet6!A2</f>
        <v>9</v>
      </c>
      <c r="G67" s="4">
        <f>VLOOKUP(K67&amp;"_"&amp;J67&amp;"_"&amp;F67,Sheet7!F:G,2,0)</f>
        <v>21</v>
      </c>
      <c r="H67" s="4">
        <f>VLOOKUP(K67&amp;"_"&amp;J67&amp;"_"&amp;F67,Sheet7!F:H,3,0)</f>
        <v>9</v>
      </c>
      <c r="I67" s="6" t="s">
        <v>34</v>
      </c>
      <c r="J67" s="6">
        <v>1</v>
      </c>
      <c r="K67" s="6" t="str">
        <f>K57</f>
        <v>紫</v>
      </c>
      <c r="L67" s="6">
        <v>1</v>
      </c>
      <c r="M67" s="6">
        <v>0</v>
      </c>
      <c r="N67" s="6">
        <v>0</v>
      </c>
    </row>
    <row r="68" spans="1:14" ht="16.5" customHeight="1">
      <c r="A68" s="1" t="s">
        <v>32</v>
      </c>
      <c r="B68" s="4">
        <f>J68*30+VLOOKUP(K68,Sheet2!A:B,2,0)*100+Sheet1!L68</f>
        <v>331</v>
      </c>
      <c r="C68" s="4">
        <v>1</v>
      </c>
      <c r="D68" s="14" t="str">
        <f>"主属性--"&amp;INDEX(Sheet5!A:A,MATCH(Sheet1!F68,Sheet5!B:B,0))&amp;"+"&amp;G68&amp;"_通用_位置"&amp;J68&amp;"_"&amp;K68</f>
        <v>主属性--攻击加成+15_通用_位置1_蓝</v>
      </c>
      <c r="E68" s="15" t="s">
        <v>33</v>
      </c>
      <c r="F68" s="4">
        <f>Sheet6!A3</f>
        <v>9</v>
      </c>
      <c r="G68" s="4">
        <f>VLOOKUP(K68&amp;"_"&amp;J68&amp;"_"&amp;F68,Sheet7!F:G,2,0)</f>
        <v>15</v>
      </c>
      <c r="H68" s="4">
        <f>VLOOKUP(K68&amp;"_"&amp;J68&amp;"_"&amp;F68,Sheet7!F:H,3,0)</f>
        <v>7</v>
      </c>
      <c r="I68" s="6" t="s">
        <v>34</v>
      </c>
      <c r="J68" s="6">
        <v>1</v>
      </c>
      <c r="K68" s="6" t="str">
        <f>K58</f>
        <v>蓝</v>
      </c>
      <c r="L68" s="6">
        <v>1</v>
      </c>
      <c r="M68" s="6">
        <v>0</v>
      </c>
      <c r="N68" s="6">
        <v>0</v>
      </c>
    </row>
    <row r="69" spans="1:14" ht="16.5" customHeight="1">
      <c r="A69" s="1" t="s">
        <v>32</v>
      </c>
      <c r="B69" s="4">
        <f>J69*30+VLOOKUP(K69,Sheet2!A:B,2,0)*100+Sheet1!L69</f>
        <v>231</v>
      </c>
      <c r="C69" s="4">
        <v>1</v>
      </c>
      <c r="D69" s="14" t="str">
        <f>"主属性--"&amp;INDEX(Sheet5!A:A,MATCH(Sheet1!F69,Sheet5!B:B,0))&amp;"+"&amp;G69&amp;"_通用_位置"&amp;J69&amp;"_"&amp;K69</f>
        <v>主属性--攻击加成+11_通用_位置1_绿</v>
      </c>
      <c r="E69" s="15" t="s">
        <v>33</v>
      </c>
      <c r="F69" s="4">
        <f>Sheet6!A4</f>
        <v>9</v>
      </c>
      <c r="G69" s="4">
        <f>VLOOKUP(K69&amp;"_"&amp;J69&amp;"_"&amp;F69,Sheet7!F:G,2,0)</f>
        <v>11</v>
      </c>
      <c r="H69" s="4">
        <f>VLOOKUP(K69&amp;"_"&amp;J69&amp;"_"&amp;F69,Sheet7!F:H,3,0)</f>
        <v>5</v>
      </c>
      <c r="I69" s="6" t="s">
        <v>34</v>
      </c>
      <c r="J69" s="6">
        <v>1</v>
      </c>
      <c r="K69" s="6" t="str">
        <f>K59</f>
        <v>绿</v>
      </c>
      <c r="L69" s="6">
        <v>1</v>
      </c>
      <c r="M69" s="6">
        <v>0</v>
      </c>
      <c r="N69" s="6">
        <v>0</v>
      </c>
    </row>
    <row r="70" spans="1:14" ht="16.5" customHeight="1">
      <c r="A70" s="1" t="s">
        <v>32</v>
      </c>
      <c r="B70" s="4">
        <f>J70*30+VLOOKUP(K70,Sheet2!A:B,2,0)*100+Sheet1!L70</f>
        <v>131</v>
      </c>
      <c r="C70" s="4">
        <v>1</v>
      </c>
      <c r="D70" s="14" t="str">
        <f>"主属性--"&amp;INDEX(Sheet5!A:A,MATCH(Sheet1!F70,Sheet5!B:B,0))&amp;"+"&amp;G70&amp;"_通用_位置"&amp;J70&amp;"_"&amp;K70</f>
        <v>主属性--攻击加成+8_通用_位置1_白</v>
      </c>
      <c r="E70" s="15" t="s">
        <v>33</v>
      </c>
      <c r="F70" s="4">
        <f>Sheet6!A5</f>
        <v>9</v>
      </c>
      <c r="G70" s="4">
        <f>VLOOKUP(K70&amp;"_"&amp;J70&amp;"_"&amp;F70,Sheet7!F:G,2,0)</f>
        <v>8</v>
      </c>
      <c r="H70" s="4">
        <f>VLOOKUP(K70&amp;"_"&amp;J70&amp;"_"&amp;F70,Sheet7!F:H,3,0)</f>
        <v>4</v>
      </c>
      <c r="I70" s="6" t="s">
        <v>34</v>
      </c>
      <c r="J70" s="6">
        <v>1</v>
      </c>
      <c r="K70" s="6" t="str">
        <f>K60</f>
        <v>白</v>
      </c>
      <c r="L70" s="6">
        <v>1</v>
      </c>
      <c r="M70" s="6">
        <v>0</v>
      </c>
      <c r="N70" s="6">
        <v>0</v>
      </c>
    </row>
    <row r="71" spans="1:14" ht="16.5" customHeight="1">
      <c r="A71" s="1" t="s">
        <v>32</v>
      </c>
      <c r="B71" s="4">
        <f>J71*30+VLOOKUP(K71,Sheet2!A:B,2,0)*100+Sheet1!L71</f>
        <v>532</v>
      </c>
      <c r="C71" s="4">
        <v>1</v>
      </c>
      <c r="D71" s="14" t="str">
        <f>"主属性--"&amp;INDEX(Sheet5!A:A,MATCH(Sheet1!F71,Sheet5!B:B,0))&amp;"+"&amp;G71&amp;"_通用_位置"&amp;J71&amp;"_"&amp;K71</f>
        <v>主属性--攻击+71_通用_位置1_橙</v>
      </c>
      <c r="E71" s="15" t="s">
        <v>33</v>
      </c>
      <c r="F71" s="4">
        <f>Sheet6!A6</f>
        <v>10</v>
      </c>
      <c r="G71" s="4">
        <f>VLOOKUP(K71&amp;"_"&amp;J71&amp;"_"&amp;F71,Sheet7!F:G,2,0)</f>
        <v>71</v>
      </c>
      <c r="H71" s="4">
        <f>VLOOKUP(K71&amp;"_"&amp;J71&amp;"_"&amp;F71,Sheet7!F:H,3,0)</f>
        <v>22</v>
      </c>
      <c r="I71" s="6" t="s">
        <v>34</v>
      </c>
      <c r="J71" s="6">
        <v>1</v>
      </c>
      <c r="K71" s="6" t="str">
        <f t="shared" ref="K71:K102" si="4">K66</f>
        <v>橙</v>
      </c>
      <c r="L71" s="6">
        <f t="shared" ref="L71:L102" si="5">L66+1</f>
        <v>2</v>
      </c>
      <c r="M71" s="6">
        <v>0</v>
      </c>
      <c r="N71" s="6">
        <v>0</v>
      </c>
    </row>
    <row r="72" spans="1:14" ht="16.5" customHeight="1">
      <c r="A72" s="1" t="s">
        <v>32</v>
      </c>
      <c r="B72" s="4">
        <f>J72*30+VLOOKUP(K72,Sheet2!A:B,2,0)*100+Sheet1!L72</f>
        <v>432</v>
      </c>
      <c r="C72" s="4">
        <v>1</v>
      </c>
      <c r="D72" s="14" t="str">
        <f>"主属性--"&amp;INDEX(Sheet5!A:A,MATCH(Sheet1!F72,Sheet5!B:B,0))&amp;"+"&amp;G72&amp;"_通用_位置"&amp;J72&amp;"_"&amp;K72</f>
        <v>主属性--攻击+61_通用_位置1_紫</v>
      </c>
      <c r="E72" s="15" t="s">
        <v>33</v>
      </c>
      <c r="F72" s="4">
        <f>Sheet6!A7</f>
        <v>10</v>
      </c>
      <c r="G72" s="4">
        <f>VLOOKUP(K72&amp;"_"&amp;J72&amp;"_"&amp;F72,Sheet7!F:G,2,0)</f>
        <v>61</v>
      </c>
      <c r="H72" s="4">
        <f>VLOOKUP(K72&amp;"_"&amp;J72&amp;"_"&amp;F72,Sheet7!F:H,3,0)</f>
        <v>19</v>
      </c>
      <c r="I72" s="6" t="s">
        <v>34</v>
      </c>
      <c r="J72" s="6">
        <v>1</v>
      </c>
      <c r="K72" s="6" t="str">
        <f t="shared" si="4"/>
        <v>紫</v>
      </c>
      <c r="L72" s="6">
        <f t="shared" si="5"/>
        <v>2</v>
      </c>
      <c r="M72" s="6">
        <v>0</v>
      </c>
      <c r="N72" s="6">
        <v>0</v>
      </c>
    </row>
    <row r="73" spans="1:14" ht="16.5" customHeight="1">
      <c r="A73" s="1" t="s">
        <v>32</v>
      </c>
      <c r="B73" s="4">
        <f>J73*30+VLOOKUP(K73,Sheet2!A:B,2,0)*100+Sheet1!L73</f>
        <v>332</v>
      </c>
      <c r="C73" s="4">
        <v>1</v>
      </c>
      <c r="D73" s="14" t="str">
        <f>"主属性--"&amp;INDEX(Sheet5!A:A,MATCH(Sheet1!F73,Sheet5!B:B,0))&amp;"+"&amp;G73&amp;"_通用_位置"&amp;J73&amp;"_"&amp;K73</f>
        <v>主属性--攻击+43_通用_位置1_蓝</v>
      </c>
      <c r="E73" s="15" t="s">
        <v>33</v>
      </c>
      <c r="F73" s="4">
        <f>Sheet6!A8</f>
        <v>10</v>
      </c>
      <c r="G73" s="4">
        <f>VLOOKUP(K73&amp;"_"&amp;J73&amp;"_"&amp;F73,Sheet7!F:G,2,0)</f>
        <v>43</v>
      </c>
      <c r="H73" s="4">
        <f>VLOOKUP(K73&amp;"_"&amp;J73&amp;"_"&amp;F73,Sheet7!F:H,3,0)</f>
        <v>14</v>
      </c>
      <c r="I73" s="6" t="s">
        <v>34</v>
      </c>
      <c r="J73" s="6">
        <v>1</v>
      </c>
      <c r="K73" s="6" t="str">
        <f t="shared" si="4"/>
        <v>蓝</v>
      </c>
      <c r="L73" s="6">
        <f t="shared" si="5"/>
        <v>2</v>
      </c>
      <c r="M73" s="6">
        <v>0</v>
      </c>
      <c r="N73" s="6">
        <v>0</v>
      </c>
    </row>
    <row r="74" spans="1:14" ht="16.5" customHeight="1">
      <c r="A74" s="1" t="s">
        <v>32</v>
      </c>
      <c r="B74" s="4">
        <f>J74*30+VLOOKUP(K74,Sheet2!A:B,2,0)*100+Sheet1!L74</f>
        <v>232</v>
      </c>
      <c r="C74" s="4">
        <v>1</v>
      </c>
      <c r="D74" s="14" t="str">
        <f>"主属性--"&amp;INDEX(Sheet5!A:A,MATCH(Sheet1!F74,Sheet5!B:B,0))&amp;"+"&amp;G74&amp;"_通用_位置"&amp;J74&amp;"_"&amp;K74</f>
        <v>主属性--攻击+31_通用_位置1_绿</v>
      </c>
      <c r="E74" s="15" t="s">
        <v>33</v>
      </c>
      <c r="F74" s="4">
        <f>Sheet6!A9</f>
        <v>10</v>
      </c>
      <c r="G74" s="4">
        <f>VLOOKUP(K74&amp;"_"&amp;J74&amp;"_"&amp;F74,Sheet7!F:G,2,0)</f>
        <v>31</v>
      </c>
      <c r="H74" s="4">
        <f>VLOOKUP(K74&amp;"_"&amp;J74&amp;"_"&amp;F74,Sheet7!F:H,3,0)</f>
        <v>10</v>
      </c>
      <c r="I74" s="6" t="s">
        <v>34</v>
      </c>
      <c r="J74" s="6">
        <v>1</v>
      </c>
      <c r="K74" s="6" t="str">
        <f t="shared" si="4"/>
        <v>绿</v>
      </c>
      <c r="L74" s="6">
        <f t="shared" si="5"/>
        <v>2</v>
      </c>
      <c r="M74" s="6">
        <v>0</v>
      </c>
      <c r="N74" s="6">
        <v>0</v>
      </c>
    </row>
    <row r="75" spans="1:14" ht="16.5" customHeight="1">
      <c r="A75" s="1" t="s">
        <v>32</v>
      </c>
      <c r="B75" s="4">
        <f>J75*30+VLOOKUP(K75,Sheet2!A:B,2,0)*100+Sheet1!L75</f>
        <v>132</v>
      </c>
      <c r="C75" s="4">
        <v>1</v>
      </c>
      <c r="D75" s="14" t="str">
        <f>"主属性--"&amp;INDEX(Sheet5!A:A,MATCH(Sheet1!F75,Sheet5!B:B,0))&amp;"+"&amp;G75&amp;"_通用_位置"&amp;J75&amp;"_"&amp;K75</f>
        <v>主属性--攻击+22_通用_位置1_白</v>
      </c>
      <c r="E75" s="15" t="s">
        <v>33</v>
      </c>
      <c r="F75" s="4">
        <f>Sheet6!A10</f>
        <v>10</v>
      </c>
      <c r="G75" s="4">
        <f>VLOOKUP(K75&amp;"_"&amp;J75&amp;"_"&amp;F75,Sheet7!F:G,2,0)</f>
        <v>22</v>
      </c>
      <c r="H75" s="4">
        <f>VLOOKUP(K75&amp;"_"&amp;J75&amp;"_"&amp;F75,Sheet7!F:H,3,0)</f>
        <v>7</v>
      </c>
      <c r="I75" s="6" t="s">
        <v>34</v>
      </c>
      <c r="J75" s="6">
        <v>1</v>
      </c>
      <c r="K75" s="6" t="str">
        <f t="shared" si="4"/>
        <v>白</v>
      </c>
      <c r="L75" s="6">
        <f t="shared" si="5"/>
        <v>2</v>
      </c>
      <c r="M75" s="6">
        <v>0</v>
      </c>
      <c r="N75" s="6">
        <v>0</v>
      </c>
    </row>
    <row r="76" spans="1:14" ht="16.5" customHeight="1">
      <c r="A76" s="1" t="s">
        <v>32</v>
      </c>
      <c r="B76" s="4">
        <f>J76*30+VLOOKUP(K76,Sheet2!A:B,2,0)*100+Sheet1!L76</f>
        <v>533</v>
      </c>
      <c r="C76" s="4">
        <v>1</v>
      </c>
      <c r="D76" s="14" t="str">
        <f>"主属性--"&amp;INDEX(Sheet5!A:A,MATCH(Sheet1!F76,Sheet5!B:B,0))&amp;"+"&amp;G76&amp;"_通用_位置"&amp;J76&amp;"_"&amp;K76</f>
        <v>主属性--暴击+20_通用_位置1_橙</v>
      </c>
      <c r="E76" s="15" t="s">
        <v>33</v>
      </c>
      <c r="F76" s="4">
        <f>Sheet6!A11</f>
        <v>18</v>
      </c>
      <c r="G76" s="4">
        <f>VLOOKUP(K76&amp;"_"&amp;J76&amp;"_"&amp;F76,Sheet7!F:G,2,0)</f>
        <v>20</v>
      </c>
      <c r="H76" s="4">
        <f>VLOOKUP(K76&amp;"_"&amp;J76&amp;"_"&amp;F76,Sheet7!F:H,3,0)</f>
        <v>7</v>
      </c>
      <c r="I76" s="6" t="s">
        <v>34</v>
      </c>
      <c r="J76" s="6">
        <v>1</v>
      </c>
      <c r="K76" s="6" t="str">
        <f t="shared" si="4"/>
        <v>橙</v>
      </c>
      <c r="L76" s="6">
        <f t="shared" si="5"/>
        <v>3</v>
      </c>
      <c r="M76" s="6">
        <v>0</v>
      </c>
      <c r="N76" s="6">
        <v>0</v>
      </c>
    </row>
    <row r="77" spans="1:14" ht="16.5" customHeight="1">
      <c r="A77" s="1" t="s">
        <v>32</v>
      </c>
      <c r="B77" s="4">
        <f>J77*30+VLOOKUP(K77,Sheet2!A:B,2,0)*100+Sheet1!L77</f>
        <v>433</v>
      </c>
      <c r="C77" s="4">
        <v>1</v>
      </c>
      <c r="D77" s="14" t="str">
        <f>"主属性--"&amp;INDEX(Sheet5!A:A,MATCH(Sheet1!F77,Sheet5!B:B,0))&amp;"+"&amp;G77&amp;"_通用_位置"&amp;J77&amp;"_"&amp;K77</f>
        <v>主属性--暴击+17_通用_位置1_紫</v>
      </c>
      <c r="E77" s="15" t="s">
        <v>33</v>
      </c>
      <c r="F77" s="4">
        <f>Sheet6!A12</f>
        <v>18</v>
      </c>
      <c r="G77" s="4">
        <f>VLOOKUP(K77&amp;"_"&amp;J77&amp;"_"&amp;F77,Sheet7!F:G,2,0)</f>
        <v>17</v>
      </c>
      <c r="H77" s="4">
        <f>VLOOKUP(K77&amp;"_"&amp;J77&amp;"_"&amp;F77,Sheet7!F:H,3,0)</f>
        <v>6</v>
      </c>
      <c r="I77" s="6" t="s">
        <v>34</v>
      </c>
      <c r="J77" s="6">
        <v>1</v>
      </c>
      <c r="K77" s="6" t="str">
        <f t="shared" si="4"/>
        <v>紫</v>
      </c>
      <c r="L77" s="6">
        <f t="shared" si="5"/>
        <v>3</v>
      </c>
      <c r="M77" s="6">
        <v>0</v>
      </c>
      <c r="N77" s="6">
        <v>0</v>
      </c>
    </row>
    <row r="78" spans="1:14" ht="16.5" customHeight="1">
      <c r="A78" s="1" t="s">
        <v>32</v>
      </c>
      <c r="B78" s="4">
        <f>J78*30+VLOOKUP(K78,Sheet2!A:B,2,0)*100+Sheet1!L78</f>
        <v>333</v>
      </c>
      <c r="C78" s="4">
        <v>1</v>
      </c>
      <c r="D78" s="14" t="str">
        <f>"主属性--"&amp;INDEX(Sheet5!A:A,MATCH(Sheet1!F78,Sheet5!B:B,0))&amp;"+"&amp;G78&amp;"_通用_位置"&amp;J78&amp;"_"&amp;K78</f>
        <v>主属性--暴击+12_通用_位置1_蓝</v>
      </c>
      <c r="E78" s="15" t="s">
        <v>33</v>
      </c>
      <c r="F78" s="4">
        <f>Sheet6!A13</f>
        <v>18</v>
      </c>
      <c r="G78" s="4">
        <f>VLOOKUP(K78&amp;"_"&amp;J78&amp;"_"&amp;F78,Sheet7!F:G,2,0)</f>
        <v>12</v>
      </c>
      <c r="H78" s="4">
        <f>VLOOKUP(K78&amp;"_"&amp;J78&amp;"_"&amp;F78,Sheet7!F:H,3,0)</f>
        <v>5</v>
      </c>
      <c r="I78" s="6" t="s">
        <v>34</v>
      </c>
      <c r="J78" s="6">
        <v>1</v>
      </c>
      <c r="K78" s="6" t="str">
        <f t="shared" si="4"/>
        <v>蓝</v>
      </c>
      <c r="L78" s="6">
        <f t="shared" si="5"/>
        <v>3</v>
      </c>
      <c r="M78" s="6">
        <v>0</v>
      </c>
      <c r="N78" s="6">
        <v>0</v>
      </c>
    </row>
    <row r="79" spans="1:14" ht="16.5" customHeight="1">
      <c r="A79" s="1" t="s">
        <v>32</v>
      </c>
      <c r="B79" s="4">
        <f>J79*30+VLOOKUP(K79,Sheet2!A:B,2,0)*100+Sheet1!L79</f>
        <v>233</v>
      </c>
      <c r="C79" s="4">
        <v>1</v>
      </c>
      <c r="D79" s="14" t="str">
        <f>"主属性--"&amp;INDEX(Sheet5!A:A,MATCH(Sheet1!F79,Sheet5!B:B,0))&amp;"+"&amp;G79&amp;"_通用_位置"&amp;J79&amp;"_"&amp;K79</f>
        <v>主属性--暴击+9_通用_位置1_绿</v>
      </c>
      <c r="E79" s="15" t="s">
        <v>33</v>
      </c>
      <c r="F79" s="4">
        <f>Sheet6!A14</f>
        <v>18</v>
      </c>
      <c r="G79" s="4">
        <f>VLOOKUP(K79&amp;"_"&amp;J79&amp;"_"&amp;F79,Sheet7!F:G,2,0)</f>
        <v>9</v>
      </c>
      <c r="H79" s="4">
        <f>VLOOKUP(K79&amp;"_"&amp;J79&amp;"_"&amp;F79,Sheet7!F:H,3,0)</f>
        <v>4</v>
      </c>
      <c r="I79" s="6" t="s">
        <v>34</v>
      </c>
      <c r="J79" s="6">
        <v>1</v>
      </c>
      <c r="K79" s="6" t="str">
        <f t="shared" si="4"/>
        <v>绿</v>
      </c>
      <c r="L79" s="6">
        <f t="shared" si="5"/>
        <v>3</v>
      </c>
      <c r="M79" s="6">
        <v>0</v>
      </c>
      <c r="N79" s="6">
        <v>0</v>
      </c>
    </row>
    <row r="80" spans="1:14" ht="16.5" customHeight="1">
      <c r="A80" s="1" t="s">
        <v>32</v>
      </c>
      <c r="B80" s="4">
        <f>J80*30+VLOOKUP(K80,Sheet2!A:B,2,0)*100+Sheet1!L80</f>
        <v>133</v>
      </c>
      <c r="C80" s="4">
        <v>1</v>
      </c>
      <c r="D80" s="14" t="str">
        <f>"主属性--"&amp;INDEX(Sheet5!A:A,MATCH(Sheet1!F80,Sheet5!B:B,0))&amp;"+"&amp;G80&amp;"_通用_位置"&amp;J80&amp;"_"&amp;K80</f>
        <v>主属性--暴击+7_通用_位置1_白</v>
      </c>
      <c r="E80" s="15" t="s">
        <v>33</v>
      </c>
      <c r="F80" s="4">
        <f>Sheet6!A15</f>
        <v>18</v>
      </c>
      <c r="G80" s="4">
        <f>VLOOKUP(K80&amp;"_"&amp;J80&amp;"_"&amp;F80,Sheet7!F:G,2,0)</f>
        <v>7</v>
      </c>
      <c r="H80" s="4">
        <f>VLOOKUP(K80&amp;"_"&amp;J80&amp;"_"&amp;F80,Sheet7!F:H,3,0)</f>
        <v>3</v>
      </c>
      <c r="I80" s="6" t="s">
        <v>34</v>
      </c>
      <c r="J80" s="6">
        <v>1</v>
      </c>
      <c r="K80" s="6" t="str">
        <f t="shared" si="4"/>
        <v>白</v>
      </c>
      <c r="L80" s="6">
        <f t="shared" si="5"/>
        <v>3</v>
      </c>
      <c r="M80" s="6">
        <v>0</v>
      </c>
      <c r="N80" s="6">
        <v>0</v>
      </c>
    </row>
    <row r="81" spans="1:14" ht="16.5" customHeight="1">
      <c r="A81" s="1" t="s">
        <v>32</v>
      </c>
      <c r="B81" s="4">
        <f>J81*30+VLOOKUP(K81,Sheet2!A:B,2,0)*100+Sheet1!L81</f>
        <v>534</v>
      </c>
      <c r="C81" s="4">
        <v>1</v>
      </c>
      <c r="D81" s="14" t="str">
        <f>"主属性--"&amp;INDEX(Sheet5!A:A,MATCH(Sheet1!F81,Sheet5!B:B,0))&amp;"+"&amp;G81&amp;"_通用_位置"&amp;J81&amp;"_"&amp;K81</f>
        <v>主属性--暴伤+70_通用_位置1_橙</v>
      </c>
      <c r="E81" s="15" t="s">
        <v>33</v>
      </c>
      <c r="F81" s="4">
        <f>Sheet6!A16</f>
        <v>23</v>
      </c>
      <c r="G81" s="4">
        <f>VLOOKUP(K81&amp;"_"&amp;J81&amp;"_"&amp;F81,Sheet7!F:G,2,0)</f>
        <v>70</v>
      </c>
      <c r="H81" s="4">
        <f>VLOOKUP(K81&amp;"_"&amp;J81&amp;"_"&amp;F81,Sheet7!F:H,3,0)</f>
        <v>28</v>
      </c>
      <c r="I81" s="6" t="s">
        <v>34</v>
      </c>
      <c r="J81" s="6">
        <v>1</v>
      </c>
      <c r="K81" s="6" t="str">
        <f t="shared" si="4"/>
        <v>橙</v>
      </c>
      <c r="L81" s="6">
        <f t="shared" si="5"/>
        <v>4</v>
      </c>
      <c r="M81" s="6">
        <v>0</v>
      </c>
      <c r="N81" s="6">
        <v>0</v>
      </c>
    </row>
    <row r="82" spans="1:14" ht="16.5" customHeight="1">
      <c r="A82" s="1" t="s">
        <v>32</v>
      </c>
      <c r="B82" s="4">
        <f>J82*30+VLOOKUP(K82,Sheet2!A:B,2,0)*100+Sheet1!L82</f>
        <v>434</v>
      </c>
      <c r="C82" s="4">
        <v>1</v>
      </c>
      <c r="D82" s="14" t="str">
        <f>"主属性--"&amp;INDEX(Sheet5!A:A,MATCH(Sheet1!F82,Sheet5!B:B,0))&amp;"+"&amp;G82&amp;"_通用_位置"&amp;J82&amp;"_"&amp;K82</f>
        <v>主属性--暴伤+60_通用_位置1_紫</v>
      </c>
      <c r="E82" s="15" t="s">
        <v>33</v>
      </c>
      <c r="F82" s="4">
        <f>Sheet6!A17</f>
        <v>23</v>
      </c>
      <c r="G82" s="4">
        <f>VLOOKUP(K82&amp;"_"&amp;J82&amp;"_"&amp;F82,Sheet7!F:G,2,0)</f>
        <v>60</v>
      </c>
      <c r="H82" s="4">
        <f>VLOOKUP(K82&amp;"_"&amp;J82&amp;"_"&amp;F82,Sheet7!F:H,3,0)</f>
        <v>24</v>
      </c>
      <c r="I82" s="6" t="s">
        <v>34</v>
      </c>
      <c r="J82" s="6">
        <v>1</v>
      </c>
      <c r="K82" s="6" t="str">
        <f t="shared" si="4"/>
        <v>紫</v>
      </c>
      <c r="L82" s="6">
        <f t="shared" si="5"/>
        <v>4</v>
      </c>
      <c r="M82" s="6">
        <v>0</v>
      </c>
      <c r="N82" s="6">
        <v>0</v>
      </c>
    </row>
    <row r="83" spans="1:14" ht="16.5" customHeight="1">
      <c r="A83" s="1" t="s">
        <v>32</v>
      </c>
      <c r="B83" s="4">
        <f>J83*30+VLOOKUP(K83,Sheet2!A:B,2,0)*100+Sheet1!L83</f>
        <v>334</v>
      </c>
      <c r="C83" s="4">
        <v>1</v>
      </c>
      <c r="D83" s="14" t="str">
        <f>"主属性--"&amp;INDEX(Sheet5!A:A,MATCH(Sheet1!F83,Sheet5!B:B,0))&amp;"+"&amp;G83&amp;"_通用_位置"&amp;J83&amp;"_"&amp;K83</f>
        <v>主属性--暴伤+42_通用_位置1_蓝</v>
      </c>
      <c r="E83" s="15" t="s">
        <v>33</v>
      </c>
      <c r="F83" s="4">
        <f>Sheet6!A18</f>
        <v>23</v>
      </c>
      <c r="G83" s="4">
        <f>VLOOKUP(K83&amp;"_"&amp;J83&amp;"_"&amp;F83,Sheet7!F:G,2,0)</f>
        <v>42</v>
      </c>
      <c r="H83" s="4">
        <f>VLOOKUP(K83&amp;"_"&amp;J83&amp;"_"&amp;F83,Sheet7!F:H,3,0)</f>
        <v>17</v>
      </c>
      <c r="I83" s="6" t="s">
        <v>34</v>
      </c>
      <c r="J83" s="6">
        <v>1</v>
      </c>
      <c r="K83" s="6" t="str">
        <f t="shared" si="4"/>
        <v>蓝</v>
      </c>
      <c r="L83" s="6">
        <f t="shared" si="5"/>
        <v>4</v>
      </c>
      <c r="M83" s="6">
        <v>0</v>
      </c>
      <c r="N83" s="6">
        <v>0</v>
      </c>
    </row>
    <row r="84" spans="1:14" ht="16.5" customHeight="1">
      <c r="A84" s="1" t="s">
        <v>32</v>
      </c>
      <c r="B84" s="4">
        <f>J84*30+VLOOKUP(K84,Sheet2!A:B,2,0)*100+Sheet1!L84</f>
        <v>234</v>
      </c>
      <c r="C84" s="4">
        <v>1</v>
      </c>
      <c r="D84" s="14" t="str">
        <f>"主属性--"&amp;INDEX(Sheet5!A:A,MATCH(Sheet1!F84,Sheet5!B:B,0))&amp;"+"&amp;G84&amp;"_通用_位置"&amp;J84&amp;"_"&amp;K84</f>
        <v>主属性--暴伤+30_通用_位置1_绿</v>
      </c>
      <c r="E84" s="15" t="s">
        <v>33</v>
      </c>
      <c r="F84" s="4">
        <f>Sheet6!A19</f>
        <v>23</v>
      </c>
      <c r="G84" s="4">
        <f>VLOOKUP(K84&amp;"_"&amp;J84&amp;"_"&amp;F84,Sheet7!F:G,2,0)</f>
        <v>30</v>
      </c>
      <c r="H84" s="4">
        <f>VLOOKUP(K84&amp;"_"&amp;J84&amp;"_"&amp;F84,Sheet7!F:H,3,0)</f>
        <v>12</v>
      </c>
      <c r="I84" s="6" t="s">
        <v>34</v>
      </c>
      <c r="J84" s="6">
        <v>1</v>
      </c>
      <c r="K84" s="6" t="str">
        <f t="shared" si="4"/>
        <v>绿</v>
      </c>
      <c r="L84" s="6">
        <f t="shared" si="5"/>
        <v>4</v>
      </c>
      <c r="M84" s="6">
        <v>0</v>
      </c>
      <c r="N84" s="6">
        <v>0</v>
      </c>
    </row>
    <row r="85" spans="1:14" ht="16.5" customHeight="1">
      <c r="A85" s="1" t="s">
        <v>32</v>
      </c>
      <c r="B85" s="4">
        <f>J85*30+VLOOKUP(K85,Sheet2!A:B,2,0)*100+Sheet1!L85</f>
        <v>134</v>
      </c>
      <c r="C85" s="4">
        <v>1</v>
      </c>
      <c r="D85" s="14" t="str">
        <f>"主属性--"&amp;INDEX(Sheet5!A:A,MATCH(Sheet1!F85,Sheet5!B:B,0))&amp;"+"&amp;G85&amp;"_通用_位置"&amp;J85&amp;"_"&amp;K85</f>
        <v>主属性--暴伤+21_通用_位置1_白</v>
      </c>
      <c r="E85" s="15" t="s">
        <v>33</v>
      </c>
      <c r="F85" s="4">
        <f>Sheet6!A20</f>
        <v>23</v>
      </c>
      <c r="G85" s="4">
        <f>VLOOKUP(K85&amp;"_"&amp;J85&amp;"_"&amp;F85,Sheet7!F:G,2,0)</f>
        <v>21</v>
      </c>
      <c r="H85" s="4">
        <f>VLOOKUP(K85&amp;"_"&amp;J85&amp;"_"&amp;F85,Sheet7!F:H,3,0)</f>
        <v>9</v>
      </c>
      <c r="I85" s="6" t="s">
        <v>34</v>
      </c>
      <c r="J85" s="6">
        <v>1</v>
      </c>
      <c r="K85" s="6" t="str">
        <f t="shared" si="4"/>
        <v>白</v>
      </c>
      <c r="L85" s="6">
        <f t="shared" si="5"/>
        <v>4</v>
      </c>
      <c r="M85" s="6">
        <v>0</v>
      </c>
      <c r="N85" s="6">
        <v>0</v>
      </c>
    </row>
    <row r="86" spans="1:14" ht="16.5" customHeight="1">
      <c r="A86" s="1" t="s">
        <v>32</v>
      </c>
      <c r="B86" s="4">
        <f>J86*30+VLOOKUP(K86,Sheet2!A:B,2,0)*100+Sheet1!L86</f>
        <v>535</v>
      </c>
      <c r="C86" s="4">
        <v>1</v>
      </c>
      <c r="D86" s="14" t="str">
        <f>"主属性--"&amp;INDEX(Sheet5!A:A,MATCH(Sheet1!F86,Sheet5!B:B,0))&amp;"+"&amp;G86&amp;"_通用_位置"&amp;J86&amp;"_"&amp;K86</f>
        <v>主属性--生命+785_通用_位置1_橙</v>
      </c>
      <c r="E86" s="15" t="s">
        <v>33</v>
      </c>
      <c r="F86" s="4">
        <f>Sheet6!A21</f>
        <v>5</v>
      </c>
      <c r="G86" s="4">
        <f>VLOOKUP(K86&amp;"_"&amp;J86&amp;"_"&amp;F86,Sheet7!F:G,2,0)</f>
        <v>785</v>
      </c>
      <c r="H86" s="4">
        <f>VLOOKUP(K86&amp;"_"&amp;J86&amp;"_"&amp;F86,Sheet7!F:H,3,0)</f>
        <v>203</v>
      </c>
      <c r="I86" s="6" t="s">
        <v>34</v>
      </c>
      <c r="J86" s="6">
        <v>1</v>
      </c>
      <c r="K86" s="6" t="str">
        <f t="shared" si="4"/>
        <v>橙</v>
      </c>
      <c r="L86" s="6">
        <f t="shared" si="5"/>
        <v>5</v>
      </c>
      <c r="M86" s="6">
        <v>0</v>
      </c>
      <c r="N86" s="6">
        <v>0</v>
      </c>
    </row>
    <row r="87" spans="1:14" ht="16.5" customHeight="1">
      <c r="A87" s="1" t="s">
        <v>32</v>
      </c>
      <c r="B87" s="4">
        <f>J87*30+VLOOKUP(K87,Sheet2!A:B,2,0)*100+Sheet1!L87</f>
        <v>435</v>
      </c>
      <c r="C87" s="4">
        <v>1</v>
      </c>
      <c r="D87" s="14" t="str">
        <f>"主属性--"&amp;INDEX(Sheet5!A:A,MATCH(Sheet1!F87,Sheet5!B:B,0))&amp;"+"&amp;G87&amp;"_通用_位置"&amp;J87&amp;"_"&amp;K87</f>
        <v>主属性--生命+668_通用_位置1_紫</v>
      </c>
      <c r="E87" s="15" t="s">
        <v>33</v>
      </c>
      <c r="F87" s="4">
        <f>Sheet6!A22</f>
        <v>5</v>
      </c>
      <c r="G87" s="4">
        <f>VLOOKUP(K87&amp;"_"&amp;J87&amp;"_"&amp;F87,Sheet7!F:G,2,0)</f>
        <v>668</v>
      </c>
      <c r="H87" s="4">
        <f>VLOOKUP(K87&amp;"_"&amp;J87&amp;"_"&amp;F87,Sheet7!F:H,3,0)</f>
        <v>173</v>
      </c>
      <c r="I87" s="6" t="s">
        <v>34</v>
      </c>
      <c r="J87" s="6">
        <v>1</v>
      </c>
      <c r="K87" s="6" t="str">
        <f t="shared" si="4"/>
        <v>紫</v>
      </c>
      <c r="L87" s="6">
        <f t="shared" si="5"/>
        <v>5</v>
      </c>
      <c r="M87" s="6">
        <v>0</v>
      </c>
      <c r="N87" s="6">
        <v>0</v>
      </c>
    </row>
    <row r="88" spans="1:14" ht="16.5" customHeight="1">
      <c r="A88" s="1" t="s">
        <v>32</v>
      </c>
      <c r="B88" s="4">
        <f>J88*30+VLOOKUP(K88,Sheet2!A:B,2,0)*100+Sheet1!L88</f>
        <v>335</v>
      </c>
      <c r="C88" s="4">
        <v>1</v>
      </c>
      <c r="D88" s="14" t="str">
        <f>"主属性--"&amp;INDEX(Sheet5!A:A,MATCH(Sheet1!F88,Sheet5!B:B,0))&amp;"+"&amp;G88&amp;"_通用_位置"&amp;J88&amp;"_"&amp;K88</f>
        <v>主属性--生命+468_通用_位置1_蓝</v>
      </c>
      <c r="E88" s="15" t="s">
        <v>33</v>
      </c>
      <c r="F88" s="4">
        <f>Sheet6!A23</f>
        <v>5</v>
      </c>
      <c r="G88" s="4">
        <f>VLOOKUP(K88&amp;"_"&amp;J88&amp;"_"&amp;F88,Sheet7!F:G,2,0)</f>
        <v>468</v>
      </c>
      <c r="H88" s="4">
        <f>VLOOKUP(K88&amp;"_"&amp;J88&amp;"_"&amp;F88,Sheet7!F:H,3,0)</f>
        <v>122</v>
      </c>
      <c r="I88" s="6" t="s">
        <v>34</v>
      </c>
      <c r="J88" s="6">
        <v>1</v>
      </c>
      <c r="K88" s="6" t="str">
        <f t="shared" si="4"/>
        <v>蓝</v>
      </c>
      <c r="L88" s="6">
        <f t="shared" si="5"/>
        <v>5</v>
      </c>
      <c r="M88" s="6">
        <v>0</v>
      </c>
      <c r="N88" s="6">
        <v>0</v>
      </c>
    </row>
    <row r="89" spans="1:14" ht="16.5" customHeight="1">
      <c r="A89" s="1" t="s">
        <v>32</v>
      </c>
      <c r="B89" s="4">
        <f>J89*30+VLOOKUP(K89,Sheet2!A:B,2,0)*100+Sheet1!L89</f>
        <v>235</v>
      </c>
      <c r="C89" s="4">
        <v>1</v>
      </c>
      <c r="D89" s="14" t="str">
        <f>"主属性--"&amp;INDEX(Sheet5!A:A,MATCH(Sheet1!F89,Sheet5!B:B,0))&amp;"+"&amp;G89&amp;"_通用_位置"&amp;J89&amp;"_"&amp;K89</f>
        <v>主属性--生命+328_通用_位置1_绿</v>
      </c>
      <c r="E89" s="15" t="s">
        <v>33</v>
      </c>
      <c r="F89" s="4">
        <f>Sheet6!A24</f>
        <v>5</v>
      </c>
      <c r="G89" s="4">
        <f>VLOOKUP(K89&amp;"_"&amp;J89&amp;"_"&amp;F89,Sheet7!F:G,2,0)</f>
        <v>328</v>
      </c>
      <c r="H89" s="4">
        <f>VLOOKUP(K89&amp;"_"&amp;J89&amp;"_"&amp;F89,Sheet7!F:H,3,0)</f>
        <v>86</v>
      </c>
      <c r="I89" s="6" t="s">
        <v>34</v>
      </c>
      <c r="J89" s="6">
        <v>1</v>
      </c>
      <c r="K89" s="6" t="str">
        <f t="shared" si="4"/>
        <v>绿</v>
      </c>
      <c r="L89" s="6">
        <f t="shared" si="5"/>
        <v>5</v>
      </c>
      <c r="M89" s="6">
        <v>0</v>
      </c>
      <c r="N89" s="6">
        <v>0</v>
      </c>
    </row>
    <row r="90" spans="1:14" ht="16.5" customHeight="1">
      <c r="A90" s="1" t="s">
        <v>32</v>
      </c>
      <c r="B90" s="4">
        <f>J90*30+VLOOKUP(K90,Sheet2!A:B,2,0)*100+Sheet1!L90</f>
        <v>135</v>
      </c>
      <c r="C90" s="4">
        <v>1</v>
      </c>
      <c r="D90" s="14" t="str">
        <f>"主属性--"&amp;INDEX(Sheet5!A:A,MATCH(Sheet1!F90,Sheet5!B:B,0))&amp;"+"&amp;G90&amp;"_通用_位置"&amp;J90&amp;"_"&amp;K90</f>
        <v>主属性--生命+230_通用_位置1_白</v>
      </c>
      <c r="E90" s="15" t="s">
        <v>33</v>
      </c>
      <c r="F90" s="4">
        <f>Sheet6!A25</f>
        <v>5</v>
      </c>
      <c r="G90" s="4">
        <f>VLOOKUP(K90&amp;"_"&amp;J90&amp;"_"&amp;F90,Sheet7!F:G,2,0)</f>
        <v>230</v>
      </c>
      <c r="H90" s="4">
        <f>VLOOKUP(K90&amp;"_"&amp;J90&amp;"_"&amp;F90,Sheet7!F:H,3,0)</f>
        <v>61</v>
      </c>
      <c r="I90" s="6" t="s">
        <v>34</v>
      </c>
      <c r="J90" s="6">
        <v>1</v>
      </c>
      <c r="K90" s="6" t="str">
        <f t="shared" si="4"/>
        <v>白</v>
      </c>
      <c r="L90" s="6">
        <f t="shared" si="5"/>
        <v>5</v>
      </c>
      <c r="M90" s="6">
        <v>0</v>
      </c>
      <c r="N90" s="6">
        <v>0</v>
      </c>
    </row>
    <row r="91" spans="1:14" ht="16.5" customHeight="1">
      <c r="A91" s="1" t="s">
        <v>32</v>
      </c>
      <c r="B91" s="4">
        <f>J91*30+VLOOKUP(K91,Sheet2!A:B,2,0)*100+Sheet1!L91</f>
        <v>536</v>
      </c>
      <c r="C91" s="4">
        <v>1</v>
      </c>
      <c r="D91" s="14" t="str">
        <f>"主属性--"&amp;INDEX(Sheet5!A:A,MATCH(Sheet1!F91,Sheet5!B:B,0))&amp;"+"&amp;G91&amp;"_通用_位置"&amp;J91&amp;"_"&amp;K91</f>
        <v>主属性--生命加成+42_通用_位置1_橙</v>
      </c>
      <c r="E91" s="15" t="s">
        <v>33</v>
      </c>
      <c r="F91" s="4">
        <f>Sheet6!A26</f>
        <v>4</v>
      </c>
      <c r="G91" s="4">
        <f>VLOOKUP(K91&amp;"_"&amp;J91&amp;"_"&amp;F91,Sheet7!F:G,2,0)</f>
        <v>42</v>
      </c>
      <c r="H91" s="4">
        <f>VLOOKUP(K91&amp;"_"&amp;J91&amp;"_"&amp;F91,Sheet7!F:H,3,0)</f>
        <v>15</v>
      </c>
      <c r="I91" s="6" t="s">
        <v>34</v>
      </c>
      <c r="J91" s="6">
        <v>1</v>
      </c>
      <c r="K91" s="6" t="str">
        <f t="shared" si="4"/>
        <v>橙</v>
      </c>
      <c r="L91" s="6">
        <f t="shared" si="5"/>
        <v>6</v>
      </c>
      <c r="M91" s="6">
        <v>0</v>
      </c>
      <c r="N91" s="6">
        <v>0</v>
      </c>
    </row>
    <row r="92" spans="1:14" ht="16.5" customHeight="1">
      <c r="A92" s="1" t="s">
        <v>32</v>
      </c>
      <c r="B92" s="4">
        <f>J92*30+VLOOKUP(K92,Sheet2!A:B,2,0)*100+Sheet1!L92</f>
        <v>436</v>
      </c>
      <c r="C92" s="4">
        <v>1</v>
      </c>
      <c r="D92" s="14" t="str">
        <f>"主属性--"&amp;INDEX(Sheet5!A:A,MATCH(Sheet1!F92,Sheet5!B:B,0))&amp;"+"&amp;G92&amp;"_通用_位置"&amp;J92&amp;"_"&amp;K92</f>
        <v>主属性--生命加成+36_通用_位置1_紫</v>
      </c>
      <c r="E92" s="15" t="s">
        <v>33</v>
      </c>
      <c r="F92" s="4">
        <f>Sheet6!A27</f>
        <v>4</v>
      </c>
      <c r="G92" s="4">
        <f>VLOOKUP(K92&amp;"_"&amp;J92&amp;"_"&amp;F92,Sheet7!F:G,2,0)</f>
        <v>36</v>
      </c>
      <c r="H92" s="4">
        <f>VLOOKUP(K92&amp;"_"&amp;J92&amp;"_"&amp;F92,Sheet7!F:H,3,0)</f>
        <v>13</v>
      </c>
      <c r="I92" s="6" t="s">
        <v>34</v>
      </c>
      <c r="J92" s="6">
        <v>1</v>
      </c>
      <c r="K92" s="6" t="str">
        <f t="shared" si="4"/>
        <v>紫</v>
      </c>
      <c r="L92" s="6">
        <f t="shared" si="5"/>
        <v>6</v>
      </c>
      <c r="M92" s="6">
        <v>0</v>
      </c>
      <c r="N92" s="6">
        <v>0</v>
      </c>
    </row>
    <row r="93" spans="1:14" ht="16.5" customHeight="1">
      <c r="A93" s="1" t="s">
        <v>32</v>
      </c>
      <c r="B93" s="4">
        <f>J93*30+VLOOKUP(K93,Sheet2!A:B,2,0)*100+Sheet1!L93</f>
        <v>336</v>
      </c>
      <c r="C93" s="4">
        <v>1</v>
      </c>
      <c r="D93" s="14" t="str">
        <f>"主属性--"&amp;INDEX(Sheet5!A:A,MATCH(Sheet1!F93,Sheet5!B:B,0))&amp;"+"&amp;G93&amp;"_通用_位置"&amp;J93&amp;"_"&amp;K93</f>
        <v>主属性--生命加成+26_通用_位置1_蓝</v>
      </c>
      <c r="E93" s="15" t="s">
        <v>33</v>
      </c>
      <c r="F93" s="4">
        <f>Sheet6!A28</f>
        <v>4</v>
      </c>
      <c r="G93" s="4">
        <f>VLOOKUP(K93&amp;"_"&amp;J93&amp;"_"&amp;F93,Sheet7!F:G,2,0)</f>
        <v>26</v>
      </c>
      <c r="H93" s="4">
        <f>VLOOKUP(K93&amp;"_"&amp;J93&amp;"_"&amp;F93,Sheet7!F:H,3,0)</f>
        <v>10</v>
      </c>
      <c r="I93" s="6" t="s">
        <v>34</v>
      </c>
      <c r="J93" s="6">
        <v>1</v>
      </c>
      <c r="K93" s="6" t="str">
        <f t="shared" si="4"/>
        <v>蓝</v>
      </c>
      <c r="L93" s="6">
        <f t="shared" si="5"/>
        <v>6</v>
      </c>
      <c r="M93" s="6">
        <v>0</v>
      </c>
      <c r="N93" s="6">
        <v>0</v>
      </c>
    </row>
    <row r="94" spans="1:14" ht="16.5" customHeight="1">
      <c r="A94" s="1" t="s">
        <v>32</v>
      </c>
      <c r="B94" s="4">
        <f>J94*30+VLOOKUP(K94,Sheet2!A:B,2,0)*100+Sheet1!L94</f>
        <v>236</v>
      </c>
      <c r="C94" s="4">
        <v>1</v>
      </c>
      <c r="D94" s="14" t="str">
        <f>"主属性--"&amp;INDEX(Sheet5!A:A,MATCH(Sheet1!F94,Sheet5!B:B,0))&amp;"+"&amp;G94&amp;"_通用_位置"&amp;J94&amp;"_"&amp;K94</f>
        <v>主属性--生命加成+19_通用_位置1_绿</v>
      </c>
      <c r="E94" s="15" t="s">
        <v>33</v>
      </c>
      <c r="F94" s="4">
        <f>Sheet6!A29</f>
        <v>4</v>
      </c>
      <c r="G94" s="4">
        <f>VLOOKUP(K94&amp;"_"&amp;J94&amp;"_"&amp;F94,Sheet7!F:G,2,0)</f>
        <v>19</v>
      </c>
      <c r="H94" s="4">
        <f>VLOOKUP(K94&amp;"_"&amp;J94&amp;"_"&amp;F94,Sheet7!F:H,3,0)</f>
        <v>7</v>
      </c>
      <c r="I94" s="6" t="s">
        <v>34</v>
      </c>
      <c r="J94" s="6">
        <v>1</v>
      </c>
      <c r="K94" s="6" t="str">
        <f t="shared" si="4"/>
        <v>绿</v>
      </c>
      <c r="L94" s="6">
        <f t="shared" si="5"/>
        <v>6</v>
      </c>
      <c r="M94" s="6">
        <v>0</v>
      </c>
      <c r="N94" s="6">
        <v>0</v>
      </c>
    </row>
    <row r="95" spans="1:14" ht="16.5" customHeight="1">
      <c r="A95" s="1" t="s">
        <v>32</v>
      </c>
      <c r="B95" s="4">
        <f>J95*30+VLOOKUP(K95,Sheet2!A:B,2,0)*100+Sheet1!L95</f>
        <v>136</v>
      </c>
      <c r="C95" s="4">
        <v>1</v>
      </c>
      <c r="D95" s="14" t="str">
        <f>"主属性--"&amp;INDEX(Sheet5!A:A,MATCH(Sheet1!F95,Sheet5!B:B,0))&amp;"+"&amp;G95&amp;"_通用_位置"&amp;J95&amp;"_"&amp;K95</f>
        <v>主属性--生命加成+14_通用_位置1_白</v>
      </c>
      <c r="E95" s="15" t="s">
        <v>33</v>
      </c>
      <c r="F95" s="4">
        <f>Sheet6!A30</f>
        <v>4</v>
      </c>
      <c r="G95" s="4">
        <f>VLOOKUP(K95&amp;"_"&amp;J95&amp;"_"&amp;F95,Sheet7!F:G,2,0)</f>
        <v>14</v>
      </c>
      <c r="H95" s="4">
        <f>VLOOKUP(K95&amp;"_"&amp;J95&amp;"_"&amp;F95,Sheet7!F:H,3,0)</f>
        <v>5</v>
      </c>
      <c r="I95" s="6" t="s">
        <v>34</v>
      </c>
      <c r="J95" s="6">
        <v>1</v>
      </c>
      <c r="K95" s="6" t="str">
        <f t="shared" si="4"/>
        <v>白</v>
      </c>
      <c r="L95" s="6">
        <f t="shared" si="5"/>
        <v>6</v>
      </c>
      <c r="M95" s="6">
        <v>0</v>
      </c>
      <c r="N95" s="6">
        <v>0</v>
      </c>
    </row>
    <row r="96" spans="1:14" ht="16.5" customHeight="1">
      <c r="A96" s="1" t="s">
        <v>32</v>
      </c>
      <c r="B96" s="4">
        <f>J96*30+VLOOKUP(K96,Sheet2!A:B,2,0)*100+Sheet1!L96</f>
        <v>537</v>
      </c>
      <c r="C96" s="4">
        <v>1</v>
      </c>
      <c r="D96" s="14" t="str">
        <f>"主属性--"&amp;INDEX(Sheet5!A:A,MATCH(Sheet1!F96,Sheet5!B:B,0))&amp;"+"&amp;G96&amp;"_通用_位置"&amp;J96&amp;"_"&amp;K96</f>
        <v>主属性--防御+71_通用_位置1_橙</v>
      </c>
      <c r="E96" s="15" t="s">
        <v>33</v>
      </c>
      <c r="F96" s="4">
        <f>Sheet6!A31</f>
        <v>15</v>
      </c>
      <c r="G96" s="4">
        <f>VLOOKUP(K96&amp;"_"&amp;J96&amp;"_"&amp;F96,Sheet7!F:G,2,0)</f>
        <v>71</v>
      </c>
      <c r="H96" s="4">
        <f>VLOOKUP(K96&amp;"_"&amp;J96&amp;"_"&amp;F96,Sheet7!F:H,3,0)</f>
        <v>24</v>
      </c>
      <c r="I96" s="6" t="s">
        <v>34</v>
      </c>
      <c r="J96" s="6">
        <v>1</v>
      </c>
      <c r="K96" s="6" t="str">
        <f t="shared" si="4"/>
        <v>橙</v>
      </c>
      <c r="L96" s="6">
        <f t="shared" si="5"/>
        <v>7</v>
      </c>
      <c r="M96" s="6">
        <v>0</v>
      </c>
      <c r="N96" s="6">
        <v>0</v>
      </c>
    </row>
    <row r="97" spans="1:14" ht="16.5" customHeight="1">
      <c r="A97" s="1" t="s">
        <v>32</v>
      </c>
      <c r="B97" s="4">
        <f>J97*30+VLOOKUP(K97,Sheet2!A:B,2,0)*100+Sheet1!L97</f>
        <v>437</v>
      </c>
      <c r="C97" s="4">
        <v>1</v>
      </c>
      <c r="D97" s="14" t="str">
        <f>"主属性--"&amp;INDEX(Sheet5!A:A,MATCH(Sheet1!F97,Sheet5!B:B,0))&amp;"+"&amp;G97&amp;"_通用_位置"&amp;J97&amp;"_"&amp;K97</f>
        <v>主属性--防御+61_通用_位置1_紫</v>
      </c>
      <c r="E97" s="15" t="s">
        <v>33</v>
      </c>
      <c r="F97" s="4">
        <f>Sheet6!A32</f>
        <v>15</v>
      </c>
      <c r="G97" s="4">
        <f>VLOOKUP(K97&amp;"_"&amp;J97&amp;"_"&amp;F97,Sheet7!F:G,2,0)</f>
        <v>61</v>
      </c>
      <c r="H97" s="4">
        <f>VLOOKUP(K97&amp;"_"&amp;J97&amp;"_"&amp;F97,Sheet7!F:H,3,0)</f>
        <v>21</v>
      </c>
      <c r="I97" s="6" t="s">
        <v>34</v>
      </c>
      <c r="J97" s="6">
        <v>1</v>
      </c>
      <c r="K97" s="6" t="str">
        <f t="shared" si="4"/>
        <v>紫</v>
      </c>
      <c r="L97" s="6">
        <f t="shared" si="5"/>
        <v>7</v>
      </c>
      <c r="M97" s="6">
        <v>0</v>
      </c>
      <c r="N97" s="6">
        <v>0</v>
      </c>
    </row>
    <row r="98" spans="1:14" ht="16.5" customHeight="1">
      <c r="A98" s="1" t="s">
        <v>32</v>
      </c>
      <c r="B98" s="4">
        <f>J98*30+VLOOKUP(K98,Sheet2!A:B,2,0)*100+Sheet1!L98</f>
        <v>337</v>
      </c>
      <c r="C98" s="4">
        <v>1</v>
      </c>
      <c r="D98" s="14" t="str">
        <f>"主属性--"&amp;INDEX(Sheet5!A:A,MATCH(Sheet1!F98,Sheet5!B:B,0))&amp;"+"&amp;G98&amp;"_通用_位置"&amp;J98&amp;"_"&amp;K98</f>
        <v>主属性--防御+43_通用_位置1_蓝</v>
      </c>
      <c r="E98" s="15" t="s">
        <v>33</v>
      </c>
      <c r="F98" s="4">
        <f>Sheet6!A33</f>
        <v>15</v>
      </c>
      <c r="G98" s="4">
        <f>VLOOKUP(K98&amp;"_"&amp;J98&amp;"_"&amp;F98,Sheet7!F:G,2,0)</f>
        <v>43</v>
      </c>
      <c r="H98" s="4">
        <f>VLOOKUP(K98&amp;"_"&amp;J98&amp;"_"&amp;F98,Sheet7!F:H,3,0)</f>
        <v>15</v>
      </c>
      <c r="I98" s="6" t="s">
        <v>34</v>
      </c>
      <c r="J98" s="6">
        <v>1</v>
      </c>
      <c r="K98" s="6" t="str">
        <f t="shared" si="4"/>
        <v>蓝</v>
      </c>
      <c r="L98" s="6">
        <f t="shared" si="5"/>
        <v>7</v>
      </c>
      <c r="M98" s="6">
        <v>0</v>
      </c>
      <c r="N98" s="6">
        <v>0</v>
      </c>
    </row>
    <row r="99" spans="1:14" ht="16.5" customHeight="1">
      <c r="A99" s="1" t="s">
        <v>32</v>
      </c>
      <c r="B99" s="4">
        <f>J99*30+VLOOKUP(K99,Sheet2!A:B,2,0)*100+Sheet1!L99</f>
        <v>237</v>
      </c>
      <c r="C99" s="4">
        <v>1</v>
      </c>
      <c r="D99" s="14" t="str">
        <f>"主属性--"&amp;INDEX(Sheet5!A:A,MATCH(Sheet1!F99,Sheet5!B:B,0))&amp;"+"&amp;G99&amp;"_通用_位置"&amp;J99&amp;"_"&amp;K99</f>
        <v>主属性--防御+31_通用_位置1_绿</v>
      </c>
      <c r="E99" s="15" t="s">
        <v>33</v>
      </c>
      <c r="F99" s="4">
        <f>Sheet6!A34</f>
        <v>15</v>
      </c>
      <c r="G99" s="4">
        <f>VLOOKUP(K99&amp;"_"&amp;J99&amp;"_"&amp;F99,Sheet7!F:G,2,0)</f>
        <v>31</v>
      </c>
      <c r="H99" s="4">
        <f>VLOOKUP(K99&amp;"_"&amp;J99&amp;"_"&amp;F99,Sheet7!F:H,3,0)</f>
        <v>11</v>
      </c>
      <c r="I99" s="6" t="s">
        <v>34</v>
      </c>
      <c r="J99" s="6">
        <v>1</v>
      </c>
      <c r="K99" s="6" t="str">
        <f t="shared" si="4"/>
        <v>绿</v>
      </c>
      <c r="L99" s="6">
        <f t="shared" si="5"/>
        <v>7</v>
      </c>
      <c r="M99" s="6">
        <v>0</v>
      </c>
      <c r="N99" s="6">
        <v>0</v>
      </c>
    </row>
    <row r="100" spans="1:14" ht="16.5" customHeight="1">
      <c r="A100" s="1" t="s">
        <v>32</v>
      </c>
      <c r="B100" s="4">
        <f>J100*30+VLOOKUP(K100,Sheet2!A:B,2,0)*100+Sheet1!L100</f>
        <v>137</v>
      </c>
      <c r="C100" s="4">
        <v>1</v>
      </c>
      <c r="D100" s="14" t="str">
        <f>"主属性--"&amp;INDEX(Sheet5!A:A,MATCH(Sheet1!F100,Sheet5!B:B,0))&amp;"+"&amp;G100&amp;"_通用_位置"&amp;J100&amp;"_"&amp;K100</f>
        <v>主属性--防御+22_通用_位置1_白</v>
      </c>
      <c r="E100" s="15" t="s">
        <v>33</v>
      </c>
      <c r="F100" s="4">
        <f>Sheet6!A35</f>
        <v>15</v>
      </c>
      <c r="G100" s="4">
        <f>VLOOKUP(K100&amp;"_"&amp;J100&amp;"_"&amp;F100,Sheet7!F:G,2,0)</f>
        <v>22</v>
      </c>
      <c r="H100" s="4">
        <f>VLOOKUP(K100&amp;"_"&amp;J100&amp;"_"&amp;F100,Sheet7!F:H,3,0)</f>
        <v>8</v>
      </c>
      <c r="I100" s="6" t="s">
        <v>34</v>
      </c>
      <c r="J100" s="6">
        <v>1</v>
      </c>
      <c r="K100" s="6" t="str">
        <f t="shared" si="4"/>
        <v>白</v>
      </c>
      <c r="L100" s="6">
        <f t="shared" si="5"/>
        <v>7</v>
      </c>
      <c r="M100" s="6">
        <v>0</v>
      </c>
      <c r="N100" s="6">
        <v>0</v>
      </c>
    </row>
    <row r="101" spans="1:14" ht="16.5" customHeight="1">
      <c r="A101" s="1" t="s">
        <v>32</v>
      </c>
      <c r="B101" s="4">
        <f>J101*30+VLOOKUP(K101,Sheet2!A:B,2,0)*100+Sheet1!L101</f>
        <v>538</v>
      </c>
      <c r="C101" s="4">
        <v>1</v>
      </c>
      <c r="D101" s="14" t="str">
        <f>"主属性--"&amp;INDEX(Sheet5!A:A,MATCH(Sheet1!F101,Sheet5!B:B,0))&amp;"+"&amp;G101&amp;"_通用_位置"&amp;J101&amp;"_"&amp;K101</f>
        <v>主属性--防御加成+36_通用_位置1_橙</v>
      </c>
      <c r="E101" s="15" t="s">
        <v>33</v>
      </c>
      <c r="F101" s="4">
        <f>Sheet6!A36</f>
        <v>14</v>
      </c>
      <c r="G101" s="4">
        <f>VLOOKUP(K101&amp;"_"&amp;J101&amp;"_"&amp;F101,Sheet7!F:G,2,0)</f>
        <v>36</v>
      </c>
      <c r="H101" s="4">
        <f>VLOOKUP(K101&amp;"_"&amp;J101&amp;"_"&amp;F101,Sheet7!F:H,3,0)</f>
        <v>15</v>
      </c>
      <c r="I101" s="6" t="s">
        <v>34</v>
      </c>
      <c r="J101" s="6">
        <v>1</v>
      </c>
      <c r="K101" s="6" t="str">
        <f t="shared" si="4"/>
        <v>橙</v>
      </c>
      <c r="L101" s="6">
        <f t="shared" si="5"/>
        <v>8</v>
      </c>
      <c r="M101" s="6">
        <v>0</v>
      </c>
      <c r="N101" s="6">
        <v>0</v>
      </c>
    </row>
    <row r="102" spans="1:14" ht="16.5" customHeight="1">
      <c r="A102" s="1" t="s">
        <v>32</v>
      </c>
      <c r="B102" s="4">
        <f>J102*30+VLOOKUP(K102,Sheet2!A:B,2,0)*100+Sheet1!L102</f>
        <v>438</v>
      </c>
      <c r="C102" s="4">
        <v>1</v>
      </c>
      <c r="D102" s="14" t="str">
        <f>"主属性--"&amp;INDEX(Sheet5!A:A,MATCH(Sheet1!F102,Sheet5!B:B,0))&amp;"+"&amp;G102&amp;"_通用_位置"&amp;J102&amp;"_"&amp;K102</f>
        <v>主属性--防御加成+31_通用_位置1_紫</v>
      </c>
      <c r="E102" s="15" t="s">
        <v>33</v>
      </c>
      <c r="F102" s="4">
        <f>Sheet6!A37</f>
        <v>14</v>
      </c>
      <c r="G102" s="4">
        <f>VLOOKUP(K102&amp;"_"&amp;J102&amp;"_"&amp;F102,Sheet7!F:G,2,0)</f>
        <v>31</v>
      </c>
      <c r="H102" s="4">
        <f>VLOOKUP(K102&amp;"_"&amp;J102&amp;"_"&amp;F102,Sheet7!F:H,3,0)</f>
        <v>13</v>
      </c>
      <c r="I102" s="6" t="s">
        <v>34</v>
      </c>
      <c r="J102" s="6">
        <v>1</v>
      </c>
      <c r="K102" s="6" t="str">
        <f t="shared" si="4"/>
        <v>紫</v>
      </c>
      <c r="L102" s="6">
        <f t="shared" si="5"/>
        <v>8</v>
      </c>
      <c r="M102" s="6">
        <v>0</v>
      </c>
      <c r="N102" s="6">
        <v>0</v>
      </c>
    </row>
    <row r="103" spans="1:14" ht="16.5" customHeight="1">
      <c r="A103" s="1" t="s">
        <v>32</v>
      </c>
      <c r="B103" s="4">
        <f>J103*30+VLOOKUP(K103,Sheet2!A:B,2,0)*100+Sheet1!L103</f>
        <v>338</v>
      </c>
      <c r="C103" s="4">
        <v>1</v>
      </c>
      <c r="D103" s="14" t="str">
        <f>"主属性--"&amp;INDEX(Sheet5!A:A,MATCH(Sheet1!F103,Sheet5!B:B,0))&amp;"+"&amp;G103&amp;"_通用_位置"&amp;J103&amp;"_"&amp;K103</f>
        <v>主属性--防御加成+22_通用_位置1_蓝</v>
      </c>
      <c r="E103" s="15" t="s">
        <v>33</v>
      </c>
      <c r="F103" s="4">
        <f>Sheet6!A38</f>
        <v>14</v>
      </c>
      <c r="G103" s="4">
        <f>VLOOKUP(K103&amp;"_"&amp;J103&amp;"_"&amp;F103,Sheet7!F:G,2,0)</f>
        <v>22</v>
      </c>
      <c r="H103" s="4">
        <f>VLOOKUP(K103&amp;"_"&amp;J103&amp;"_"&amp;F103,Sheet7!F:H,3,0)</f>
        <v>10</v>
      </c>
      <c r="I103" s="6" t="s">
        <v>34</v>
      </c>
      <c r="J103" s="6">
        <v>1</v>
      </c>
      <c r="K103" s="6" t="str">
        <f t="shared" ref="K103:K125" si="6">K98</f>
        <v>蓝</v>
      </c>
      <c r="L103" s="6">
        <f t="shared" ref="L103:L125" si="7">L98+1</f>
        <v>8</v>
      </c>
      <c r="M103" s="6">
        <v>0</v>
      </c>
      <c r="N103" s="6">
        <v>0</v>
      </c>
    </row>
    <row r="104" spans="1:14" ht="16.5" customHeight="1">
      <c r="A104" s="1" t="s">
        <v>32</v>
      </c>
      <c r="B104" s="4">
        <f>J104*30+VLOOKUP(K104,Sheet2!A:B,2,0)*100+Sheet1!L104</f>
        <v>238</v>
      </c>
      <c r="C104" s="4">
        <v>1</v>
      </c>
      <c r="D104" s="14" t="str">
        <f>"主属性--"&amp;INDEX(Sheet5!A:A,MATCH(Sheet1!F104,Sheet5!B:B,0))&amp;"+"&amp;G104&amp;"_通用_位置"&amp;J104&amp;"_"&amp;K104</f>
        <v>主属性--防御加成+16_通用_位置1_绿</v>
      </c>
      <c r="E104" s="15" t="s">
        <v>33</v>
      </c>
      <c r="F104" s="4">
        <f>Sheet6!A39</f>
        <v>14</v>
      </c>
      <c r="G104" s="4">
        <f>VLOOKUP(K104&amp;"_"&amp;J104&amp;"_"&amp;F104,Sheet7!F:G,2,0)</f>
        <v>16</v>
      </c>
      <c r="H104" s="4">
        <f>VLOOKUP(K104&amp;"_"&amp;J104&amp;"_"&amp;F104,Sheet7!F:H,3,0)</f>
        <v>7</v>
      </c>
      <c r="I104" s="6" t="s">
        <v>34</v>
      </c>
      <c r="J104" s="6">
        <v>1</v>
      </c>
      <c r="K104" s="6" t="str">
        <f t="shared" si="6"/>
        <v>绿</v>
      </c>
      <c r="L104" s="6">
        <f t="shared" si="7"/>
        <v>8</v>
      </c>
      <c r="M104" s="6">
        <v>0</v>
      </c>
      <c r="N104" s="6">
        <v>0</v>
      </c>
    </row>
    <row r="105" spans="1:14" ht="16.5" customHeight="1">
      <c r="A105" s="1" t="s">
        <v>32</v>
      </c>
      <c r="B105" s="4">
        <f>J105*30+VLOOKUP(K105,Sheet2!A:B,2,0)*100+Sheet1!L105</f>
        <v>138</v>
      </c>
      <c r="C105" s="4">
        <v>1</v>
      </c>
      <c r="D105" s="14" t="str">
        <f>"主属性--"&amp;INDEX(Sheet5!A:A,MATCH(Sheet1!F105,Sheet5!B:B,0))&amp;"+"&amp;G105&amp;"_通用_位置"&amp;J105&amp;"_"&amp;K105</f>
        <v>主属性--防御加成+12_通用_位置1_白</v>
      </c>
      <c r="E105" s="15" t="s">
        <v>33</v>
      </c>
      <c r="F105" s="4">
        <f>Sheet6!A40</f>
        <v>14</v>
      </c>
      <c r="G105" s="4">
        <f>VLOOKUP(K105&amp;"_"&amp;J105&amp;"_"&amp;F105,Sheet7!F:G,2,0)</f>
        <v>12</v>
      </c>
      <c r="H105" s="4">
        <f>VLOOKUP(K105&amp;"_"&amp;J105&amp;"_"&amp;F105,Sheet7!F:H,3,0)</f>
        <v>5</v>
      </c>
      <c r="I105" s="6" t="s">
        <v>34</v>
      </c>
      <c r="J105" s="6">
        <v>1</v>
      </c>
      <c r="K105" s="6" t="str">
        <f t="shared" si="6"/>
        <v>白</v>
      </c>
      <c r="L105" s="6">
        <f t="shared" si="7"/>
        <v>8</v>
      </c>
      <c r="M105" s="6">
        <v>0</v>
      </c>
      <c r="N105" s="6">
        <v>0</v>
      </c>
    </row>
    <row r="106" spans="1:14" ht="16.5" customHeight="1">
      <c r="A106" s="1" t="s">
        <v>32</v>
      </c>
      <c r="B106" s="4">
        <f>J106*30+VLOOKUP(K106,Sheet2!A:B,2,0)*100+Sheet1!L106</f>
        <v>539</v>
      </c>
      <c r="C106" s="4">
        <v>1</v>
      </c>
      <c r="D106" s="14" t="str">
        <f>"主属性--"&amp;INDEX(Sheet5!A:A,MATCH(Sheet1!F106,Sheet5!B:B,0))&amp;"+"&amp;G106&amp;"_通用_位置"&amp;J106&amp;"_"&amp;K106</f>
        <v>主属性--速度+10_通用_位置1_橙</v>
      </c>
      <c r="E106" s="15" t="s">
        <v>33</v>
      </c>
      <c r="F106" s="4">
        <f>Sheet6!A41</f>
        <v>40</v>
      </c>
      <c r="G106" s="4">
        <f>VLOOKUP(K106&amp;"_"&amp;J106&amp;"_"&amp;F106,Sheet7!F:G,2,0)</f>
        <v>10</v>
      </c>
      <c r="H106" s="4">
        <f>VLOOKUP(K106&amp;"_"&amp;J106&amp;"_"&amp;F106,Sheet7!F:H,3,0)</f>
        <v>4</v>
      </c>
      <c r="I106" s="6" t="s">
        <v>34</v>
      </c>
      <c r="J106" s="6">
        <v>1</v>
      </c>
      <c r="K106" s="6" t="str">
        <f t="shared" si="6"/>
        <v>橙</v>
      </c>
      <c r="L106" s="6">
        <f t="shared" si="7"/>
        <v>9</v>
      </c>
      <c r="M106" s="6">
        <v>0</v>
      </c>
      <c r="N106" s="6">
        <v>0</v>
      </c>
    </row>
    <row r="107" spans="1:14" ht="16.5" customHeight="1">
      <c r="A107" s="1" t="s">
        <v>32</v>
      </c>
      <c r="B107" s="4">
        <f>J107*30+VLOOKUP(K107,Sheet2!A:B,2,0)*100+Sheet1!L107</f>
        <v>439</v>
      </c>
      <c r="C107" s="4">
        <v>1</v>
      </c>
      <c r="D107" s="14" t="str">
        <f>"主属性--"&amp;INDEX(Sheet5!A:A,MATCH(Sheet1!F107,Sheet5!B:B,0))&amp;"+"&amp;G107&amp;"_通用_位置"&amp;J107&amp;"_"&amp;K107</f>
        <v>主属性--速度+9_通用_位置1_紫</v>
      </c>
      <c r="E107" s="15" t="s">
        <v>33</v>
      </c>
      <c r="F107" s="4">
        <f>Sheet6!A42</f>
        <v>40</v>
      </c>
      <c r="G107" s="4">
        <f>VLOOKUP(K107&amp;"_"&amp;J107&amp;"_"&amp;F107,Sheet7!F:G,2,0)</f>
        <v>9</v>
      </c>
      <c r="H107" s="4">
        <f>VLOOKUP(K107&amp;"_"&amp;J107&amp;"_"&amp;F107,Sheet7!F:H,3,0)</f>
        <v>4</v>
      </c>
      <c r="I107" s="6" t="s">
        <v>34</v>
      </c>
      <c r="J107" s="6">
        <v>1</v>
      </c>
      <c r="K107" s="6" t="str">
        <f t="shared" si="6"/>
        <v>紫</v>
      </c>
      <c r="L107" s="6">
        <f t="shared" si="7"/>
        <v>9</v>
      </c>
      <c r="M107" s="6">
        <v>0</v>
      </c>
      <c r="N107" s="6">
        <v>0</v>
      </c>
    </row>
    <row r="108" spans="1:14" ht="16.5" customHeight="1">
      <c r="A108" s="1" t="s">
        <v>32</v>
      </c>
      <c r="B108" s="4">
        <f>J108*30+VLOOKUP(K108,Sheet2!A:B,2,0)*100+Sheet1!L108</f>
        <v>339</v>
      </c>
      <c r="C108" s="4">
        <v>1</v>
      </c>
      <c r="D108" s="14" t="str">
        <f>"主属性--"&amp;INDEX(Sheet5!A:A,MATCH(Sheet1!F108,Sheet5!B:B,0))&amp;"+"&amp;G108&amp;"_通用_位置"&amp;J108&amp;"_"&amp;K108</f>
        <v>主属性--速度+7_通用_位置1_蓝</v>
      </c>
      <c r="E108" s="15" t="s">
        <v>33</v>
      </c>
      <c r="F108" s="4">
        <f>Sheet6!A43</f>
        <v>40</v>
      </c>
      <c r="G108" s="4">
        <f>VLOOKUP(K108&amp;"_"&amp;J108&amp;"_"&amp;F108,Sheet7!F:G,2,0)</f>
        <v>7</v>
      </c>
      <c r="H108" s="4">
        <f>VLOOKUP(K108&amp;"_"&amp;J108&amp;"_"&amp;F108,Sheet7!F:H,3,0)</f>
        <v>3</v>
      </c>
      <c r="I108" s="6" t="s">
        <v>34</v>
      </c>
      <c r="J108" s="6">
        <v>1</v>
      </c>
      <c r="K108" s="6" t="str">
        <f t="shared" si="6"/>
        <v>蓝</v>
      </c>
      <c r="L108" s="6">
        <f t="shared" si="7"/>
        <v>9</v>
      </c>
      <c r="M108" s="6">
        <v>0</v>
      </c>
      <c r="N108" s="6">
        <v>0</v>
      </c>
    </row>
    <row r="109" spans="1:14" ht="16.5" customHeight="1">
      <c r="A109" s="1" t="s">
        <v>32</v>
      </c>
      <c r="B109" s="4">
        <f>J109*30+VLOOKUP(K109,Sheet2!A:B,2,0)*100+Sheet1!L109</f>
        <v>239</v>
      </c>
      <c r="C109" s="4">
        <v>1</v>
      </c>
      <c r="D109" s="14" t="str">
        <f>"主属性--"&amp;INDEX(Sheet5!A:A,MATCH(Sheet1!F109,Sheet5!B:B,0))&amp;"+"&amp;G109&amp;"_通用_位置"&amp;J109&amp;"_"&amp;K109</f>
        <v>主属性--速度+5_通用_位置1_绿</v>
      </c>
      <c r="E109" s="15" t="s">
        <v>33</v>
      </c>
      <c r="F109" s="4">
        <f>Sheet6!A44</f>
        <v>40</v>
      </c>
      <c r="G109" s="4">
        <f>VLOOKUP(K109&amp;"_"&amp;J109&amp;"_"&amp;F109,Sheet7!F:G,2,0)</f>
        <v>5</v>
      </c>
      <c r="H109" s="4">
        <f>VLOOKUP(K109&amp;"_"&amp;J109&amp;"_"&amp;F109,Sheet7!F:H,3,0)</f>
        <v>3</v>
      </c>
      <c r="I109" s="6" t="s">
        <v>34</v>
      </c>
      <c r="J109" s="6">
        <v>1</v>
      </c>
      <c r="K109" s="6" t="str">
        <f t="shared" si="6"/>
        <v>绿</v>
      </c>
      <c r="L109" s="6">
        <f t="shared" si="7"/>
        <v>9</v>
      </c>
      <c r="M109" s="6">
        <v>0</v>
      </c>
      <c r="N109" s="6">
        <v>0</v>
      </c>
    </row>
    <row r="110" spans="1:14" ht="16.5" customHeight="1">
      <c r="A110" s="1" t="s">
        <v>32</v>
      </c>
      <c r="B110" s="4">
        <f>J110*30+VLOOKUP(K110,Sheet2!A:B,2,0)*100+Sheet1!L110</f>
        <v>139</v>
      </c>
      <c r="C110" s="4">
        <v>1</v>
      </c>
      <c r="D110" s="14" t="str">
        <f>"主属性--"&amp;INDEX(Sheet5!A:A,MATCH(Sheet1!F110,Sheet5!B:B,0))&amp;"+"&amp;G110&amp;"_通用_位置"&amp;J110&amp;"_"&amp;K110</f>
        <v>主属性--速度+4_通用_位置1_白</v>
      </c>
      <c r="E110" s="15" t="s">
        <v>33</v>
      </c>
      <c r="F110" s="4">
        <f>Sheet6!A45</f>
        <v>40</v>
      </c>
      <c r="G110" s="4">
        <f>VLOOKUP(K110&amp;"_"&amp;J110&amp;"_"&amp;F110,Sheet7!F:G,2,0)</f>
        <v>4</v>
      </c>
      <c r="H110" s="4">
        <f>VLOOKUP(K110&amp;"_"&amp;J110&amp;"_"&amp;F110,Sheet7!F:H,3,0)</f>
        <v>3</v>
      </c>
      <c r="I110" s="6" t="s">
        <v>34</v>
      </c>
      <c r="J110" s="6">
        <v>1</v>
      </c>
      <c r="K110" s="6" t="str">
        <f t="shared" si="6"/>
        <v>白</v>
      </c>
      <c r="L110" s="6">
        <f t="shared" si="7"/>
        <v>9</v>
      </c>
      <c r="M110" s="6">
        <v>0</v>
      </c>
      <c r="N110" s="6">
        <v>0</v>
      </c>
    </row>
    <row r="111" spans="1:14" ht="16.5" customHeight="1">
      <c r="A111" s="1" t="s">
        <v>32</v>
      </c>
      <c r="B111" s="4">
        <f>J111*30+VLOOKUP(K111,Sheet2!A:B,2,0)*100+Sheet1!L111</f>
        <v>540</v>
      </c>
      <c r="C111" s="4">
        <v>1</v>
      </c>
      <c r="D111" s="14" t="str">
        <f>"主属性--"&amp;INDEX(Sheet5!A:A,MATCH(Sheet1!F111,Sheet5!B:B,0))&amp;"+"&amp;G111&amp;"_通用_位置"&amp;J111&amp;"_"&amp;K111</f>
        <v>主属性--命中+23_通用_位置1_橙</v>
      </c>
      <c r="E111" s="15" t="s">
        <v>33</v>
      </c>
      <c r="F111" s="4">
        <f>Sheet6!A46</f>
        <v>28</v>
      </c>
      <c r="G111" s="4">
        <f>VLOOKUP(K111&amp;"_"&amp;J111&amp;"_"&amp;F111,Sheet7!F:G,2,0)</f>
        <v>23</v>
      </c>
      <c r="H111" s="4">
        <f>VLOOKUP(K111&amp;"_"&amp;J111&amp;"_"&amp;F111,Sheet7!F:H,3,0)</f>
        <v>9</v>
      </c>
      <c r="I111" s="6" t="s">
        <v>34</v>
      </c>
      <c r="J111" s="6">
        <v>1</v>
      </c>
      <c r="K111" s="6" t="str">
        <f t="shared" si="6"/>
        <v>橙</v>
      </c>
      <c r="L111" s="6">
        <f t="shared" si="7"/>
        <v>10</v>
      </c>
      <c r="M111" s="6">
        <v>0</v>
      </c>
      <c r="N111" s="6">
        <v>0</v>
      </c>
    </row>
    <row r="112" spans="1:14" ht="16.5" customHeight="1">
      <c r="A112" s="1" t="s">
        <v>32</v>
      </c>
      <c r="B112" s="4">
        <f>J112*30+VLOOKUP(K112,Sheet2!A:B,2,0)*100+Sheet1!L112</f>
        <v>440</v>
      </c>
      <c r="C112" s="4">
        <v>1</v>
      </c>
      <c r="D112" s="14" t="str">
        <f>"主属性--"&amp;INDEX(Sheet5!A:A,MATCH(Sheet1!F112,Sheet5!B:B,0))&amp;"+"&amp;G112&amp;"_通用_位置"&amp;J112&amp;"_"&amp;K112</f>
        <v>主属性--命中+20_通用_位置1_紫</v>
      </c>
      <c r="E112" s="15" t="s">
        <v>33</v>
      </c>
      <c r="F112" s="4">
        <f>Sheet6!A47</f>
        <v>28</v>
      </c>
      <c r="G112" s="4">
        <f>VLOOKUP(K112&amp;"_"&amp;J112&amp;"_"&amp;F112,Sheet7!F:G,2,0)</f>
        <v>20</v>
      </c>
      <c r="H112" s="4">
        <f>VLOOKUP(K112&amp;"_"&amp;J112&amp;"_"&amp;F112,Sheet7!F:H,3,0)</f>
        <v>8</v>
      </c>
      <c r="I112" s="6" t="s">
        <v>34</v>
      </c>
      <c r="J112" s="6">
        <v>1</v>
      </c>
      <c r="K112" s="6" t="str">
        <f t="shared" si="6"/>
        <v>紫</v>
      </c>
      <c r="L112" s="6">
        <f t="shared" si="7"/>
        <v>10</v>
      </c>
      <c r="M112" s="6">
        <v>0</v>
      </c>
      <c r="N112" s="6">
        <v>0</v>
      </c>
    </row>
    <row r="113" spans="1:14" ht="16.5" customHeight="1">
      <c r="A113" s="1" t="s">
        <v>32</v>
      </c>
      <c r="B113" s="4">
        <f>J113*30+VLOOKUP(K113,Sheet2!A:B,2,0)*100+Sheet1!L113</f>
        <v>340</v>
      </c>
      <c r="C113" s="4">
        <v>1</v>
      </c>
      <c r="D113" s="14" t="str">
        <f>"主属性--"&amp;INDEX(Sheet5!A:A,MATCH(Sheet1!F113,Sheet5!B:B,0))&amp;"+"&amp;G113&amp;"_通用_位置"&amp;J113&amp;"_"&amp;K113</f>
        <v>主属性--命中+14_通用_位置1_蓝</v>
      </c>
      <c r="E113" s="15" t="s">
        <v>33</v>
      </c>
      <c r="F113" s="4">
        <f>Sheet6!A48</f>
        <v>28</v>
      </c>
      <c r="G113" s="4">
        <f>VLOOKUP(K113&amp;"_"&amp;J113&amp;"_"&amp;F113,Sheet7!F:G,2,0)</f>
        <v>14</v>
      </c>
      <c r="H113" s="4">
        <f>VLOOKUP(K113&amp;"_"&amp;J113&amp;"_"&amp;F113,Sheet7!F:H,3,0)</f>
        <v>6</v>
      </c>
      <c r="I113" s="6" t="s">
        <v>34</v>
      </c>
      <c r="J113" s="6">
        <v>1</v>
      </c>
      <c r="K113" s="6" t="str">
        <f t="shared" si="6"/>
        <v>蓝</v>
      </c>
      <c r="L113" s="6">
        <f t="shared" si="7"/>
        <v>10</v>
      </c>
      <c r="M113" s="6">
        <v>0</v>
      </c>
      <c r="N113" s="6">
        <v>0</v>
      </c>
    </row>
    <row r="114" spans="1:14" ht="16.5" customHeight="1">
      <c r="A114" s="1" t="s">
        <v>32</v>
      </c>
      <c r="B114" s="4">
        <f>J114*30+VLOOKUP(K114,Sheet2!A:B,2,0)*100+Sheet1!L114</f>
        <v>240</v>
      </c>
      <c r="C114" s="4">
        <v>1</v>
      </c>
      <c r="D114" s="14" t="str">
        <f>"主属性--"&amp;INDEX(Sheet5!A:A,MATCH(Sheet1!F114,Sheet5!B:B,0))&amp;"+"&amp;G114&amp;"_通用_位置"&amp;J114&amp;"_"&amp;K114</f>
        <v>主属性--命中+10_通用_位置1_绿</v>
      </c>
      <c r="E114" s="15" t="s">
        <v>33</v>
      </c>
      <c r="F114" s="4">
        <f>Sheet6!A49</f>
        <v>28</v>
      </c>
      <c r="G114" s="4">
        <f>VLOOKUP(K114&amp;"_"&amp;J114&amp;"_"&amp;F114,Sheet7!F:G,2,0)</f>
        <v>10</v>
      </c>
      <c r="H114" s="4">
        <f>VLOOKUP(K114&amp;"_"&amp;J114&amp;"_"&amp;F114,Sheet7!F:H,3,0)</f>
        <v>5</v>
      </c>
      <c r="I114" s="6" t="s">
        <v>34</v>
      </c>
      <c r="J114" s="6">
        <v>1</v>
      </c>
      <c r="K114" s="6" t="str">
        <f t="shared" si="6"/>
        <v>绿</v>
      </c>
      <c r="L114" s="6">
        <f t="shared" si="7"/>
        <v>10</v>
      </c>
      <c r="M114" s="6">
        <v>0</v>
      </c>
      <c r="N114" s="6">
        <v>0</v>
      </c>
    </row>
    <row r="115" spans="1:14" ht="16.5" customHeight="1">
      <c r="A115" s="1" t="s">
        <v>32</v>
      </c>
      <c r="B115" s="4">
        <f>J115*30+VLOOKUP(K115,Sheet2!A:B,2,0)*100+Sheet1!L115</f>
        <v>140</v>
      </c>
      <c r="C115" s="4">
        <v>1</v>
      </c>
      <c r="D115" s="14" t="str">
        <f>"主属性--"&amp;INDEX(Sheet5!A:A,MATCH(Sheet1!F115,Sheet5!B:B,0))&amp;"+"&amp;G115&amp;"_通用_位置"&amp;J115&amp;"_"&amp;K115</f>
        <v>主属性--命中+7_通用_位置1_白</v>
      </c>
      <c r="E115" s="15" t="s">
        <v>33</v>
      </c>
      <c r="F115" s="4">
        <f>Sheet6!A50</f>
        <v>28</v>
      </c>
      <c r="G115" s="4">
        <f>VLOOKUP(K115&amp;"_"&amp;J115&amp;"_"&amp;F115,Sheet7!F:G,2,0)</f>
        <v>7</v>
      </c>
      <c r="H115" s="4">
        <f>VLOOKUP(K115&amp;"_"&amp;J115&amp;"_"&amp;F115,Sheet7!F:H,3,0)</f>
        <v>4</v>
      </c>
      <c r="I115" s="6" t="s">
        <v>34</v>
      </c>
      <c r="J115" s="6">
        <v>1</v>
      </c>
      <c r="K115" s="6" t="str">
        <f t="shared" si="6"/>
        <v>白</v>
      </c>
      <c r="L115" s="6">
        <f t="shared" si="7"/>
        <v>10</v>
      </c>
      <c r="M115" s="6">
        <v>0</v>
      </c>
      <c r="N115" s="6">
        <v>0</v>
      </c>
    </row>
    <row r="116" spans="1:14" ht="16.5" customHeight="1">
      <c r="A116" s="1" t="s">
        <v>32</v>
      </c>
      <c r="B116" s="4">
        <f>J116*30+VLOOKUP(K116,Sheet2!A:B,2,0)*100+Sheet1!L116</f>
        <v>541</v>
      </c>
      <c r="C116" s="4">
        <v>1</v>
      </c>
      <c r="D116" s="14" t="str">
        <f>"主属性--"&amp;INDEX(Sheet5!A:A,MATCH(Sheet1!F116,Sheet5!B:B,0))&amp;"+"&amp;G116&amp;"_通用_位置"&amp;J116&amp;"_"&amp;K116</f>
        <v>主属性--抵抗+23_通用_位置1_橙</v>
      </c>
      <c r="E116" s="15" t="s">
        <v>33</v>
      </c>
      <c r="F116" s="4">
        <f>Sheet6!A51</f>
        <v>33</v>
      </c>
      <c r="G116" s="4">
        <f>VLOOKUP(K116&amp;"_"&amp;J116&amp;"_"&amp;F116,Sheet7!F:G,2,0)</f>
        <v>23</v>
      </c>
      <c r="H116" s="4">
        <f>VLOOKUP(K116&amp;"_"&amp;J116&amp;"_"&amp;F116,Sheet7!F:H,3,0)</f>
        <v>9</v>
      </c>
      <c r="I116" s="6" t="s">
        <v>34</v>
      </c>
      <c r="J116" s="6">
        <v>1</v>
      </c>
      <c r="K116" s="6" t="str">
        <f t="shared" si="6"/>
        <v>橙</v>
      </c>
      <c r="L116" s="6">
        <f t="shared" si="7"/>
        <v>11</v>
      </c>
      <c r="M116" s="6">
        <v>0</v>
      </c>
      <c r="N116" s="6">
        <v>0</v>
      </c>
    </row>
    <row r="117" spans="1:14" ht="16.5" customHeight="1">
      <c r="A117" s="1" t="s">
        <v>32</v>
      </c>
      <c r="B117" s="4">
        <f>J117*30+VLOOKUP(K117,Sheet2!A:B,2,0)*100+Sheet1!L117</f>
        <v>441</v>
      </c>
      <c r="C117" s="4">
        <v>1</v>
      </c>
      <c r="D117" s="14" t="str">
        <f>"主属性--"&amp;INDEX(Sheet5!A:A,MATCH(Sheet1!F117,Sheet5!B:B,0))&amp;"+"&amp;G117&amp;"_通用_位置"&amp;J117&amp;"_"&amp;K117</f>
        <v>主属性--抵抗+20_通用_位置1_紫</v>
      </c>
      <c r="E117" s="15" t="s">
        <v>33</v>
      </c>
      <c r="F117" s="4">
        <f>Sheet6!A52</f>
        <v>33</v>
      </c>
      <c r="G117" s="4">
        <f>VLOOKUP(K117&amp;"_"&amp;J117&amp;"_"&amp;F117,Sheet7!F:G,2,0)</f>
        <v>20</v>
      </c>
      <c r="H117" s="4">
        <f>VLOOKUP(K117&amp;"_"&amp;J117&amp;"_"&amp;F117,Sheet7!F:H,3,0)</f>
        <v>8</v>
      </c>
      <c r="I117" s="6" t="s">
        <v>34</v>
      </c>
      <c r="J117" s="6">
        <v>1</v>
      </c>
      <c r="K117" s="6" t="str">
        <f t="shared" si="6"/>
        <v>紫</v>
      </c>
      <c r="L117" s="6">
        <f t="shared" si="7"/>
        <v>11</v>
      </c>
      <c r="M117" s="6">
        <v>0</v>
      </c>
      <c r="N117" s="6">
        <v>0</v>
      </c>
    </row>
    <row r="118" spans="1:14" ht="16.5" customHeight="1">
      <c r="A118" s="1" t="s">
        <v>32</v>
      </c>
      <c r="B118" s="4">
        <f>J118*30+VLOOKUP(K118,Sheet2!A:B,2,0)*100+Sheet1!L118</f>
        <v>341</v>
      </c>
      <c r="C118" s="4">
        <v>1</v>
      </c>
      <c r="D118" s="14" t="str">
        <f>"主属性--"&amp;INDEX(Sheet5!A:A,MATCH(Sheet1!F118,Sheet5!B:B,0))&amp;"+"&amp;G118&amp;"_通用_位置"&amp;J118&amp;"_"&amp;K118</f>
        <v>主属性--抵抗+14_通用_位置1_蓝</v>
      </c>
      <c r="E118" s="15" t="s">
        <v>33</v>
      </c>
      <c r="F118" s="4">
        <f>Sheet6!A53</f>
        <v>33</v>
      </c>
      <c r="G118" s="4">
        <f>VLOOKUP(K118&amp;"_"&amp;J118&amp;"_"&amp;F118,Sheet7!F:G,2,0)</f>
        <v>14</v>
      </c>
      <c r="H118" s="4">
        <f>VLOOKUP(K118&amp;"_"&amp;J118&amp;"_"&amp;F118,Sheet7!F:H,3,0)</f>
        <v>6</v>
      </c>
      <c r="I118" s="6" t="s">
        <v>34</v>
      </c>
      <c r="J118" s="6">
        <v>1</v>
      </c>
      <c r="K118" s="6" t="str">
        <f t="shared" si="6"/>
        <v>蓝</v>
      </c>
      <c r="L118" s="6">
        <f t="shared" si="7"/>
        <v>11</v>
      </c>
      <c r="M118" s="6">
        <v>0</v>
      </c>
      <c r="N118" s="6">
        <v>0</v>
      </c>
    </row>
    <row r="119" spans="1:14" ht="16.5" customHeight="1">
      <c r="A119" s="1" t="s">
        <v>32</v>
      </c>
      <c r="B119" s="4">
        <f>J119*30+VLOOKUP(K119,Sheet2!A:B,2,0)*100+Sheet1!L119</f>
        <v>241</v>
      </c>
      <c r="C119" s="4">
        <v>1</v>
      </c>
      <c r="D119" s="14" t="str">
        <f>"主属性--"&amp;INDEX(Sheet5!A:A,MATCH(Sheet1!F119,Sheet5!B:B,0))&amp;"+"&amp;G119&amp;"_通用_位置"&amp;J119&amp;"_"&amp;K119</f>
        <v>主属性--抵抗+10_通用_位置1_绿</v>
      </c>
      <c r="E119" s="15" t="s">
        <v>33</v>
      </c>
      <c r="F119" s="4">
        <f>Sheet6!A54</f>
        <v>33</v>
      </c>
      <c r="G119" s="4">
        <f>VLOOKUP(K119&amp;"_"&amp;J119&amp;"_"&amp;F119,Sheet7!F:G,2,0)</f>
        <v>10</v>
      </c>
      <c r="H119" s="4">
        <f>VLOOKUP(K119&amp;"_"&amp;J119&amp;"_"&amp;F119,Sheet7!F:H,3,0)</f>
        <v>5</v>
      </c>
      <c r="I119" s="6" t="s">
        <v>34</v>
      </c>
      <c r="J119" s="6">
        <v>1</v>
      </c>
      <c r="K119" s="6" t="str">
        <f t="shared" si="6"/>
        <v>绿</v>
      </c>
      <c r="L119" s="6">
        <f t="shared" si="7"/>
        <v>11</v>
      </c>
      <c r="M119" s="6">
        <v>0</v>
      </c>
      <c r="N119" s="6">
        <v>0</v>
      </c>
    </row>
    <row r="120" spans="1:14" ht="16.5" customHeight="1">
      <c r="A120" s="1" t="s">
        <v>32</v>
      </c>
      <c r="B120" s="4">
        <f>J120*30+VLOOKUP(K120,Sheet2!A:B,2,0)*100+Sheet1!L120</f>
        <v>141</v>
      </c>
      <c r="C120" s="4">
        <v>1</v>
      </c>
      <c r="D120" s="14" t="str">
        <f>"主属性--"&amp;INDEX(Sheet5!A:A,MATCH(Sheet1!F120,Sheet5!B:B,0))&amp;"+"&amp;G120&amp;"_通用_位置"&amp;J120&amp;"_"&amp;K120</f>
        <v>主属性--抵抗+7_通用_位置1_白</v>
      </c>
      <c r="E120" s="15" t="s">
        <v>33</v>
      </c>
      <c r="F120" s="4">
        <f>Sheet6!A55</f>
        <v>33</v>
      </c>
      <c r="G120" s="4">
        <f>VLOOKUP(K120&amp;"_"&amp;J120&amp;"_"&amp;F120,Sheet7!F:G,2,0)</f>
        <v>7</v>
      </c>
      <c r="H120" s="4">
        <f>VLOOKUP(K120&amp;"_"&amp;J120&amp;"_"&amp;F120,Sheet7!F:H,3,0)</f>
        <v>4</v>
      </c>
      <c r="I120" s="6" t="s">
        <v>34</v>
      </c>
      <c r="J120" s="6">
        <v>1</v>
      </c>
      <c r="K120" s="6" t="str">
        <f t="shared" si="6"/>
        <v>白</v>
      </c>
      <c r="L120" s="6">
        <f t="shared" si="7"/>
        <v>11</v>
      </c>
      <c r="M120" s="6">
        <v>0</v>
      </c>
      <c r="N120" s="6">
        <v>0</v>
      </c>
    </row>
    <row r="121" spans="1:14" ht="16.5" customHeight="1">
      <c r="A121" s="1" t="s">
        <v>32</v>
      </c>
      <c r="B121" s="4">
        <f>J121*30+VLOOKUP(K121,Sheet2!A:B,2,0)*100+Sheet1!L121</f>
        <v>542</v>
      </c>
      <c r="C121" s="4">
        <v>1</v>
      </c>
      <c r="D121" s="14" t="str">
        <f>"主属性--"&amp;INDEX(Sheet5!A:A,MATCH(Sheet1!F121,Sheet5!B:B,0))&amp;"+"&amp;G121&amp;"_通用_位置"&amp;J121&amp;"_"&amp;K121</f>
        <v>主属性--回能+29_通用_位置1_橙</v>
      </c>
      <c r="E121" s="15" t="s">
        <v>33</v>
      </c>
      <c r="F121" s="4">
        <f>Sheet6!A56</f>
        <v>61</v>
      </c>
      <c r="G121" s="4">
        <f>VLOOKUP(K121&amp;"_"&amp;J121&amp;"_"&amp;F121,Sheet7!F:G,2,0)</f>
        <v>29</v>
      </c>
      <c r="H121" s="4">
        <f>VLOOKUP(K121&amp;"_"&amp;J121&amp;"_"&amp;F121,Sheet7!F:H,3,0)</f>
        <v>9</v>
      </c>
      <c r="I121" s="6" t="s">
        <v>34</v>
      </c>
      <c r="J121" s="6">
        <v>1</v>
      </c>
      <c r="K121" s="6" t="str">
        <f t="shared" si="6"/>
        <v>橙</v>
      </c>
      <c r="L121" s="6">
        <f t="shared" si="7"/>
        <v>12</v>
      </c>
      <c r="M121" s="6">
        <v>0</v>
      </c>
      <c r="N121" s="6">
        <v>0</v>
      </c>
    </row>
    <row r="122" spans="1:14" ht="16.5" customHeight="1">
      <c r="A122" s="1" t="s">
        <v>32</v>
      </c>
      <c r="B122" s="4">
        <f>J122*30+VLOOKUP(K122,Sheet2!A:B,2,0)*100+Sheet1!L122</f>
        <v>442</v>
      </c>
      <c r="C122" s="4">
        <v>1</v>
      </c>
      <c r="D122" s="14" t="str">
        <f>"主属性--"&amp;INDEX(Sheet5!A:A,MATCH(Sheet1!F122,Sheet5!B:B,0))&amp;"+"&amp;G122&amp;"_通用_位置"&amp;J122&amp;"_"&amp;K122</f>
        <v>主属性--回能+25_通用_位置1_紫</v>
      </c>
      <c r="E122" s="15" t="s">
        <v>33</v>
      </c>
      <c r="F122" s="4">
        <f>Sheet6!A57</f>
        <v>61</v>
      </c>
      <c r="G122" s="4">
        <f>VLOOKUP(K122&amp;"_"&amp;J122&amp;"_"&amp;F122,Sheet7!F:G,2,0)</f>
        <v>25</v>
      </c>
      <c r="H122" s="4">
        <f>VLOOKUP(K122&amp;"_"&amp;J122&amp;"_"&amp;F122,Sheet7!F:H,3,0)</f>
        <v>8</v>
      </c>
      <c r="I122" s="6" t="s">
        <v>34</v>
      </c>
      <c r="J122" s="6">
        <v>1</v>
      </c>
      <c r="K122" s="6" t="str">
        <f t="shared" si="6"/>
        <v>紫</v>
      </c>
      <c r="L122" s="6">
        <f t="shared" si="7"/>
        <v>12</v>
      </c>
      <c r="M122" s="6">
        <v>0</v>
      </c>
      <c r="N122" s="6">
        <v>0</v>
      </c>
    </row>
    <row r="123" spans="1:14" ht="16.5" customHeight="1">
      <c r="A123" s="1" t="s">
        <v>32</v>
      </c>
      <c r="B123" s="4">
        <f>J123*30+VLOOKUP(K123,Sheet2!A:B,2,0)*100+Sheet1!L123</f>
        <v>342</v>
      </c>
      <c r="C123" s="4">
        <v>1</v>
      </c>
      <c r="D123" s="14" t="str">
        <f>"主属性--"&amp;INDEX(Sheet5!A:A,MATCH(Sheet1!F123,Sheet5!B:B,0))&amp;"+"&amp;G123&amp;"_通用_位置"&amp;J123&amp;"_"&amp;K123</f>
        <v>主属性--回能+18_通用_位置1_蓝</v>
      </c>
      <c r="E123" s="15" t="s">
        <v>33</v>
      </c>
      <c r="F123" s="4">
        <f>Sheet6!A58</f>
        <v>61</v>
      </c>
      <c r="G123" s="4">
        <f>VLOOKUP(K123&amp;"_"&amp;J123&amp;"_"&amp;F123,Sheet7!F:G,2,0)</f>
        <v>18</v>
      </c>
      <c r="H123" s="4">
        <f>VLOOKUP(K123&amp;"_"&amp;J123&amp;"_"&amp;F123,Sheet7!F:H,3,0)</f>
        <v>6</v>
      </c>
      <c r="I123" s="6" t="s">
        <v>34</v>
      </c>
      <c r="J123" s="6">
        <v>1</v>
      </c>
      <c r="K123" s="6" t="str">
        <f t="shared" si="6"/>
        <v>蓝</v>
      </c>
      <c r="L123" s="6">
        <f t="shared" si="7"/>
        <v>12</v>
      </c>
      <c r="M123" s="6">
        <v>0</v>
      </c>
      <c r="N123" s="6">
        <v>0</v>
      </c>
    </row>
    <row r="124" spans="1:14" ht="16.5" customHeight="1">
      <c r="A124" s="1" t="s">
        <v>32</v>
      </c>
      <c r="B124" s="4">
        <f>J124*30+VLOOKUP(K124,Sheet2!A:B,2,0)*100+Sheet1!L124</f>
        <v>242</v>
      </c>
      <c r="C124" s="4">
        <v>1</v>
      </c>
      <c r="D124" s="14" t="str">
        <f>"主属性--"&amp;INDEX(Sheet5!A:A,MATCH(Sheet1!F124,Sheet5!B:B,0))&amp;"+"&amp;G124&amp;"_通用_位置"&amp;J124&amp;"_"&amp;K124</f>
        <v>主属性--回能+13_通用_位置1_绿</v>
      </c>
      <c r="E124" s="15" t="s">
        <v>33</v>
      </c>
      <c r="F124" s="4">
        <f>Sheet6!A59</f>
        <v>61</v>
      </c>
      <c r="G124" s="4">
        <f>VLOOKUP(K124&amp;"_"&amp;J124&amp;"_"&amp;F124,Sheet7!F:G,2,0)</f>
        <v>13</v>
      </c>
      <c r="H124" s="4">
        <f>VLOOKUP(K124&amp;"_"&amp;J124&amp;"_"&amp;F124,Sheet7!F:H,3,0)</f>
        <v>5</v>
      </c>
      <c r="I124" s="6" t="s">
        <v>34</v>
      </c>
      <c r="J124" s="6">
        <v>1</v>
      </c>
      <c r="K124" s="6" t="str">
        <f t="shared" si="6"/>
        <v>绿</v>
      </c>
      <c r="L124" s="6">
        <f t="shared" si="7"/>
        <v>12</v>
      </c>
      <c r="M124" s="6">
        <v>0</v>
      </c>
      <c r="N124" s="6">
        <v>0</v>
      </c>
    </row>
    <row r="125" spans="1:14" ht="16.5" customHeight="1">
      <c r="A125" s="1" t="s">
        <v>32</v>
      </c>
      <c r="B125" s="4">
        <f>J125*30+VLOOKUP(K125,Sheet2!A:B,2,0)*100+Sheet1!L125</f>
        <v>142</v>
      </c>
      <c r="C125" s="4">
        <v>1</v>
      </c>
      <c r="D125" s="14" t="str">
        <f>"主属性--"&amp;INDEX(Sheet5!A:A,MATCH(Sheet1!F125,Sheet5!B:B,0))&amp;"+"&amp;G125&amp;"_通用_位置"&amp;J125&amp;"_"&amp;K125</f>
        <v>主属性--回能+10_通用_位置1_白</v>
      </c>
      <c r="E125" s="15" t="s">
        <v>33</v>
      </c>
      <c r="F125" s="4">
        <f>Sheet6!A60</f>
        <v>61</v>
      </c>
      <c r="G125" s="4">
        <f>VLOOKUP(K125&amp;"_"&amp;J125&amp;"_"&amp;F125,Sheet7!F:G,2,0)</f>
        <v>10</v>
      </c>
      <c r="H125" s="4">
        <f>VLOOKUP(K125&amp;"_"&amp;J125&amp;"_"&amp;F125,Sheet7!F:H,3,0)</f>
        <v>4</v>
      </c>
      <c r="I125" s="6" t="s">
        <v>34</v>
      </c>
      <c r="J125" s="6">
        <v>1</v>
      </c>
      <c r="K125" s="6" t="str">
        <f t="shared" si="6"/>
        <v>白</v>
      </c>
      <c r="L125" s="6">
        <f t="shared" si="7"/>
        <v>12</v>
      </c>
      <c r="M125" s="6">
        <v>0</v>
      </c>
      <c r="N125" s="6">
        <v>0</v>
      </c>
    </row>
    <row r="126" spans="1:14" s="7" customFormat="1" ht="16.5" customHeight="1">
      <c r="A126" s="16" t="s">
        <v>32</v>
      </c>
      <c r="B126" s="7">
        <f>J126*30+VLOOKUP(K126,Sheet2!A:B,2,0)*100+Sheet1!L126</f>
        <v>591</v>
      </c>
      <c r="C126" s="7">
        <v>1</v>
      </c>
      <c r="D126" s="17" t="str">
        <f>"主属性--"&amp;INDEX(Sheet5!A:A,MATCH(Sheet1!F126,Sheet5!B:B,0))&amp;"+"&amp;G126&amp;"_通用_位置"&amp;J126&amp;"_"&amp;K126</f>
        <v>主属性--攻击+200000_通用_位置1_橙</v>
      </c>
      <c r="E126" s="18" t="s">
        <v>40</v>
      </c>
      <c r="F126" s="7">
        <v>10</v>
      </c>
      <c r="G126" s="7">
        <v>200000</v>
      </c>
      <c r="H126" s="7">
        <v>40000</v>
      </c>
      <c r="I126" s="19" t="s">
        <v>34</v>
      </c>
      <c r="J126" s="19">
        <v>1</v>
      </c>
      <c r="K126" s="19" t="s">
        <v>35</v>
      </c>
      <c r="L126" s="19">
        <v>61</v>
      </c>
      <c r="M126" s="19">
        <v>0</v>
      </c>
      <c r="N126" s="19">
        <v>0</v>
      </c>
    </row>
    <row r="127" spans="1:14" s="7" customFormat="1" ht="16.5" customHeight="1">
      <c r="A127" s="16" t="s">
        <v>32</v>
      </c>
      <c r="B127" s="7">
        <f>J127*30+VLOOKUP(K127,Sheet2!A:B,2,0)*100+Sheet1!L127</f>
        <v>592</v>
      </c>
      <c r="C127" s="7">
        <v>1</v>
      </c>
      <c r="D127" s="17" t="str">
        <f>"主属性--"&amp;INDEX(Sheet5!A:A,MATCH(Sheet1!F127,Sheet5!B:B,0))&amp;"+"&amp;G127&amp;"_通用_位置"&amp;J127&amp;"_"&amp;K127</f>
        <v>主属性--生命+500000_通用_位置1_橙</v>
      </c>
      <c r="E127" s="18" t="s">
        <v>40</v>
      </c>
      <c r="F127" s="7">
        <v>5</v>
      </c>
      <c r="G127" s="7">
        <v>500000</v>
      </c>
      <c r="H127" s="7">
        <v>100000</v>
      </c>
      <c r="I127" s="19" t="s">
        <v>34</v>
      </c>
      <c r="J127" s="19">
        <v>1</v>
      </c>
      <c r="K127" s="19" t="s">
        <v>35</v>
      </c>
      <c r="L127" s="19">
        <v>62</v>
      </c>
      <c r="M127" s="19">
        <v>0</v>
      </c>
      <c r="N127" s="19">
        <v>0</v>
      </c>
    </row>
    <row r="128" spans="1:14" ht="16.5" customHeight="1">
      <c r="A128" s="1" t="s">
        <v>32</v>
      </c>
      <c r="B128" s="4">
        <f>J128*100+VLOOKUP(K128,Sheet2!A:B,2,0)*100+Sheet1!L128+1000</f>
        <v>1501</v>
      </c>
      <c r="C128" s="4">
        <v>2</v>
      </c>
      <c r="D128" s="14" t="str">
        <f>"副属性--"&amp;INDEX(Sheet5!A:A,MATCH(Sheet1!F128,Sheet5!B:B,0))&amp;"+"&amp;G128&amp;"_通用_位置_"&amp;K128</f>
        <v>副属性--攻击加成+30_通用_位置_橙</v>
      </c>
      <c r="E128" s="15" t="s">
        <v>33</v>
      </c>
      <c r="F128" s="4">
        <v>9</v>
      </c>
      <c r="G128" s="4">
        <f>VLOOKUP(F128&amp;K128,Sheet4!E:F,2,0)</f>
        <v>30</v>
      </c>
      <c r="H128" s="6">
        <v>0</v>
      </c>
      <c r="I128" s="6" t="s">
        <v>34</v>
      </c>
      <c r="J128" s="6"/>
      <c r="K128" s="6" t="s">
        <v>35</v>
      </c>
      <c r="L128" s="6">
        <v>1</v>
      </c>
      <c r="M128" s="6">
        <v>0</v>
      </c>
      <c r="N128" s="6">
        <v>0</v>
      </c>
    </row>
    <row r="129" spans="1:14" ht="16.5" customHeight="1">
      <c r="A129" s="1" t="s">
        <v>32</v>
      </c>
      <c r="B129" s="4">
        <f>J129*100+VLOOKUP(K129,Sheet2!A:B,2,0)*100+Sheet1!L129+1000</f>
        <v>1401</v>
      </c>
      <c r="C129" s="4">
        <v>2</v>
      </c>
      <c r="D129" s="14" t="str">
        <f>"副属性--"&amp;INDEX(Sheet5!A:A,MATCH(Sheet1!F129,Sheet5!B:B,0))&amp;"+"&amp;G129&amp;"_通用_位置_"&amp;K129</f>
        <v>副属性--攻击加成+26_通用_位置_紫</v>
      </c>
      <c r="E129" s="15" t="s">
        <v>33</v>
      </c>
      <c r="F129" s="4">
        <v>9</v>
      </c>
      <c r="G129" s="4">
        <f>VLOOKUP(F129&amp;K129,Sheet4!E:F,2,0)</f>
        <v>26</v>
      </c>
      <c r="H129" s="6">
        <v>0</v>
      </c>
      <c r="I129" s="6" t="s">
        <v>34</v>
      </c>
      <c r="J129" s="6"/>
      <c r="K129" s="6" t="s">
        <v>36</v>
      </c>
      <c r="L129" s="6">
        <v>1</v>
      </c>
      <c r="M129" s="6">
        <v>0</v>
      </c>
      <c r="N129" s="6">
        <v>0</v>
      </c>
    </row>
    <row r="130" spans="1:14" ht="16.5" customHeight="1">
      <c r="A130" s="1" t="s">
        <v>32</v>
      </c>
      <c r="B130" s="4">
        <f>J130*100+VLOOKUP(K130,Sheet2!A:B,2,0)*100+Sheet1!L130+1000</f>
        <v>1301</v>
      </c>
      <c r="C130" s="4">
        <v>2</v>
      </c>
      <c r="D130" s="14" t="str">
        <f>"副属性--"&amp;INDEX(Sheet5!A:A,MATCH(Sheet1!F130,Sheet5!B:B,0))&amp;"+"&amp;G130&amp;"_通用_位置_"&amp;K130</f>
        <v>副属性--攻击加成+19_通用_位置_蓝</v>
      </c>
      <c r="E130" s="15" t="s">
        <v>33</v>
      </c>
      <c r="F130" s="4">
        <v>9</v>
      </c>
      <c r="G130" s="4">
        <f>VLOOKUP(F130&amp;K130,Sheet4!E:F,2,0)</f>
        <v>19</v>
      </c>
      <c r="H130" s="6">
        <v>0</v>
      </c>
      <c r="I130" s="6" t="s">
        <v>34</v>
      </c>
      <c r="J130" s="6"/>
      <c r="K130" s="6" t="s">
        <v>37</v>
      </c>
      <c r="L130" s="6">
        <v>1</v>
      </c>
      <c r="M130" s="6">
        <v>0</v>
      </c>
      <c r="N130" s="6">
        <v>0</v>
      </c>
    </row>
    <row r="131" spans="1:14" ht="16.5" customHeight="1">
      <c r="A131" s="1" t="s">
        <v>32</v>
      </c>
      <c r="B131" s="4">
        <f>J131*100+VLOOKUP(K131,Sheet2!A:B,2,0)*100+Sheet1!L131+1000</f>
        <v>1201</v>
      </c>
      <c r="C131" s="4">
        <v>2</v>
      </c>
      <c r="D131" s="14" t="str">
        <f>"副属性--"&amp;INDEX(Sheet5!A:A,MATCH(Sheet1!F131,Sheet5!B:B,0))&amp;"+"&amp;G131&amp;"_通用_位置_"&amp;K131</f>
        <v>副属性--攻击加成+14_通用_位置_绿</v>
      </c>
      <c r="E131" s="15" t="s">
        <v>33</v>
      </c>
      <c r="F131" s="4">
        <v>9</v>
      </c>
      <c r="G131" s="4">
        <f>VLOOKUP(F131&amp;K131,Sheet4!E:F,2,0)</f>
        <v>14</v>
      </c>
      <c r="H131" s="6">
        <v>0</v>
      </c>
      <c r="I131" s="6" t="s">
        <v>34</v>
      </c>
      <c r="J131" s="6"/>
      <c r="K131" s="6" t="s">
        <v>38</v>
      </c>
      <c r="L131" s="6">
        <v>1</v>
      </c>
      <c r="M131" s="6">
        <v>0</v>
      </c>
      <c r="N131" s="6">
        <v>0</v>
      </c>
    </row>
    <row r="132" spans="1:14" ht="16.5" customHeight="1">
      <c r="A132" s="1" t="s">
        <v>32</v>
      </c>
      <c r="B132" s="4">
        <f>J132*100+VLOOKUP(K132,Sheet2!A:B,2,0)*100+Sheet1!L132+1000</f>
        <v>1101</v>
      </c>
      <c r="C132" s="4">
        <v>2</v>
      </c>
      <c r="D132" s="14" t="str">
        <f>"副属性--"&amp;INDEX(Sheet5!A:A,MATCH(Sheet1!F132,Sheet5!B:B,0))&amp;"+"&amp;G132&amp;"_通用_位置_"&amp;K132</f>
        <v>副属性--攻击加成+10_通用_位置_白</v>
      </c>
      <c r="E132" s="15" t="s">
        <v>33</v>
      </c>
      <c r="F132" s="4">
        <v>9</v>
      </c>
      <c r="G132" s="4">
        <f>VLOOKUP(F132&amp;K132,Sheet4!E:F,2,0)</f>
        <v>10</v>
      </c>
      <c r="H132" s="6">
        <v>0</v>
      </c>
      <c r="I132" s="6" t="s">
        <v>34</v>
      </c>
      <c r="J132" s="6"/>
      <c r="K132" s="6" t="s">
        <v>39</v>
      </c>
      <c r="L132" s="6">
        <v>1</v>
      </c>
      <c r="M132" s="6">
        <v>0</v>
      </c>
      <c r="N132" s="6">
        <v>0</v>
      </c>
    </row>
    <row r="133" spans="1:14" ht="16.5" customHeight="1">
      <c r="A133" s="1" t="s">
        <v>32</v>
      </c>
      <c r="B133" s="4">
        <f>J133*100+VLOOKUP(K133,Sheet2!A:B,2,0)*100+Sheet1!L133+1000</f>
        <v>1502</v>
      </c>
      <c r="C133" s="4">
        <v>2</v>
      </c>
      <c r="D133" s="14" t="str">
        <f>"副属性--"&amp;INDEX(Sheet5!A:A,MATCH(Sheet1!F133,Sheet5!B:B,0))&amp;"+"&amp;G133&amp;"_通用_位置_"&amp;K133</f>
        <v>副属性--攻击+85_通用_位置_橙</v>
      </c>
      <c r="E133" s="15" t="s">
        <v>33</v>
      </c>
      <c r="F133" s="4">
        <v>10</v>
      </c>
      <c r="G133" s="4">
        <f>VLOOKUP(F133&amp;K133,Sheet4!E:F,2,0)</f>
        <v>85</v>
      </c>
      <c r="H133" s="6">
        <v>0</v>
      </c>
      <c r="I133" s="6" t="s">
        <v>34</v>
      </c>
      <c r="J133" s="6"/>
      <c r="K133" s="6" t="str">
        <f t="shared" ref="K133:K164" si="8">K128</f>
        <v>橙</v>
      </c>
      <c r="L133" s="6">
        <v>2</v>
      </c>
      <c r="M133" s="6">
        <v>0</v>
      </c>
      <c r="N133" s="6">
        <v>0</v>
      </c>
    </row>
    <row r="134" spans="1:14" ht="16.5" customHeight="1">
      <c r="A134" s="1" t="s">
        <v>32</v>
      </c>
      <c r="B134" s="4">
        <f>J134*100+VLOOKUP(K134,Sheet2!A:B,2,0)*100+Sheet1!L134+1000</f>
        <v>1402</v>
      </c>
      <c r="C134" s="4">
        <v>2</v>
      </c>
      <c r="D134" s="14" t="str">
        <f>"副属性--"&amp;INDEX(Sheet5!A:A,MATCH(Sheet1!F134,Sheet5!B:B,0))&amp;"+"&amp;G134&amp;"_通用_位置_"&amp;K134</f>
        <v>副属性--攻击+68_通用_位置_紫</v>
      </c>
      <c r="E134" s="15" t="s">
        <v>33</v>
      </c>
      <c r="F134" s="4">
        <v>10</v>
      </c>
      <c r="G134" s="4">
        <f>VLOOKUP(F134&amp;K134,Sheet4!E:F,2,0)</f>
        <v>68</v>
      </c>
      <c r="H134" s="6">
        <v>0</v>
      </c>
      <c r="I134" s="6" t="s">
        <v>34</v>
      </c>
      <c r="J134" s="6"/>
      <c r="K134" s="6" t="str">
        <f t="shared" si="8"/>
        <v>紫</v>
      </c>
      <c r="L134" s="6">
        <v>2</v>
      </c>
      <c r="M134" s="6">
        <v>0</v>
      </c>
      <c r="N134" s="6">
        <v>0</v>
      </c>
    </row>
    <row r="135" spans="1:14" ht="16.5" customHeight="1">
      <c r="A135" s="1" t="s">
        <v>32</v>
      </c>
      <c r="B135" s="4">
        <f>J135*100+VLOOKUP(K135,Sheet2!A:B,2,0)*100+Sheet1!L135+1000</f>
        <v>1302</v>
      </c>
      <c r="C135" s="4">
        <v>2</v>
      </c>
      <c r="D135" s="14" t="str">
        <f>"副属性--"&amp;INDEX(Sheet5!A:A,MATCH(Sheet1!F135,Sheet5!B:B,0))&amp;"+"&amp;G135&amp;"_通用_位置_"&amp;K135</f>
        <v>副属性--攻击+48_通用_位置_蓝</v>
      </c>
      <c r="E135" s="15" t="s">
        <v>33</v>
      </c>
      <c r="F135" s="4">
        <v>10</v>
      </c>
      <c r="G135" s="4">
        <f>VLOOKUP(F135&amp;K135,Sheet4!E:F,2,0)</f>
        <v>48</v>
      </c>
      <c r="H135" s="6">
        <v>0</v>
      </c>
      <c r="I135" s="6" t="s">
        <v>34</v>
      </c>
      <c r="J135" s="6"/>
      <c r="K135" s="6" t="str">
        <f t="shared" si="8"/>
        <v>蓝</v>
      </c>
      <c r="L135" s="6">
        <v>2</v>
      </c>
      <c r="M135" s="6">
        <v>0</v>
      </c>
      <c r="N135" s="6">
        <v>0</v>
      </c>
    </row>
    <row r="136" spans="1:14" ht="16.5" customHeight="1">
      <c r="A136" s="1" t="s">
        <v>32</v>
      </c>
      <c r="B136" s="4">
        <f>J136*100+VLOOKUP(K136,Sheet2!A:B,2,0)*100+Sheet1!L136+1000</f>
        <v>1202</v>
      </c>
      <c r="C136" s="4">
        <v>2</v>
      </c>
      <c r="D136" s="14" t="str">
        <f>"副属性--"&amp;INDEX(Sheet5!A:A,MATCH(Sheet1!F136,Sheet5!B:B,0))&amp;"+"&amp;G136&amp;"_通用_位置_"&amp;K136</f>
        <v>副属性--攻击+34_通用_位置_绿</v>
      </c>
      <c r="E136" s="15" t="s">
        <v>33</v>
      </c>
      <c r="F136" s="4">
        <v>10</v>
      </c>
      <c r="G136" s="4">
        <f>VLOOKUP(F136&amp;K136,Sheet4!E:F,2,0)</f>
        <v>34</v>
      </c>
      <c r="H136" s="6">
        <v>0</v>
      </c>
      <c r="I136" s="6" t="s">
        <v>34</v>
      </c>
      <c r="J136" s="6"/>
      <c r="K136" s="6" t="str">
        <f t="shared" si="8"/>
        <v>绿</v>
      </c>
      <c r="L136" s="6">
        <v>2</v>
      </c>
      <c r="M136" s="6">
        <v>0</v>
      </c>
      <c r="N136" s="6">
        <v>0</v>
      </c>
    </row>
    <row r="137" spans="1:14" ht="16.5" customHeight="1">
      <c r="A137" s="1" t="s">
        <v>32</v>
      </c>
      <c r="B137" s="4">
        <f>J137*100+VLOOKUP(K137,Sheet2!A:B,2,0)*100+Sheet1!L137+1000</f>
        <v>1102</v>
      </c>
      <c r="C137" s="4">
        <v>2</v>
      </c>
      <c r="D137" s="14" t="str">
        <f>"副属性--"&amp;INDEX(Sheet5!A:A,MATCH(Sheet1!F137,Sheet5!B:B,0))&amp;"+"&amp;G137&amp;"_通用_位置_"&amp;K137</f>
        <v>副属性--攻击+24_通用_位置_白</v>
      </c>
      <c r="E137" s="15" t="s">
        <v>33</v>
      </c>
      <c r="F137" s="4">
        <v>10</v>
      </c>
      <c r="G137" s="4">
        <f>VLOOKUP(F137&amp;K137,Sheet4!E:F,2,0)</f>
        <v>24</v>
      </c>
      <c r="H137" s="6">
        <v>0</v>
      </c>
      <c r="I137" s="6" t="s">
        <v>34</v>
      </c>
      <c r="J137" s="6"/>
      <c r="K137" s="6" t="str">
        <f t="shared" si="8"/>
        <v>白</v>
      </c>
      <c r="L137" s="6">
        <v>2</v>
      </c>
      <c r="M137" s="6">
        <v>0</v>
      </c>
      <c r="N137" s="6">
        <v>0</v>
      </c>
    </row>
    <row r="138" spans="1:14" ht="16.5" customHeight="1">
      <c r="A138" s="1" t="s">
        <v>32</v>
      </c>
      <c r="B138" s="4">
        <f>J138*100+VLOOKUP(K138,Sheet2!A:B,2,0)*100+Sheet1!L138+1000</f>
        <v>1503</v>
      </c>
      <c r="C138" s="4">
        <v>2</v>
      </c>
      <c r="D138" s="14" t="str">
        <f>"副属性--"&amp;INDEX(Sheet5!A:A,MATCH(Sheet1!F138,Sheet5!B:B,0))&amp;"+"&amp;G138&amp;"_通用_位置_"&amp;K138</f>
        <v>副属性--暴击+17_通用_位置_橙</v>
      </c>
      <c r="E138" s="15" t="s">
        <v>33</v>
      </c>
      <c r="F138" s="4">
        <v>18</v>
      </c>
      <c r="G138" s="4">
        <f>VLOOKUP(F138&amp;K138,Sheet4!E:F,2,0)</f>
        <v>17</v>
      </c>
      <c r="H138" s="6">
        <v>0</v>
      </c>
      <c r="I138" s="6" t="s">
        <v>34</v>
      </c>
      <c r="J138" s="6"/>
      <c r="K138" s="6" t="str">
        <f t="shared" si="8"/>
        <v>橙</v>
      </c>
      <c r="L138" s="6">
        <v>3</v>
      </c>
      <c r="M138" s="6">
        <v>0</v>
      </c>
      <c r="N138" s="6">
        <v>0</v>
      </c>
    </row>
    <row r="139" spans="1:14" ht="16.5" customHeight="1">
      <c r="A139" s="1" t="s">
        <v>32</v>
      </c>
      <c r="B139" s="4">
        <f>J139*100+VLOOKUP(K139,Sheet2!A:B,2,0)*100+Sheet1!L139+1000</f>
        <v>1403</v>
      </c>
      <c r="C139" s="4">
        <v>2</v>
      </c>
      <c r="D139" s="14" t="str">
        <f>"副属性--"&amp;INDEX(Sheet5!A:A,MATCH(Sheet1!F139,Sheet5!B:B,0))&amp;"+"&amp;G139&amp;"_通用_位置_"&amp;K139</f>
        <v>副属性--暴击+14_通用_位置_紫</v>
      </c>
      <c r="E139" s="15" t="s">
        <v>33</v>
      </c>
      <c r="F139" s="4">
        <v>18</v>
      </c>
      <c r="G139" s="4">
        <f>VLOOKUP(F139&amp;K139,Sheet4!E:F,2,0)</f>
        <v>14</v>
      </c>
      <c r="H139" s="6">
        <v>0</v>
      </c>
      <c r="I139" s="6" t="s">
        <v>34</v>
      </c>
      <c r="J139" s="6"/>
      <c r="K139" s="6" t="str">
        <f t="shared" si="8"/>
        <v>紫</v>
      </c>
      <c r="L139" s="6">
        <v>3</v>
      </c>
      <c r="M139" s="6">
        <v>0</v>
      </c>
      <c r="N139" s="6">
        <v>0</v>
      </c>
    </row>
    <row r="140" spans="1:14" ht="16.5" customHeight="1">
      <c r="A140" s="1" t="s">
        <v>32</v>
      </c>
      <c r="B140" s="4">
        <f>J140*100+VLOOKUP(K140,Sheet2!A:B,2,0)*100+Sheet1!L140+1000</f>
        <v>1303</v>
      </c>
      <c r="C140" s="4">
        <v>2</v>
      </c>
      <c r="D140" s="14" t="str">
        <f>"副属性--"&amp;INDEX(Sheet5!A:A,MATCH(Sheet1!F140,Sheet5!B:B,0))&amp;"+"&amp;G140&amp;"_通用_位置_"&amp;K140</f>
        <v>副属性--暴击+10_通用_位置_蓝</v>
      </c>
      <c r="E140" s="15" t="s">
        <v>33</v>
      </c>
      <c r="F140" s="4">
        <v>18</v>
      </c>
      <c r="G140" s="4">
        <f>VLOOKUP(F140&amp;K140,Sheet4!E:F,2,0)</f>
        <v>10</v>
      </c>
      <c r="H140" s="6">
        <v>0</v>
      </c>
      <c r="I140" s="6" t="s">
        <v>34</v>
      </c>
      <c r="J140" s="6"/>
      <c r="K140" s="6" t="str">
        <f t="shared" si="8"/>
        <v>蓝</v>
      </c>
      <c r="L140" s="6">
        <v>3</v>
      </c>
      <c r="M140" s="6">
        <v>0</v>
      </c>
      <c r="N140" s="6">
        <v>0</v>
      </c>
    </row>
    <row r="141" spans="1:14" ht="16.5" customHeight="1">
      <c r="A141" s="1" t="s">
        <v>32</v>
      </c>
      <c r="B141" s="4">
        <f>J141*100+VLOOKUP(K141,Sheet2!A:B,2,0)*100+Sheet1!L141+1000</f>
        <v>1203</v>
      </c>
      <c r="C141" s="4">
        <v>2</v>
      </c>
      <c r="D141" s="14" t="str">
        <f>"副属性--"&amp;INDEX(Sheet5!A:A,MATCH(Sheet1!F141,Sheet5!B:B,0))&amp;"+"&amp;G141&amp;"_通用_位置_"&amp;K141</f>
        <v>副属性--暴击+7_通用_位置_绿</v>
      </c>
      <c r="E141" s="15" t="s">
        <v>33</v>
      </c>
      <c r="F141" s="4">
        <v>18</v>
      </c>
      <c r="G141" s="4">
        <f>VLOOKUP(F141&amp;K141,Sheet4!E:F,2,0)</f>
        <v>7</v>
      </c>
      <c r="H141" s="6">
        <v>0</v>
      </c>
      <c r="I141" s="6" t="s">
        <v>34</v>
      </c>
      <c r="J141" s="6"/>
      <c r="K141" s="6" t="str">
        <f t="shared" si="8"/>
        <v>绿</v>
      </c>
      <c r="L141" s="6">
        <v>3</v>
      </c>
      <c r="M141" s="6">
        <v>0</v>
      </c>
      <c r="N141" s="6">
        <v>0</v>
      </c>
    </row>
    <row r="142" spans="1:14" ht="16.5" customHeight="1">
      <c r="A142" s="1" t="s">
        <v>32</v>
      </c>
      <c r="B142" s="4">
        <f>J142*100+VLOOKUP(K142,Sheet2!A:B,2,0)*100+Sheet1!L142+1000</f>
        <v>1103</v>
      </c>
      <c r="C142" s="4">
        <v>2</v>
      </c>
      <c r="D142" s="14" t="str">
        <f>"副属性--"&amp;INDEX(Sheet5!A:A,MATCH(Sheet1!F142,Sheet5!B:B,0))&amp;"+"&amp;G142&amp;"_通用_位置_"&amp;K142</f>
        <v>副属性--暴击+5_通用_位置_白</v>
      </c>
      <c r="E142" s="15" t="s">
        <v>33</v>
      </c>
      <c r="F142" s="4">
        <v>18</v>
      </c>
      <c r="G142" s="4">
        <f>VLOOKUP(F142&amp;K142,Sheet4!E:F,2,0)</f>
        <v>5</v>
      </c>
      <c r="H142" s="6">
        <v>0</v>
      </c>
      <c r="I142" s="6" t="s">
        <v>34</v>
      </c>
      <c r="J142" s="6"/>
      <c r="K142" s="6" t="str">
        <f t="shared" si="8"/>
        <v>白</v>
      </c>
      <c r="L142" s="6">
        <v>3</v>
      </c>
      <c r="M142" s="6">
        <v>0</v>
      </c>
      <c r="N142" s="6">
        <v>0</v>
      </c>
    </row>
    <row r="143" spans="1:14" ht="16.5" customHeight="1">
      <c r="A143" s="1" t="s">
        <v>32</v>
      </c>
      <c r="B143" s="4">
        <f>J143*100+VLOOKUP(K143,Sheet2!A:B,2,0)*100+Sheet1!L143+1000</f>
        <v>1504</v>
      </c>
      <c r="C143" s="4">
        <v>2</v>
      </c>
      <c r="D143" s="14" t="str">
        <f>"副属性--"&amp;INDEX(Sheet5!A:A,MATCH(Sheet1!F143,Sheet5!B:B,0))&amp;"+"&amp;G143&amp;"_通用_位置_"&amp;K143</f>
        <v>副属性--暴伤+80_通用_位置_橙</v>
      </c>
      <c r="E143" s="15" t="s">
        <v>33</v>
      </c>
      <c r="F143" s="4">
        <v>23</v>
      </c>
      <c r="G143" s="4">
        <f>VLOOKUP(F143&amp;K143,Sheet4!E:F,2,0)</f>
        <v>80</v>
      </c>
      <c r="H143" s="6">
        <v>0</v>
      </c>
      <c r="I143" s="6" t="s">
        <v>34</v>
      </c>
      <c r="J143" s="6"/>
      <c r="K143" s="6" t="str">
        <f t="shared" si="8"/>
        <v>橙</v>
      </c>
      <c r="L143" s="6">
        <v>4</v>
      </c>
      <c r="M143" s="6">
        <v>0</v>
      </c>
      <c r="N143" s="6">
        <v>0</v>
      </c>
    </row>
    <row r="144" spans="1:14" ht="16.5" customHeight="1">
      <c r="A144" s="1" t="s">
        <v>32</v>
      </c>
      <c r="B144" s="4">
        <f>J144*100+VLOOKUP(K144,Sheet2!A:B,2,0)*100+Sheet1!L144+1000</f>
        <v>1404</v>
      </c>
      <c r="C144" s="4">
        <v>2</v>
      </c>
      <c r="D144" s="14" t="str">
        <f>"副属性--"&amp;INDEX(Sheet5!A:A,MATCH(Sheet1!F144,Sheet5!B:B,0))&amp;"+"&amp;G144&amp;"_通用_位置_"&amp;K144</f>
        <v>副属性--暴伤+64_通用_位置_紫</v>
      </c>
      <c r="E144" s="15" t="s">
        <v>33</v>
      </c>
      <c r="F144" s="4">
        <v>23</v>
      </c>
      <c r="G144" s="4">
        <f>VLOOKUP(F144&amp;K144,Sheet4!E:F,2,0)</f>
        <v>64</v>
      </c>
      <c r="H144" s="6">
        <v>0</v>
      </c>
      <c r="I144" s="6" t="s">
        <v>34</v>
      </c>
      <c r="J144" s="6"/>
      <c r="K144" s="6" t="str">
        <f t="shared" si="8"/>
        <v>紫</v>
      </c>
      <c r="L144" s="6">
        <v>4</v>
      </c>
      <c r="M144" s="6">
        <v>0</v>
      </c>
      <c r="N144" s="6">
        <v>0</v>
      </c>
    </row>
    <row r="145" spans="1:14" ht="16.5" customHeight="1">
      <c r="A145" s="1" t="s">
        <v>32</v>
      </c>
      <c r="B145" s="4">
        <f>J145*100+VLOOKUP(K145,Sheet2!A:B,2,0)*100+Sheet1!L145+1000</f>
        <v>1304</v>
      </c>
      <c r="C145" s="4">
        <v>2</v>
      </c>
      <c r="D145" s="14" t="str">
        <f>"副属性--"&amp;INDEX(Sheet5!A:A,MATCH(Sheet1!F145,Sheet5!B:B,0))&amp;"+"&amp;G145&amp;"_通用_位置_"&amp;K145</f>
        <v>副属性--暴伤+45_通用_位置_蓝</v>
      </c>
      <c r="E145" s="15" t="s">
        <v>33</v>
      </c>
      <c r="F145" s="4">
        <v>23</v>
      </c>
      <c r="G145" s="4">
        <f>VLOOKUP(F145&amp;K145,Sheet4!E:F,2,0)</f>
        <v>45</v>
      </c>
      <c r="H145" s="6">
        <v>0</v>
      </c>
      <c r="I145" s="6" t="s">
        <v>34</v>
      </c>
      <c r="J145" s="6"/>
      <c r="K145" s="6" t="str">
        <f t="shared" si="8"/>
        <v>蓝</v>
      </c>
      <c r="L145" s="6">
        <v>4</v>
      </c>
      <c r="M145" s="6">
        <v>0</v>
      </c>
      <c r="N145" s="6">
        <v>0</v>
      </c>
    </row>
    <row r="146" spans="1:14" ht="16.5" customHeight="1">
      <c r="A146" s="1" t="s">
        <v>32</v>
      </c>
      <c r="B146" s="4">
        <f>J146*100+VLOOKUP(K146,Sheet2!A:B,2,0)*100+Sheet1!L146+1000</f>
        <v>1204</v>
      </c>
      <c r="C146" s="4">
        <v>2</v>
      </c>
      <c r="D146" s="14" t="str">
        <f>"副属性--"&amp;INDEX(Sheet5!A:A,MATCH(Sheet1!F146,Sheet5!B:B,0))&amp;"+"&amp;G146&amp;"_通用_位置_"&amp;K146</f>
        <v>副属性--暴伤+32_通用_位置_绿</v>
      </c>
      <c r="E146" s="15" t="s">
        <v>33</v>
      </c>
      <c r="F146" s="4">
        <v>23</v>
      </c>
      <c r="G146" s="4">
        <f>VLOOKUP(F146&amp;K146,Sheet4!E:F,2,0)</f>
        <v>32</v>
      </c>
      <c r="H146" s="6">
        <v>0</v>
      </c>
      <c r="I146" s="6" t="s">
        <v>34</v>
      </c>
      <c r="J146" s="6"/>
      <c r="K146" s="6" t="str">
        <f t="shared" si="8"/>
        <v>绿</v>
      </c>
      <c r="L146" s="6">
        <v>4</v>
      </c>
      <c r="M146" s="6">
        <v>0</v>
      </c>
      <c r="N146" s="6">
        <v>0</v>
      </c>
    </row>
    <row r="147" spans="1:14" ht="16.5" customHeight="1">
      <c r="A147" s="1" t="s">
        <v>32</v>
      </c>
      <c r="B147" s="4">
        <f>J147*100+VLOOKUP(K147,Sheet2!A:B,2,0)*100+Sheet1!L147+1000</f>
        <v>1104</v>
      </c>
      <c r="C147" s="4">
        <v>2</v>
      </c>
      <c r="D147" s="14" t="str">
        <f>"副属性--"&amp;INDEX(Sheet5!A:A,MATCH(Sheet1!F147,Sheet5!B:B,0))&amp;"+"&amp;G147&amp;"_通用_位置_"&amp;K147</f>
        <v>副属性--暴伤+23_通用_位置_白</v>
      </c>
      <c r="E147" s="15" t="s">
        <v>33</v>
      </c>
      <c r="F147" s="4">
        <v>23</v>
      </c>
      <c r="G147" s="4">
        <f>VLOOKUP(F147&amp;K147,Sheet4!E:F,2,0)</f>
        <v>23</v>
      </c>
      <c r="H147" s="6">
        <v>0</v>
      </c>
      <c r="I147" s="6" t="s">
        <v>34</v>
      </c>
      <c r="J147" s="6"/>
      <c r="K147" s="6" t="str">
        <f t="shared" si="8"/>
        <v>白</v>
      </c>
      <c r="L147" s="6">
        <v>4</v>
      </c>
      <c r="M147" s="6">
        <v>0</v>
      </c>
      <c r="N147" s="6">
        <v>0</v>
      </c>
    </row>
    <row r="148" spans="1:14" ht="16.5" customHeight="1">
      <c r="A148" s="1" t="s">
        <v>32</v>
      </c>
      <c r="B148" s="4">
        <f>J148*100+VLOOKUP(K148,Sheet2!A:B,2,0)*100+Sheet1!L148+1000</f>
        <v>1505</v>
      </c>
      <c r="C148" s="4">
        <v>2</v>
      </c>
      <c r="D148" s="14" t="str">
        <f>"副属性--"&amp;INDEX(Sheet5!A:A,MATCH(Sheet1!F148,Sheet5!B:B,0))&amp;"+"&amp;G148&amp;"_通用_位置_"&amp;K148</f>
        <v>副属性--生命+1020_通用_位置_橙</v>
      </c>
      <c r="E148" s="15" t="s">
        <v>33</v>
      </c>
      <c r="F148" s="4">
        <v>5</v>
      </c>
      <c r="G148" s="4">
        <f>VLOOKUP(F148&amp;K148,Sheet4!E:F,2,0)</f>
        <v>1020</v>
      </c>
      <c r="H148" s="6">
        <v>0</v>
      </c>
      <c r="I148" s="6" t="s">
        <v>34</v>
      </c>
      <c r="J148" s="6"/>
      <c r="K148" s="6" t="str">
        <f t="shared" si="8"/>
        <v>橙</v>
      </c>
      <c r="L148" s="6">
        <v>5</v>
      </c>
      <c r="M148" s="6">
        <v>0</v>
      </c>
      <c r="N148" s="6">
        <v>0</v>
      </c>
    </row>
    <row r="149" spans="1:14" ht="16.5" customHeight="1">
      <c r="A149" s="1" t="s">
        <v>32</v>
      </c>
      <c r="B149" s="4">
        <f>J149*100+VLOOKUP(K149,Sheet2!A:B,2,0)*100+Sheet1!L149+1000</f>
        <v>1405</v>
      </c>
      <c r="C149" s="4">
        <v>2</v>
      </c>
      <c r="D149" s="14" t="str">
        <f>"副属性--"&amp;INDEX(Sheet5!A:A,MATCH(Sheet1!F149,Sheet5!B:B,0))&amp;"+"&amp;G149&amp;"_通用_位置_"&amp;K149</f>
        <v>副属性--生命+816_通用_位置_紫</v>
      </c>
      <c r="E149" s="15" t="s">
        <v>33</v>
      </c>
      <c r="F149" s="4">
        <v>5</v>
      </c>
      <c r="G149" s="4">
        <f>VLOOKUP(F149&amp;K149,Sheet4!E:F,2,0)</f>
        <v>816</v>
      </c>
      <c r="H149" s="6">
        <v>0</v>
      </c>
      <c r="I149" s="6" t="s">
        <v>34</v>
      </c>
      <c r="J149" s="6"/>
      <c r="K149" s="6" t="str">
        <f t="shared" si="8"/>
        <v>紫</v>
      </c>
      <c r="L149" s="6">
        <v>5</v>
      </c>
      <c r="M149" s="6">
        <v>0</v>
      </c>
      <c r="N149" s="6">
        <v>0</v>
      </c>
    </row>
    <row r="150" spans="1:14" ht="16.5" customHeight="1">
      <c r="A150" s="1" t="s">
        <v>32</v>
      </c>
      <c r="B150" s="4">
        <f>J150*100+VLOOKUP(K150,Sheet2!A:B,2,0)*100+Sheet1!L150+1000</f>
        <v>1305</v>
      </c>
      <c r="C150" s="4">
        <v>2</v>
      </c>
      <c r="D150" s="14" t="str">
        <f>"副属性--"&amp;INDEX(Sheet5!A:A,MATCH(Sheet1!F150,Sheet5!B:B,0))&amp;"+"&amp;G150&amp;"_通用_位置_"&amp;K150</f>
        <v>副属性--生命+572_通用_位置_蓝</v>
      </c>
      <c r="E150" s="15" t="s">
        <v>33</v>
      </c>
      <c r="F150" s="4">
        <v>5</v>
      </c>
      <c r="G150" s="4">
        <f>VLOOKUP(F150&amp;K150,Sheet4!E:F,2,0)</f>
        <v>572</v>
      </c>
      <c r="H150" s="6">
        <v>0</v>
      </c>
      <c r="I150" s="6" t="s">
        <v>34</v>
      </c>
      <c r="J150" s="6"/>
      <c r="K150" s="6" t="str">
        <f t="shared" si="8"/>
        <v>蓝</v>
      </c>
      <c r="L150" s="6">
        <v>5</v>
      </c>
      <c r="M150" s="6">
        <v>0</v>
      </c>
      <c r="N150" s="6">
        <v>0</v>
      </c>
    </row>
    <row r="151" spans="1:14" ht="16.5" customHeight="1">
      <c r="A151" s="1" t="s">
        <v>32</v>
      </c>
      <c r="B151" s="4">
        <f>J151*100+VLOOKUP(K151,Sheet2!A:B,2,0)*100+Sheet1!L151+1000</f>
        <v>1205</v>
      </c>
      <c r="C151" s="4">
        <v>2</v>
      </c>
      <c r="D151" s="14" t="str">
        <f>"副属性--"&amp;INDEX(Sheet5!A:A,MATCH(Sheet1!F151,Sheet5!B:B,0))&amp;"+"&amp;G151&amp;"_通用_位置_"&amp;K151</f>
        <v>副属性--生命+401_通用_位置_绿</v>
      </c>
      <c r="E151" s="15" t="s">
        <v>33</v>
      </c>
      <c r="F151" s="4">
        <v>5</v>
      </c>
      <c r="G151" s="4">
        <f>VLOOKUP(F151&amp;K151,Sheet4!E:F,2,0)</f>
        <v>401</v>
      </c>
      <c r="H151" s="6">
        <v>0</v>
      </c>
      <c r="I151" s="6" t="s">
        <v>34</v>
      </c>
      <c r="J151" s="6"/>
      <c r="K151" s="6" t="str">
        <f t="shared" si="8"/>
        <v>绿</v>
      </c>
      <c r="L151" s="6">
        <v>5</v>
      </c>
      <c r="M151" s="6">
        <v>0</v>
      </c>
      <c r="N151" s="6">
        <v>0</v>
      </c>
    </row>
    <row r="152" spans="1:14" ht="16.5" customHeight="1">
      <c r="A152" s="1" t="s">
        <v>32</v>
      </c>
      <c r="B152" s="4">
        <f>J152*100+VLOOKUP(K152,Sheet2!A:B,2,0)*100+Sheet1!L152+1000</f>
        <v>1105</v>
      </c>
      <c r="C152" s="4">
        <v>2</v>
      </c>
      <c r="D152" s="14" t="str">
        <f>"副属性--"&amp;INDEX(Sheet5!A:A,MATCH(Sheet1!F152,Sheet5!B:B,0))&amp;"+"&amp;G152&amp;"_通用_位置_"&amp;K152</f>
        <v>副属性--生命+281_通用_位置_白</v>
      </c>
      <c r="E152" s="15" t="s">
        <v>33</v>
      </c>
      <c r="F152" s="4">
        <v>5</v>
      </c>
      <c r="G152" s="4">
        <f>VLOOKUP(F152&amp;K152,Sheet4!E:F,2,0)</f>
        <v>281</v>
      </c>
      <c r="H152" s="6">
        <v>0</v>
      </c>
      <c r="I152" s="6" t="s">
        <v>34</v>
      </c>
      <c r="J152" s="6"/>
      <c r="K152" s="6" t="str">
        <f t="shared" si="8"/>
        <v>白</v>
      </c>
      <c r="L152" s="6">
        <v>5</v>
      </c>
      <c r="M152" s="6">
        <v>0</v>
      </c>
      <c r="N152" s="6">
        <v>0</v>
      </c>
    </row>
    <row r="153" spans="1:14" ht="16.5" customHeight="1">
      <c r="A153" s="1" t="s">
        <v>32</v>
      </c>
      <c r="B153" s="4">
        <f>J153*100+VLOOKUP(K153,Sheet2!A:B,2,0)*100+Sheet1!L153+1000</f>
        <v>1506</v>
      </c>
      <c r="C153" s="4">
        <v>2</v>
      </c>
      <c r="D153" s="14" t="str">
        <f>"副属性--"&amp;INDEX(Sheet5!A:A,MATCH(Sheet1!F153,Sheet5!B:B,0))&amp;"+"&amp;G153&amp;"_通用_位置_"&amp;K153</f>
        <v>副属性--生命加成+65_通用_位置_橙</v>
      </c>
      <c r="E153" s="15" t="s">
        <v>33</v>
      </c>
      <c r="F153" s="4">
        <v>4</v>
      </c>
      <c r="G153" s="4">
        <f>VLOOKUP(F153&amp;K153,Sheet4!E:F,2,0)</f>
        <v>65</v>
      </c>
      <c r="H153" s="6">
        <v>0</v>
      </c>
      <c r="I153" s="6" t="s">
        <v>34</v>
      </c>
      <c r="J153" s="6"/>
      <c r="K153" s="6" t="str">
        <f t="shared" si="8"/>
        <v>橙</v>
      </c>
      <c r="L153" s="6">
        <v>6</v>
      </c>
      <c r="M153" s="6">
        <v>0</v>
      </c>
      <c r="N153" s="6">
        <v>0</v>
      </c>
    </row>
    <row r="154" spans="1:14" ht="16.5" customHeight="1">
      <c r="A154" s="1" t="s">
        <v>32</v>
      </c>
      <c r="B154" s="4">
        <f>J154*100+VLOOKUP(K154,Sheet2!A:B,2,0)*100+Sheet1!L154+1000</f>
        <v>1406</v>
      </c>
      <c r="C154" s="4">
        <v>2</v>
      </c>
      <c r="D154" s="14" t="str">
        <f>"副属性--"&amp;INDEX(Sheet5!A:A,MATCH(Sheet1!F154,Sheet5!B:B,0))&amp;"+"&amp;G154&amp;"_通用_位置_"&amp;K154</f>
        <v>副属性--生命加成+56_通用_位置_紫</v>
      </c>
      <c r="E154" s="15" t="s">
        <v>33</v>
      </c>
      <c r="F154" s="4">
        <v>4</v>
      </c>
      <c r="G154" s="4">
        <f>VLOOKUP(F154&amp;K154,Sheet4!E:F,2,0)</f>
        <v>56</v>
      </c>
      <c r="H154" s="6">
        <v>0</v>
      </c>
      <c r="I154" s="6" t="s">
        <v>34</v>
      </c>
      <c r="J154" s="6"/>
      <c r="K154" s="6" t="str">
        <f t="shared" si="8"/>
        <v>紫</v>
      </c>
      <c r="L154" s="6">
        <v>6</v>
      </c>
      <c r="M154" s="6">
        <v>0</v>
      </c>
      <c r="N154" s="6">
        <v>0</v>
      </c>
    </row>
    <row r="155" spans="1:14" ht="16.5" customHeight="1">
      <c r="A155" s="1" t="s">
        <v>32</v>
      </c>
      <c r="B155" s="4">
        <f>J155*100+VLOOKUP(K155,Sheet2!A:B,2,0)*100+Sheet1!L155+1000</f>
        <v>1306</v>
      </c>
      <c r="C155" s="4">
        <v>2</v>
      </c>
      <c r="D155" s="14" t="str">
        <f>"副属性--"&amp;INDEX(Sheet5!A:A,MATCH(Sheet1!F155,Sheet5!B:B,0))&amp;"+"&amp;G155&amp;"_通用_位置_"&amp;K155</f>
        <v>副属性--生命加成+40_通用_位置_蓝</v>
      </c>
      <c r="E155" s="15" t="s">
        <v>33</v>
      </c>
      <c r="F155" s="4">
        <v>4</v>
      </c>
      <c r="G155" s="4">
        <f>VLOOKUP(F155&amp;K155,Sheet4!E:F,2,0)</f>
        <v>40</v>
      </c>
      <c r="H155" s="6">
        <v>0</v>
      </c>
      <c r="I155" s="6" t="s">
        <v>34</v>
      </c>
      <c r="J155" s="6"/>
      <c r="K155" s="6" t="str">
        <f t="shared" si="8"/>
        <v>蓝</v>
      </c>
      <c r="L155" s="6">
        <v>6</v>
      </c>
      <c r="M155" s="6">
        <v>0</v>
      </c>
      <c r="N155" s="6">
        <v>0</v>
      </c>
    </row>
    <row r="156" spans="1:14" ht="16.5" customHeight="1">
      <c r="A156" s="1" t="s">
        <v>32</v>
      </c>
      <c r="B156" s="4">
        <f>J156*100+VLOOKUP(K156,Sheet2!A:B,2,0)*100+Sheet1!L156+1000</f>
        <v>1206</v>
      </c>
      <c r="C156" s="4">
        <v>2</v>
      </c>
      <c r="D156" s="14" t="str">
        <f>"副属性--"&amp;INDEX(Sheet5!A:A,MATCH(Sheet1!F156,Sheet5!B:B,0))&amp;"+"&amp;G156&amp;"_通用_位置_"&amp;K156</f>
        <v>副属性--生命加成+28_通用_位置_绿</v>
      </c>
      <c r="E156" s="15" t="s">
        <v>33</v>
      </c>
      <c r="F156" s="4">
        <v>4</v>
      </c>
      <c r="G156" s="4">
        <f>VLOOKUP(F156&amp;K156,Sheet4!E:F,2,0)</f>
        <v>28</v>
      </c>
      <c r="H156" s="6">
        <v>0</v>
      </c>
      <c r="I156" s="6" t="s">
        <v>34</v>
      </c>
      <c r="J156" s="6"/>
      <c r="K156" s="6" t="str">
        <f t="shared" si="8"/>
        <v>绿</v>
      </c>
      <c r="L156" s="6">
        <v>6</v>
      </c>
      <c r="M156" s="6">
        <v>0</v>
      </c>
      <c r="N156" s="6">
        <v>0</v>
      </c>
    </row>
    <row r="157" spans="1:14" ht="16.5" customHeight="1">
      <c r="A157" s="1" t="s">
        <v>32</v>
      </c>
      <c r="B157" s="4">
        <f>J157*100+VLOOKUP(K157,Sheet2!A:B,2,0)*100+Sheet1!L157+1000</f>
        <v>1106</v>
      </c>
      <c r="C157" s="4">
        <v>2</v>
      </c>
      <c r="D157" s="14" t="str">
        <f>"副属性--"&amp;INDEX(Sheet5!A:A,MATCH(Sheet1!F157,Sheet5!B:B,0))&amp;"+"&amp;G157&amp;"_通用_位置_"&amp;K157</f>
        <v>副属性--生命加成+20_通用_位置_白</v>
      </c>
      <c r="E157" s="15" t="s">
        <v>33</v>
      </c>
      <c r="F157" s="4">
        <v>4</v>
      </c>
      <c r="G157" s="4">
        <f>VLOOKUP(F157&amp;K157,Sheet4!E:F,2,0)</f>
        <v>20</v>
      </c>
      <c r="H157" s="6">
        <v>0</v>
      </c>
      <c r="I157" s="6" t="s">
        <v>34</v>
      </c>
      <c r="J157" s="6"/>
      <c r="K157" s="6" t="str">
        <f t="shared" si="8"/>
        <v>白</v>
      </c>
      <c r="L157" s="6">
        <v>6</v>
      </c>
      <c r="M157" s="6">
        <v>0</v>
      </c>
      <c r="N157" s="6">
        <v>0</v>
      </c>
    </row>
    <row r="158" spans="1:14" ht="16.5" customHeight="1">
      <c r="A158" s="1" t="s">
        <v>32</v>
      </c>
      <c r="B158" s="4">
        <f>J158*100+VLOOKUP(K158,Sheet2!A:B,2,0)*100+Sheet1!L158+1000</f>
        <v>1507</v>
      </c>
      <c r="C158" s="4">
        <v>2</v>
      </c>
      <c r="D158" s="14" t="str">
        <f>"副属性--"&amp;INDEX(Sheet5!A:A,MATCH(Sheet1!F158,Sheet5!B:B,0))&amp;"+"&amp;G158&amp;"_通用_位置_"&amp;K158</f>
        <v>副属性--防御+85_通用_位置_橙</v>
      </c>
      <c r="E158" s="15" t="s">
        <v>33</v>
      </c>
      <c r="F158" s="4">
        <v>15</v>
      </c>
      <c r="G158" s="4">
        <f>VLOOKUP(F158&amp;K158,Sheet4!E:F,2,0)</f>
        <v>85</v>
      </c>
      <c r="H158" s="6">
        <v>0</v>
      </c>
      <c r="I158" s="6" t="s">
        <v>34</v>
      </c>
      <c r="J158" s="6"/>
      <c r="K158" s="6" t="str">
        <f t="shared" si="8"/>
        <v>橙</v>
      </c>
      <c r="L158" s="6">
        <v>7</v>
      </c>
      <c r="M158" s="6">
        <v>0</v>
      </c>
      <c r="N158" s="6">
        <v>0</v>
      </c>
    </row>
    <row r="159" spans="1:14" ht="16.5" customHeight="1">
      <c r="A159" s="1" t="s">
        <v>32</v>
      </c>
      <c r="B159" s="4">
        <f>J159*100+VLOOKUP(K159,Sheet2!A:B,2,0)*100+Sheet1!L159+1000</f>
        <v>1407</v>
      </c>
      <c r="C159" s="4">
        <v>2</v>
      </c>
      <c r="D159" s="14" t="str">
        <f>"副属性--"&amp;INDEX(Sheet5!A:A,MATCH(Sheet1!F159,Sheet5!B:B,0))&amp;"+"&amp;G159&amp;"_通用_位置_"&amp;K159</f>
        <v>副属性--防御+68_通用_位置_紫</v>
      </c>
      <c r="E159" s="15" t="s">
        <v>33</v>
      </c>
      <c r="F159" s="4">
        <v>15</v>
      </c>
      <c r="G159" s="4">
        <f>VLOOKUP(F159&amp;K159,Sheet4!E:F,2,0)</f>
        <v>68</v>
      </c>
      <c r="H159" s="6">
        <v>0</v>
      </c>
      <c r="I159" s="6" t="s">
        <v>34</v>
      </c>
      <c r="J159" s="6"/>
      <c r="K159" s="6" t="str">
        <f t="shared" si="8"/>
        <v>紫</v>
      </c>
      <c r="L159" s="6">
        <v>7</v>
      </c>
      <c r="M159" s="6">
        <v>0</v>
      </c>
      <c r="N159" s="6">
        <v>0</v>
      </c>
    </row>
    <row r="160" spans="1:14" ht="16.5" customHeight="1">
      <c r="A160" s="1" t="s">
        <v>32</v>
      </c>
      <c r="B160" s="4">
        <f>J160*100+VLOOKUP(K160,Sheet2!A:B,2,0)*100+Sheet1!L160+1000</f>
        <v>1307</v>
      </c>
      <c r="C160" s="4">
        <v>2</v>
      </c>
      <c r="D160" s="14" t="str">
        <f>"副属性--"&amp;INDEX(Sheet5!A:A,MATCH(Sheet1!F160,Sheet5!B:B,0))&amp;"+"&amp;G160&amp;"_通用_位置_"&amp;K160</f>
        <v>副属性--防御+48_通用_位置_蓝</v>
      </c>
      <c r="E160" s="15" t="s">
        <v>33</v>
      </c>
      <c r="F160" s="4">
        <v>15</v>
      </c>
      <c r="G160" s="4">
        <f>VLOOKUP(F160&amp;K160,Sheet4!E:F,2,0)</f>
        <v>48</v>
      </c>
      <c r="H160" s="6">
        <v>0</v>
      </c>
      <c r="I160" s="6" t="s">
        <v>34</v>
      </c>
      <c r="J160" s="6"/>
      <c r="K160" s="6" t="str">
        <f t="shared" si="8"/>
        <v>蓝</v>
      </c>
      <c r="L160" s="6">
        <v>7</v>
      </c>
      <c r="M160" s="6">
        <v>0</v>
      </c>
      <c r="N160" s="6">
        <v>0</v>
      </c>
    </row>
    <row r="161" spans="1:14" ht="16.5" customHeight="1">
      <c r="A161" s="1" t="s">
        <v>32</v>
      </c>
      <c r="B161" s="4">
        <f>J161*100+VLOOKUP(K161,Sheet2!A:B,2,0)*100+Sheet1!L161+1000</f>
        <v>1207</v>
      </c>
      <c r="C161" s="4">
        <v>2</v>
      </c>
      <c r="D161" s="14" t="str">
        <f>"副属性--"&amp;INDEX(Sheet5!A:A,MATCH(Sheet1!F161,Sheet5!B:B,0))&amp;"+"&amp;G161&amp;"_通用_位置_"&amp;K161</f>
        <v>副属性--防御+34_通用_位置_绿</v>
      </c>
      <c r="E161" s="15" t="s">
        <v>33</v>
      </c>
      <c r="F161" s="4">
        <v>15</v>
      </c>
      <c r="G161" s="4">
        <f>VLOOKUP(F161&amp;K161,Sheet4!E:F,2,0)</f>
        <v>34</v>
      </c>
      <c r="H161" s="6">
        <v>0</v>
      </c>
      <c r="I161" s="6" t="s">
        <v>34</v>
      </c>
      <c r="J161" s="6"/>
      <c r="K161" s="6" t="str">
        <f t="shared" si="8"/>
        <v>绿</v>
      </c>
      <c r="L161" s="6">
        <v>7</v>
      </c>
      <c r="M161" s="6">
        <v>0</v>
      </c>
      <c r="N161" s="6">
        <v>0</v>
      </c>
    </row>
    <row r="162" spans="1:14" ht="16.5" customHeight="1">
      <c r="A162" s="1" t="s">
        <v>32</v>
      </c>
      <c r="B162" s="4">
        <f>J162*100+VLOOKUP(K162,Sheet2!A:B,2,0)*100+Sheet1!L162+1000</f>
        <v>1107</v>
      </c>
      <c r="C162" s="4">
        <v>2</v>
      </c>
      <c r="D162" s="14" t="str">
        <f>"副属性--"&amp;INDEX(Sheet5!A:A,MATCH(Sheet1!F162,Sheet5!B:B,0))&amp;"+"&amp;G162&amp;"_通用_位置_"&amp;K162</f>
        <v>副属性--防御+24_通用_位置_白</v>
      </c>
      <c r="E162" s="15" t="s">
        <v>33</v>
      </c>
      <c r="F162" s="4">
        <v>15</v>
      </c>
      <c r="G162" s="4">
        <f>VLOOKUP(F162&amp;K162,Sheet4!E:F,2,0)</f>
        <v>24</v>
      </c>
      <c r="H162" s="6">
        <v>0</v>
      </c>
      <c r="I162" s="6" t="s">
        <v>34</v>
      </c>
      <c r="J162" s="6"/>
      <c r="K162" s="6" t="str">
        <f t="shared" si="8"/>
        <v>白</v>
      </c>
      <c r="L162" s="6">
        <v>7</v>
      </c>
      <c r="M162" s="6">
        <v>0</v>
      </c>
      <c r="N162" s="6">
        <v>0</v>
      </c>
    </row>
    <row r="163" spans="1:14" ht="16.5" customHeight="1">
      <c r="A163" s="1" t="s">
        <v>32</v>
      </c>
      <c r="B163" s="4">
        <f>J163*100+VLOOKUP(K163,Sheet2!A:B,2,0)*100+Sheet1!L163+1000</f>
        <v>1508</v>
      </c>
      <c r="C163" s="4">
        <v>2</v>
      </c>
      <c r="D163" s="14" t="str">
        <f>"副属性--"&amp;INDEX(Sheet5!A:A,MATCH(Sheet1!F163,Sheet5!B:B,0))&amp;"+"&amp;G163&amp;"_通用_位置_"&amp;K163</f>
        <v>副属性--防御加成+40_通用_位置_橙</v>
      </c>
      <c r="E163" s="15" t="s">
        <v>33</v>
      </c>
      <c r="F163" s="4">
        <v>14</v>
      </c>
      <c r="G163" s="4">
        <f>VLOOKUP(F163&amp;K163,Sheet4!E:F,2,0)</f>
        <v>40</v>
      </c>
      <c r="H163" s="6">
        <v>0</v>
      </c>
      <c r="I163" s="6" t="s">
        <v>34</v>
      </c>
      <c r="J163" s="6"/>
      <c r="K163" s="6" t="str">
        <f t="shared" si="8"/>
        <v>橙</v>
      </c>
      <c r="L163" s="6">
        <v>8</v>
      </c>
      <c r="M163" s="6">
        <v>0</v>
      </c>
      <c r="N163" s="6">
        <v>0</v>
      </c>
    </row>
    <row r="164" spans="1:14" ht="16.5" customHeight="1">
      <c r="A164" s="1" t="s">
        <v>32</v>
      </c>
      <c r="B164" s="4">
        <f>J164*100+VLOOKUP(K164,Sheet2!A:B,2,0)*100+Sheet1!L164+1000</f>
        <v>1408</v>
      </c>
      <c r="C164" s="4">
        <v>2</v>
      </c>
      <c r="D164" s="14" t="str">
        <f>"副属性--"&amp;INDEX(Sheet5!A:A,MATCH(Sheet1!F164,Sheet5!B:B,0))&amp;"+"&amp;G164&amp;"_通用_位置_"&amp;K164</f>
        <v>副属性--防御加成+34_通用_位置_紫</v>
      </c>
      <c r="E164" s="15" t="s">
        <v>33</v>
      </c>
      <c r="F164" s="4">
        <v>14</v>
      </c>
      <c r="G164" s="4">
        <f>VLOOKUP(F164&amp;K164,Sheet4!E:F,2,0)</f>
        <v>34</v>
      </c>
      <c r="H164" s="6">
        <v>0</v>
      </c>
      <c r="I164" s="6" t="s">
        <v>34</v>
      </c>
      <c r="J164" s="6"/>
      <c r="K164" s="6" t="str">
        <f t="shared" si="8"/>
        <v>紫</v>
      </c>
      <c r="L164" s="6">
        <v>8</v>
      </c>
      <c r="M164" s="6">
        <v>0</v>
      </c>
      <c r="N164" s="6">
        <v>0</v>
      </c>
    </row>
    <row r="165" spans="1:14" ht="16.5" customHeight="1">
      <c r="A165" s="1" t="s">
        <v>32</v>
      </c>
      <c r="B165" s="4">
        <f>J165*100+VLOOKUP(K165,Sheet2!A:B,2,0)*100+Sheet1!L165+1000</f>
        <v>1308</v>
      </c>
      <c r="C165" s="4">
        <v>2</v>
      </c>
      <c r="D165" s="14" t="str">
        <f>"副属性--"&amp;INDEX(Sheet5!A:A,MATCH(Sheet1!F165,Sheet5!B:B,0))&amp;"+"&amp;G165&amp;"_通用_位置_"&amp;K165</f>
        <v>副属性--防御加成+24_通用_位置_蓝</v>
      </c>
      <c r="E165" s="15" t="s">
        <v>33</v>
      </c>
      <c r="F165" s="4">
        <v>14</v>
      </c>
      <c r="G165" s="4">
        <f>VLOOKUP(F165&amp;K165,Sheet4!E:F,2,0)</f>
        <v>24</v>
      </c>
      <c r="H165" s="6">
        <v>0</v>
      </c>
      <c r="I165" s="6" t="s">
        <v>34</v>
      </c>
      <c r="J165" s="6"/>
      <c r="K165" s="6" t="str">
        <f t="shared" ref="K165:K187" si="9">K160</f>
        <v>蓝</v>
      </c>
      <c r="L165" s="6">
        <v>8</v>
      </c>
      <c r="M165" s="6">
        <v>0</v>
      </c>
      <c r="N165" s="6">
        <v>0</v>
      </c>
    </row>
    <row r="166" spans="1:14" ht="16.5" customHeight="1">
      <c r="A166" s="1" t="s">
        <v>32</v>
      </c>
      <c r="B166" s="4">
        <f>J166*100+VLOOKUP(K166,Sheet2!A:B,2,0)*100+Sheet1!L166+1000</f>
        <v>1208</v>
      </c>
      <c r="C166" s="4">
        <v>2</v>
      </c>
      <c r="D166" s="14" t="str">
        <f>"副属性--"&amp;INDEX(Sheet5!A:A,MATCH(Sheet1!F166,Sheet5!B:B,0))&amp;"+"&amp;G166&amp;"_通用_位置_"&amp;K166</f>
        <v>副属性--防御加成+17_通用_位置_绿</v>
      </c>
      <c r="E166" s="15" t="s">
        <v>33</v>
      </c>
      <c r="F166" s="4">
        <v>14</v>
      </c>
      <c r="G166" s="4">
        <f>VLOOKUP(F166&amp;K166,Sheet4!E:F,2,0)</f>
        <v>17</v>
      </c>
      <c r="H166" s="6">
        <v>0</v>
      </c>
      <c r="I166" s="6" t="s">
        <v>34</v>
      </c>
      <c r="J166" s="6"/>
      <c r="K166" s="6" t="str">
        <f t="shared" si="9"/>
        <v>绿</v>
      </c>
      <c r="L166" s="6">
        <v>8</v>
      </c>
      <c r="M166" s="6">
        <v>0</v>
      </c>
      <c r="N166" s="6">
        <v>0</v>
      </c>
    </row>
    <row r="167" spans="1:14" ht="16.5" customHeight="1">
      <c r="A167" s="1" t="s">
        <v>32</v>
      </c>
      <c r="B167" s="4">
        <f>J167*100+VLOOKUP(K167,Sheet2!A:B,2,0)*100+Sheet1!L167+1000</f>
        <v>1108</v>
      </c>
      <c r="C167" s="4">
        <v>2</v>
      </c>
      <c r="D167" s="14" t="str">
        <f>"副属性--"&amp;INDEX(Sheet5!A:A,MATCH(Sheet1!F167,Sheet5!B:B,0))&amp;"+"&amp;G167&amp;"_通用_位置_"&amp;K167</f>
        <v>副属性--防御加成+12_通用_位置_白</v>
      </c>
      <c r="E167" s="15" t="s">
        <v>33</v>
      </c>
      <c r="F167" s="4">
        <v>14</v>
      </c>
      <c r="G167" s="4">
        <f>VLOOKUP(F167&amp;K167,Sheet4!E:F,2,0)</f>
        <v>12</v>
      </c>
      <c r="H167" s="6">
        <v>0</v>
      </c>
      <c r="I167" s="6" t="s">
        <v>34</v>
      </c>
      <c r="J167" s="6"/>
      <c r="K167" s="6" t="str">
        <f t="shared" si="9"/>
        <v>白</v>
      </c>
      <c r="L167" s="6">
        <v>8</v>
      </c>
      <c r="M167" s="6">
        <v>0</v>
      </c>
      <c r="N167" s="6">
        <v>0</v>
      </c>
    </row>
    <row r="168" spans="1:14" ht="16.5" customHeight="1">
      <c r="A168" s="1" t="s">
        <v>32</v>
      </c>
      <c r="B168" s="4">
        <f>J168*100+VLOOKUP(K168,Sheet2!A:B,2,0)*100+Sheet1!L168+1000</f>
        <v>1509</v>
      </c>
      <c r="C168" s="4">
        <v>2</v>
      </c>
      <c r="D168" s="14" t="str">
        <f>"副属性--"&amp;INDEX(Sheet5!A:A,MATCH(Sheet1!F168,Sheet5!B:B,0))&amp;"+"&amp;G168&amp;"_通用_位置_"&amp;K168</f>
        <v>副属性--速度+8_通用_位置_橙</v>
      </c>
      <c r="E168" s="15" t="s">
        <v>33</v>
      </c>
      <c r="F168" s="4">
        <v>40</v>
      </c>
      <c r="G168" s="4">
        <f>VLOOKUP(F168&amp;K168,Sheet4!E:F,2,0)</f>
        <v>8</v>
      </c>
      <c r="H168" s="6">
        <v>0</v>
      </c>
      <c r="I168" s="6" t="s">
        <v>34</v>
      </c>
      <c r="J168" s="6"/>
      <c r="K168" s="6" t="str">
        <f t="shared" si="9"/>
        <v>橙</v>
      </c>
      <c r="L168" s="6">
        <v>9</v>
      </c>
      <c r="M168" s="6">
        <v>0</v>
      </c>
      <c r="N168" s="6">
        <v>0</v>
      </c>
    </row>
    <row r="169" spans="1:14" ht="16.5" customHeight="1">
      <c r="A169" s="1" t="s">
        <v>32</v>
      </c>
      <c r="B169" s="4">
        <f>J169*100+VLOOKUP(K169,Sheet2!A:B,2,0)*100+Sheet1!L169+1000</f>
        <v>1409</v>
      </c>
      <c r="C169" s="4">
        <v>2</v>
      </c>
      <c r="D169" s="14" t="str">
        <f>"副属性--"&amp;INDEX(Sheet5!A:A,MATCH(Sheet1!F169,Sheet5!B:B,0))&amp;"+"&amp;G169&amp;"_通用_位置_"&amp;K169</f>
        <v>副属性--速度+7_通用_位置_紫</v>
      </c>
      <c r="E169" s="15" t="s">
        <v>33</v>
      </c>
      <c r="F169" s="4">
        <v>40</v>
      </c>
      <c r="G169" s="4">
        <f>VLOOKUP(F169&amp;K169,Sheet4!E:F,2,0)</f>
        <v>7</v>
      </c>
      <c r="H169" s="6">
        <v>0</v>
      </c>
      <c r="I169" s="6" t="s">
        <v>34</v>
      </c>
      <c r="J169" s="6"/>
      <c r="K169" s="6" t="str">
        <f t="shared" si="9"/>
        <v>紫</v>
      </c>
      <c r="L169" s="6">
        <v>9</v>
      </c>
      <c r="M169" s="6">
        <v>0</v>
      </c>
      <c r="N169" s="6">
        <v>0</v>
      </c>
    </row>
    <row r="170" spans="1:14" ht="16.5" customHeight="1">
      <c r="A170" s="1" t="s">
        <v>32</v>
      </c>
      <c r="B170" s="4">
        <f>J170*100+VLOOKUP(K170,Sheet2!A:B,2,0)*100+Sheet1!L170+1000</f>
        <v>1309</v>
      </c>
      <c r="C170" s="4">
        <v>2</v>
      </c>
      <c r="D170" s="14" t="str">
        <f>"副属性--"&amp;INDEX(Sheet5!A:A,MATCH(Sheet1!F170,Sheet5!B:B,0))&amp;"+"&amp;G170&amp;"_通用_位置_"&amp;K170</f>
        <v>副属性--速度+5_通用_位置_蓝</v>
      </c>
      <c r="E170" s="15" t="s">
        <v>33</v>
      </c>
      <c r="F170" s="4">
        <v>40</v>
      </c>
      <c r="G170" s="4">
        <f>VLOOKUP(F170&amp;K170,Sheet4!E:F,2,0)</f>
        <v>5</v>
      </c>
      <c r="H170" s="6">
        <v>0</v>
      </c>
      <c r="I170" s="6" t="s">
        <v>34</v>
      </c>
      <c r="J170" s="6"/>
      <c r="K170" s="6" t="str">
        <f t="shared" si="9"/>
        <v>蓝</v>
      </c>
      <c r="L170" s="6">
        <v>9</v>
      </c>
      <c r="M170" s="6">
        <v>0</v>
      </c>
      <c r="N170" s="6">
        <v>0</v>
      </c>
    </row>
    <row r="171" spans="1:14" ht="16.5" customHeight="1">
      <c r="A171" s="1" t="s">
        <v>32</v>
      </c>
      <c r="B171" s="4">
        <f>J171*100+VLOOKUP(K171,Sheet2!A:B,2,0)*100+Sheet1!L171+1000</f>
        <v>1209</v>
      </c>
      <c r="C171" s="4">
        <v>2</v>
      </c>
      <c r="D171" s="14" t="str">
        <f>"副属性--"&amp;INDEX(Sheet5!A:A,MATCH(Sheet1!F171,Sheet5!B:B,0))&amp;"+"&amp;G171&amp;"_通用_位置_"&amp;K171</f>
        <v>副属性--速度+4_通用_位置_绿</v>
      </c>
      <c r="E171" s="15" t="s">
        <v>33</v>
      </c>
      <c r="F171" s="4">
        <v>40</v>
      </c>
      <c r="G171" s="4">
        <f>VLOOKUP(F171&amp;K171,Sheet4!E:F,2,0)</f>
        <v>4</v>
      </c>
      <c r="H171" s="6">
        <v>0</v>
      </c>
      <c r="I171" s="6" t="s">
        <v>34</v>
      </c>
      <c r="J171" s="6"/>
      <c r="K171" s="6" t="str">
        <f t="shared" si="9"/>
        <v>绿</v>
      </c>
      <c r="L171" s="6">
        <v>9</v>
      </c>
      <c r="M171" s="6">
        <v>0</v>
      </c>
      <c r="N171" s="6">
        <v>0</v>
      </c>
    </row>
    <row r="172" spans="1:14" ht="16.5" customHeight="1">
      <c r="A172" s="1" t="s">
        <v>32</v>
      </c>
      <c r="B172" s="4">
        <f>J172*100+VLOOKUP(K172,Sheet2!A:B,2,0)*100+Sheet1!L172+1000</f>
        <v>1109</v>
      </c>
      <c r="C172" s="4">
        <v>2</v>
      </c>
      <c r="D172" s="14" t="str">
        <f>"副属性--"&amp;INDEX(Sheet5!A:A,MATCH(Sheet1!F172,Sheet5!B:B,0))&amp;"+"&amp;G172&amp;"_通用_位置_"&amp;K172</f>
        <v>副属性--速度+3_通用_位置_白</v>
      </c>
      <c r="E172" s="15" t="s">
        <v>33</v>
      </c>
      <c r="F172" s="4">
        <v>40</v>
      </c>
      <c r="G172" s="4">
        <f>VLOOKUP(F172&amp;K172,Sheet4!E:F,2,0)</f>
        <v>3</v>
      </c>
      <c r="H172" s="6">
        <v>0</v>
      </c>
      <c r="I172" s="6" t="s">
        <v>34</v>
      </c>
      <c r="J172" s="6"/>
      <c r="K172" s="6" t="str">
        <f t="shared" si="9"/>
        <v>白</v>
      </c>
      <c r="L172" s="6">
        <v>9</v>
      </c>
      <c r="M172" s="6">
        <v>0</v>
      </c>
      <c r="N172" s="6">
        <v>0</v>
      </c>
    </row>
    <row r="173" spans="1:14" ht="16.5" customHeight="1">
      <c r="A173" s="1" t="s">
        <v>32</v>
      </c>
      <c r="B173" s="4">
        <f>J173*100+VLOOKUP(K173,Sheet2!A:B,2,0)*100+Sheet1!L173+1000</f>
        <v>1510</v>
      </c>
      <c r="C173" s="4">
        <v>2</v>
      </c>
      <c r="D173" s="14" t="str">
        <f>"副属性--"&amp;INDEX(Sheet5!A:A,MATCH(Sheet1!F173,Sheet5!B:B,0))&amp;"+"&amp;G173&amp;"_通用_位置_"&amp;K173</f>
        <v>副属性--命中+23_通用_位置_橙</v>
      </c>
      <c r="E173" s="15" t="s">
        <v>33</v>
      </c>
      <c r="F173" s="4">
        <v>28</v>
      </c>
      <c r="G173" s="4">
        <f>VLOOKUP(F173&amp;K173,Sheet4!E:F,2,0)</f>
        <v>23</v>
      </c>
      <c r="H173" s="6">
        <v>0</v>
      </c>
      <c r="I173" s="6" t="s">
        <v>34</v>
      </c>
      <c r="J173" s="6"/>
      <c r="K173" s="6" t="str">
        <f t="shared" si="9"/>
        <v>橙</v>
      </c>
      <c r="L173" s="6">
        <v>10</v>
      </c>
      <c r="M173" s="6">
        <v>0</v>
      </c>
      <c r="N173" s="6">
        <v>0</v>
      </c>
    </row>
    <row r="174" spans="1:14" ht="16.5" customHeight="1">
      <c r="A174" s="1" t="s">
        <v>32</v>
      </c>
      <c r="B174" s="4">
        <f>J174*100+VLOOKUP(K174,Sheet2!A:B,2,0)*100+Sheet1!L174+1000</f>
        <v>1410</v>
      </c>
      <c r="C174" s="4">
        <v>2</v>
      </c>
      <c r="D174" s="14" t="str">
        <f>"副属性--"&amp;INDEX(Sheet5!A:A,MATCH(Sheet1!F174,Sheet5!B:B,0))&amp;"+"&amp;G174&amp;"_通用_位置_"&amp;K174</f>
        <v>副属性--命中+19_通用_位置_紫</v>
      </c>
      <c r="E174" s="15" t="s">
        <v>33</v>
      </c>
      <c r="F174" s="4">
        <v>28</v>
      </c>
      <c r="G174" s="4">
        <f>VLOOKUP(F174&amp;K174,Sheet4!E:F,2,0)</f>
        <v>19</v>
      </c>
      <c r="H174" s="6">
        <v>0</v>
      </c>
      <c r="I174" s="6" t="s">
        <v>34</v>
      </c>
      <c r="J174" s="6"/>
      <c r="K174" s="6" t="str">
        <f t="shared" si="9"/>
        <v>紫</v>
      </c>
      <c r="L174" s="6">
        <v>10</v>
      </c>
      <c r="M174" s="6">
        <v>0</v>
      </c>
      <c r="N174" s="6">
        <v>0</v>
      </c>
    </row>
    <row r="175" spans="1:14" ht="16.5" customHeight="1">
      <c r="A175" s="1" t="s">
        <v>32</v>
      </c>
      <c r="B175" s="4">
        <f>J175*100+VLOOKUP(K175,Sheet2!A:B,2,0)*100+Sheet1!L175+1000</f>
        <v>1310</v>
      </c>
      <c r="C175" s="4">
        <v>2</v>
      </c>
      <c r="D175" s="14" t="str">
        <f>"副属性--"&amp;INDEX(Sheet5!A:A,MATCH(Sheet1!F175,Sheet5!B:B,0))&amp;"+"&amp;G175&amp;"_通用_位置_"&amp;K175</f>
        <v>副属性--命中+14_通用_位置_蓝</v>
      </c>
      <c r="E175" s="15" t="s">
        <v>33</v>
      </c>
      <c r="F175" s="4">
        <v>28</v>
      </c>
      <c r="G175" s="4">
        <f>VLOOKUP(F175&amp;K175,Sheet4!E:F,2,0)</f>
        <v>14</v>
      </c>
      <c r="H175" s="6">
        <v>0</v>
      </c>
      <c r="I175" s="6" t="s">
        <v>34</v>
      </c>
      <c r="J175" s="6"/>
      <c r="K175" s="6" t="str">
        <f t="shared" si="9"/>
        <v>蓝</v>
      </c>
      <c r="L175" s="6">
        <v>10</v>
      </c>
      <c r="M175" s="6">
        <v>0</v>
      </c>
      <c r="N175" s="6">
        <v>0</v>
      </c>
    </row>
    <row r="176" spans="1:14" ht="16.5" customHeight="1">
      <c r="A176" s="1" t="s">
        <v>32</v>
      </c>
      <c r="B176" s="4">
        <f>J176*100+VLOOKUP(K176,Sheet2!A:B,2,0)*100+Sheet1!L176+1000</f>
        <v>1210</v>
      </c>
      <c r="C176" s="4">
        <v>2</v>
      </c>
      <c r="D176" s="14" t="str">
        <f>"副属性--"&amp;INDEX(Sheet5!A:A,MATCH(Sheet1!F176,Sheet5!B:B,0))&amp;"+"&amp;G176&amp;"_通用_位置_"&amp;K176</f>
        <v>副属性--命中+10_通用_位置_绿</v>
      </c>
      <c r="E176" s="15" t="s">
        <v>33</v>
      </c>
      <c r="F176" s="4">
        <v>28</v>
      </c>
      <c r="G176" s="4">
        <f>VLOOKUP(F176&amp;K176,Sheet4!E:F,2,0)</f>
        <v>10</v>
      </c>
      <c r="H176" s="6">
        <v>0</v>
      </c>
      <c r="I176" s="6" t="s">
        <v>34</v>
      </c>
      <c r="J176" s="6"/>
      <c r="K176" s="6" t="str">
        <f t="shared" si="9"/>
        <v>绿</v>
      </c>
      <c r="L176" s="6">
        <v>10</v>
      </c>
      <c r="M176" s="6">
        <v>0</v>
      </c>
      <c r="N176" s="6">
        <v>0</v>
      </c>
    </row>
    <row r="177" spans="1:14" ht="16.5" customHeight="1">
      <c r="A177" s="1" t="s">
        <v>32</v>
      </c>
      <c r="B177" s="4">
        <f>J177*100+VLOOKUP(K177,Sheet2!A:B,2,0)*100+Sheet1!L177+1000</f>
        <v>1110</v>
      </c>
      <c r="C177" s="4">
        <v>2</v>
      </c>
      <c r="D177" s="14" t="str">
        <f>"副属性--"&amp;INDEX(Sheet5!A:A,MATCH(Sheet1!F177,Sheet5!B:B,0))&amp;"+"&amp;G177&amp;"_通用_位置_"&amp;K177</f>
        <v>副属性--命中+7_通用_位置_白</v>
      </c>
      <c r="E177" s="15" t="s">
        <v>33</v>
      </c>
      <c r="F177" s="4">
        <v>28</v>
      </c>
      <c r="G177" s="4">
        <f>VLOOKUP(F177&amp;K177,Sheet4!E:F,2,0)</f>
        <v>7</v>
      </c>
      <c r="H177" s="6">
        <v>0</v>
      </c>
      <c r="I177" s="6" t="s">
        <v>34</v>
      </c>
      <c r="J177" s="6"/>
      <c r="K177" s="6" t="str">
        <f t="shared" si="9"/>
        <v>白</v>
      </c>
      <c r="L177" s="6">
        <v>10</v>
      </c>
      <c r="M177" s="6">
        <v>0</v>
      </c>
      <c r="N177" s="6">
        <v>0</v>
      </c>
    </row>
    <row r="178" spans="1:14" ht="16.5" customHeight="1">
      <c r="A178" s="1" t="s">
        <v>32</v>
      </c>
      <c r="B178" s="4">
        <f>J178*100+VLOOKUP(K178,Sheet2!A:B,2,0)*100+Sheet1!L178+1000</f>
        <v>1511</v>
      </c>
      <c r="C178" s="4">
        <v>2</v>
      </c>
      <c r="D178" s="14" t="str">
        <f>"副属性--"&amp;INDEX(Sheet5!A:A,MATCH(Sheet1!F178,Sheet5!B:B,0))&amp;"+"&amp;G178&amp;"_通用_位置_"&amp;K178</f>
        <v>副属性--抵抗+23_通用_位置_橙</v>
      </c>
      <c r="E178" s="15" t="s">
        <v>33</v>
      </c>
      <c r="F178" s="4">
        <v>33</v>
      </c>
      <c r="G178" s="4">
        <f>VLOOKUP(F178&amp;K178,Sheet4!E:F,2,0)</f>
        <v>23</v>
      </c>
      <c r="H178" s="6">
        <v>0</v>
      </c>
      <c r="I178" s="6" t="s">
        <v>34</v>
      </c>
      <c r="J178" s="6"/>
      <c r="K178" s="6" t="str">
        <f t="shared" si="9"/>
        <v>橙</v>
      </c>
      <c r="L178" s="6">
        <v>11</v>
      </c>
      <c r="M178" s="6">
        <v>0</v>
      </c>
      <c r="N178" s="6">
        <v>0</v>
      </c>
    </row>
    <row r="179" spans="1:14" ht="16.5" customHeight="1">
      <c r="A179" s="1" t="s">
        <v>32</v>
      </c>
      <c r="B179" s="4">
        <f>J179*100+VLOOKUP(K179,Sheet2!A:B,2,0)*100+Sheet1!L179+1000</f>
        <v>1411</v>
      </c>
      <c r="C179" s="4">
        <v>2</v>
      </c>
      <c r="D179" s="14" t="str">
        <f>"副属性--"&amp;INDEX(Sheet5!A:A,MATCH(Sheet1!F179,Sheet5!B:B,0))&amp;"+"&amp;G179&amp;"_通用_位置_"&amp;K179</f>
        <v>副属性--抵抗+19_通用_位置_紫</v>
      </c>
      <c r="E179" s="15" t="s">
        <v>33</v>
      </c>
      <c r="F179" s="4">
        <v>33</v>
      </c>
      <c r="G179" s="4">
        <f>VLOOKUP(F179&amp;K179,Sheet4!E:F,2,0)</f>
        <v>19</v>
      </c>
      <c r="H179" s="6">
        <v>0</v>
      </c>
      <c r="I179" s="6" t="s">
        <v>34</v>
      </c>
      <c r="J179" s="6"/>
      <c r="K179" s="6" t="str">
        <f t="shared" si="9"/>
        <v>紫</v>
      </c>
      <c r="L179" s="6">
        <v>11</v>
      </c>
      <c r="M179" s="6">
        <v>0</v>
      </c>
      <c r="N179" s="6">
        <v>0</v>
      </c>
    </row>
    <row r="180" spans="1:14" ht="16.5" customHeight="1">
      <c r="A180" s="1" t="s">
        <v>32</v>
      </c>
      <c r="B180" s="4">
        <f>J180*100+VLOOKUP(K180,Sheet2!A:B,2,0)*100+Sheet1!L180+1000</f>
        <v>1311</v>
      </c>
      <c r="C180" s="4">
        <v>2</v>
      </c>
      <c r="D180" s="14" t="str">
        <f>"副属性--"&amp;INDEX(Sheet5!A:A,MATCH(Sheet1!F180,Sheet5!B:B,0))&amp;"+"&amp;G180&amp;"_通用_位置_"&amp;K180</f>
        <v>副属性--抵抗+14_通用_位置_蓝</v>
      </c>
      <c r="E180" s="15" t="s">
        <v>33</v>
      </c>
      <c r="F180" s="4">
        <v>33</v>
      </c>
      <c r="G180" s="4">
        <f>VLOOKUP(F180&amp;K180,Sheet4!E:F,2,0)</f>
        <v>14</v>
      </c>
      <c r="H180" s="6">
        <v>0</v>
      </c>
      <c r="I180" s="6" t="s">
        <v>34</v>
      </c>
      <c r="J180" s="6"/>
      <c r="K180" s="6" t="str">
        <f t="shared" si="9"/>
        <v>蓝</v>
      </c>
      <c r="L180" s="6">
        <v>11</v>
      </c>
      <c r="M180" s="6">
        <v>0</v>
      </c>
      <c r="N180" s="6">
        <v>0</v>
      </c>
    </row>
    <row r="181" spans="1:14" ht="16.5" customHeight="1">
      <c r="A181" s="1" t="s">
        <v>32</v>
      </c>
      <c r="B181" s="4">
        <f>J181*100+VLOOKUP(K181,Sheet2!A:B,2,0)*100+Sheet1!L181+1000</f>
        <v>1211</v>
      </c>
      <c r="C181" s="4">
        <v>2</v>
      </c>
      <c r="D181" s="14" t="str">
        <f>"副属性--"&amp;INDEX(Sheet5!A:A,MATCH(Sheet1!F181,Sheet5!B:B,0))&amp;"+"&amp;G181&amp;"_通用_位置_"&amp;K181</f>
        <v>副属性--抵抗+10_通用_位置_绿</v>
      </c>
      <c r="E181" s="15" t="s">
        <v>33</v>
      </c>
      <c r="F181" s="4">
        <v>33</v>
      </c>
      <c r="G181" s="4">
        <f>VLOOKUP(F181&amp;K181,Sheet4!E:F,2,0)</f>
        <v>10</v>
      </c>
      <c r="H181" s="6">
        <v>0</v>
      </c>
      <c r="I181" s="6" t="s">
        <v>34</v>
      </c>
      <c r="J181" s="6"/>
      <c r="K181" s="6" t="str">
        <f t="shared" si="9"/>
        <v>绿</v>
      </c>
      <c r="L181" s="6">
        <v>11</v>
      </c>
      <c r="M181" s="6">
        <v>0</v>
      </c>
      <c r="N181" s="6">
        <v>0</v>
      </c>
    </row>
    <row r="182" spans="1:14" ht="16.5" customHeight="1">
      <c r="A182" s="1" t="s">
        <v>32</v>
      </c>
      <c r="B182" s="4">
        <f>J182*100+VLOOKUP(K182,Sheet2!A:B,2,0)*100+Sheet1!L182+1000</f>
        <v>1111</v>
      </c>
      <c r="C182" s="4">
        <v>2</v>
      </c>
      <c r="D182" s="14" t="str">
        <f>"副属性--"&amp;INDEX(Sheet5!A:A,MATCH(Sheet1!F182,Sheet5!B:B,0))&amp;"+"&amp;G182&amp;"_通用_位置_"&amp;K182</f>
        <v>副属性--抵抗+7_通用_位置_白</v>
      </c>
      <c r="E182" s="15" t="s">
        <v>33</v>
      </c>
      <c r="F182" s="4">
        <v>33</v>
      </c>
      <c r="G182" s="4">
        <f>VLOOKUP(F182&amp;K182,Sheet4!E:F,2,0)</f>
        <v>7</v>
      </c>
      <c r="H182" s="6">
        <v>0</v>
      </c>
      <c r="I182" s="6" t="s">
        <v>34</v>
      </c>
      <c r="J182" s="6"/>
      <c r="K182" s="6" t="str">
        <f t="shared" si="9"/>
        <v>白</v>
      </c>
      <c r="L182" s="6">
        <v>11</v>
      </c>
      <c r="M182" s="6">
        <v>0</v>
      </c>
      <c r="N182" s="6">
        <v>0</v>
      </c>
    </row>
    <row r="183" spans="1:14" ht="16.5" customHeight="1">
      <c r="A183" s="1" t="s">
        <v>32</v>
      </c>
      <c r="B183" s="4">
        <f>J183*100+VLOOKUP(K183,Sheet2!A:B,2,0)*100+Sheet1!L183+1000</f>
        <v>1512</v>
      </c>
      <c r="C183" s="4">
        <v>2</v>
      </c>
      <c r="D183" s="14" t="str">
        <f>"副属性--"&amp;INDEX(Sheet5!A:A,MATCH(Sheet1!F183,Sheet5!B:B,0))&amp;"+"&amp;G183&amp;"_通用_位置_"&amp;K183</f>
        <v>副属性--回能+30_通用_位置_橙</v>
      </c>
      <c r="E183" s="15" t="s">
        <v>33</v>
      </c>
      <c r="F183" s="4">
        <v>61</v>
      </c>
      <c r="G183" s="4">
        <f>VLOOKUP(F183&amp;K183,Sheet4!E:F,2,0)</f>
        <v>30</v>
      </c>
      <c r="H183" s="6">
        <v>0</v>
      </c>
      <c r="I183" s="6" t="s">
        <v>34</v>
      </c>
      <c r="J183" s="6"/>
      <c r="K183" s="6" t="str">
        <f t="shared" si="9"/>
        <v>橙</v>
      </c>
      <c r="L183" s="6">
        <v>12</v>
      </c>
      <c r="M183" s="6">
        <v>0</v>
      </c>
      <c r="N183" s="6">
        <v>0</v>
      </c>
    </row>
    <row r="184" spans="1:14" ht="16.5" customHeight="1">
      <c r="A184" s="1" t="s">
        <v>32</v>
      </c>
      <c r="B184" s="4">
        <f>J184*100+VLOOKUP(K184,Sheet2!A:B,2,0)*100+Sheet1!L184+1000</f>
        <v>1412</v>
      </c>
      <c r="C184" s="4">
        <v>2</v>
      </c>
      <c r="D184" s="14" t="str">
        <f>"副属性--"&amp;INDEX(Sheet5!A:A,MATCH(Sheet1!F184,Sheet5!B:B,0))&amp;"+"&amp;G184&amp;"_通用_位置_"&amp;K184</f>
        <v>副属性--回能+24_通用_位置_紫</v>
      </c>
      <c r="E184" s="15" t="s">
        <v>33</v>
      </c>
      <c r="F184" s="4">
        <v>61</v>
      </c>
      <c r="G184" s="4">
        <f>VLOOKUP(F184&amp;K184,Sheet4!E:F,2,0)</f>
        <v>24</v>
      </c>
      <c r="H184" s="6">
        <v>0</v>
      </c>
      <c r="I184" s="6" t="s">
        <v>34</v>
      </c>
      <c r="J184" s="6"/>
      <c r="K184" s="6" t="str">
        <f t="shared" si="9"/>
        <v>紫</v>
      </c>
      <c r="L184" s="6">
        <v>12</v>
      </c>
      <c r="M184" s="6">
        <v>0</v>
      </c>
      <c r="N184" s="6">
        <v>0</v>
      </c>
    </row>
    <row r="185" spans="1:14" ht="16.5" customHeight="1">
      <c r="A185" s="1" t="s">
        <v>32</v>
      </c>
      <c r="B185" s="4">
        <f>J185*100+VLOOKUP(K185,Sheet2!A:B,2,0)*100+Sheet1!L185+1000</f>
        <v>1312</v>
      </c>
      <c r="C185" s="4">
        <v>2</v>
      </c>
      <c r="D185" s="14" t="str">
        <f>"副属性--"&amp;INDEX(Sheet5!A:A,MATCH(Sheet1!F185,Sheet5!B:B,0))&amp;"+"&amp;G185&amp;"_通用_位置_"&amp;K185</f>
        <v>副属性--回能+17_通用_位置_蓝</v>
      </c>
      <c r="E185" s="15" t="s">
        <v>33</v>
      </c>
      <c r="F185" s="4">
        <v>61</v>
      </c>
      <c r="G185" s="4">
        <f>VLOOKUP(F185&amp;K185,Sheet4!E:F,2,0)</f>
        <v>17</v>
      </c>
      <c r="H185" s="6">
        <v>0</v>
      </c>
      <c r="I185" s="6" t="s">
        <v>34</v>
      </c>
      <c r="J185" s="6"/>
      <c r="K185" s="6" t="str">
        <f t="shared" si="9"/>
        <v>蓝</v>
      </c>
      <c r="L185" s="6">
        <v>12</v>
      </c>
      <c r="M185" s="6">
        <v>0</v>
      </c>
      <c r="N185" s="6">
        <v>0</v>
      </c>
    </row>
    <row r="186" spans="1:14" ht="16.5" customHeight="1">
      <c r="A186" s="1" t="s">
        <v>32</v>
      </c>
      <c r="B186" s="4">
        <f>J186*100+VLOOKUP(K186,Sheet2!A:B,2,0)*100+Sheet1!L186+1000</f>
        <v>1212</v>
      </c>
      <c r="C186" s="4">
        <v>2</v>
      </c>
      <c r="D186" s="14" t="str">
        <f>"副属性--"&amp;INDEX(Sheet5!A:A,MATCH(Sheet1!F186,Sheet5!B:B,0))&amp;"+"&amp;G186&amp;"_通用_位置_"&amp;K186</f>
        <v>副属性--回能+12_通用_位置_绿</v>
      </c>
      <c r="E186" s="15" t="s">
        <v>33</v>
      </c>
      <c r="F186" s="4">
        <v>61</v>
      </c>
      <c r="G186" s="4">
        <f>VLOOKUP(F186&amp;K186,Sheet4!E:F,2,0)</f>
        <v>12</v>
      </c>
      <c r="H186" s="6">
        <v>0</v>
      </c>
      <c r="I186" s="6" t="s">
        <v>34</v>
      </c>
      <c r="J186" s="6"/>
      <c r="K186" s="6" t="str">
        <f t="shared" si="9"/>
        <v>绿</v>
      </c>
      <c r="L186" s="6">
        <v>12</v>
      </c>
      <c r="M186" s="6">
        <v>0</v>
      </c>
      <c r="N186" s="6">
        <v>0</v>
      </c>
    </row>
    <row r="187" spans="1:14" s="8" customFormat="1" ht="16.5" customHeight="1">
      <c r="A187" s="20" t="s">
        <v>32</v>
      </c>
      <c r="B187" s="8">
        <f>J187*100+VLOOKUP(K187,Sheet2!A:B,2,0)*100+Sheet1!L187+1000</f>
        <v>1112</v>
      </c>
      <c r="C187" s="8">
        <v>2</v>
      </c>
      <c r="D187" s="21" t="str">
        <f>"副属性--"&amp;INDEX(Sheet5!A:A,MATCH(Sheet1!F187,Sheet5!B:B,0))&amp;"+"&amp;G187&amp;"_通用_位置_"&amp;K187</f>
        <v>副属性--回能+9_通用_位置_白</v>
      </c>
      <c r="E187" s="22" t="s">
        <v>33</v>
      </c>
      <c r="F187" s="8">
        <v>61</v>
      </c>
      <c r="G187" s="8">
        <f>VLOOKUP(F187&amp;K187,Sheet4!E:F,2,0)</f>
        <v>9</v>
      </c>
      <c r="H187" s="23">
        <v>0</v>
      </c>
      <c r="I187" s="23" t="s">
        <v>34</v>
      </c>
      <c r="J187" s="23"/>
      <c r="K187" s="23" t="str">
        <f t="shared" si="9"/>
        <v>白</v>
      </c>
      <c r="L187" s="23">
        <v>12</v>
      </c>
      <c r="M187" s="23">
        <v>0</v>
      </c>
      <c r="N187" s="23">
        <v>0</v>
      </c>
    </row>
    <row r="188" spans="1:14" ht="16.5" customHeight="1">
      <c r="A188" s="1" t="s">
        <v>32</v>
      </c>
      <c r="B188" s="4">
        <f>J188*100+VLOOKUP(K188,Sheet2!A:B,2,0)*100+Sheet1!L188+1000</f>
        <v>1591</v>
      </c>
      <c r="C188" s="4">
        <v>2</v>
      </c>
      <c r="D188" s="14" t="str">
        <f>"副属性--"&amp;INDEX(Sheet5!A:A,MATCH(Sheet1!F188,Sheet5!B:B,0))&amp;"+"&amp;G188&amp;"_通用_位置_"&amp;K188</f>
        <v>副属性--攻击+2000_通用_位置_橙</v>
      </c>
      <c r="E188" s="15" t="s">
        <v>33</v>
      </c>
      <c r="F188" s="4">
        <v>10</v>
      </c>
      <c r="G188" s="4">
        <v>2000</v>
      </c>
      <c r="H188" s="6">
        <v>0</v>
      </c>
      <c r="I188" s="6" t="s">
        <v>34</v>
      </c>
      <c r="J188" s="6"/>
      <c r="K188" s="6" t="s">
        <v>35</v>
      </c>
      <c r="L188" s="6">
        <v>91</v>
      </c>
      <c r="M188" s="6">
        <v>0</v>
      </c>
      <c r="N188" s="6">
        <v>0</v>
      </c>
    </row>
    <row r="189" spans="1:14" ht="16.5" customHeight="1">
      <c r="A189" s="1" t="s">
        <v>32</v>
      </c>
      <c r="B189" s="4">
        <f>J189*100+VLOOKUP(K189,Sheet2!A:B,2,0)*100+Sheet1!L189+1000</f>
        <v>1592</v>
      </c>
      <c r="C189" s="4">
        <v>2</v>
      </c>
      <c r="D189" s="14" t="str">
        <f>"副属性--"&amp;INDEX(Sheet5!A:A,MATCH(Sheet1!F189,Sheet5!B:B,0))&amp;"+"&amp;G189&amp;"_通用_位置_"&amp;K189</f>
        <v>副属性--暴击+250_通用_位置_橙</v>
      </c>
      <c r="E189" s="15" t="s">
        <v>33</v>
      </c>
      <c r="F189" s="4">
        <v>18</v>
      </c>
      <c r="G189" s="4">
        <v>250</v>
      </c>
      <c r="H189" s="6">
        <v>0</v>
      </c>
      <c r="I189" s="6" t="s">
        <v>34</v>
      </c>
      <c r="J189" s="6"/>
      <c r="K189" s="6" t="s">
        <v>35</v>
      </c>
      <c r="L189" s="6">
        <v>92</v>
      </c>
      <c r="M189" s="6">
        <v>0</v>
      </c>
      <c r="N189" s="6">
        <v>0</v>
      </c>
    </row>
    <row r="190" spans="1:14" ht="16.5" customHeight="1">
      <c r="A190" s="1" t="s">
        <v>32</v>
      </c>
      <c r="B190" s="4">
        <f>J190*100+VLOOKUP(K190,Sheet2!A:B,2,0)*100+Sheet1!L190+1000</f>
        <v>1593</v>
      </c>
      <c r="C190" s="4">
        <v>2</v>
      </c>
      <c r="D190" s="14" t="str">
        <f>"副属性--"&amp;INDEX(Sheet5!A:A,MATCH(Sheet1!F190,Sheet5!B:B,0))&amp;"+"&amp;G190&amp;"_通用_位置_"&amp;K190</f>
        <v>副属性--暴伤+500_通用_位置_橙</v>
      </c>
      <c r="E190" s="15" t="s">
        <v>33</v>
      </c>
      <c r="F190" s="4">
        <v>23</v>
      </c>
      <c r="G190" s="4">
        <v>500</v>
      </c>
      <c r="H190" s="6">
        <v>0</v>
      </c>
      <c r="I190" s="6" t="s">
        <v>34</v>
      </c>
      <c r="J190" s="6"/>
      <c r="K190" s="6" t="s">
        <v>35</v>
      </c>
      <c r="L190" s="6">
        <v>93</v>
      </c>
      <c r="M190" s="6">
        <v>0</v>
      </c>
      <c r="N190" s="6">
        <v>0</v>
      </c>
    </row>
    <row r="191" spans="1:14" ht="16.5" customHeight="1">
      <c r="A191" s="1" t="s">
        <v>32</v>
      </c>
      <c r="B191" s="4">
        <f>J191*100+VLOOKUP(K191,Sheet2!A:B,2,0)*100+Sheet1!L191+1000</f>
        <v>1594</v>
      </c>
      <c r="C191" s="4">
        <v>2</v>
      </c>
      <c r="D191" s="14" t="str">
        <f>"副属性--"&amp;INDEX(Sheet5!A:A,MATCH(Sheet1!F191,Sheet5!B:B,0))&amp;"+"&amp;G191&amp;"_通用_位置_"&amp;K191</f>
        <v>副属性--命中+290_通用_位置_橙</v>
      </c>
      <c r="E191" s="15" t="s">
        <v>33</v>
      </c>
      <c r="F191" s="4">
        <v>28</v>
      </c>
      <c r="G191" s="4">
        <v>290</v>
      </c>
      <c r="H191" s="6">
        <v>0</v>
      </c>
      <c r="I191" s="6" t="s">
        <v>34</v>
      </c>
      <c r="J191" s="6"/>
      <c r="K191" s="6" t="s">
        <v>35</v>
      </c>
      <c r="L191" s="6">
        <v>94</v>
      </c>
      <c r="M191" s="6">
        <v>0</v>
      </c>
      <c r="N191" s="6">
        <v>0</v>
      </c>
    </row>
    <row r="192" spans="1:14" ht="16.5" customHeight="1">
      <c r="A192" s="1" t="s">
        <v>32</v>
      </c>
      <c r="B192" s="4">
        <f>J192*100+VLOOKUP(K192,Sheet2!A:B,2,0)*100+Sheet1!L192+1000</f>
        <v>1595</v>
      </c>
      <c r="C192" s="4">
        <v>2</v>
      </c>
      <c r="D192" s="14" t="str">
        <f>"副属性--"&amp;INDEX(Sheet5!A:A,MATCH(Sheet1!F192,Sheet5!B:B,0))&amp;"+"&amp;G192&amp;"_通用_位置_"&amp;K192</f>
        <v>副属性--速度+80_通用_位置_橙</v>
      </c>
      <c r="E192" s="15" t="s">
        <v>33</v>
      </c>
      <c r="F192" s="4">
        <v>40</v>
      </c>
      <c r="G192" s="4">
        <v>80</v>
      </c>
      <c r="H192" s="6">
        <v>0</v>
      </c>
      <c r="I192" s="6" t="s">
        <v>34</v>
      </c>
      <c r="J192" s="6"/>
      <c r="K192" s="6" t="s">
        <v>35</v>
      </c>
      <c r="L192" s="6">
        <v>95</v>
      </c>
      <c r="M192" s="6">
        <v>0</v>
      </c>
      <c r="N192" s="6">
        <v>0</v>
      </c>
    </row>
    <row r="193" spans="1:14" ht="16.5" customHeight="1">
      <c r="A193" s="1" t="s">
        <v>32</v>
      </c>
      <c r="B193" s="4">
        <f>J193*100+VLOOKUP(K193,Sheet2!A:B,2,0)*100+Sheet1!L193+1000</f>
        <v>1596</v>
      </c>
      <c r="C193" s="4">
        <v>2</v>
      </c>
      <c r="D193" s="14" t="str">
        <f>"副属性--"&amp;INDEX(Sheet5!A:A,MATCH(Sheet1!F193,Sheet5!B:B,0))&amp;"+"&amp;G193&amp;"_通用_位置_"&amp;K193</f>
        <v>副属性--防御+640_通用_位置_橙</v>
      </c>
      <c r="E193" s="15" t="s">
        <v>33</v>
      </c>
      <c r="F193" s="4">
        <v>15</v>
      </c>
      <c r="G193" s="4">
        <v>640</v>
      </c>
      <c r="H193" s="6">
        <v>0</v>
      </c>
      <c r="I193" s="6" t="s">
        <v>34</v>
      </c>
      <c r="J193" s="6"/>
      <c r="K193" s="6" t="s">
        <v>35</v>
      </c>
      <c r="L193" s="6">
        <v>96</v>
      </c>
      <c r="M193" s="6">
        <v>0</v>
      </c>
      <c r="N193" s="6">
        <v>0</v>
      </c>
    </row>
    <row r="194" spans="1:14" ht="16.5" customHeight="1">
      <c r="A194" s="1" t="s">
        <v>32</v>
      </c>
      <c r="B194" s="4">
        <f>J194*100+VLOOKUP(K194,Sheet2!A:B,2,0)*100+Sheet1!L194+1000</f>
        <v>1597</v>
      </c>
      <c r="C194" s="4">
        <v>2</v>
      </c>
      <c r="D194" s="14" t="str">
        <f>"副属性--"&amp;INDEX(Sheet5!A:A,MATCH(Sheet1!F194,Sheet5!B:B,0))&amp;"+"&amp;G194&amp;"_通用_位置_"&amp;K194</f>
        <v>副属性--防御+200_通用_位置_橙</v>
      </c>
      <c r="E194" s="15" t="s">
        <v>33</v>
      </c>
      <c r="F194" s="4">
        <v>15</v>
      </c>
      <c r="G194" s="4">
        <v>200</v>
      </c>
      <c r="H194" s="6">
        <v>0</v>
      </c>
      <c r="I194" s="6" t="s">
        <v>34</v>
      </c>
      <c r="J194" s="6"/>
      <c r="K194" s="6" t="s">
        <v>35</v>
      </c>
      <c r="L194" s="6">
        <v>97</v>
      </c>
      <c r="M194" s="6">
        <v>0</v>
      </c>
      <c r="N194" s="6">
        <v>0</v>
      </c>
    </row>
    <row r="195" spans="1:14" ht="16.5" customHeight="1">
      <c r="A195" s="1" t="s">
        <v>32</v>
      </c>
      <c r="B195" s="4">
        <f>J195*100+VLOOKUP(K195,Sheet2!A:B,2,0)*100+Sheet1!L195+1000</f>
        <v>1598</v>
      </c>
      <c r="C195" s="4">
        <v>2</v>
      </c>
      <c r="D195" s="14" t="str">
        <f>"副属性--"&amp;INDEX(Sheet5!A:A,MATCH(Sheet1!F195,Sheet5!B:B,0))&amp;"+"&amp;G195&amp;"_通用_位置_"&amp;K195</f>
        <v>副属性--生命+7000_通用_位置_橙</v>
      </c>
      <c r="E195" s="15" t="s">
        <v>33</v>
      </c>
      <c r="F195" s="4">
        <v>5</v>
      </c>
      <c r="G195" s="4">
        <v>7000</v>
      </c>
      <c r="H195" s="6">
        <v>0</v>
      </c>
      <c r="I195" s="6" t="s">
        <v>34</v>
      </c>
      <c r="J195" s="6"/>
      <c r="K195" s="6" t="s">
        <v>35</v>
      </c>
      <c r="L195" s="6">
        <v>98</v>
      </c>
      <c r="M195" s="6">
        <v>0</v>
      </c>
      <c r="N195" s="6">
        <v>0</v>
      </c>
    </row>
    <row r="196" spans="1:14" ht="16.5" customHeight="1">
      <c r="A196" s="1" t="s">
        <v>32</v>
      </c>
      <c r="B196" s="4">
        <f>2000+VLOOKUP(I196,Sheet2!D:E,2,0)*10+L196</f>
        <v>2011</v>
      </c>
      <c r="C196" s="4">
        <v>3</v>
      </c>
      <c r="D196" s="14" t="s">
        <v>41</v>
      </c>
      <c r="E196" s="14" t="s">
        <v>41</v>
      </c>
      <c r="F196" s="4">
        <v>33</v>
      </c>
      <c r="G196" s="4">
        <v>180</v>
      </c>
      <c r="H196" s="6">
        <v>0</v>
      </c>
      <c r="I196" s="6" t="s">
        <v>42</v>
      </c>
      <c r="J196" s="6"/>
      <c r="K196" s="6"/>
      <c r="L196" s="6">
        <v>1</v>
      </c>
      <c r="M196" s="6">
        <v>0</v>
      </c>
      <c r="N196" s="6">
        <v>0</v>
      </c>
    </row>
    <row r="197" spans="1:14" ht="16.5" customHeight="1">
      <c r="A197" s="1" t="s">
        <v>32</v>
      </c>
      <c r="B197" s="4">
        <f>2000+VLOOKUP(I197,Sheet2!D:E,2,0)*10+L197</f>
        <v>2021</v>
      </c>
      <c r="C197" s="4">
        <v>3</v>
      </c>
      <c r="D197" s="14" t="s">
        <v>43</v>
      </c>
      <c r="E197" s="14" t="s">
        <v>43</v>
      </c>
      <c r="F197" s="4">
        <v>40</v>
      </c>
      <c r="G197" s="4">
        <v>20</v>
      </c>
      <c r="H197" s="6">
        <v>0</v>
      </c>
      <c r="I197" s="6" t="s">
        <v>44</v>
      </c>
      <c r="J197" s="6"/>
      <c r="K197" s="6"/>
      <c r="L197" s="6">
        <v>1</v>
      </c>
      <c r="M197" s="6">
        <v>0</v>
      </c>
      <c r="N197" s="6">
        <v>0</v>
      </c>
    </row>
    <row r="198" spans="1:14" ht="16.5" customHeight="1">
      <c r="A198" s="1" t="s">
        <v>32</v>
      </c>
      <c r="B198" s="4">
        <f>2000+VLOOKUP(I198,Sheet2!D:E,2,0)*10+L198</f>
        <v>2031</v>
      </c>
      <c r="C198" s="4">
        <v>3</v>
      </c>
      <c r="D198" s="14" t="s">
        <v>170</v>
      </c>
      <c r="E198" s="14" t="s">
        <v>170</v>
      </c>
      <c r="F198" s="4">
        <v>40</v>
      </c>
      <c r="G198" s="4">
        <v>22</v>
      </c>
      <c r="H198" s="6">
        <v>0</v>
      </c>
      <c r="I198" s="6" t="s">
        <v>46</v>
      </c>
      <c r="J198" s="6"/>
      <c r="K198" s="6"/>
      <c r="L198" s="6">
        <v>1</v>
      </c>
      <c r="M198" s="6">
        <v>0</v>
      </c>
      <c r="N198" s="6">
        <v>0</v>
      </c>
    </row>
    <row r="199" spans="1:14" ht="16.5" customHeight="1">
      <c r="A199" s="1" t="s">
        <v>32</v>
      </c>
      <c r="B199" s="4">
        <f>2000+VLOOKUP(I199,Sheet2!D:E,2,0)*10+L199</f>
        <v>2041</v>
      </c>
      <c r="C199" s="4">
        <v>3</v>
      </c>
      <c r="D199" s="14" t="s">
        <v>47</v>
      </c>
      <c r="E199" s="14" t="s">
        <v>47</v>
      </c>
      <c r="F199" s="4">
        <v>40</v>
      </c>
      <c r="G199" s="4">
        <v>24</v>
      </c>
      <c r="H199" s="6">
        <v>0</v>
      </c>
      <c r="I199" s="6" t="s">
        <v>48</v>
      </c>
      <c r="J199" s="6"/>
      <c r="K199" s="6"/>
      <c r="L199" s="6">
        <v>1</v>
      </c>
      <c r="M199" s="6">
        <v>0</v>
      </c>
      <c r="N199" s="6">
        <v>0</v>
      </c>
    </row>
    <row r="200" spans="1:14" ht="16.5" customHeight="1">
      <c r="A200" s="1" t="s">
        <v>32</v>
      </c>
      <c r="B200" s="4">
        <f>2000+VLOOKUP(I200,Sheet2!D:E,2,0)*10+L200</f>
        <v>2051</v>
      </c>
      <c r="C200" s="4">
        <v>3</v>
      </c>
      <c r="D200" s="14" t="s">
        <v>49</v>
      </c>
      <c r="E200" s="14" t="s">
        <v>49</v>
      </c>
      <c r="F200" s="4">
        <v>9</v>
      </c>
      <c r="G200" s="4">
        <v>140</v>
      </c>
      <c r="H200" s="6">
        <v>0</v>
      </c>
      <c r="I200" s="6" t="s">
        <v>50</v>
      </c>
      <c r="J200" s="6"/>
      <c r="K200" s="6"/>
      <c r="L200" s="6">
        <v>1</v>
      </c>
      <c r="M200" s="6">
        <v>0</v>
      </c>
      <c r="N200" s="6">
        <v>0</v>
      </c>
    </row>
    <row r="201" spans="1:14" ht="16.5" customHeight="1">
      <c r="A201" s="1" t="s">
        <v>32</v>
      </c>
      <c r="B201" s="4">
        <f>2000+VLOOKUP(I201,Sheet2!D:E,2,0)*10+L201</f>
        <v>2061</v>
      </c>
      <c r="C201" s="4">
        <v>3</v>
      </c>
      <c r="D201" s="14" t="s">
        <v>51</v>
      </c>
      <c r="E201" s="14" t="s">
        <v>51</v>
      </c>
      <c r="F201" s="4">
        <v>23</v>
      </c>
      <c r="G201" s="4">
        <v>300</v>
      </c>
      <c r="H201" s="6">
        <v>0</v>
      </c>
      <c r="I201" s="6" t="s">
        <v>52</v>
      </c>
      <c r="J201" s="6"/>
      <c r="K201" s="6"/>
      <c r="L201" s="6">
        <v>1</v>
      </c>
      <c r="M201" s="6">
        <v>0</v>
      </c>
      <c r="N201" s="6">
        <v>0</v>
      </c>
    </row>
    <row r="202" spans="1:14" ht="16.5" customHeight="1">
      <c r="A202" s="1" t="s">
        <v>32</v>
      </c>
      <c r="B202" s="4">
        <f>2000+VLOOKUP(I202,Sheet2!D:E,2,0)*10+L202</f>
        <v>2071</v>
      </c>
      <c r="C202" s="4">
        <v>3</v>
      </c>
      <c r="D202" s="14" t="s">
        <v>53</v>
      </c>
      <c r="E202" s="14" t="s">
        <v>53</v>
      </c>
      <c r="F202" s="4">
        <v>23</v>
      </c>
      <c r="G202" s="4">
        <v>250</v>
      </c>
      <c r="H202" s="6">
        <v>0</v>
      </c>
      <c r="I202" s="6" t="s">
        <v>54</v>
      </c>
      <c r="J202" s="6"/>
      <c r="K202" s="6"/>
      <c r="L202" s="6">
        <v>1</v>
      </c>
      <c r="M202" s="6">
        <v>0</v>
      </c>
      <c r="N202" s="6">
        <v>0</v>
      </c>
    </row>
    <row r="203" spans="1:14" ht="16.5" customHeight="1">
      <c r="A203" s="1" t="s">
        <v>32</v>
      </c>
      <c r="B203" s="4">
        <f>2000+VLOOKUP(I203,Sheet2!D:E,2,0)*10+L203</f>
        <v>2081</v>
      </c>
      <c r="C203" s="4">
        <v>3</v>
      </c>
      <c r="D203" s="14" t="s">
        <v>55</v>
      </c>
      <c r="E203" s="14" t="s">
        <v>55</v>
      </c>
      <c r="F203" s="4">
        <v>14</v>
      </c>
      <c r="G203" s="4">
        <v>150</v>
      </c>
      <c r="H203" s="6">
        <v>0</v>
      </c>
      <c r="I203" s="6" t="s">
        <v>56</v>
      </c>
      <c r="J203" s="6"/>
      <c r="K203" s="6"/>
      <c r="L203" s="6">
        <v>1</v>
      </c>
      <c r="M203" s="6">
        <v>0</v>
      </c>
      <c r="N203" s="6">
        <v>0</v>
      </c>
    </row>
    <row r="204" spans="1:14" ht="16.5" customHeight="1">
      <c r="A204" s="1" t="s">
        <v>32</v>
      </c>
      <c r="B204" s="4">
        <f>2000+VLOOKUP(I204,Sheet2!D:E,2,0)*10+L204</f>
        <v>2091</v>
      </c>
      <c r="C204" s="4">
        <v>3</v>
      </c>
      <c r="D204" s="14" t="s">
        <v>57</v>
      </c>
      <c r="E204" s="14" t="s">
        <v>57</v>
      </c>
      <c r="F204" s="4">
        <v>4</v>
      </c>
      <c r="G204" s="4">
        <v>150</v>
      </c>
      <c r="H204" s="6">
        <v>0</v>
      </c>
      <c r="I204" s="6" t="s">
        <v>58</v>
      </c>
      <c r="J204" s="6"/>
      <c r="K204" s="6"/>
      <c r="L204" s="6">
        <v>1</v>
      </c>
      <c r="M204" s="6">
        <v>0</v>
      </c>
      <c r="N204" s="6">
        <v>0</v>
      </c>
    </row>
    <row r="205" spans="1:14" ht="16.5" customHeight="1">
      <c r="A205" s="1" t="s">
        <v>32</v>
      </c>
      <c r="B205" s="4">
        <f>2000+VLOOKUP(I205,Sheet2!D:E,2,0)*10+L205</f>
        <v>2101</v>
      </c>
      <c r="C205" s="4">
        <v>3</v>
      </c>
      <c r="D205" s="14" t="s">
        <v>55</v>
      </c>
      <c r="E205" s="14" t="s">
        <v>55</v>
      </c>
      <c r="F205" s="4">
        <v>14</v>
      </c>
      <c r="G205" s="4">
        <v>150</v>
      </c>
      <c r="H205" s="6">
        <v>0</v>
      </c>
      <c r="I205" s="6" t="s">
        <v>59</v>
      </c>
      <c r="J205" s="6"/>
      <c r="K205" s="6"/>
      <c r="L205" s="6">
        <v>1</v>
      </c>
      <c r="M205" s="6">
        <v>0</v>
      </c>
      <c r="N205" s="6">
        <v>0</v>
      </c>
    </row>
    <row r="206" spans="1:14" ht="16.5" customHeight="1">
      <c r="A206" s="1" t="s">
        <v>32</v>
      </c>
      <c r="B206" s="4">
        <f>2000+VLOOKUP(I206,Sheet2!D:E,2,0)*10+L206</f>
        <v>2111</v>
      </c>
      <c r="C206" s="4">
        <v>3</v>
      </c>
      <c r="D206" s="14" t="s">
        <v>57</v>
      </c>
      <c r="E206" s="14" t="s">
        <v>57</v>
      </c>
      <c r="F206" s="4">
        <v>4</v>
      </c>
      <c r="G206" s="4">
        <v>150</v>
      </c>
      <c r="H206" s="6">
        <v>0</v>
      </c>
      <c r="I206" s="6" t="s">
        <v>60</v>
      </c>
      <c r="J206" s="6"/>
      <c r="K206" s="6"/>
      <c r="L206" s="6">
        <v>1</v>
      </c>
      <c r="M206" s="6">
        <v>0</v>
      </c>
      <c r="N206" s="6">
        <v>0</v>
      </c>
    </row>
    <row r="207" spans="1:14" ht="16.5" customHeight="1">
      <c r="A207" s="1" t="s">
        <v>32</v>
      </c>
      <c r="B207" s="4">
        <f>2000+VLOOKUP(I207,Sheet2!D:E,2,0)*10+L207</f>
        <v>2121</v>
      </c>
      <c r="C207" s="4">
        <v>3</v>
      </c>
      <c r="D207" s="14" t="s">
        <v>45</v>
      </c>
      <c r="E207" s="14" t="s">
        <v>45</v>
      </c>
      <c r="F207" s="4">
        <v>28</v>
      </c>
      <c r="G207" s="4">
        <v>150</v>
      </c>
      <c r="H207" s="6">
        <v>0</v>
      </c>
      <c r="I207" s="6" t="s">
        <v>61</v>
      </c>
      <c r="J207" s="6"/>
      <c r="K207" s="6"/>
      <c r="L207" s="6">
        <v>1</v>
      </c>
      <c r="M207" s="6">
        <v>0</v>
      </c>
      <c r="N207" s="6">
        <v>0</v>
      </c>
    </row>
    <row r="208" spans="1:14" ht="16.5" customHeight="1">
      <c r="A208" s="1" t="s">
        <v>32</v>
      </c>
      <c r="B208" s="4">
        <f>2000+VLOOKUP(I208,Sheet2!D:E,2,0)*10+L208</f>
        <v>2131</v>
      </c>
      <c r="C208" s="4">
        <v>3</v>
      </c>
      <c r="D208" s="14" t="s">
        <v>62</v>
      </c>
      <c r="E208" s="14" t="s">
        <v>62</v>
      </c>
      <c r="F208" s="4">
        <v>14</v>
      </c>
      <c r="G208" s="4">
        <v>180</v>
      </c>
      <c r="H208" s="6">
        <v>0</v>
      </c>
      <c r="I208" s="6" t="s">
        <v>63</v>
      </c>
      <c r="J208" s="6"/>
      <c r="K208" s="6"/>
      <c r="L208" s="6">
        <v>1</v>
      </c>
      <c r="M208" s="6">
        <v>0</v>
      </c>
      <c r="N208" s="6">
        <v>0</v>
      </c>
    </row>
    <row r="209" spans="1:14" ht="16.5" customHeight="1">
      <c r="A209" s="1" t="s">
        <v>32</v>
      </c>
      <c r="B209" s="4">
        <f>2000+VLOOKUP(I209,Sheet2!D:E,2,0)*10+L209</f>
        <v>2141</v>
      </c>
      <c r="C209" s="4">
        <v>3</v>
      </c>
      <c r="D209" s="14" t="s">
        <v>64</v>
      </c>
      <c r="E209" s="14" t="s">
        <v>64</v>
      </c>
      <c r="F209" s="4">
        <v>14</v>
      </c>
      <c r="G209" s="4">
        <v>160</v>
      </c>
      <c r="H209" s="6">
        <v>0</v>
      </c>
      <c r="I209" s="6" t="s">
        <v>65</v>
      </c>
      <c r="J209" s="6"/>
      <c r="K209" s="6"/>
      <c r="L209" s="6">
        <v>1</v>
      </c>
      <c r="M209" s="6">
        <v>0</v>
      </c>
      <c r="N209" s="6">
        <v>0</v>
      </c>
    </row>
    <row r="210" spans="1:14" ht="16.5" customHeight="1">
      <c r="A210" s="1" t="s">
        <v>32</v>
      </c>
      <c r="B210" s="4">
        <f>2000+VLOOKUP(I210,Sheet2!D:E,2,0)*10+L210</f>
        <v>2151</v>
      </c>
      <c r="C210" s="4">
        <v>3</v>
      </c>
      <c r="D210" s="14" t="s">
        <v>66</v>
      </c>
      <c r="E210" s="14" t="s">
        <v>66</v>
      </c>
      <c r="F210" s="4">
        <v>33</v>
      </c>
      <c r="G210" s="4">
        <v>150</v>
      </c>
      <c r="H210" s="6">
        <v>0</v>
      </c>
      <c r="I210" s="6" t="s">
        <v>67</v>
      </c>
      <c r="J210" s="6"/>
      <c r="K210" s="6"/>
      <c r="L210" s="6">
        <v>1</v>
      </c>
      <c r="M210" s="6">
        <v>0</v>
      </c>
      <c r="N210" s="6">
        <v>0</v>
      </c>
    </row>
    <row r="211" spans="1:14" s="33" customFormat="1" ht="16.5" customHeight="1">
      <c r="A211" s="32" t="s">
        <v>32</v>
      </c>
      <c r="B211" s="33">
        <f>2000+VLOOKUP(I211,Sheet2!D:E,2,0)*10+L211</f>
        <v>2161</v>
      </c>
      <c r="C211" s="33">
        <v>3</v>
      </c>
      <c r="D211" s="34" t="s">
        <v>68</v>
      </c>
      <c r="E211" s="34" t="s">
        <v>68</v>
      </c>
      <c r="F211" s="33">
        <v>28</v>
      </c>
      <c r="G211" s="33">
        <v>180</v>
      </c>
      <c r="H211" s="35">
        <v>0</v>
      </c>
      <c r="I211" s="35" t="s">
        <v>69</v>
      </c>
      <c r="J211" s="35"/>
      <c r="K211" s="35"/>
      <c r="L211" s="35">
        <v>1</v>
      </c>
      <c r="M211" s="35">
        <v>0</v>
      </c>
      <c r="N211" s="35">
        <v>0</v>
      </c>
    </row>
    <row r="212" spans="1:14" ht="16.5" customHeight="1">
      <c r="A212" s="1" t="s">
        <v>32</v>
      </c>
      <c r="B212" s="4">
        <f>2000+VLOOKUP(I212,Sheet2!D:E,2,0)*10+L212</f>
        <v>2171</v>
      </c>
      <c r="C212" s="4">
        <v>3</v>
      </c>
      <c r="D212" s="14" t="s">
        <v>70</v>
      </c>
      <c r="E212" s="14" t="s">
        <v>70</v>
      </c>
      <c r="F212" s="4">
        <v>18</v>
      </c>
      <c r="G212" s="4">
        <v>100</v>
      </c>
      <c r="H212" s="6">
        <v>0</v>
      </c>
      <c r="I212" s="6" t="s">
        <v>71</v>
      </c>
      <c r="J212" s="6"/>
      <c r="K212" s="6"/>
      <c r="L212" s="6">
        <v>1</v>
      </c>
      <c r="M212" s="6">
        <v>0</v>
      </c>
      <c r="N212" s="6">
        <v>0</v>
      </c>
    </row>
    <row r="213" spans="1:14" ht="16.5" customHeight="1">
      <c r="A213" s="1" t="s">
        <v>32</v>
      </c>
      <c r="B213" s="4">
        <f>2000+VLOOKUP(I213,Sheet2!D:E,2,0)*10+L213</f>
        <v>2181</v>
      </c>
      <c r="C213" s="4">
        <v>3</v>
      </c>
      <c r="D213" s="14" t="s">
        <v>72</v>
      </c>
      <c r="E213" s="14" t="s">
        <v>72</v>
      </c>
      <c r="F213" s="4">
        <v>9</v>
      </c>
      <c r="G213" s="4">
        <v>120</v>
      </c>
      <c r="H213" s="6">
        <v>0</v>
      </c>
      <c r="I213" s="6" t="s">
        <v>73</v>
      </c>
      <c r="J213" s="6"/>
      <c r="K213" s="6"/>
      <c r="L213" s="6">
        <v>1</v>
      </c>
      <c r="M213" s="6">
        <v>0</v>
      </c>
      <c r="N213" s="6">
        <v>0</v>
      </c>
    </row>
    <row r="214" spans="1:14" ht="16.5" customHeight="1">
      <c r="A214" s="1" t="s">
        <v>32</v>
      </c>
      <c r="B214" s="4">
        <f>2000+VLOOKUP(I214,Sheet2!D:E,2,0)*10+L214</f>
        <v>2191</v>
      </c>
      <c r="C214" s="4">
        <v>3</v>
      </c>
      <c r="D214" s="14" t="s">
        <v>74</v>
      </c>
      <c r="E214" s="14" t="s">
        <v>74</v>
      </c>
      <c r="F214" s="4">
        <v>18</v>
      </c>
      <c r="G214" s="4">
        <v>120</v>
      </c>
      <c r="H214" s="6">
        <v>0</v>
      </c>
      <c r="I214" s="6" t="s">
        <v>181</v>
      </c>
      <c r="J214" s="6"/>
      <c r="K214" s="6"/>
      <c r="L214" s="6">
        <v>1</v>
      </c>
      <c r="M214" s="6">
        <v>0</v>
      </c>
      <c r="N214" s="6">
        <v>0</v>
      </c>
    </row>
    <row r="215" spans="1:14" ht="16.5" customHeight="1">
      <c r="A215" s="1" t="s">
        <v>32</v>
      </c>
      <c r="B215" s="4">
        <f>2000+VLOOKUP(I215,Sheet2!D:E,2,0)*10+L215</f>
        <v>2201</v>
      </c>
      <c r="C215" s="4">
        <v>3</v>
      </c>
      <c r="D215" s="14" t="s">
        <v>75</v>
      </c>
      <c r="E215" s="14" t="s">
        <v>75</v>
      </c>
      <c r="F215" s="4">
        <v>4</v>
      </c>
      <c r="G215" s="4">
        <v>180</v>
      </c>
      <c r="H215" s="6">
        <v>0</v>
      </c>
      <c r="I215" s="6" t="s">
        <v>182</v>
      </c>
      <c r="J215" s="6"/>
      <c r="K215" s="6"/>
      <c r="L215" s="6">
        <v>1</v>
      </c>
      <c r="M215" s="6">
        <v>0</v>
      </c>
      <c r="N215" s="6">
        <v>0</v>
      </c>
    </row>
    <row r="216" spans="1:14" ht="16.5" customHeight="1">
      <c r="A216" s="1" t="s">
        <v>32</v>
      </c>
      <c r="B216" s="4">
        <f>2000+VLOOKUP(I216,Sheet2!D:E,2,0)*10+L216</f>
        <v>2211</v>
      </c>
      <c r="C216" s="4">
        <v>3</v>
      </c>
      <c r="D216" s="14" t="s">
        <v>76</v>
      </c>
      <c r="E216" s="14" t="s">
        <v>76</v>
      </c>
      <c r="F216" s="4">
        <v>9</v>
      </c>
      <c r="G216" s="4">
        <v>130</v>
      </c>
      <c r="H216" s="6">
        <v>0</v>
      </c>
      <c r="I216" s="6" t="s">
        <v>77</v>
      </c>
      <c r="J216" s="6"/>
      <c r="K216" s="6"/>
      <c r="L216" s="6">
        <v>1</v>
      </c>
      <c r="M216" s="6">
        <v>0</v>
      </c>
      <c r="N216" s="6">
        <v>0</v>
      </c>
    </row>
    <row r="217" spans="1:14" ht="16.5" customHeight="1">
      <c r="A217" s="1" t="s">
        <v>32</v>
      </c>
      <c r="B217" s="4">
        <f>2000+VLOOKUP(I217,Sheet2!D:E,2,0)*10+L217</f>
        <v>2221</v>
      </c>
      <c r="C217" s="4">
        <v>3</v>
      </c>
      <c r="D217" s="14" t="s">
        <v>78</v>
      </c>
      <c r="E217" s="14" t="s">
        <v>78</v>
      </c>
      <c r="F217" s="4">
        <v>23</v>
      </c>
      <c r="G217" s="4">
        <v>270</v>
      </c>
      <c r="H217" s="6">
        <v>0</v>
      </c>
      <c r="I217" s="6" t="s">
        <v>180</v>
      </c>
      <c r="J217" s="6"/>
      <c r="K217" s="6"/>
      <c r="L217" s="6">
        <v>1</v>
      </c>
      <c r="M217" s="6">
        <v>0</v>
      </c>
      <c r="N217" s="6">
        <v>0</v>
      </c>
    </row>
    <row r="218" spans="1:14" s="33" customFormat="1" ht="16.5" customHeight="1">
      <c r="A218" s="32" t="s">
        <v>32</v>
      </c>
      <c r="B218" s="33">
        <f>2000+VLOOKUP(I218,Sheet2!D:E,2,0)*10+L218</f>
        <v>2231</v>
      </c>
      <c r="C218" s="33">
        <v>3</v>
      </c>
      <c r="D218" s="34" t="s">
        <v>185</v>
      </c>
      <c r="E218" s="34" t="s">
        <v>185</v>
      </c>
      <c r="F218" s="33">
        <v>9</v>
      </c>
      <c r="G218" s="33">
        <v>150</v>
      </c>
      <c r="H218" s="35">
        <v>0</v>
      </c>
      <c r="I218" s="35" t="s">
        <v>184</v>
      </c>
      <c r="J218" s="35"/>
      <c r="K218" s="35"/>
      <c r="L218" s="35">
        <v>1</v>
      </c>
      <c r="M218" s="35">
        <v>0</v>
      </c>
      <c r="N218" s="35">
        <v>0</v>
      </c>
    </row>
    <row r="219" spans="1:14" s="33" customFormat="1" ht="16.5" customHeight="1">
      <c r="A219" s="32" t="s">
        <v>32</v>
      </c>
      <c r="B219" s="33">
        <f>2000+VLOOKUP(I219,Sheet2!D:E,2,0)*10+L219</f>
        <v>2241</v>
      </c>
      <c r="C219" s="33">
        <v>3</v>
      </c>
      <c r="D219" s="34" t="s">
        <v>51</v>
      </c>
      <c r="E219" s="34" t="s">
        <v>51</v>
      </c>
      <c r="F219" s="33">
        <v>23</v>
      </c>
      <c r="G219" s="33">
        <v>300</v>
      </c>
      <c r="H219" s="35">
        <v>0</v>
      </c>
      <c r="I219" s="35" t="s">
        <v>187</v>
      </c>
      <c r="J219" s="35"/>
      <c r="K219" s="35"/>
      <c r="L219" s="35">
        <v>1</v>
      </c>
      <c r="M219" s="35">
        <v>0</v>
      </c>
      <c r="N219" s="35">
        <v>0</v>
      </c>
    </row>
    <row r="220" spans="1:14" s="29" customFormat="1" ht="16.5" customHeight="1">
      <c r="A220" s="28" t="s">
        <v>32</v>
      </c>
      <c r="B220" s="29">
        <f>2000+VLOOKUP(I220,Sheet2!D:E,2,0)*10+L220</f>
        <v>2251</v>
      </c>
      <c r="C220" s="29">
        <v>3</v>
      </c>
      <c r="D220" s="30" t="s">
        <v>70</v>
      </c>
      <c r="E220" s="30" t="s">
        <v>70</v>
      </c>
      <c r="F220" s="29">
        <v>18</v>
      </c>
      <c r="G220" s="29">
        <v>100</v>
      </c>
      <c r="H220" s="31">
        <v>0</v>
      </c>
      <c r="I220" s="31" t="s">
        <v>189</v>
      </c>
      <c r="J220" s="31"/>
      <c r="K220" s="31"/>
      <c r="L220" s="31">
        <v>1</v>
      </c>
      <c r="M220" s="31">
        <v>0</v>
      </c>
      <c r="N220" s="31">
        <v>0</v>
      </c>
    </row>
    <row r="221" spans="1:14" s="29" customFormat="1" ht="16.5" customHeight="1">
      <c r="A221" s="28" t="s">
        <v>32</v>
      </c>
      <c r="B221" s="29">
        <f>2000+VLOOKUP(I221,Sheet2!D:E,2,0)*10+L221</f>
        <v>2261</v>
      </c>
      <c r="C221" s="29">
        <v>3</v>
      </c>
      <c r="D221" s="30" t="s">
        <v>57</v>
      </c>
      <c r="E221" s="30" t="s">
        <v>57</v>
      </c>
      <c r="F221" s="29">
        <v>4</v>
      </c>
      <c r="G221" s="29">
        <v>150</v>
      </c>
      <c r="H221" s="31">
        <v>0</v>
      </c>
      <c r="I221" s="31" t="s">
        <v>190</v>
      </c>
      <c r="J221" s="31"/>
      <c r="K221" s="31"/>
      <c r="L221" s="31">
        <v>1</v>
      </c>
      <c r="M221" s="31">
        <v>0</v>
      </c>
      <c r="N221" s="31">
        <v>0</v>
      </c>
    </row>
    <row r="222" spans="1:14" s="29" customFormat="1" ht="16.5" customHeight="1">
      <c r="A222" s="28" t="s">
        <v>32</v>
      </c>
      <c r="B222" s="29">
        <f>2000+VLOOKUP(I222,Sheet2!D:E,2,0)*10+L222</f>
        <v>2271</v>
      </c>
      <c r="C222" s="29">
        <v>3</v>
      </c>
      <c r="D222" s="30" t="s">
        <v>195</v>
      </c>
      <c r="E222" s="30" t="s">
        <v>196</v>
      </c>
      <c r="F222" s="29">
        <v>9</v>
      </c>
      <c r="G222" s="29">
        <v>140</v>
      </c>
      <c r="H222" s="31">
        <v>0</v>
      </c>
      <c r="I222" s="31" t="s">
        <v>194</v>
      </c>
      <c r="J222" s="31"/>
      <c r="K222" s="31"/>
      <c r="L222" s="31">
        <v>1</v>
      </c>
      <c r="M222" s="31">
        <v>0</v>
      </c>
      <c r="N222" s="31">
        <v>0</v>
      </c>
    </row>
    <row r="223" spans="1:14" s="29" customFormat="1" ht="16.5" customHeight="1">
      <c r="A223" s="28" t="s">
        <v>32</v>
      </c>
      <c r="B223" s="29">
        <f>2000+VLOOKUP(I223,Sheet2!D:E,2,0)*10+L223</f>
        <v>2281</v>
      </c>
      <c r="C223" s="29">
        <v>3</v>
      </c>
      <c r="D223" s="30" t="s">
        <v>62</v>
      </c>
      <c r="E223" s="30" t="s">
        <v>62</v>
      </c>
      <c r="F223" s="29">
        <v>14</v>
      </c>
      <c r="G223" s="29">
        <v>180</v>
      </c>
      <c r="H223" s="31">
        <v>0</v>
      </c>
      <c r="I223" s="31" t="s">
        <v>198</v>
      </c>
      <c r="J223" s="31"/>
      <c r="K223" s="31"/>
      <c r="L223" s="31">
        <v>1</v>
      </c>
      <c r="M223" s="31">
        <v>0</v>
      </c>
      <c r="N223" s="31">
        <v>0</v>
      </c>
    </row>
    <row r="224" spans="1:14" s="29" customFormat="1" ht="16.5" customHeight="1">
      <c r="A224" s="28" t="s">
        <v>32</v>
      </c>
      <c r="B224" s="29">
        <f>2000+VLOOKUP(I224,Sheet2!D:E,2,0)*10+L224</f>
        <v>2291</v>
      </c>
      <c r="C224" s="29">
        <v>3</v>
      </c>
      <c r="D224" s="30" t="s">
        <v>74</v>
      </c>
      <c r="E224" s="30" t="s">
        <v>74</v>
      </c>
      <c r="F224" s="29">
        <v>18</v>
      </c>
      <c r="G224" s="29">
        <v>120</v>
      </c>
      <c r="H224" s="31">
        <v>0</v>
      </c>
      <c r="I224" s="31" t="s">
        <v>199</v>
      </c>
      <c r="J224" s="31"/>
      <c r="K224" s="31"/>
      <c r="L224" s="31">
        <v>1</v>
      </c>
      <c r="M224" s="31">
        <v>0</v>
      </c>
      <c r="N224" s="31">
        <v>0</v>
      </c>
    </row>
    <row r="225" spans="1:14" ht="16.5" customHeight="1">
      <c r="A225" s="1" t="s">
        <v>32</v>
      </c>
      <c r="B225" s="4">
        <f>2000+VLOOKUP(I225,Sheet2!D:E,2,0)*10+L225</f>
        <v>2012</v>
      </c>
      <c r="C225" s="4">
        <v>3</v>
      </c>
      <c r="D225" s="14" t="s">
        <v>79</v>
      </c>
      <c r="E225" s="14" t="s">
        <v>79</v>
      </c>
      <c r="F225" s="4">
        <v>0</v>
      </c>
      <c r="G225" s="4">
        <v>0</v>
      </c>
      <c r="H225" s="6">
        <v>0</v>
      </c>
      <c r="I225" s="6" t="s">
        <v>42</v>
      </c>
      <c r="J225" s="6"/>
      <c r="K225" s="6"/>
      <c r="L225" s="6">
        <v>2</v>
      </c>
      <c r="M225" s="6">
        <v>2001011</v>
      </c>
      <c r="N225" s="6">
        <v>0</v>
      </c>
    </row>
    <row r="226" spans="1:14" ht="16.5" customHeight="1">
      <c r="A226" s="1" t="s">
        <v>32</v>
      </c>
      <c r="B226" s="4">
        <f>2000+VLOOKUP(I226,Sheet2!D:E,2,0)*10+L226</f>
        <v>2013</v>
      </c>
      <c r="C226" s="4">
        <v>3</v>
      </c>
      <c r="D226" s="14" t="s">
        <v>80</v>
      </c>
      <c r="E226" s="14" t="s">
        <v>80</v>
      </c>
      <c r="F226" s="4">
        <v>0</v>
      </c>
      <c r="G226" s="4">
        <v>0</v>
      </c>
      <c r="H226" s="6">
        <v>0</v>
      </c>
      <c r="I226" s="6" t="s">
        <v>42</v>
      </c>
      <c r="J226" s="6"/>
      <c r="K226" s="6"/>
      <c r="L226" s="6">
        <v>3</v>
      </c>
      <c r="M226" s="6">
        <v>2001012</v>
      </c>
      <c r="N226" s="6">
        <v>0</v>
      </c>
    </row>
    <row r="227" spans="1:14" ht="16.5" customHeight="1">
      <c r="A227" s="1" t="s">
        <v>32</v>
      </c>
      <c r="B227" s="4">
        <f>2000+VLOOKUP(I227,Sheet2!D:E,2,0)*10+L227</f>
        <v>2022</v>
      </c>
      <c r="C227" s="4">
        <v>3</v>
      </c>
      <c r="D227" s="14" t="s">
        <v>81</v>
      </c>
      <c r="E227" s="14" t="s">
        <v>81</v>
      </c>
      <c r="F227" s="4">
        <v>0</v>
      </c>
      <c r="G227" s="4">
        <v>0</v>
      </c>
      <c r="H227" s="6">
        <v>0</v>
      </c>
      <c r="I227" s="6" t="s">
        <v>44</v>
      </c>
      <c r="J227" s="6"/>
      <c r="K227" s="6"/>
      <c r="L227" s="6">
        <v>2</v>
      </c>
      <c r="M227" s="6">
        <v>2002011</v>
      </c>
      <c r="N227" s="6">
        <v>0</v>
      </c>
    </row>
    <row r="228" spans="1:14" ht="16.5" customHeight="1">
      <c r="A228" s="1" t="s">
        <v>32</v>
      </c>
      <c r="B228" s="4">
        <f>2000+VLOOKUP(I228,Sheet2!D:E,2,0)*10+L228</f>
        <v>2023</v>
      </c>
      <c r="C228" s="4">
        <v>3</v>
      </c>
      <c r="D228" s="14" t="s">
        <v>82</v>
      </c>
      <c r="E228" s="14" t="s">
        <v>82</v>
      </c>
      <c r="F228" s="4">
        <v>0</v>
      </c>
      <c r="G228" s="4">
        <v>0</v>
      </c>
      <c r="H228" s="6">
        <v>0</v>
      </c>
      <c r="I228" s="6" t="s">
        <v>44</v>
      </c>
      <c r="J228" s="6"/>
      <c r="K228" s="6"/>
      <c r="L228" s="6">
        <v>3</v>
      </c>
      <c r="M228" s="6">
        <v>2002012</v>
      </c>
      <c r="N228" s="6">
        <v>0</v>
      </c>
    </row>
    <row r="229" spans="1:14" ht="16.5" customHeight="1">
      <c r="A229" s="1" t="s">
        <v>32</v>
      </c>
      <c r="B229" s="4">
        <f>2000+VLOOKUP(I229,Sheet2!D:E,2,0)*10+L229</f>
        <v>2032</v>
      </c>
      <c r="C229" s="4">
        <v>3</v>
      </c>
      <c r="D229" s="14" t="s">
        <v>83</v>
      </c>
      <c r="E229" s="14" t="s">
        <v>83</v>
      </c>
      <c r="F229" s="4">
        <v>0</v>
      </c>
      <c r="G229" s="4">
        <v>0</v>
      </c>
      <c r="H229" s="6">
        <v>0</v>
      </c>
      <c r="I229" s="6" t="s">
        <v>46</v>
      </c>
      <c r="J229" s="6"/>
      <c r="K229" s="6"/>
      <c r="L229" s="6">
        <v>2</v>
      </c>
      <c r="M229" s="6">
        <v>2003011</v>
      </c>
      <c r="N229" s="6">
        <v>0</v>
      </c>
    </row>
    <row r="230" spans="1:14" ht="16.5" customHeight="1">
      <c r="A230" s="1" t="s">
        <v>32</v>
      </c>
      <c r="B230" s="4">
        <f>2000+VLOOKUP(I230,Sheet2!D:E,2,0)*10+L230</f>
        <v>2033</v>
      </c>
      <c r="C230" s="4">
        <v>3</v>
      </c>
      <c r="D230" s="14" t="s">
        <v>84</v>
      </c>
      <c r="E230" s="14" t="s">
        <v>84</v>
      </c>
      <c r="F230" s="4">
        <v>0</v>
      </c>
      <c r="G230" s="4">
        <v>0</v>
      </c>
      <c r="H230" s="6">
        <v>0</v>
      </c>
      <c r="I230" s="6" t="s">
        <v>46</v>
      </c>
      <c r="J230" s="6"/>
      <c r="K230" s="6"/>
      <c r="L230" s="6">
        <v>3</v>
      </c>
      <c r="M230" s="6">
        <v>2003012</v>
      </c>
      <c r="N230" s="6">
        <v>0</v>
      </c>
    </row>
    <row r="231" spans="1:14" ht="16.5" customHeight="1">
      <c r="A231" s="1" t="s">
        <v>32</v>
      </c>
      <c r="B231" s="4">
        <f>2000+VLOOKUP(I231,Sheet2!D:E,2,0)*10+L231</f>
        <v>2042</v>
      </c>
      <c r="C231" s="4">
        <v>3</v>
      </c>
      <c r="D231" s="14" t="s">
        <v>85</v>
      </c>
      <c r="E231" s="14" t="s">
        <v>85</v>
      </c>
      <c r="F231" s="4">
        <v>0</v>
      </c>
      <c r="G231" s="4">
        <v>0</v>
      </c>
      <c r="H231" s="6">
        <v>0</v>
      </c>
      <c r="I231" s="6" t="s">
        <v>48</v>
      </c>
      <c r="J231" s="6"/>
      <c r="K231" s="6"/>
      <c r="L231" s="6">
        <v>2</v>
      </c>
      <c r="M231" s="6">
        <v>2004011</v>
      </c>
      <c r="N231" s="6">
        <v>0</v>
      </c>
    </row>
    <row r="232" spans="1:14" ht="16.5" customHeight="1">
      <c r="A232" s="1" t="s">
        <v>32</v>
      </c>
      <c r="B232" s="4">
        <f>2000+VLOOKUP(I232,Sheet2!D:E,2,0)*10+L232</f>
        <v>2043</v>
      </c>
      <c r="C232" s="4">
        <v>3</v>
      </c>
      <c r="D232" s="14" t="s">
        <v>86</v>
      </c>
      <c r="E232" s="14" t="s">
        <v>86</v>
      </c>
      <c r="F232" s="4">
        <v>0</v>
      </c>
      <c r="G232" s="4">
        <v>0</v>
      </c>
      <c r="H232" s="6">
        <v>0</v>
      </c>
      <c r="I232" s="6" t="s">
        <v>48</v>
      </c>
      <c r="J232" s="6"/>
      <c r="K232" s="6"/>
      <c r="L232" s="6">
        <v>3</v>
      </c>
      <c r="M232" s="6">
        <v>2004012</v>
      </c>
      <c r="N232" s="6">
        <v>0</v>
      </c>
    </row>
    <row r="233" spans="1:14" ht="16.5" customHeight="1">
      <c r="A233" s="1" t="s">
        <v>32</v>
      </c>
      <c r="B233" s="4">
        <f>2000+VLOOKUP(I233,Sheet2!D:E,2,0)*10+L233</f>
        <v>2052</v>
      </c>
      <c r="C233" s="4">
        <v>3</v>
      </c>
      <c r="D233" s="14" t="s">
        <v>87</v>
      </c>
      <c r="E233" s="14" t="s">
        <v>87</v>
      </c>
      <c r="F233" s="4">
        <v>0</v>
      </c>
      <c r="G233" s="4">
        <v>0</v>
      </c>
      <c r="H233" s="6">
        <v>0</v>
      </c>
      <c r="I233" s="6" t="s">
        <v>50</v>
      </c>
      <c r="J233" s="6"/>
      <c r="K233" s="6"/>
      <c r="L233" s="6">
        <v>2</v>
      </c>
      <c r="M233" s="6">
        <v>2005011</v>
      </c>
      <c r="N233" s="6">
        <v>0</v>
      </c>
    </row>
    <row r="234" spans="1:14" ht="16.5" customHeight="1">
      <c r="A234" s="1" t="s">
        <v>32</v>
      </c>
      <c r="B234" s="4">
        <f>2000+VLOOKUP(I234,Sheet2!D:E,2,0)*10+L234</f>
        <v>2053</v>
      </c>
      <c r="C234" s="4">
        <v>3</v>
      </c>
      <c r="D234" s="14" t="s">
        <v>88</v>
      </c>
      <c r="E234" s="14" t="s">
        <v>88</v>
      </c>
      <c r="F234" s="4">
        <v>0</v>
      </c>
      <c r="G234" s="4">
        <v>0</v>
      </c>
      <c r="H234" s="6">
        <v>0</v>
      </c>
      <c r="I234" s="6" t="s">
        <v>50</v>
      </c>
      <c r="J234" s="6"/>
      <c r="K234" s="6"/>
      <c r="L234" s="6">
        <v>3</v>
      </c>
      <c r="M234" s="6">
        <v>2005012</v>
      </c>
      <c r="N234" s="6">
        <v>0</v>
      </c>
    </row>
    <row r="235" spans="1:14" ht="16.5" customHeight="1">
      <c r="A235" s="1" t="s">
        <v>32</v>
      </c>
      <c r="B235" s="4">
        <f>2000+VLOOKUP(I235,Sheet2!D:E,2,0)*10+L235</f>
        <v>2062</v>
      </c>
      <c r="C235" s="4">
        <v>3</v>
      </c>
      <c r="D235" s="14" t="s">
        <v>89</v>
      </c>
      <c r="E235" s="14" t="s">
        <v>89</v>
      </c>
      <c r="F235" s="4">
        <v>0</v>
      </c>
      <c r="G235" s="4">
        <v>0</v>
      </c>
      <c r="H235" s="6">
        <v>0</v>
      </c>
      <c r="I235" s="6" t="s">
        <v>52</v>
      </c>
      <c r="J235" s="6"/>
      <c r="K235" s="6"/>
      <c r="L235" s="6">
        <v>2</v>
      </c>
      <c r="M235" s="6">
        <v>2006011</v>
      </c>
      <c r="N235" s="6">
        <v>0</v>
      </c>
    </row>
    <row r="236" spans="1:14" ht="16.5" customHeight="1">
      <c r="A236" s="1" t="s">
        <v>32</v>
      </c>
      <c r="B236" s="4">
        <f>2000+VLOOKUP(I236,Sheet2!D:E,2,0)*10+L236</f>
        <v>2063</v>
      </c>
      <c r="C236" s="4">
        <v>3</v>
      </c>
      <c r="D236" s="14" t="s">
        <v>90</v>
      </c>
      <c r="E236" s="14" t="s">
        <v>90</v>
      </c>
      <c r="F236" s="4">
        <v>0</v>
      </c>
      <c r="G236" s="4">
        <v>0</v>
      </c>
      <c r="H236" s="6">
        <v>0</v>
      </c>
      <c r="I236" s="6" t="s">
        <v>52</v>
      </c>
      <c r="J236" s="6"/>
      <c r="K236" s="6"/>
      <c r="L236" s="6">
        <v>3</v>
      </c>
      <c r="M236" s="6">
        <v>2006012</v>
      </c>
      <c r="N236" s="6">
        <v>0</v>
      </c>
    </row>
    <row r="237" spans="1:14" ht="16.5" customHeight="1">
      <c r="A237" s="1" t="s">
        <v>32</v>
      </c>
      <c r="B237" s="4">
        <f>2000+VLOOKUP(I237,Sheet2!D:E,2,0)*10+L237</f>
        <v>2072</v>
      </c>
      <c r="C237" s="4">
        <v>3</v>
      </c>
      <c r="D237" s="14" t="s">
        <v>91</v>
      </c>
      <c r="E237" s="14" t="s">
        <v>91</v>
      </c>
      <c r="F237" s="4">
        <v>0</v>
      </c>
      <c r="G237" s="4">
        <v>0</v>
      </c>
      <c r="H237" s="6">
        <v>0</v>
      </c>
      <c r="I237" s="6" t="s">
        <v>54</v>
      </c>
      <c r="J237" s="6"/>
      <c r="K237" s="6"/>
      <c r="L237" s="6">
        <v>2</v>
      </c>
      <c r="M237" s="6">
        <v>2007011</v>
      </c>
      <c r="N237" s="6">
        <v>0</v>
      </c>
    </row>
    <row r="238" spans="1:14" ht="16.5" customHeight="1">
      <c r="A238" s="1" t="s">
        <v>32</v>
      </c>
      <c r="B238" s="4">
        <f>2000+VLOOKUP(I238,Sheet2!D:E,2,0)*10+L238</f>
        <v>2073</v>
      </c>
      <c r="C238" s="4">
        <v>3</v>
      </c>
      <c r="D238" s="14" t="s">
        <v>92</v>
      </c>
      <c r="E238" s="14" t="s">
        <v>92</v>
      </c>
      <c r="F238" s="4">
        <v>0</v>
      </c>
      <c r="G238" s="4">
        <v>0</v>
      </c>
      <c r="H238" s="6">
        <v>0</v>
      </c>
      <c r="I238" s="6" t="s">
        <v>54</v>
      </c>
      <c r="J238" s="6"/>
      <c r="K238" s="6"/>
      <c r="L238" s="6">
        <v>3</v>
      </c>
      <c r="M238" s="6">
        <v>2007012</v>
      </c>
      <c r="N238" s="6">
        <v>0</v>
      </c>
    </row>
    <row r="239" spans="1:14" ht="16.5" customHeight="1">
      <c r="A239" s="1" t="s">
        <v>32</v>
      </c>
      <c r="B239" s="4">
        <f>2000+VLOOKUP(I239,Sheet2!D:E,2,0)*10+L239</f>
        <v>2082</v>
      </c>
      <c r="C239" s="4">
        <v>3</v>
      </c>
      <c r="D239" s="14" t="s">
        <v>93</v>
      </c>
      <c r="E239" s="14" t="s">
        <v>93</v>
      </c>
      <c r="F239" s="4">
        <v>0</v>
      </c>
      <c r="G239" s="4">
        <v>0</v>
      </c>
      <c r="H239" s="6">
        <v>0</v>
      </c>
      <c r="I239" s="6" t="s">
        <v>56</v>
      </c>
      <c r="J239" s="6"/>
      <c r="K239" s="6"/>
      <c r="L239" s="6">
        <v>2</v>
      </c>
      <c r="M239" s="6">
        <v>2008011</v>
      </c>
      <c r="N239" s="6">
        <v>0</v>
      </c>
    </row>
    <row r="240" spans="1:14" ht="16.5" customHeight="1">
      <c r="A240" s="1" t="s">
        <v>32</v>
      </c>
      <c r="B240" s="4">
        <f>2000+VLOOKUP(I240,Sheet2!D:E,2,0)*10+L240</f>
        <v>2083</v>
      </c>
      <c r="C240" s="4">
        <v>3</v>
      </c>
      <c r="D240" s="14" t="s">
        <v>94</v>
      </c>
      <c r="E240" s="14" t="s">
        <v>94</v>
      </c>
      <c r="F240" s="4">
        <v>0</v>
      </c>
      <c r="G240" s="4">
        <v>0</v>
      </c>
      <c r="H240" s="6">
        <v>0</v>
      </c>
      <c r="I240" s="6" t="s">
        <v>56</v>
      </c>
      <c r="J240" s="6"/>
      <c r="K240" s="6"/>
      <c r="L240" s="6">
        <v>3</v>
      </c>
      <c r="M240" s="6">
        <v>2008012</v>
      </c>
      <c r="N240" s="6">
        <v>0</v>
      </c>
    </row>
    <row r="241" spans="1:14" ht="16.5" customHeight="1">
      <c r="A241" s="1" t="s">
        <v>32</v>
      </c>
      <c r="B241" s="4">
        <f>2000+VLOOKUP(I241,Sheet2!D:E,2,0)*10+L241</f>
        <v>2092</v>
      </c>
      <c r="C241" s="4">
        <v>3</v>
      </c>
      <c r="D241" s="14" t="s">
        <v>95</v>
      </c>
      <c r="E241" s="14" t="s">
        <v>95</v>
      </c>
      <c r="F241" s="4">
        <v>0</v>
      </c>
      <c r="G241" s="4">
        <v>0</v>
      </c>
      <c r="H241" s="6">
        <v>0</v>
      </c>
      <c r="I241" s="6" t="s">
        <v>58</v>
      </c>
      <c r="J241" s="6"/>
      <c r="K241" s="6"/>
      <c r="L241" s="6">
        <v>2</v>
      </c>
      <c r="M241" s="6">
        <v>2009011</v>
      </c>
      <c r="N241" s="6">
        <v>0</v>
      </c>
    </row>
    <row r="242" spans="1:14" ht="16.5" customHeight="1">
      <c r="A242" s="1" t="s">
        <v>32</v>
      </c>
      <c r="B242" s="4">
        <f>2000+VLOOKUP(I242,Sheet2!D:E,2,0)*10+L242</f>
        <v>2093</v>
      </c>
      <c r="C242" s="4">
        <v>3</v>
      </c>
      <c r="D242" s="14" t="s">
        <v>96</v>
      </c>
      <c r="E242" s="14" t="s">
        <v>96</v>
      </c>
      <c r="F242" s="4">
        <v>0</v>
      </c>
      <c r="G242" s="4">
        <v>0</v>
      </c>
      <c r="H242" s="6">
        <v>0</v>
      </c>
      <c r="I242" s="6" t="s">
        <v>58</v>
      </c>
      <c r="J242" s="6"/>
      <c r="K242" s="6"/>
      <c r="L242" s="6">
        <v>3</v>
      </c>
      <c r="M242" s="6">
        <v>2009012</v>
      </c>
      <c r="N242" s="6">
        <v>0</v>
      </c>
    </row>
    <row r="243" spans="1:14" ht="16.5" customHeight="1">
      <c r="A243" s="1" t="s">
        <v>32</v>
      </c>
      <c r="B243" s="4">
        <f>2000+VLOOKUP(I243,Sheet2!D:E,2,0)*10+L243</f>
        <v>2102</v>
      </c>
      <c r="C243" s="4">
        <v>3</v>
      </c>
      <c r="D243" s="14" t="s">
        <v>97</v>
      </c>
      <c r="E243" s="14" t="s">
        <v>97</v>
      </c>
      <c r="F243" s="4">
        <v>0</v>
      </c>
      <c r="G243" s="4">
        <v>0</v>
      </c>
      <c r="H243" s="6">
        <v>0</v>
      </c>
      <c r="I243" s="6" t="s">
        <v>59</v>
      </c>
      <c r="J243" s="6"/>
      <c r="K243" s="6"/>
      <c r="L243" s="6">
        <v>2</v>
      </c>
      <c r="M243" s="6">
        <v>2010011</v>
      </c>
      <c r="N243" s="6">
        <v>0</v>
      </c>
    </row>
    <row r="244" spans="1:14" ht="16.5" customHeight="1">
      <c r="A244" s="1" t="s">
        <v>32</v>
      </c>
      <c r="B244" s="4">
        <f>2000+VLOOKUP(I244,Sheet2!D:E,2,0)*10+L244</f>
        <v>2103</v>
      </c>
      <c r="C244" s="4">
        <v>3</v>
      </c>
      <c r="D244" s="14" t="s">
        <v>98</v>
      </c>
      <c r="E244" s="14" t="s">
        <v>98</v>
      </c>
      <c r="F244" s="4">
        <v>0</v>
      </c>
      <c r="G244" s="4">
        <v>0</v>
      </c>
      <c r="H244" s="6">
        <v>0</v>
      </c>
      <c r="I244" s="6" t="s">
        <v>59</v>
      </c>
      <c r="J244" s="6"/>
      <c r="K244" s="6"/>
      <c r="L244" s="6">
        <v>3</v>
      </c>
      <c r="M244" s="6">
        <v>2010012</v>
      </c>
      <c r="N244" s="6">
        <v>0</v>
      </c>
    </row>
    <row r="245" spans="1:14" ht="16.5" customHeight="1">
      <c r="A245" s="1" t="s">
        <v>32</v>
      </c>
      <c r="B245" s="4">
        <f>2000+VLOOKUP(I245,Sheet2!D:E,2,0)*10+L245</f>
        <v>2112</v>
      </c>
      <c r="C245" s="4">
        <v>3</v>
      </c>
      <c r="D245" s="14" t="s">
        <v>99</v>
      </c>
      <c r="E245" s="14" t="s">
        <v>99</v>
      </c>
      <c r="F245" s="4">
        <v>0</v>
      </c>
      <c r="G245" s="4">
        <v>0</v>
      </c>
      <c r="H245" s="6">
        <v>0</v>
      </c>
      <c r="I245" s="6" t="s">
        <v>60</v>
      </c>
      <c r="J245" s="6"/>
      <c r="K245" s="6"/>
      <c r="L245" s="6">
        <v>2</v>
      </c>
      <c r="M245" s="6">
        <v>2011011</v>
      </c>
      <c r="N245" s="6">
        <v>0</v>
      </c>
    </row>
    <row r="246" spans="1:14" ht="16.5" customHeight="1">
      <c r="A246" s="1" t="s">
        <v>32</v>
      </c>
      <c r="B246" s="4">
        <f>2000+VLOOKUP(I246,Sheet2!D:E,2,0)*10+L246</f>
        <v>2113</v>
      </c>
      <c r="C246" s="4">
        <v>3</v>
      </c>
      <c r="D246" s="14" t="s">
        <v>100</v>
      </c>
      <c r="E246" s="14" t="s">
        <v>100</v>
      </c>
      <c r="F246" s="4">
        <v>0</v>
      </c>
      <c r="G246" s="4">
        <v>0</v>
      </c>
      <c r="H246" s="6">
        <v>0</v>
      </c>
      <c r="I246" s="6" t="s">
        <v>60</v>
      </c>
      <c r="J246" s="6"/>
      <c r="K246" s="6"/>
      <c r="L246" s="6">
        <v>3</v>
      </c>
      <c r="M246" s="6">
        <v>2011012</v>
      </c>
      <c r="N246" s="6">
        <v>0</v>
      </c>
    </row>
    <row r="247" spans="1:14" ht="16.5" customHeight="1">
      <c r="A247" s="1" t="s">
        <v>32</v>
      </c>
      <c r="B247" s="4">
        <f>2000+VLOOKUP(I247,Sheet2!D:E,2,0)*10+L247</f>
        <v>2122</v>
      </c>
      <c r="C247" s="4">
        <v>3</v>
      </c>
      <c r="D247" s="14" t="s">
        <v>183</v>
      </c>
      <c r="E247" s="14" t="s">
        <v>101</v>
      </c>
      <c r="F247" s="4">
        <v>0</v>
      </c>
      <c r="G247" s="4">
        <v>0</v>
      </c>
      <c r="H247" s="6">
        <v>0</v>
      </c>
      <c r="I247" s="6" t="s">
        <v>61</v>
      </c>
      <c r="J247" s="6"/>
      <c r="K247" s="6"/>
      <c r="L247" s="6">
        <v>2</v>
      </c>
      <c r="M247" s="6">
        <v>2012011</v>
      </c>
      <c r="N247" s="6">
        <v>0</v>
      </c>
    </row>
    <row r="248" spans="1:14" ht="16.5" customHeight="1">
      <c r="A248" s="1" t="s">
        <v>32</v>
      </c>
      <c r="B248" s="4">
        <f>2000+VLOOKUP(I248,Sheet2!D:E,2,0)*10+L248</f>
        <v>2123</v>
      </c>
      <c r="C248" s="4">
        <v>3</v>
      </c>
      <c r="D248" s="14" t="s">
        <v>102</v>
      </c>
      <c r="E248" s="14" t="s">
        <v>102</v>
      </c>
      <c r="F248" s="4">
        <v>0</v>
      </c>
      <c r="G248" s="4">
        <v>0</v>
      </c>
      <c r="H248" s="6">
        <v>0</v>
      </c>
      <c r="I248" s="6" t="s">
        <v>61</v>
      </c>
      <c r="J248" s="6"/>
      <c r="K248" s="6"/>
      <c r="L248" s="6">
        <v>3</v>
      </c>
      <c r="M248" s="6">
        <v>2012012</v>
      </c>
      <c r="N248" s="6">
        <v>0</v>
      </c>
    </row>
    <row r="249" spans="1:14" ht="16.5" customHeight="1">
      <c r="A249" s="1" t="s">
        <v>32</v>
      </c>
      <c r="B249" s="4">
        <f>2000+VLOOKUP(I249,Sheet2!D:E,2,0)*10+L249</f>
        <v>2132</v>
      </c>
      <c r="C249" s="4">
        <v>3</v>
      </c>
      <c r="D249" s="14" t="s">
        <v>103</v>
      </c>
      <c r="E249" s="14" t="s">
        <v>103</v>
      </c>
      <c r="F249" s="4">
        <v>0</v>
      </c>
      <c r="G249" s="4">
        <v>0</v>
      </c>
      <c r="H249" s="6">
        <v>0</v>
      </c>
      <c r="I249" s="6" t="s">
        <v>63</v>
      </c>
      <c r="J249" s="6"/>
      <c r="K249" s="6"/>
      <c r="L249" s="6">
        <v>2</v>
      </c>
      <c r="M249" s="6">
        <v>2013011</v>
      </c>
      <c r="N249" s="6">
        <v>0</v>
      </c>
    </row>
    <row r="250" spans="1:14" ht="16.5" customHeight="1">
      <c r="A250" s="1" t="s">
        <v>32</v>
      </c>
      <c r="B250" s="4">
        <f>2000+VLOOKUP(I250,Sheet2!D:E,2,0)*10+L250</f>
        <v>2133</v>
      </c>
      <c r="C250" s="4">
        <v>3</v>
      </c>
      <c r="D250" s="14" t="s">
        <v>104</v>
      </c>
      <c r="E250" s="14" t="s">
        <v>104</v>
      </c>
      <c r="F250" s="4">
        <v>0</v>
      </c>
      <c r="G250" s="4">
        <v>0</v>
      </c>
      <c r="H250" s="6">
        <v>0</v>
      </c>
      <c r="I250" s="6" t="s">
        <v>63</v>
      </c>
      <c r="J250" s="6"/>
      <c r="K250" s="6"/>
      <c r="L250" s="6">
        <v>3</v>
      </c>
      <c r="M250" s="6">
        <v>2013012</v>
      </c>
      <c r="N250" s="6">
        <v>0</v>
      </c>
    </row>
    <row r="251" spans="1:14" ht="16.5" customHeight="1">
      <c r="A251" s="1" t="s">
        <v>32</v>
      </c>
      <c r="B251" s="4">
        <f>2000+VLOOKUP(I251,Sheet2!D:E,2,0)*10+L251</f>
        <v>2142</v>
      </c>
      <c r="C251" s="4">
        <v>3</v>
      </c>
      <c r="D251" s="14" t="s">
        <v>105</v>
      </c>
      <c r="E251" s="14" t="s">
        <v>105</v>
      </c>
      <c r="F251" s="4">
        <v>0</v>
      </c>
      <c r="G251" s="4">
        <v>0</v>
      </c>
      <c r="H251" s="6">
        <v>0</v>
      </c>
      <c r="I251" s="6" t="s">
        <v>65</v>
      </c>
      <c r="J251" s="6"/>
      <c r="K251" s="6"/>
      <c r="L251" s="6">
        <v>2</v>
      </c>
      <c r="M251" s="6">
        <v>2014011</v>
      </c>
      <c r="N251" s="6">
        <v>0</v>
      </c>
    </row>
    <row r="252" spans="1:14" ht="16.5" customHeight="1">
      <c r="A252" s="1" t="s">
        <v>32</v>
      </c>
      <c r="B252" s="4">
        <f>2000+VLOOKUP(I252,Sheet2!D:E,2,0)*10+L252</f>
        <v>2143</v>
      </c>
      <c r="C252" s="4">
        <v>3</v>
      </c>
      <c r="D252" s="14" t="s">
        <v>106</v>
      </c>
      <c r="E252" s="14" t="s">
        <v>106</v>
      </c>
      <c r="F252" s="4">
        <v>0</v>
      </c>
      <c r="G252" s="4">
        <v>0</v>
      </c>
      <c r="H252" s="6">
        <v>0</v>
      </c>
      <c r="I252" s="6" t="s">
        <v>65</v>
      </c>
      <c r="J252" s="6"/>
      <c r="K252" s="6"/>
      <c r="L252" s="6">
        <v>3</v>
      </c>
      <c r="M252" s="6">
        <v>2014012</v>
      </c>
      <c r="N252" s="6">
        <v>0</v>
      </c>
    </row>
    <row r="253" spans="1:14" ht="16.5" customHeight="1">
      <c r="A253" s="1" t="s">
        <v>32</v>
      </c>
      <c r="B253" s="4">
        <f>2000+VLOOKUP(I253,Sheet2!D:E,2,0)*10+L253</f>
        <v>2152</v>
      </c>
      <c r="C253" s="4">
        <v>3</v>
      </c>
      <c r="D253" s="14" t="s">
        <v>107</v>
      </c>
      <c r="E253" s="14" t="s">
        <v>107</v>
      </c>
      <c r="F253" s="4">
        <v>0</v>
      </c>
      <c r="G253" s="4">
        <v>0</v>
      </c>
      <c r="H253" s="6">
        <v>0</v>
      </c>
      <c r="I253" s="6" t="s">
        <v>67</v>
      </c>
      <c r="J253" s="6"/>
      <c r="K253" s="6"/>
      <c r="L253" s="6">
        <v>2</v>
      </c>
      <c r="M253" s="6">
        <v>2015011</v>
      </c>
      <c r="N253" s="6">
        <v>0</v>
      </c>
    </row>
    <row r="254" spans="1:14" ht="16.5" customHeight="1">
      <c r="A254" s="1" t="s">
        <v>32</v>
      </c>
      <c r="B254" s="4">
        <f>2000+VLOOKUP(I254,Sheet2!D:E,2,0)*10+L254</f>
        <v>2153</v>
      </c>
      <c r="C254" s="4">
        <v>3</v>
      </c>
      <c r="D254" s="14" t="s">
        <v>108</v>
      </c>
      <c r="E254" s="14" t="s">
        <v>108</v>
      </c>
      <c r="F254" s="4">
        <v>0</v>
      </c>
      <c r="G254" s="4">
        <v>0</v>
      </c>
      <c r="H254" s="6">
        <v>0</v>
      </c>
      <c r="I254" s="6" t="s">
        <v>67</v>
      </c>
      <c r="J254" s="6"/>
      <c r="K254" s="6"/>
      <c r="L254" s="6">
        <v>3</v>
      </c>
      <c r="M254" s="6">
        <v>2015012</v>
      </c>
      <c r="N254" s="6">
        <v>0</v>
      </c>
    </row>
    <row r="255" spans="1:14" ht="16.5" customHeight="1">
      <c r="A255" s="1" t="s">
        <v>32</v>
      </c>
      <c r="B255" s="4">
        <f>2000+VLOOKUP(I255,Sheet2!D:E,2,0)*10+L255</f>
        <v>2162</v>
      </c>
      <c r="C255" s="4">
        <v>3</v>
      </c>
      <c r="D255" s="14" t="s">
        <v>109</v>
      </c>
      <c r="E255" s="14" t="s">
        <v>109</v>
      </c>
      <c r="F255" s="4">
        <v>0</v>
      </c>
      <c r="G255" s="4">
        <v>0</v>
      </c>
      <c r="H255" s="6">
        <v>0</v>
      </c>
      <c r="I255" s="6" t="s">
        <v>69</v>
      </c>
      <c r="J255" s="6"/>
      <c r="K255" s="6"/>
      <c r="L255" s="6">
        <v>2</v>
      </c>
      <c r="M255" s="6">
        <v>2016011</v>
      </c>
      <c r="N255" s="6">
        <v>0</v>
      </c>
    </row>
    <row r="256" spans="1:14" s="33" customFormat="1" ht="16.5" customHeight="1">
      <c r="A256" s="32" t="s">
        <v>32</v>
      </c>
      <c r="B256" s="33">
        <f>2000+VLOOKUP(I256,Sheet2!D:E,2,0)*10+L256</f>
        <v>2163</v>
      </c>
      <c r="C256" s="33">
        <v>3</v>
      </c>
      <c r="D256" s="34" t="s">
        <v>110</v>
      </c>
      <c r="E256" s="34" t="s">
        <v>110</v>
      </c>
      <c r="F256" s="33">
        <v>0</v>
      </c>
      <c r="G256" s="33">
        <v>0</v>
      </c>
      <c r="H256" s="35">
        <v>0</v>
      </c>
      <c r="I256" s="35" t="s">
        <v>69</v>
      </c>
      <c r="J256" s="35"/>
      <c r="K256" s="35"/>
      <c r="L256" s="35">
        <v>3</v>
      </c>
      <c r="M256" s="35">
        <v>2016012</v>
      </c>
      <c r="N256" s="35">
        <v>0</v>
      </c>
    </row>
    <row r="257" spans="1:14" ht="16.5" customHeight="1">
      <c r="A257" s="1" t="s">
        <v>32</v>
      </c>
      <c r="B257" s="4">
        <f>2000+VLOOKUP(I257,Sheet2!D:E,2,0)*10+L257</f>
        <v>2172</v>
      </c>
      <c r="C257" s="4">
        <v>3</v>
      </c>
      <c r="D257" s="14" t="s">
        <v>171</v>
      </c>
      <c r="E257" s="14" t="s">
        <v>172</v>
      </c>
      <c r="F257" s="4">
        <v>0</v>
      </c>
      <c r="G257" s="4">
        <v>0</v>
      </c>
      <c r="H257" s="6">
        <v>0</v>
      </c>
      <c r="I257" s="6" t="s">
        <v>71</v>
      </c>
      <c r="J257" s="6"/>
      <c r="K257" s="6"/>
      <c r="L257" s="6">
        <v>2</v>
      </c>
      <c r="M257" s="6">
        <v>2023011</v>
      </c>
      <c r="N257" s="6">
        <v>0</v>
      </c>
    </row>
    <row r="258" spans="1:14" ht="16.5" customHeight="1">
      <c r="A258" s="1" t="s">
        <v>32</v>
      </c>
      <c r="B258" s="4">
        <f>2000+VLOOKUP(I258,Sheet2!D:E,2,0)*10+L258</f>
        <v>2182</v>
      </c>
      <c r="C258" s="4">
        <v>3</v>
      </c>
      <c r="D258" s="14" t="s">
        <v>174</v>
      </c>
      <c r="E258" s="14" t="s">
        <v>173</v>
      </c>
      <c r="F258" s="4">
        <v>0</v>
      </c>
      <c r="G258" s="4">
        <v>0</v>
      </c>
      <c r="H258" s="6">
        <v>0</v>
      </c>
      <c r="I258" s="6" t="s">
        <v>73</v>
      </c>
      <c r="J258" s="6"/>
      <c r="K258" s="6"/>
      <c r="L258" s="6">
        <v>2</v>
      </c>
      <c r="M258" s="6">
        <v>2022011</v>
      </c>
      <c r="N258" s="6">
        <v>0</v>
      </c>
    </row>
    <row r="259" spans="1:14" ht="16.5" customHeight="1">
      <c r="A259" s="1" t="s">
        <v>32</v>
      </c>
      <c r="B259" s="4">
        <f>2000+VLOOKUP(I259,Sheet2!D:E,2,0)*10+L259</f>
        <v>2192</v>
      </c>
      <c r="C259" s="4">
        <v>3</v>
      </c>
      <c r="D259" s="14" t="s">
        <v>169</v>
      </c>
      <c r="E259" s="14" t="s">
        <v>169</v>
      </c>
      <c r="F259" s="4">
        <v>0</v>
      </c>
      <c r="G259" s="4">
        <v>0</v>
      </c>
      <c r="H259" s="6">
        <v>0</v>
      </c>
      <c r="I259" s="6" t="s">
        <v>181</v>
      </c>
      <c r="J259" s="6"/>
      <c r="K259" s="6"/>
      <c r="L259" s="6">
        <v>2</v>
      </c>
      <c r="M259" s="6">
        <v>2020011</v>
      </c>
      <c r="N259" s="6">
        <v>0</v>
      </c>
    </row>
    <row r="260" spans="1:14" ht="16.5" customHeight="1">
      <c r="A260" s="1" t="s">
        <v>32</v>
      </c>
      <c r="B260" s="4">
        <f>2000+VLOOKUP(I260,Sheet2!D:E,2,0)*10+L260</f>
        <v>2202</v>
      </c>
      <c r="C260" s="4">
        <v>3</v>
      </c>
      <c r="D260" s="14" t="s">
        <v>111</v>
      </c>
      <c r="E260" s="14" t="s">
        <v>111</v>
      </c>
      <c r="F260" s="4">
        <v>0</v>
      </c>
      <c r="G260" s="4">
        <v>0</v>
      </c>
      <c r="H260" s="6">
        <v>0</v>
      </c>
      <c r="I260" s="6" t="s">
        <v>182</v>
      </c>
      <c r="J260" s="6"/>
      <c r="K260" s="6"/>
      <c r="L260" s="6">
        <v>2</v>
      </c>
      <c r="M260" s="6">
        <v>2021011</v>
      </c>
      <c r="N260" s="6">
        <v>0</v>
      </c>
    </row>
    <row r="261" spans="1:14" ht="16.5" customHeight="1">
      <c r="A261" s="1" t="s">
        <v>32</v>
      </c>
      <c r="B261" s="4">
        <f>2000+VLOOKUP(I261,Sheet2!D:E,2,0)*10+L261</f>
        <v>2212</v>
      </c>
      <c r="C261" s="4">
        <v>3</v>
      </c>
      <c r="D261" s="14" t="s">
        <v>167</v>
      </c>
      <c r="E261" s="14" t="s">
        <v>167</v>
      </c>
      <c r="F261" s="4">
        <v>0</v>
      </c>
      <c r="G261" s="4">
        <v>0</v>
      </c>
      <c r="H261" s="6">
        <v>0</v>
      </c>
      <c r="I261" s="6" t="s">
        <v>77</v>
      </c>
      <c r="J261" s="6"/>
      <c r="K261" s="6"/>
      <c r="L261" s="6">
        <v>2</v>
      </c>
      <c r="M261" s="6">
        <v>2024011</v>
      </c>
      <c r="N261" s="6">
        <v>0</v>
      </c>
    </row>
    <row r="262" spans="1:14" ht="16.5" customHeight="1">
      <c r="A262" s="1" t="s">
        <v>32</v>
      </c>
      <c r="B262" s="4">
        <f>2000+VLOOKUP(I262,Sheet2!D:E,2,0)*10+L262</f>
        <v>2222</v>
      </c>
      <c r="C262" s="4">
        <v>3</v>
      </c>
      <c r="D262" s="14" t="s">
        <v>168</v>
      </c>
      <c r="E262" s="14" t="s">
        <v>168</v>
      </c>
      <c r="F262" s="4">
        <v>0</v>
      </c>
      <c r="G262" s="4">
        <v>0</v>
      </c>
      <c r="H262" s="6">
        <v>0</v>
      </c>
      <c r="I262" s="6" t="s">
        <v>180</v>
      </c>
      <c r="J262" s="6"/>
      <c r="K262" s="6"/>
      <c r="L262" s="6">
        <v>2</v>
      </c>
      <c r="M262" s="6">
        <v>2025011</v>
      </c>
      <c r="N262" s="6">
        <v>0</v>
      </c>
    </row>
    <row r="263" spans="1:14" s="33" customFormat="1" ht="16.5" customHeight="1">
      <c r="A263" s="32" t="s">
        <v>32</v>
      </c>
      <c r="B263" s="33">
        <f>2000+VLOOKUP(I263,Sheet2!D:E,2,0)*10+L263</f>
        <v>2232</v>
      </c>
      <c r="C263" s="33">
        <v>3</v>
      </c>
      <c r="D263" s="34" t="s">
        <v>186</v>
      </c>
      <c r="E263" s="34" t="s">
        <v>186</v>
      </c>
      <c r="F263" s="33">
        <v>0</v>
      </c>
      <c r="G263" s="33">
        <v>0</v>
      </c>
      <c r="H263" s="35">
        <v>0</v>
      </c>
      <c r="I263" s="35" t="s">
        <v>184</v>
      </c>
      <c r="J263" s="35"/>
      <c r="K263" s="35"/>
      <c r="L263" s="35">
        <v>2</v>
      </c>
      <c r="M263" s="35">
        <v>2026011</v>
      </c>
      <c r="N263" s="35">
        <v>0</v>
      </c>
    </row>
    <row r="264" spans="1:14" s="33" customFormat="1" ht="16.5" customHeight="1">
      <c r="A264" s="32" t="s">
        <v>32</v>
      </c>
      <c r="B264" s="33">
        <f>2000+VLOOKUP(I264,Sheet2!D:E,2,0)*10+L264</f>
        <v>2242</v>
      </c>
      <c r="C264" s="33">
        <v>3</v>
      </c>
      <c r="D264" s="34" t="s">
        <v>188</v>
      </c>
      <c r="E264" s="34" t="s">
        <v>188</v>
      </c>
      <c r="F264" s="33">
        <v>0</v>
      </c>
      <c r="G264" s="33">
        <v>0</v>
      </c>
      <c r="H264" s="35">
        <v>0</v>
      </c>
      <c r="I264" s="35" t="s">
        <v>187</v>
      </c>
      <c r="J264" s="35"/>
      <c r="K264" s="35"/>
      <c r="L264" s="35">
        <v>2</v>
      </c>
      <c r="M264" s="35">
        <v>2027011</v>
      </c>
      <c r="N264" s="35">
        <v>0</v>
      </c>
    </row>
    <row r="265" spans="1:14" s="29" customFormat="1" ht="16.5" customHeight="1">
      <c r="A265" s="28" t="s">
        <v>32</v>
      </c>
      <c r="B265" s="29">
        <f>2000+VLOOKUP(I265,Sheet2!D:E,2,0)*10+L265</f>
        <v>2252</v>
      </c>
      <c r="C265" s="29">
        <v>3</v>
      </c>
      <c r="D265" s="30" t="s">
        <v>191</v>
      </c>
      <c r="E265" s="30" t="s">
        <v>191</v>
      </c>
      <c r="F265" s="29">
        <v>0</v>
      </c>
      <c r="G265" s="29">
        <v>0</v>
      </c>
      <c r="H265" s="31">
        <v>0</v>
      </c>
      <c r="I265" s="31" t="s">
        <v>189</v>
      </c>
      <c r="J265" s="31"/>
      <c r="K265" s="31"/>
      <c r="L265" s="31">
        <v>2</v>
      </c>
      <c r="M265" s="31">
        <v>2028011</v>
      </c>
      <c r="N265" s="31">
        <v>0</v>
      </c>
    </row>
    <row r="266" spans="1:14" s="29" customFormat="1" ht="16.5" customHeight="1">
      <c r="A266" s="28" t="s">
        <v>32</v>
      </c>
      <c r="B266" s="29">
        <f>2000+VLOOKUP(I266,Sheet2!D:E,2,0)*10+L266</f>
        <v>2262</v>
      </c>
      <c r="C266" s="29">
        <v>3</v>
      </c>
      <c r="D266" s="30" t="s">
        <v>192</v>
      </c>
      <c r="E266" s="30" t="s">
        <v>192</v>
      </c>
      <c r="F266" s="29">
        <v>0</v>
      </c>
      <c r="G266" s="29">
        <v>0</v>
      </c>
      <c r="H266" s="31">
        <v>0</v>
      </c>
      <c r="I266" s="31" t="s">
        <v>190</v>
      </c>
      <c r="J266" s="31"/>
      <c r="K266" s="31"/>
      <c r="L266" s="31">
        <v>2</v>
      </c>
      <c r="M266" s="31">
        <v>2029011</v>
      </c>
      <c r="N266" s="31">
        <v>0</v>
      </c>
    </row>
    <row r="267" spans="1:14" s="29" customFormat="1" ht="16.5" customHeight="1">
      <c r="A267" s="28" t="s">
        <v>32</v>
      </c>
      <c r="B267" s="29">
        <f>2000+VLOOKUP(I267,Sheet2!D:E,2,0)*10+L267</f>
        <v>2272</v>
      </c>
      <c r="C267" s="29">
        <v>3</v>
      </c>
      <c r="D267" s="30" t="s">
        <v>197</v>
      </c>
      <c r="E267" s="30" t="s">
        <v>197</v>
      </c>
      <c r="F267" s="29">
        <v>0</v>
      </c>
      <c r="G267" s="29">
        <v>0</v>
      </c>
      <c r="H267" s="31">
        <v>0</v>
      </c>
      <c r="I267" s="31" t="s">
        <v>193</v>
      </c>
      <c r="J267" s="31"/>
      <c r="K267" s="31"/>
      <c r="L267" s="31">
        <v>2</v>
      </c>
      <c r="M267" s="31">
        <v>2030011</v>
      </c>
      <c r="N267" s="31">
        <v>0</v>
      </c>
    </row>
    <row r="268" spans="1:14" s="29" customFormat="1" ht="16.5" customHeight="1">
      <c r="A268" s="28" t="s">
        <v>32</v>
      </c>
      <c r="B268" s="29">
        <f>2000+VLOOKUP(I268,Sheet2!D:E,2,0)*10+L268</f>
        <v>2282</v>
      </c>
      <c r="C268" s="29">
        <v>3</v>
      </c>
      <c r="D268" s="30" t="s">
        <v>200</v>
      </c>
      <c r="E268" s="30" t="s">
        <v>200</v>
      </c>
      <c r="F268" s="29">
        <v>0</v>
      </c>
      <c r="G268" s="29">
        <v>0</v>
      </c>
      <c r="H268" s="31">
        <v>0</v>
      </c>
      <c r="I268" s="31" t="s">
        <v>198</v>
      </c>
      <c r="J268" s="31"/>
      <c r="K268" s="31"/>
      <c r="L268" s="31">
        <v>2</v>
      </c>
      <c r="M268" s="31">
        <v>2031011</v>
      </c>
      <c r="N268" s="31">
        <v>0</v>
      </c>
    </row>
    <row r="269" spans="1:14" s="29" customFormat="1" ht="16.5" customHeight="1">
      <c r="A269" s="28" t="s">
        <v>32</v>
      </c>
      <c r="B269" s="29">
        <f>2000+VLOOKUP(I269,Sheet2!D:E,2,0)*10+L269</f>
        <v>2292</v>
      </c>
      <c r="C269" s="29">
        <v>3</v>
      </c>
      <c r="D269" s="30" t="s">
        <v>201</v>
      </c>
      <c r="E269" s="30" t="s">
        <v>201</v>
      </c>
      <c r="F269" s="29">
        <v>0</v>
      </c>
      <c r="G269" s="29">
        <v>0</v>
      </c>
      <c r="H269" s="31">
        <v>0</v>
      </c>
      <c r="I269" s="31" t="s">
        <v>199</v>
      </c>
      <c r="J269" s="31"/>
      <c r="K269" s="31"/>
      <c r="L269" s="31">
        <v>2</v>
      </c>
      <c r="M269" s="31">
        <v>2032011</v>
      </c>
      <c r="N269" s="31">
        <v>0</v>
      </c>
    </row>
    <row r="270" spans="1:14" ht="16.5" customHeight="1">
      <c r="A270" s="1" t="s">
        <v>32</v>
      </c>
      <c r="B270" s="4">
        <v>3000</v>
      </c>
      <c r="C270" s="4">
        <v>4</v>
      </c>
      <c r="D270" s="14" t="s">
        <v>112</v>
      </c>
      <c r="E270" s="15" t="s">
        <v>33</v>
      </c>
      <c r="F270" s="4">
        <v>5</v>
      </c>
      <c r="G270" s="4">
        <v>10</v>
      </c>
      <c r="H270" s="6">
        <v>0</v>
      </c>
      <c r="I270" s="6"/>
      <c r="J270" s="6"/>
      <c r="K270" s="6"/>
      <c r="L270" s="6"/>
      <c r="M270" s="6">
        <v>0</v>
      </c>
      <c r="N270" s="6">
        <v>0</v>
      </c>
    </row>
    <row r="271" spans="1:14" ht="16.5" customHeight="1">
      <c r="A271" s="1" t="s">
        <v>32</v>
      </c>
      <c r="B271" s="4">
        <v>3001</v>
      </c>
      <c r="C271" s="4">
        <v>4</v>
      </c>
      <c r="D271" s="14" t="s">
        <v>113</v>
      </c>
      <c r="E271" s="15" t="s">
        <v>33</v>
      </c>
      <c r="F271" s="4">
        <v>4</v>
      </c>
      <c r="G271" s="4">
        <v>10</v>
      </c>
      <c r="H271" s="6">
        <v>0</v>
      </c>
      <c r="I271" s="6"/>
      <c r="J271" s="6"/>
      <c r="K271" s="6"/>
      <c r="L271" s="6"/>
      <c r="M271" s="6">
        <v>0</v>
      </c>
      <c r="N271" s="6">
        <v>0</v>
      </c>
    </row>
    <row r="272" spans="1:14" ht="16.5" customHeight="1">
      <c r="A272" s="1" t="s">
        <v>32</v>
      </c>
      <c r="B272" s="4">
        <v>3002</v>
      </c>
      <c r="C272" s="4">
        <v>4</v>
      </c>
      <c r="D272" s="14" t="s">
        <v>114</v>
      </c>
      <c r="E272" s="15" t="s">
        <v>33</v>
      </c>
      <c r="F272" s="4">
        <v>5</v>
      </c>
      <c r="G272" s="4">
        <v>10</v>
      </c>
      <c r="H272" s="6">
        <v>0</v>
      </c>
      <c r="I272" s="6"/>
      <c r="J272" s="6"/>
      <c r="K272" s="6"/>
      <c r="L272" s="6"/>
      <c r="M272" s="6">
        <v>0</v>
      </c>
      <c r="N272" s="6">
        <v>0</v>
      </c>
    </row>
    <row r="273" spans="1:14" ht="16.5" customHeight="1">
      <c r="A273" s="1" t="s">
        <v>32</v>
      </c>
      <c r="B273" s="4">
        <v>3003</v>
      </c>
      <c r="C273" s="4">
        <v>4</v>
      </c>
      <c r="D273" s="14" t="s">
        <v>113</v>
      </c>
      <c r="E273" s="15" t="s">
        <v>33</v>
      </c>
      <c r="F273" s="4">
        <v>4</v>
      </c>
      <c r="G273" s="4">
        <v>10</v>
      </c>
      <c r="H273" s="6">
        <v>0</v>
      </c>
      <c r="I273" s="6"/>
      <c r="J273" s="6"/>
      <c r="K273" s="6"/>
      <c r="L273" s="6"/>
      <c r="M273" s="6">
        <v>0</v>
      </c>
      <c r="N273" s="6">
        <v>0</v>
      </c>
    </row>
    <row r="274" spans="1:14" ht="16.5" customHeight="1">
      <c r="A274" s="1" t="s">
        <v>32</v>
      </c>
      <c r="B274" s="4">
        <v>3004</v>
      </c>
      <c r="C274" s="4">
        <v>4</v>
      </c>
      <c r="D274" s="14" t="s">
        <v>115</v>
      </c>
      <c r="E274" s="15" t="s">
        <v>33</v>
      </c>
      <c r="F274" s="4">
        <v>9</v>
      </c>
      <c r="G274" s="4">
        <v>10</v>
      </c>
      <c r="H274" s="6">
        <v>0</v>
      </c>
      <c r="I274" s="6"/>
      <c r="J274" s="6"/>
      <c r="K274" s="6"/>
      <c r="L274" s="6"/>
      <c r="M274" s="6">
        <v>0</v>
      </c>
      <c r="N274" s="6">
        <v>0</v>
      </c>
    </row>
    <row r="275" spans="1:14" ht="16.5" customHeight="1">
      <c r="A275" s="1" t="s">
        <v>32</v>
      </c>
      <c r="B275" s="4">
        <v>3005</v>
      </c>
      <c r="C275" s="4">
        <v>4</v>
      </c>
      <c r="D275" s="14" t="s">
        <v>116</v>
      </c>
      <c r="E275" s="15" t="s">
        <v>116</v>
      </c>
      <c r="F275" s="4">
        <v>0</v>
      </c>
      <c r="G275" s="4">
        <v>0</v>
      </c>
      <c r="H275" s="6">
        <v>0</v>
      </c>
      <c r="I275" s="6"/>
      <c r="J275" s="6"/>
      <c r="K275" s="6"/>
      <c r="L275" s="6"/>
      <c r="M275" s="6">
        <v>0</v>
      </c>
      <c r="N275" s="6">
        <v>0</v>
      </c>
    </row>
    <row r="276" spans="1:14" ht="16.5" customHeight="1">
      <c r="A276" s="1" t="s">
        <v>32</v>
      </c>
      <c r="B276" s="4">
        <v>3006</v>
      </c>
      <c r="C276" s="4">
        <v>4</v>
      </c>
      <c r="D276" s="14" t="s">
        <v>117</v>
      </c>
      <c r="E276" s="24" t="s">
        <v>117</v>
      </c>
      <c r="F276" s="4">
        <v>0</v>
      </c>
      <c r="G276" s="4">
        <v>0</v>
      </c>
      <c r="H276" s="6">
        <v>0</v>
      </c>
      <c r="I276" s="6"/>
      <c r="J276" s="6"/>
      <c r="K276" s="6"/>
      <c r="L276" s="6"/>
      <c r="M276" s="6">
        <v>0</v>
      </c>
      <c r="N276" s="6">
        <v>0</v>
      </c>
    </row>
    <row r="277" spans="1:14" ht="16.5" customHeight="1">
      <c r="A277" s="1" t="s">
        <v>32</v>
      </c>
      <c r="B277" s="4">
        <v>3007</v>
      </c>
      <c r="C277" s="4">
        <v>4</v>
      </c>
      <c r="D277" s="14" t="s">
        <v>118</v>
      </c>
      <c r="E277" s="24" t="s">
        <v>118</v>
      </c>
      <c r="F277" s="4">
        <v>0</v>
      </c>
      <c r="G277" s="4">
        <v>0</v>
      </c>
      <c r="H277" s="6">
        <v>0</v>
      </c>
      <c r="I277" s="6"/>
      <c r="J277" s="6"/>
      <c r="K277" s="6"/>
      <c r="L277" s="6"/>
      <c r="M277" s="6">
        <v>0</v>
      </c>
      <c r="N277" s="6">
        <v>0</v>
      </c>
    </row>
    <row r="278" spans="1:14" ht="16.5" customHeight="1">
      <c r="A278" s="1" t="s">
        <v>32</v>
      </c>
      <c r="B278" s="4">
        <f>3000+VLOOKUP(I278,Sheet2!G:H,2,0)*10+Sheet1!L278</f>
        <v>3011</v>
      </c>
      <c r="C278" s="4">
        <v>4</v>
      </c>
      <c r="D278" s="14" t="s">
        <v>119</v>
      </c>
      <c r="E278" s="14" t="s">
        <v>119</v>
      </c>
      <c r="F278" s="5">
        <v>0</v>
      </c>
      <c r="G278" s="5">
        <v>0</v>
      </c>
      <c r="H278" s="6">
        <v>0</v>
      </c>
      <c r="I278" t="s">
        <v>120</v>
      </c>
      <c r="J278" s="6"/>
      <c r="K278" s="6"/>
      <c r="L278" s="6">
        <v>1</v>
      </c>
      <c r="M278" s="6">
        <v>0</v>
      </c>
      <c r="N278" s="6">
        <v>0</v>
      </c>
    </row>
    <row r="279" spans="1:14" ht="16.5" customHeight="1">
      <c r="A279" s="1" t="s">
        <v>32</v>
      </c>
      <c r="B279" s="4">
        <f>3000+VLOOKUP(I279,Sheet2!G:H,2,0)*10+Sheet1!L279</f>
        <v>3012</v>
      </c>
      <c r="C279" s="4">
        <v>4</v>
      </c>
      <c r="D279" s="14" t="s">
        <v>121</v>
      </c>
      <c r="E279" s="14" t="s">
        <v>121</v>
      </c>
      <c r="F279" s="5">
        <v>0</v>
      </c>
      <c r="G279" s="5">
        <v>0</v>
      </c>
      <c r="H279" s="6">
        <v>0</v>
      </c>
      <c r="I279" t="s">
        <v>120</v>
      </c>
      <c r="J279" s="25"/>
      <c r="K279" s="25"/>
      <c r="L279" s="6">
        <v>2</v>
      </c>
      <c r="M279" s="6">
        <v>0</v>
      </c>
      <c r="N279" s="6">
        <v>0</v>
      </c>
    </row>
    <row r="280" spans="1:14" ht="16.5" customHeight="1">
      <c r="A280" s="1" t="s">
        <v>32</v>
      </c>
      <c r="B280" s="4">
        <f>3000+VLOOKUP(I280,Sheet2!G:H,2,0)*10+Sheet1!L280</f>
        <v>3013</v>
      </c>
      <c r="C280" s="4">
        <v>4</v>
      </c>
      <c r="D280" s="14" t="s">
        <v>122</v>
      </c>
      <c r="E280" s="14" t="s">
        <v>122</v>
      </c>
      <c r="F280" s="5">
        <v>0</v>
      </c>
      <c r="G280" s="5">
        <v>0</v>
      </c>
      <c r="H280" s="6">
        <v>0</v>
      </c>
      <c r="I280" t="s">
        <v>120</v>
      </c>
      <c r="J280" s="25"/>
      <c r="K280" s="25"/>
      <c r="L280" s="6">
        <v>3</v>
      </c>
      <c r="M280" s="6">
        <v>0</v>
      </c>
      <c r="N280" s="6">
        <v>0</v>
      </c>
    </row>
    <row r="281" spans="1:14" ht="16.5" customHeight="1">
      <c r="A281" s="1" t="s">
        <v>32</v>
      </c>
      <c r="B281" s="4">
        <f>3000+VLOOKUP(I281,Sheet2!G:H,2,0)*10+Sheet1!L281</f>
        <v>3021</v>
      </c>
      <c r="C281" s="4">
        <v>4</v>
      </c>
      <c r="D281" s="14" t="s">
        <v>123</v>
      </c>
      <c r="E281" s="14" t="s">
        <v>123</v>
      </c>
      <c r="F281" s="5">
        <v>0</v>
      </c>
      <c r="G281" s="5">
        <v>0</v>
      </c>
      <c r="H281" s="6">
        <v>0</v>
      </c>
      <c r="I281" t="s">
        <v>124</v>
      </c>
      <c r="J281" s="25"/>
      <c r="K281" s="25"/>
      <c r="L281" s="6">
        <v>1</v>
      </c>
      <c r="M281" s="6">
        <v>0</v>
      </c>
      <c r="N281" s="9">
        <v>401</v>
      </c>
    </row>
    <row r="282" spans="1:14" ht="16.5" customHeight="1">
      <c r="A282" s="1" t="s">
        <v>32</v>
      </c>
      <c r="B282" s="4">
        <f>3000+VLOOKUP(I282,Sheet2!G:H,2,0)*10+Sheet1!L282</f>
        <v>3022</v>
      </c>
      <c r="C282" s="4">
        <v>4</v>
      </c>
      <c r="D282" s="14" t="s">
        <v>125</v>
      </c>
      <c r="E282" s="14" t="s">
        <v>125</v>
      </c>
      <c r="F282" s="5">
        <v>0</v>
      </c>
      <c r="G282" s="5">
        <v>0</v>
      </c>
      <c r="H282" s="6">
        <v>0</v>
      </c>
      <c r="I282" t="s">
        <v>124</v>
      </c>
      <c r="J282" s="25"/>
      <c r="K282" s="25"/>
      <c r="L282" s="6">
        <v>2</v>
      </c>
      <c r="M282" s="6">
        <v>0</v>
      </c>
      <c r="N282" s="9">
        <v>402</v>
      </c>
    </row>
    <row r="283" spans="1:14" ht="16.5" customHeight="1">
      <c r="A283" s="1" t="s">
        <v>32</v>
      </c>
      <c r="B283" s="4">
        <f>3000+VLOOKUP(I283,Sheet2!G:H,2,0)*10+Sheet1!L283</f>
        <v>3023</v>
      </c>
      <c r="C283" s="4">
        <v>4</v>
      </c>
      <c r="D283" s="14" t="s">
        <v>126</v>
      </c>
      <c r="E283" s="14" t="s">
        <v>126</v>
      </c>
      <c r="F283" s="5">
        <v>0</v>
      </c>
      <c r="G283" s="5">
        <v>0</v>
      </c>
      <c r="H283" s="6">
        <v>0</v>
      </c>
      <c r="I283" t="s">
        <v>124</v>
      </c>
      <c r="J283" s="25"/>
      <c r="K283" s="25"/>
      <c r="L283" s="6">
        <v>3</v>
      </c>
      <c r="M283" s="6">
        <v>0</v>
      </c>
      <c r="N283" s="9">
        <v>403</v>
      </c>
    </row>
    <row r="284" spans="1:14" ht="16.5" customHeight="1">
      <c r="A284" s="1" t="s">
        <v>32</v>
      </c>
      <c r="B284" s="4">
        <f>3000+VLOOKUP(I284,Sheet2!G:H,2,0)*10+Sheet1!L284</f>
        <v>3031</v>
      </c>
      <c r="C284" s="4">
        <v>4</v>
      </c>
      <c r="D284" s="14" t="s">
        <v>127</v>
      </c>
      <c r="E284" s="14" t="s">
        <v>127</v>
      </c>
      <c r="F284" s="5">
        <v>0</v>
      </c>
      <c r="G284" s="5">
        <v>0</v>
      </c>
      <c r="H284" s="6">
        <v>0</v>
      </c>
      <c r="I284" s="26" t="s">
        <v>128</v>
      </c>
      <c r="J284" s="25"/>
      <c r="K284" s="25"/>
      <c r="L284" s="6">
        <v>1</v>
      </c>
      <c r="M284" s="6">
        <v>0</v>
      </c>
      <c r="N284" s="9">
        <v>201</v>
      </c>
    </row>
    <row r="285" spans="1:14" ht="16.5" customHeight="1">
      <c r="A285" s="1" t="s">
        <v>32</v>
      </c>
      <c r="B285" s="4">
        <f>3000+VLOOKUP(I285,Sheet2!G:H,2,0)*10+Sheet1!L285</f>
        <v>3032</v>
      </c>
      <c r="C285" s="4">
        <v>4</v>
      </c>
      <c r="D285" s="14" t="s">
        <v>129</v>
      </c>
      <c r="E285" s="14" t="s">
        <v>129</v>
      </c>
      <c r="F285" s="5">
        <v>0</v>
      </c>
      <c r="G285" s="5">
        <v>0</v>
      </c>
      <c r="H285" s="6">
        <v>0</v>
      </c>
      <c r="I285" t="s">
        <v>128</v>
      </c>
      <c r="J285" s="25"/>
      <c r="K285" s="25"/>
      <c r="L285" s="6">
        <v>2</v>
      </c>
      <c r="M285" s="6">
        <v>0</v>
      </c>
      <c r="N285" s="9">
        <v>202</v>
      </c>
    </row>
    <row r="286" spans="1:14" ht="16.5" customHeight="1">
      <c r="A286" s="1" t="s">
        <v>32</v>
      </c>
      <c r="B286" s="4">
        <f>3000+VLOOKUP(I286,Sheet2!G:H,2,0)*10+Sheet1!L286</f>
        <v>3033</v>
      </c>
      <c r="C286" s="4">
        <v>4</v>
      </c>
      <c r="D286" s="14" t="s">
        <v>130</v>
      </c>
      <c r="E286" s="14" t="s">
        <v>130</v>
      </c>
      <c r="F286" s="5">
        <v>0</v>
      </c>
      <c r="G286" s="5">
        <v>0</v>
      </c>
      <c r="H286" s="6">
        <v>0</v>
      </c>
      <c r="I286" t="s">
        <v>128</v>
      </c>
      <c r="J286" s="25"/>
      <c r="K286" s="25"/>
      <c r="L286" s="6">
        <v>3</v>
      </c>
      <c r="M286" s="6">
        <v>0</v>
      </c>
      <c r="N286" s="9">
        <v>203</v>
      </c>
    </row>
    <row r="287" spans="1:14" ht="16.5" customHeight="1">
      <c r="A287" s="1" t="s">
        <v>32</v>
      </c>
      <c r="B287" s="4">
        <f>3000+VLOOKUP(I287,Sheet2!G:H,2,0)*10+Sheet1!L287</f>
        <v>3041</v>
      </c>
      <c r="C287" s="4">
        <v>4</v>
      </c>
      <c r="D287" s="14" t="s">
        <v>131</v>
      </c>
      <c r="E287" s="14" t="s">
        <v>131</v>
      </c>
      <c r="F287" s="5">
        <v>0</v>
      </c>
      <c r="G287" s="5">
        <v>0</v>
      </c>
      <c r="H287" s="6">
        <v>0</v>
      </c>
      <c r="I287" t="s">
        <v>132</v>
      </c>
      <c r="J287" s="25"/>
      <c r="K287" s="25"/>
      <c r="L287" s="6">
        <v>1</v>
      </c>
      <c r="M287" s="6">
        <v>0</v>
      </c>
      <c r="N287" s="9">
        <v>301</v>
      </c>
    </row>
    <row r="288" spans="1:14" ht="16.5" customHeight="1">
      <c r="A288" s="1" t="s">
        <v>32</v>
      </c>
      <c r="B288" s="4">
        <f>3000+VLOOKUP(I288,Sheet2!G:H,2,0)*10+Sheet1!L288</f>
        <v>3042</v>
      </c>
      <c r="C288" s="4">
        <v>4</v>
      </c>
      <c r="D288" s="14" t="s">
        <v>133</v>
      </c>
      <c r="E288" s="14" t="s">
        <v>133</v>
      </c>
      <c r="F288" s="5">
        <v>0</v>
      </c>
      <c r="G288" s="5">
        <v>0</v>
      </c>
      <c r="H288" s="6">
        <v>0</v>
      </c>
      <c r="I288" t="s">
        <v>132</v>
      </c>
      <c r="J288" s="25"/>
      <c r="K288" s="25"/>
      <c r="L288" s="6">
        <v>2</v>
      </c>
      <c r="M288" s="6">
        <v>0</v>
      </c>
      <c r="N288" s="9">
        <v>302</v>
      </c>
    </row>
    <row r="289" spans="1:14" ht="16.5" customHeight="1">
      <c r="A289" s="1" t="s">
        <v>32</v>
      </c>
      <c r="B289" s="4">
        <f>3000+VLOOKUP(I289,Sheet2!G:H,2,0)*10+Sheet1!L289</f>
        <v>3043</v>
      </c>
      <c r="C289" s="4">
        <v>4</v>
      </c>
      <c r="D289" s="14" t="s">
        <v>134</v>
      </c>
      <c r="E289" s="14" t="s">
        <v>134</v>
      </c>
      <c r="F289" s="5">
        <v>0</v>
      </c>
      <c r="G289" s="5">
        <v>0</v>
      </c>
      <c r="H289" s="6">
        <v>0</v>
      </c>
      <c r="I289" t="s">
        <v>132</v>
      </c>
      <c r="J289" s="25"/>
      <c r="K289" s="25"/>
      <c r="L289" s="6">
        <v>3</v>
      </c>
      <c r="M289" s="6">
        <v>0</v>
      </c>
      <c r="N289" s="9">
        <v>303</v>
      </c>
    </row>
    <row r="290" spans="1:14" ht="16.5" customHeight="1">
      <c r="A290" s="1" t="s">
        <v>32</v>
      </c>
      <c r="B290" s="4">
        <f>3000+VLOOKUP(I290,Sheet2!G:H,2,0)*10+Sheet1!L290</f>
        <v>3051</v>
      </c>
      <c r="C290" s="4">
        <v>4</v>
      </c>
      <c r="D290" s="14" t="s">
        <v>135</v>
      </c>
      <c r="E290" s="14" t="s">
        <v>136</v>
      </c>
      <c r="F290" s="5">
        <v>0</v>
      </c>
      <c r="G290" s="5">
        <v>0</v>
      </c>
      <c r="H290" s="6">
        <v>0</v>
      </c>
      <c r="I290" t="s">
        <v>137</v>
      </c>
      <c r="J290" s="25"/>
      <c r="K290" s="25"/>
      <c r="L290" s="6">
        <v>1</v>
      </c>
      <c r="M290" s="6">
        <v>0</v>
      </c>
      <c r="N290" s="6">
        <v>0</v>
      </c>
    </row>
    <row r="291" spans="1:14" ht="16.5" customHeight="1">
      <c r="A291" s="1" t="s">
        <v>32</v>
      </c>
      <c r="B291" s="4">
        <f>3000+VLOOKUP(I291,Sheet2!G:H,2,0)*10+Sheet1!L291</f>
        <v>3061</v>
      </c>
      <c r="C291" s="4">
        <v>4</v>
      </c>
      <c r="D291" s="14" t="s">
        <v>138</v>
      </c>
      <c r="E291" s="14" t="s">
        <v>139</v>
      </c>
      <c r="F291" s="5">
        <v>0</v>
      </c>
      <c r="G291" s="5">
        <v>0</v>
      </c>
      <c r="H291" s="6">
        <v>0</v>
      </c>
      <c r="I291" t="s">
        <v>140</v>
      </c>
      <c r="J291" s="25"/>
      <c r="K291" s="25"/>
      <c r="L291" s="6">
        <v>1</v>
      </c>
      <c r="M291" s="6">
        <v>0</v>
      </c>
      <c r="N291" s="6">
        <v>0</v>
      </c>
    </row>
    <row r="292" spans="1:14" ht="16.5" customHeight="1">
      <c r="A292" s="1" t="s">
        <v>32</v>
      </c>
      <c r="B292" s="4">
        <f>3000+VLOOKUP(I292,Sheet2!G:H,2,0)*10+Sheet1!L292</f>
        <v>3062</v>
      </c>
      <c r="C292" s="4">
        <v>4</v>
      </c>
      <c r="D292" s="14" t="s">
        <v>141</v>
      </c>
      <c r="E292" s="14" t="s">
        <v>142</v>
      </c>
      <c r="F292" s="5">
        <v>0</v>
      </c>
      <c r="G292" s="5">
        <v>0</v>
      </c>
      <c r="H292" s="6">
        <v>0</v>
      </c>
      <c r="I292" t="s">
        <v>140</v>
      </c>
      <c r="J292" s="25"/>
      <c r="K292" s="25"/>
      <c r="L292" s="6">
        <v>2</v>
      </c>
      <c r="M292" s="6">
        <v>0</v>
      </c>
      <c r="N292" s="6">
        <v>0</v>
      </c>
    </row>
    <row r="293" spans="1:14" ht="16.5" customHeight="1">
      <c r="A293" s="1" t="s">
        <v>32</v>
      </c>
      <c r="B293" s="4">
        <f>3000+VLOOKUP(I293,Sheet2!G:H,2,0)*10+Sheet1!L293</f>
        <v>3063</v>
      </c>
      <c r="C293" s="4">
        <v>4</v>
      </c>
      <c r="D293" s="14" t="s">
        <v>143</v>
      </c>
      <c r="E293" s="14" t="s">
        <v>144</v>
      </c>
      <c r="F293" s="5">
        <v>0</v>
      </c>
      <c r="G293" s="5">
        <v>0</v>
      </c>
      <c r="H293" s="6">
        <v>0</v>
      </c>
      <c r="I293" t="s">
        <v>140</v>
      </c>
      <c r="J293" s="25"/>
      <c r="K293" s="25"/>
      <c r="L293" s="6">
        <v>3</v>
      </c>
      <c r="M293" s="6">
        <v>0</v>
      </c>
      <c r="N293" s="6">
        <v>0</v>
      </c>
    </row>
    <row r="294" spans="1:14" ht="16.5" customHeight="1">
      <c r="A294" s="1" t="s">
        <v>32</v>
      </c>
      <c r="B294" s="4">
        <f>3000+VLOOKUP(I294,Sheet2!G:H,2,0)*10+Sheet1!L294</f>
        <v>3071</v>
      </c>
      <c r="C294" s="4">
        <v>4</v>
      </c>
      <c r="D294" s="14" t="s">
        <v>145</v>
      </c>
      <c r="E294" s="14" t="s">
        <v>145</v>
      </c>
      <c r="F294" s="5">
        <v>0</v>
      </c>
      <c r="G294" s="5">
        <v>0</v>
      </c>
      <c r="H294" s="6">
        <v>0</v>
      </c>
      <c r="I294" t="s">
        <v>146</v>
      </c>
      <c r="J294" s="25"/>
      <c r="K294" s="25"/>
      <c r="L294" s="6">
        <v>1</v>
      </c>
      <c r="M294" s="6">
        <v>0</v>
      </c>
      <c r="N294" s="6">
        <v>501</v>
      </c>
    </row>
    <row r="295" spans="1:14" ht="16.5" customHeight="1">
      <c r="A295" s="1" t="s">
        <v>32</v>
      </c>
      <c r="B295" s="4">
        <f>3000+VLOOKUP(I295,Sheet2!G:H,2,0)*10+Sheet1!L295</f>
        <v>3072</v>
      </c>
      <c r="C295" s="4">
        <v>4</v>
      </c>
      <c r="D295" s="14" t="s">
        <v>147</v>
      </c>
      <c r="E295" s="14" t="s">
        <v>147</v>
      </c>
      <c r="F295" s="5">
        <v>0</v>
      </c>
      <c r="G295" s="5">
        <v>0</v>
      </c>
      <c r="H295" s="6">
        <v>0</v>
      </c>
      <c r="I295" t="s">
        <v>146</v>
      </c>
      <c r="J295" s="25"/>
      <c r="K295" s="25"/>
      <c r="L295" s="6">
        <v>2</v>
      </c>
      <c r="M295" s="6">
        <v>0</v>
      </c>
      <c r="N295" s="6">
        <v>502</v>
      </c>
    </row>
    <row r="296" spans="1:14" ht="16.5" customHeight="1">
      <c r="A296" s="1" t="s">
        <v>32</v>
      </c>
      <c r="B296" s="4">
        <f>3000+VLOOKUP(I296,Sheet2!G:H,2,0)*10+Sheet1!L296</f>
        <v>3073</v>
      </c>
      <c r="C296" s="4">
        <v>4</v>
      </c>
      <c r="D296" s="14" t="s">
        <v>148</v>
      </c>
      <c r="E296" s="14" t="s">
        <v>148</v>
      </c>
      <c r="F296" s="5">
        <v>0</v>
      </c>
      <c r="G296" s="5">
        <v>0</v>
      </c>
      <c r="H296" s="6">
        <v>0</v>
      </c>
      <c r="I296" t="s">
        <v>146</v>
      </c>
      <c r="J296" s="25"/>
      <c r="K296" s="25"/>
      <c r="L296" s="6">
        <v>3</v>
      </c>
      <c r="M296" s="6">
        <v>0</v>
      </c>
      <c r="N296" s="6">
        <v>503</v>
      </c>
    </row>
    <row r="297" spans="1:14" ht="16.5" customHeight="1">
      <c r="A297" s="1" t="s">
        <v>32</v>
      </c>
      <c r="B297" s="4">
        <f>3000+VLOOKUP(I297,Sheet2!G:H,2,0)*10+Sheet1!L297</f>
        <v>3081</v>
      </c>
      <c r="C297" s="4">
        <v>4</v>
      </c>
      <c r="D297" s="14" t="s">
        <v>149</v>
      </c>
      <c r="E297" s="14" t="s">
        <v>150</v>
      </c>
      <c r="F297" s="5">
        <v>0</v>
      </c>
      <c r="G297" s="5">
        <v>0</v>
      </c>
      <c r="H297" s="6">
        <v>0</v>
      </c>
      <c r="I297" t="s">
        <v>151</v>
      </c>
      <c r="J297" s="25"/>
      <c r="K297" s="25"/>
      <c r="L297" s="6">
        <v>1</v>
      </c>
      <c r="M297" s="6">
        <v>0</v>
      </c>
      <c r="N297" s="6">
        <v>0</v>
      </c>
    </row>
    <row r="298" spans="1:14" ht="16.5" customHeight="1">
      <c r="A298" s="1" t="s">
        <v>32</v>
      </c>
      <c r="B298" s="8">
        <f>J298*100+VLOOKUP(K298,Sheet2!A:B,2,0)*100+Sheet1!L298+4000</f>
        <v>4501</v>
      </c>
      <c r="C298" s="4">
        <v>2</v>
      </c>
      <c r="D298" s="14" t="str">
        <f>"闪光属性--"&amp;INDEX(Sheet5!A:A,MATCH(Sheet1!F298,Sheet5!B:B,0))&amp;"+"&amp;G298&amp;"_通用_位置_"&amp;K298</f>
        <v>闪光属性--攻击加成+52_通用_位置_橙</v>
      </c>
      <c r="E298" s="15" t="s">
        <v>33</v>
      </c>
      <c r="F298" s="4">
        <v>9</v>
      </c>
      <c r="G298" s="4">
        <f>VLOOKUP(F298&amp;K298,Sheet3!E:F,2,0)</f>
        <v>52</v>
      </c>
      <c r="H298" s="6">
        <v>0</v>
      </c>
      <c r="I298" s="6" t="s">
        <v>34</v>
      </c>
      <c r="J298" s="6"/>
      <c r="K298" s="6" t="s">
        <v>35</v>
      </c>
      <c r="L298" s="6">
        <v>1</v>
      </c>
      <c r="M298" s="6">
        <v>0</v>
      </c>
      <c r="N298" s="6">
        <v>0</v>
      </c>
    </row>
    <row r="299" spans="1:14" ht="16.5" customHeight="1">
      <c r="A299" s="1" t="s">
        <v>32</v>
      </c>
      <c r="B299" s="8">
        <f>J299*100+VLOOKUP(K299,Sheet2!A:B,2,0)*100+Sheet1!L299+4000</f>
        <v>4401</v>
      </c>
      <c r="C299" s="4">
        <v>2</v>
      </c>
      <c r="D299" s="14" t="str">
        <f>"闪光属性--"&amp;INDEX(Sheet5!A:A,MATCH(Sheet1!F299,Sheet5!B:B,0))&amp;"+"&amp;G299&amp;"_通用_位置_"&amp;K299</f>
        <v>闪光属性--攻击加成+39_通用_位置_紫</v>
      </c>
      <c r="E299" s="15" t="s">
        <v>33</v>
      </c>
      <c r="F299" s="4">
        <v>9</v>
      </c>
      <c r="G299" s="4">
        <f>VLOOKUP(F299&amp;K299,Sheet3!E:F,2,0)</f>
        <v>39</v>
      </c>
      <c r="H299" s="6">
        <v>0</v>
      </c>
      <c r="I299" s="6" t="s">
        <v>34</v>
      </c>
      <c r="J299" s="6"/>
      <c r="K299" s="6" t="s">
        <v>36</v>
      </c>
      <c r="L299" s="6">
        <v>1</v>
      </c>
      <c r="M299" s="6">
        <v>0</v>
      </c>
      <c r="N299" s="6">
        <v>0</v>
      </c>
    </row>
    <row r="300" spans="1:14" ht="16.5" customHeight="1">
      <c r="A300" s="1" t="s">
        <v>32</v>
      </c>
      <c r="B300" s="8">
        <f>J300*100+VLOOKUP(K300,Sheet2!A:B,2,0)*100+Sheet1!L300+4000</f>
        <v>4301</v>
      </c>
      <c r="C300" s="4">
        <v>2</v>
      </c>
      <c r="D300" s="14" t="str">
        <f>"闪光属性--"&amp;INDEX(Sheet5!A:A,MATCH(Sheet1!F300,Sheet5!B:B,0))&amp;"+"&amp;G300&amp;"_通用_位置_"&amp;K300</f>
        <v>闪光属性--攻击加成+27_通用_位置_蓝</v>
      </c>
      <c r="E300" s="15" t="s">
        <v>33</v>
      </c>
      <c r="F300" s="4">
        <v>9</v>
      </c>
      <c r="G300" s="4">
        <f>VLOOKUP(F300&amp;K300,Sheet3!E:F,2,0)</f>
        <v>27</v>
      </c>
      <c r="H300" s="6">
        <v>0</v>
      </c>
      <c r="I300" s="6" t="s">
        <v>34</v>
      </c>
      <c r="J300" s="6"/>
      <c r="K300" s="6" t="s">
        <v>37</v>
      </c>
      <c r="L300" s="6">
        <v>1</v>
      </c>
      <c r="M300" s="6">
        <v>0</v>
      </c>
      <c r="N300" s="6">
        <v>0</v>
      </c>
    </row>
    <row r="301" spans="1:14" ht="16.5" customHeight="1">
      <c r="A301" s="1" t="s">
        <v>32</v>
      </c>
      <c r="B301" s="8">
        <f>J301*100+VLOOKUP(K301,Sheet2!A:B,2,0)*100+Sheet1!L301+4000</f>
        <v>4502</v>
      </c>
      <c r="C301" s="4">
        <v>2</v>
      </c>
      <c r="D301" s="14" t="str">
        <f>"闪光属性--"&amp;INDEX(Sheet5!A:A,MATCH(Sheet1!F301,Sheet5!B:B,0))&amp;"+"&amp;G301&amp;"_通用_位置_"&amp;K301</f>
        <v>闪光属性--暴击+43_通用_位置_橙</v>
      </c>
      <c r="E301" s="15" t="s">
        <v>33</v>
      </c>
      <c r="F301" s="4">
        <v>18</v>
      </c>
      <c r="G301" s="4">
        <f>VLOOKUP(F301&amp;K301,Sheet3!E:F,2,0)</f>
        <v>43</v>
      </c>
      <c r="H301" s="6">
        <v>0</v>
      </c>
      <c r="I301" s="6" t="s">
        <v>34</v>
      </c>
      <c r="J301" s="6"/>
      <c r="K301" s="6" t="s">
        <v>35</v>
      </c>
      <c r="L301" s="6">
        <v>2</v>
      </c>
      <c r="M301" s="6">
        <v>0</v>
      </c>
      <c r="N301" s="6">
        <v>0</v>
      </c>
    </row>
    <row r="302" spans="1:14" ht="16.5" customHeight="1">
      <c r="A302" s="1" t="s">
        <v>32</v>
      </c>
      <c r="B302" s="8">
        <f>J302*100+VLOOKUP(K302,Sheet2!A:B,2,0)*100+Sheet1!L302+4000</f>
        <v>4402</v>
      </c>
      <c r="C302" s="4">
        <v>2</v>
      </c>
      <c r="D302" s="14" t="str">
        <f>"闪光属性--"&amp;INDEX(Sheet5!A:A,MATCH(Sheet1!F302,Sheet5!B:B,0))&amp;"+"&amp;G302&amp;"_通用_位置_"&amp;K302</f>
        <v>闪光属性--暴击+33_通用_位置_紫</v>
      </c>
      <c r="E302" s="15" t="s">
        <v>33</v>
      </c>
      <c r="F302" s="4">
        <v>18</v>
      </c>
      <c r="G302" s="4">
        <f>VLOOKUP(F302&amp;K302,Sheet3!E:F,2,0)</f>
        <v>33</v>
      </c>
      <c r="H302" s="6">
        <v>0</v>
      </c>
      <c r="I302" s="6" t="s">
        <v>34</v>
      </c>
      <c r="J302" s="6"/>
      <c r="K302" s="6" t="s">
        <v>36</v>
      </c>
      <c r="L302" s="6">
        <v>2</v>
      </c>
      <c r="M302" s="6">
        <v>0</v>
      </c>
      <c r="N302" s="6">
        <v>0</v>
      </c>
    </row>
    <row r="303" spans="1:14" ht="16.5" customHeight="1">
      <c r="A303" s="1" t="s">
        <v>32</v>
      </c>
      <c r="B303" s="8">
        <f>J303*100+VLOOKUP(K303,Sheet2!A:B,2,0)*100+Sheet1!L303+4000</f>
        <v>4302</v>
      </c>
      <c r="C303" s="4">
        <v>2</v>
      </c>
      <c r="D303" s="14" t="str">
        <f>"闪光属性--"&amp;INDEX(Sheet5!A:A,MATCH(Sheet1!F303,Sheet5!B:B,0))&amp;"+"&amp;G303&amp;"_通用_位置_"&amp;K303</f>
        <v>闪光属性--暴击+23_通用_位置_蓝</v>
      </c>
      <c r="E303" s="15" t="s">
        <v>33</v>
      </c>
      <c r="F303" s="4">
        <v>18</v>
      </c>
      <c r="G303" s="4">
        <f>VLOOKUP(F303&amp;K303,Sheet3!E:F,2,0)</f>
        <v>23</v>
      </c>
      <c r="H303" s="6">
        <v>0</v>
      </c>
      <c r="I303" s="6" t="s">
        <v>34</v>
      </c>
      <c r="J303" s="6"/>
      <c r="K303" s="6" t="s">
        <v>37</v>
      </c>
      <c r="L303" s="6">
        <v>2</v>
      </c>
      <c r="M303" s="6">
        <v>0</v>
      </c>
      <c r="N303" s="6">
        <v>0</v>
      </c>
    </row>
    <row r="304" spans="1:14" ht="16.5" customHeight="1">
      <c r="A304" s="1" t="s">
        <v>32</v>
      </c>
      <c r="B304" s="8">
        <f>J304*100+VLOOKUP(K304,Sheet2!A:B,2,0)*100+Sheet1!L304+4000</f>
        <v>4503</v>
      </c>
      <c r="C304" s="4">
        <v>2</v>
      </c>
      <c r="D304" s="14" t="str">
        <f>"闪光属性--"&amp;INDEX(Sheet5!A:A,MATCH(Sheet1!F304,Sheet5!B:B,0))&amp;"+"&amp;G304&amp;"_通用_位置_"&amp;K304</f>
        <v>闪光属性--暴伤+90_通用_位置_橙</v>
      </c>
      <c r="E304" s="15" t="s">
        <v>33</v>
      </c>
      <c r="F304" s="4">
        <v>23</v>
      </c>
      <c r="G304" s="4">
        <f>VLOOKUP(F304&amp;K304,Sheet3!E:F,2,0)</f>
        <v>90</v>
      </c>
      <c r="H304" s="6">
        <v>0</v>
      </c>
      <c r="I304" s="6" t="s">
        <v>34</v>
      </c>
      <c r="J304" s="6"/>
      <c r="K304" s="6" t="s">
        <v>35</v>
      </c>
      <c r="L304" s="6">
        <v>3</v>
      </c>
      <c r="M304" s="6">
        <v>0</v>
      </c>
      <c r="N304" s="6">
        <v>0</v>
      </c>
    </row>
    <row r="305" spans="1:14" ht="16.5" customHeight="1">
      <c r="A305" s="1" t="s">
        <v>32</v>
      </c>
      <c r="B305" s="8">
        <f>J305*100+VLOOKUP(K305,Sheet2!A:B,2,0)*100+Sheet1!L305+4000</f>
        <v>4403</v>
      </c>
      <c r="C305" s="4">
        <v>2</v>
      </c>
      <c r="D305" s="14" t="str">
        <f>"闪光属性--"&amp;INDEX(Sheet5!A:A,MATCH(Sheet1!F305,Sheet5!B:B,0))&amp;"+"&amp;G305&amp;"_通用_位置_"&amp;K305</f>
        <v>闪光属性--暴伤+68_通用_位置_紫</v>
      </c>
      <c r="E305" s="15" t="s">
        <v>33</v>
      </c>
      <c r="F305" s="4">
        <v>23</v>
      </c>
      <c r="G305" s="4">
        <f>VLOOKUP(F305&amp;K305,Sheet3!E:F,2,0)</f>
        <v>68</v>
      </c>
      <c r="H305" s="6">
        <v>0</v>
      </c>
      <c r="I305" s="6" t="s">
        <v>34</v>
      </c>
      <c r="J305" s="6"/>
      <c r="K305" s="6" t="s">
        <v>36</v>
      </c>
      <c r="L305" s="6">
        <v>3</v>
      </c>
      <c r="M305" s="6">
        <v>0</v>
      </c>
      <c r="N305" s="6">
        <v>0</v>
      </c>
    </row>
    <row r="306" spans="1:14" ht="16.5" customHeight="1">
      <c r="A306" s="1" t="s">
        <v>32</v>
      </c>
      <c r="B306" s="8">
        <f>J306*100+VLOOKUP(K306,Sheet2!A:B,2,0)*100+Sheet1!L306+4000</f>
        <v>4303</v>
      </c>
      <c r="C306" s="4">
        <v>2</v>
      </c>
      <c r="D306" s="14" t="str">
        <f>"闪光属性--"&amp;INDEX(Sheet5!A:A,MATCH(Sheet1!F306,Sheet5!B:B,0))&amp;"+"&amp;G306&amp;"_通用_位置_"&amp;K306</f>
        <v>闪光属性--暴伤+46_通用_位置_蓝</v>
      </c>
      <c r="E306" s="15" t="s">
        <v>33</v>
      </c>
      <c r="F306" s="4">
        <v>23</v>
      </c>
      <c r="G306" s="4">
        <f>VLOOKUP(F306&amp;K306,Sheet3!E:F,2,0)</f>
        <v>46</v>
      </c>
      <c r="H306" s="6">
        <v>0</v>
      </c>
      <c r="I306" s="6" t="s">
        <v>34</v>
      </c>
      <c r="J306" s="6"/>
      <c r="K306" s="6" t="s">
        <v>37</v>
      </c>
      <c r="L306" s="6">
        <v>3</v>
      </c>
      <c r="M306" s="6">
        <v>0</v>
      </c>
      <c r="N306" s="6">
        <v>0</v>
      </c>
    </row>
    <row r="307" spans="1:14" ht="16.5" customHeight="1">
      <c r="A307" s="1" t="s">
        <v>32</v>
      </c>
      <c r="B307" s="8">
        <f>J307*100+VLOOKUP(K307,Sheet2!A:B,2,0)*100+Sheet1!L307+4000</f>
        <v>4504</v>
      </c>
      <c r="C307" s="4">
        <v>2</v>
      </c>
      <c r="D307" s="14" t="str">
        <f>"闪光属性--"&amp;INDEX(Sheet5!A:A,MATCH(Sheet1!F307,Sheet5!B:B,0))&amp;"+"&amp;G307&amp;"_通用_位置_"&amp;K307</f>
        <v>闪光属性--生命加成+80_通用_位置_橙</v>
      </c>
      <c r="E307" s="15" t="s">
        <v>33</v>
      </c>
      <c r="F307" s="4">
        <v>4</v>
      </c>
      <c r="G307" s="4">
        <f>VLOOKUP(F307&amp;K307,Sheet3!E:F,2,0)</f>
        <v>80</v>
      </c>
      <c r="H307" s="6">
        <v>0</v>
      </c>
      <c r="I307" s="6" t="s">
        <v>34</v>
      </c>
      <c r="J307" s="6"/>
      <c r="K307" s="6" t="s">
        <v>35</v>
      </c>
      <c r="L307" s="6">
        <v>4</v>
      </c>
      <c r="M307" s="6">
        <v>0</v>
      </c>
      <c r="N307" s="6">
        <v>0</v>
      </c>
    </row>
    <row r="308" spans="1:14" ht="16.5" customHeight="1">
      <c r="A308" s="1" t="s">
        <v>32</v>
      </c>
      <c r="B308" s="8">
        <f>J308*100+VLOOKUP(K308,Sheet2!A:B,2,0)*100+Sheet1!L308+4000</f>
        <v>4404</v>
      </c>
      <c r="C308" s="4">
        <v>2</v>
      </c>
      <c r="D308" s="14" t="str">
        <f>"闪光属性--"&amp;INDEX(Sheet5!A:A,MATCH(Sheet1!F308,Sheet5!B:B,0))&amp;"+"&amp;G308&amp;"_通用_位置_"&amp;K308</f>
        <v>闪光属性--生命加成+60_通用_位置_紫</v>
      </c>
      <c r="E308" s="15" t="s">
        <v>33</v>
      </c>
      <c r="F308" s="4">
        <v>4</v>
      </c>
      <c r="G308" s="4">
        <f>VLOOKUP(F308&amp;K308,Sheet3!E:F,2,0)</f>
        <v>60</v>
      </c>
      <c r="H308" s="6">
        <v>0</v>
      </c>
      <c r="I308" s="6" t="s">
        <v>34</v>
      </c>
      <c r="J308" s="6"/>
      <c r="K308" s="6" t="s">
        <v>36</v>
      </c>
      <c r="L308" s="6">
        <v>4</v>
      </c>
      <c r="M308" s="6">
        <v>0</v>
      </c>
      <c r="N308" s="6">
        <v>0</v>
      </c>
    </row>
    <row r="309" spans="1:14" ht="16.5" customHeight="1">
      <c r="A309" s="1" t="s">
        <v>32</v>
      </c>
      <c r="B309" s="8">
        <f>J309*100+VLOOKUP(K309,Sheet2!A:B,2,0)*100+Sheet1!L309+4000</f>
        <v>4304</v>
      </c>
      <c r="C309" s="4">
        <v>2</v>
      </c>
      <c r="D309" s="14" t="str">
        <f>"闪光属性--"&amp;INDEX(Sheet5!A:A,MATCH(Sheet1!F309,Sheet5!B:B,0))&amp;"+"&amp;G309&amp;"_通用_位置_"&amp;K309</f>
        <v>闪光属性--生命加成+41_通用_位置_蓝</v>
      </c>
      <c r="E309" s="15" t="s">
        <v>33</v>
      </c>
      <c r="F309" s="4">
        <v>4</v>
      </c>
      <c r="G309" s="4">
        <f>VLOOKUP(F309&amp;K309,Sheet3!E:F,2,0)</f>
        <v>41</v>
      </c>
      <c r="H309" s="6">
        <v>0</v>
      </c>
      <c r="I309" s="6" t="s">
        <v>34</v>
      </c>
      <c r="J309" s="6"/>
      <c r="K309" s="6" t="s">
        <v>37</v>
      </c>
      <c r="L309" s="6">
        <v>4</v>
      </c>
      <c r="M309" s="6">
        <v>0</v>
      </c>
      <c r="N309" s="6">
        <v>0</v>
      </c>
    </row>
    <row r="310" spans="1:14" ht="16.5" customHeight="1">
      <c r="A310" s="1" t="s">
        <v>32</v>
      </c>
      <c r="B310" s="8">
        <f>J310*100+VLOOKUP(K310,Sheet2!A:B,2,0)*100+Sheet1!L310+4000</f>
        <v>4505</v>
      </c>
      <c r="C310" s="4">
        <v>2</v>
      </c>
      <c r="D310" s="14" t="str">
        <f>"闪光属性--"&amp;INDEX(Sheet5!A:A,MATCH(Sheet1!F310,Sheet5!B:B,0))&amp;"+"&amp;G310&amp;"_通用_位置_"&amp;K310</f>
        <v>闪光属性--防御加成+67_通用_位置_橙</v>
      </c>
      <c r="E310" s="15" t="s">
        <v>33</v>
      </c>
      <c r="F310" s="4">
        <v>14</v>
      </c>
      <c r="G310" s="4">
        <f>VLOOKUP(F310&amp;K310,Sheet3!E:F,2,0)</f>
        <v>67</v>
      </c>
      <c r="H310" s="6">
        <v>0</v>
      </c>
      <c r="I310" s="6" t="s">
        <v>34</v>
      </c>
      <c r="J310" s="6"/>
      <c r="K310" s="6" t="s">
        <v>35</v>
      </c>
      <c r="L310" s="6">
        <v>5</v>
      </c>
      <c r="M310" s="6">
        <v>0</v>
      </c>
      <c r="N310" s="6">
        <v>0</v>
      </c>
    </row>
    <row r="311" spans="1:14" ht="16.5" customHeight="1">
      <c r="A311" s="1" t="s">
        <v>32</v>
      </c>
      <c r="B311" s="8">
        <f>J311*100+VLOOKUP(K311,Sheet2!A:B,2,0)*100+Sheet1!L311+4000</f>
        <v>4405</v>
      </c>
      <c r="C311" s="4">
        <v>2</v>
      </c>
      <c r="D311" s="14" t="str">
        <f>"闪光属性--"&amp;INDEX(Sheet5!A:A,MATCH(Sheet1!F311,Sheet5!B:B,0))&amp;"+"&amp;G311&amp;"_通用_位置_"&amp;K311</f>
        <v>闪光属性--防御加成+51_通用_位置_紫</v>
      </c>
      <c r="E311" s="15" t="s">
        <v>33</v>
      </c>
      <c r="F311" s="4">
        <v>14</v>
      </c>
      <c r="G311" s="4">
        <f>VLOOKUP(F311&amp;K311,Sheet3!E:F,2,0)</f>
        <v>51</v>
      </c>
      <c r="H311" s="6">
        <v>0</v>
      </c>
      <c r="I311" s="6" t="s">
        <v>34</v>
      </c>
      <c r="J311" s="6"/>
      <c r="K311" s="6" t="s">
        <v>36</v>
      </c>
      <c r="L311" s="6">
        <v>5</v>
      </c>
      <c r="M311" s="6">
        <v>0</v>
      </c>
      <c r="N311" s="6">
        <v>0</v>
      </c>
    </row>
    <row r="312" spans="1:14" ht="16.5" customHeight="1">
      <c r="A312" s="1" t="s">
        <v>32</v>
      </c>
      <c r="B312" s="8">
        <f>J312*100+VLOOKUP(K312,Sheet2!A:B,2,0)*100+Sheet1!L312+4000</f>
        <v>4305</v>
      </c>
      <c r="C312" s="4">
        <v>2</v>
      </c>
      <c r="D312" s="14" t="str">
        <f>"闪光属性--"&amp;INDEX(Sheet5!A:A,MATCH(Sheet1!F312,Sheet5!B:B,0))&amp;"+"&amp;G312&amp;"_通用_位置_"&amp;K312</f>
        <v>闪光属性--防御加成+35_通用_位置_蓝</v>
      </c>
      <c r="E312" s="15" t="s">
        <v>33</v>
      </c>
      <c r="F312" s="4">
        <v>14</v>
      </c>
      <c r="G312" s="4">
        <f>VLOOKUP(F312&amp;K312,Sheet3!E:F,2,0)</f>
        <v>35</v>
      </c>
      <c r="H312" s="6">
        <v>0</v>
      </c>
      <c r="I312" s="6" t="s">
        <v>34</v>
      </c>
      <c r="J312" s="6"/>
      <c r="K312" s="6" t="s">
        <v>37</v>
      </c>
      <c r="L312" s="6">
        <v>5</v>
      </c>
      <c r="M312" s="6">
        <v>0</v>
      </c>
      <c r="N312" s="6">
        <v>0</v>
      </c>
    </row>
    <row r="313" spans="1:14" ht="16.5" customHeight="1">
      <c r="A313" s="1" t="s">
        <v>32</v>
      </c>
      <c r="B313" s="8">
        <f>J313*100+VLOOKUP(K313,Sheet2!A:B,2,0)*100+Sheet1!L313+4000</f>
        <v>4506</v>
      </c>
      <c r="C313" s="4">
        <v>2</v>
      </c>
      <c r="D313" s="14" t="str">
        <f>"闪光属性--"&amp;INDEX(Sheet5!A:A,MATCH(Sheet1!F313,Sheet5!B:B,0))&amp;"+"&amp;G313&amp;"_通用_位置_"&amp;K313</f>
        <v>闪光属性--回能+53_通用_位置_橙</v>
      </c>
      <c r="E313" s="15" t="s">
        <v>33</v>
      </c>
      <c r="F313" s="4">
        <v>61</v>
      </c>
      <c r="G313" s="4">
        <f>VLOOKUP(F313&amp;K313,Sheet3!E:F,2,0)</f>
        <v>53</v>
      </c>
      <c r="H313" s="6">
        <v>0</v>
      </c>
      <c r="I313" s="6" t="s">
        <v>34</v>
      </c>
      <c r="J313" s="6"/>
      <c r="K313" s="6" t="s">
        <v>35</v>
      </c>
      <c r="L313" s="6">
        <v>6</v>
      </c>
      <c r="M313" s="6">
        <v>0</v>
      </c>
      <c r="N313" s="6">
        <v>0</v>
      </c>
    </row>
    <row r="314" spans="1:14" ht="16.5" customHeight="1">
      <c r="A314" s="1" t="s">
        <v>32</v>
      </c>
      <c r="B314" s="8">
        <f>J314*100+VLOOKUP(K314,Sheet2!A:B,2,0)*100+Sheet1!L314+4000</f>
        <v>4406</v>
      </c>
      <c r="C314" s="4">
        <v>2</v>
      </c>
      <c r="D314" s="14" t="str">
        <f>"闪光属性--"&amp;INDEX(Sheet5!A:A,MATCH(Sheet1!F314,Sheet5!B:B,0))&amp;"+"&amp;G314&amp;"_通用_位置_"&amp;K314</f>
        <v>闪光属性--回能+40_通用_位置_紫</v>
      </c>
      <c r="E314" s="15" t="s">
        <v>33</v>
      </c>
      <c r="F314" s="4">
        <v>61</v>
      </c>
      <c r="G314" s="4">
        <f>VLOOKUP(F314&amp;K314,Sheet3!E:F,2,0)</f>
        <v>40</v>
      </c>
      <c r="H314" s="6">
        <v>0</v>
      </c>
      <c r="I314" s="6" t="s">
        <v>34</v>
      </c>
      <c r="J314" s="6"/>
      <c r="K314" s="6" t="s">
        <v>36</v>
      </c>
      <c r="L314" s="6">
        <v>6</v>
      </c>
      <c r="M314" s="6">
        <v>0</v>
      </c>
      <c r="N314" s="6">
        <v>0</v>
      </c>
    </row>
    <row r="315" spans="1:14" ht="16.5" customHeight="1">
      <c r="A315" s="1" t="s">
        <v>32</v>
      </c>
      <c r="B315" s="8">
        <f>J315*100+VLOOKUP(K315,Sheet2!A:B,2,0)*100+Sheet1!L315+4000</f>
        <v>4306</v>
      </c>
      <c r="C315" s="4">
        <v>2</v>
      </c>
      <c r="D315" s="14" t="str">
        <f>"闪光属性--"&amp;INDEX(Sheet5!A:A,MATCH(Sheet1!F315,Sheet5!B:B,0))&amp;"+"&amp;G315&amp;"_通用_位置_"&amp;K315</f>
        <v>闪光属性--回能+27_通用_位置_蓝</v>
      </c>
      <c r="E315" s="15" t="s">
        <v>33</v>
      </c>
      <c r="F315" s="4">
        <v>61</v>
      </c>
      <c r="G315" s="4">
        <f>VLOOKUP(F315&amp;K315,Sheet3!E:F,2,0)</f>
        <v>27</v>
      </c>
      <c r="H315" s="6">
        <v>0</v>
      </c>
      <c r="I315" s="6" t="s">
        <v>34</v>
      </c>
      <c r="J315" s="6"/>
      <c r="K315" s="6" t="s">
        <v>37</v>
      </c>
      <c r="L315" s="6">
        <v>6</v>
      </c>
      <c r="M315" s="6">
        <v>0</v>
      </c>
      <c r="N315" s="6">
        <v>0</v>
      </c>
    </row>
  </sheetData>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9"/>
  <sheetViews>
    <sheetView workbookViewId="0">
      <selection activeCell="D28" sqref="D28:D29"/>
    </sheetView>
  </sheetViews>
  <sheetFormatPr defaultColWidth="9" defaultRowHeight="13.5"/>
  <cols>
    <col min="7" max="7" width="19.5" style="3" customWidth="1"/>
  </cols>
  <sheetData>
    <row r="1" spans="1:8">
      <c r="A1" s="6" t="s">
        <v>35</v>
      </c>
      <c r="B1">
        <v>5</v>
      </c>
      <c r="D1" s="6" t="s">
        <v>42</v>
      </c>
      <c r="E1">
        <v>1</v>
      </c>
      <c r="G1" t="s">
        <v>120</v>
      </c>
      <c r="H1">
        <v>1</v>
      </c>
    </row>
    <row r="2" spans="1:8">
      <c r="A2" s="6" t="s">
        <v>36</v>
      </c>
      <c r="B2">
        <v>4</v>
      </c>
      <c r="D2" s="6" t="s">
        <v>44</v>
      </c>
      <c r="E2">
        <v>2</v>
      </c>
      <c r="G2" t="s">
        <v>124</v>
      </c>
      <c r="H2">
        <v>2</v>
      </c>
    </row>
    <row r="3" spans="1:8">
      <c r="A3" s="6" t="s">
        <v>37</v>
      </c>
      <c r="B3">
        <v>3</v>
      </c>
      <c r="D3" s="6" t="s">
        <v>46</v>
      </c>
      <c r="E3">
        <v>3</v>
      </c>
      <c r="G3" t="s">
        <v>128</v>
      </c>
      <c r="H3">
        <v>3</v>
      </c>
    </row>
    <row r="4" spans="1:8">
      <c r="A4" s="6" t="s">
        <v>38</v>
      </c>
      <c r="B4">
        <v>2</v>
      </c>
      <c r="D4" s="6" t="s">
        <v>48</v>
      </c>
      <c r="E4">
        <v>4</v>
      </c>
      <c r="G4" t="s">
        <v>132</v>
      </c>
      <c r="H4">
        <v>4</v>
      </c>
    </row>
    <row r="5" spans="1:8">
      <c r="A5" s="6" t="s">
        <v>39</v>
      </c>
      <c r="B5">
        <v>1</v>
      </c>
      <c r="D5" s="6" t="s">
        <v>50</v>
      </c>
      <c r="E5">
        <v>5</v>
      </c>
      <c r="G5" t="s">
        <v>137</v>
      </c>
      <c r="H5">
        <v>5</v>
      </c>
    </row>
    <row r="6" spans="1:8">
      <c r="D6" s="6" t="s">
        <v>52</v>
      </c>
      <c r="E6">
        <v>6</v>
      </c>
      <c r="G6" t="s">
        <v>140</v>
      </c>
      <c r="H6">
        <v>6</v>
      </c>
    </row>
    <row r="7" spans="1:8">
      <c r="D7" s="6" t="s">
        <v>54</v>
      </c>
      <c r="E7">
        <v>7</v>
      </c>
      <c r="G7" t="s">
        <v>146</v>
      </c>
      <c r="H7">
        <v>7</v>
      </c>
    </row>
    <row r="8" spans="1:8">
      <c r="D8" s="6" t="s">
        <v>56</v>
      </c>
      <c r="E8">
        <v>8</v>
      </c>
      <c r="G8" t="s">
        <v>151</v>
      </c>
      <c r="H8">
        <v>8</v>
      </c>
    </row>
    <row r="9" spans="1:8">
      <c r="D9" s="6" t="s">
        <v>58</v>
      </c>
      <c r="E9">
        <v>9</v>
      </c>
    </row>
    <row r="10" spans="1:8">
      <c r="D10" s="6" t="s">
        <v>59</v>
      </c>
      <c r="E10">
        <v>10</v>
      </c>
    </row>
    <row r="11" spans="1:8">
      <c r="D11" s="6" t="s">
        <v>60</v>
      </c>
      <c r="E11">
        <v>11</v>
      </c>
    </row>
    <row r="12" spans="1:8">
      <c r="D12" s="6" t="s">
        <v>61</v>
      </c>
      <c r="E12">
        <v>12</v>
      </c>
    </row>
    <row r="13" spans="1:8">
      <c r="D13" s="6" t="s">
        <v>63</v>
      </c>
      <c r="E13">
        <v>13</v>
      </c>
    </row>
    <row r="14" spans="1:8">
      <c r="D14" s="6" t="s">
        <v>65</v>
      </c>
      <c r="E14">
        <v>14</v>
      </c>
    </row>
    <row r="15" spans="1:8">
      <c r="D15" s="6" t="s">
        <v>67</v>
      </c>
      <c r="E15">
        <v>15</v>
      </c>
    </row>
    <row r="16" spans="1:8">
      <c r="D16" s="6" t="s">
        <v>69</v>
      </c>
      <c r="E16">
        <v>16</v>
      </c>
    </row>
    <row r="17" spans="4:5">
      <c r="D17" t="s">
        <v>71</v>
      </c>
      <c r="E17">
        <v>17</v>
      </c>
    </row>
    <row r="18" spans="4:5">
      <c r="D18" t="s">
        <v>73</v>
      </c>
      <c r="E18">
        <v>18</v>
      </c>
    </row>
    <row r="19" spans="4:5">
      <c r="D19" t="s">
        <v>181</v>
      </c>
      <c r="E19">
        <v>19</v>
      </c>
    </row>
    <row r="20" spans="4:5">
      <c r="D20" t="s">
        <v>182</v>
      </c>
      <c r="E20">
        <v>20</v>
      </c>
    </row>
    <row r="21" spans="4:5">
      <c r="D21" t="s">
        <v>77</v>
      </c>
      <c r="E21">
        <v>21</v>
      </c>
    </row>
    <row r="22" spans="4:5">
      <c r="D22" t="s">
        <v>180</v>
      </c>
      <c r="E22">
        <v>22</v>
      </c>
    </row>
    <row r="23" spans="4:5">
      <c r="D23" t="s">
        <v>184</v>
      </c>
      <c r="E23">
        <v>23</v>
      </c>
    </row>
    <row r="24" spans="4:5">
      <c r="D24" t="s">
        <v>187</v>
      </c>
      <c r="E24">
        <v>24</v>
      </c>
    </row>
    <row r="25" spans="4:5">
      <c r="D25" t="s">
        <v>189</v>
      </c>
      <c r="E25">
        <v>25</v>
      </c>
    </row>
    <row r="26" spans="4:5">
      <c r="D26" t="s">
        <v>190</v>
      </c>
      <c r="E26">
        <v>26</v>
      </c>
    </row>
    <row r="27" spans="4:5">
      <c r="D27" s="27" t="s">
        <v>193</v>
      </c>
      <c r="E27">
        <v>27</v>
      </c>
    </row>
    <row r="28" spans="4:5">
      <c r="D28" t="s">
        <v>198</v>
      </c>
      <c r="E28">
        <v>28</v>
      </c>
    </row>
    <row r="29" spans="4:5">
      <c r="D29" t="s">
        <v>199</v>
      </c>
      <c r="E29">
        <v>29</v>
      </c>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0"/>
  <sheetViews>
    <sheetView workbookViewId="0">
      <selection activeCell="F2" sqref="F2"/>
    </sheetView>
  </sheetViews>
  <sheetFormatPr defaultColWidth="9" defaultRowHeight="13.5"/>
  <sheetData>
    <row r="1" spans="1:6" ht="16.5" customHeight="1">
      <c r="A1" t="s">
        <v>152</v>
      </c>
      <c r="B1" s="5" t="s">
        <v>153</v>
      </c>
      <c r="C1" t="s">
        <v>35</v>
      </c>
      <c r="D1">
        <f>VLOOKUP(B1,Sheet5!A:B,2,0)</f>
        <v>4</v>
      </c>
      <c r="E1" t="str">
        <f t="shared" ref="E1:E32" si="0">D1&amp;C1</f>
        <v>4橙</v>
      </c>
      <c r="F1" s="3">
        <v>65</v>
      </c>
    </row>
    <row r="2" spans="1:6" ht="16.5" customHeight="1">
      <c r="A2" t="s">
        <v>152</v>
      </c>
      <c r="B2" s="5" t="s">
        <v>154</v>
      </c>
      <c r="C2" t="s">
        <v>35</v>
      </c>
      <c r="D2">
        <f>VLOOKUP(B2,Sheet5!A:B,2,0)</f>
        <v>9</v>
      </c>
      <c r="E2" t="str">
        <f t="shared" si="0"/>
        <v>9橙</v>
      </c>
      <c r="F2" s="3">
        <v>30</v>
      </c>
    </row>
    <row r="3" spans="1:6" ht="16.5" customHeight="1">
      <c r="A3" t="s">
        <v>152</v>
      </c>
      <c r="B3" s="5" t="s">
        <v>155</v>
      </c>
      <c r="C3" t="s">
        <v>35</v>
      </c>
      <c r="D3">
        <f>VLOOKUP(B3,Sheet5!A:B,2,0)</f>
        <v>14</v>
      </c>
      <c r="E3" t="str">
        <f t="shared" si="0"/>
        <v>14橙</v>
      </c>
      <c r="F3" s="3">
        <v>40</v>
      </c>
    </row>
    <row r="4" spans="1:6">
      <c r="A4" t="s">
        <v>152</v>
      </c>
      <c r="B4" t="s">
        <v>156</v>
      </c>
      <c r="C4" t="s">
        <v>35</v>
      </c>
      <c r="D4">
        <f>VLOOKUP(B4,Sheet5!A:B,2,0)</f>
        <v>5</v>
      </c>
      <c r="E4" t="str">
        <f t="shared" si="0"/>
        <v>5橙</v>
      </c>
      <c r="F4" s="3">
        <v>1020</v>
      </c>
    </row>
    <row r="5" spans="1:6">
      <c r="A5" t="s">
        <v>152</v>
      </c>
      <c r="B5" t="s">
        <v>157</v>
      </c>
      <c r="C5" t="s">
        <v>35</v>
      </c>
      <c r="D5">
        <f>VLOOKUP(B5,Sheet5!A:B,2,0)</f>
        <v>10</v>
      </c>
      <c r="E5" t="str">
        <f t="shared" si="0"/>
        <v>10橙</v>
      </c>
      <c r="F5" s="3">
        <v>85</v>
      </c>
    </row>
    <row r="6" spans="1:6">
      <c r="A6" t="s">
        <v>152</v>
      </c>
      <c r="B6" t="s">
        <v>158</v>
      </c>
      <c r="C6" t="s">
        <v>35</v>
      </c>
      <c r="D6">
        <f>VLOOKUP(B6,Sheet5!A:B,2,0)</f>
        <v>15</v>
      </c>
      <c r="E6" t="str">
        <f t="shared" si="0"/>
        <v>15橙</v>
      </c>
      <c r="F6" s="3">
        <v>85</v>
      </c>
    </row>
    <row r="7" spans="1:6">
      <c r="A7" t="s">
        <v>152</v>
      </c>
      <c r="B7" t="s">
        <v>159</v>
      </c>
      <c r="C7" t="s">
        <v>35</v>
      </c>
      <c r="D7">
        <f>VLOOKUP(B7,Sheet5!A:B,2,0)</f>
        <v>18</v>
      </c>
      <c r="E7" t="str">
        <f t="shared" si="0"/>
        <v>18橙</v>
      </c>
      <c r="F7" s="3">
        <v>17</v>
      </c>
    </row>
    <row r="8" spans="1:6">
      <c r="A8" t="s">
        <v>152</v>
      </c>
      <c r="B8" t="s">
        <v>160</v>
      </c>
      <c r="C8" t="s">
        <v>35</v>
      </c>
      <c r="D8">
        <f>VLOOKUP(B8,Sheet5!A:B,2,0)</f>
        <v>23</v>
      </c>
      <c r="E8" t="str">
        <f t="shared" si="0"/>
        <v>23橙</v>
      </c>
      <c r="F8" s="3">
        <v>80</v>
      </c>
    </row>
    <row r="9" spans="1:6">
      <c r="A9" t="s">
        <v>152</v>
      </c>
      <c r="B9" t="s">
        <v>161</v>
      </c>
      <c r="C9" t="s">
        <v>35</v>
      </c>
      <c r="D9">
        <f>VLOOKUP(B9,Sheet5!A:B,2,0)</f>
        <v>40</v>
      </c>
      <c r="E9" t="str">
        <f t="shared" si="0"/>
        <v>40橙</v>
      </c>
      <c r="F9" s="3">
        <v>8</v>
      </c>
    </row>
    <row r="10" spans="1:6">
      <c r="A10" t="s">
        <v>152</v>
      </c>
      <c r="B10" t="s">
        <v>162</v>
      </c>
      <c r="C10" t="s">
        <v>35</v>
      </c>
      <c r="D10">
        <f>VLOOKUP(B10,Sheet5!A:B,2,0)</f>
        <v>28</v>
      </c>
      <c r="E10" t="str">
        <f t="shared" si="0"/>
        <v>28橙</v>
      </c>
      <c r="F10" s="3">
        <v>23</v>
      </c>
    </row>
    <row r="11" spans="1:6">
      <c r="A11" t="s">
        <v>152</v>
      </c>
      <c r="B11" t="s">
        <v>163</v>
      </c>
      <c r="C11" t="s">
        <v>35</v>
      </c>
      <c r="D11">
        <f>VLOOKUP(B11,Sheet5!A:B,2,0)</f>
        <v>33</v>
      </c>
      <c r="E11" t="str">
        <f t="shared" si="0"/>
        <v>33橙</v>
      </c>
      <c r="F11" s="3">
        <v>23</v>
      </c>
    </row>
    <row r="12" spans="1:6">
      <c r="A12" t="s">
        <v>152</v>
      </c>
      <c r="B12" t="s">
        <v>164</v>
      </c>
      <c r="C12" t="s">
        <v>35</v>
      </c>
      <c r="D12">
        <f>VLOOKUP(B12,Sheet5!A:B,2,0)</f>
        <v>61</v>
      </c>
      <c r="E12" t="str">
        <f t="shared" si="0"/>
        <v>61橙</v>
      </c>
      <c r="F12" s="3">
        <v>30</v>
      </c>
    </row>
    <row r="13" spans="1:6">
      <c r="A13" t="s">
        <v>152</v>
      </c>
      <c r="B13" t="s">
        <v>153</v>
      </c>
      <c r="C13" t="s">
        <v>36</v>
      </c>
      <c r="D13">
        <f>VLOOKUP(B13,Sheet5!A:B,2,0)</f>
        <v>4</v>
      </c>
      <c r="E13" t="str">
        <f t="shared" si="0"/>
        <v>4紫</v>
      </c>
      <c r="F13" s="3">
        <f>ROUNDUP(F1*0.85,0)</f>
        <v>56</v>
      </c>
    </row>
    <row r="14" spans="1:6">
      <c r="A14" t="s">
        <v>152</v>
      </c>
      <c r="B14" t="s">
        <v>154</v>
      </c>
      <c r="C14" t="s">
        <v>36</v>
      </c>
      <c r="D14">
        <f>VLOOKUP(B14,Sheet5!A:B,2,0)</f>
        <v>9</v>
      </c>
      <c r="E14" t="str">
        <f t="shared" si="0"/>
        <v>9紫</v>
      </c>
      <c r="F14" s="3">
        <f t="shared" ref="F14:F15" si="1">ROUNDUP(F2*0.85,0)</f>
        <v>26</v>
      </c>
    </row>
    <row r="15" spans="1:6">
      <c r="A15" t="s">
        <v>152</v>
      </c>
      <c r="B15" t="s">
        <v>155</v>
      </c>
      <c r="C15" t="s">
        <v>36</v>
      </c>
      <c r="D15">
        <f>VLOOKUP(B15,Sheet5!A:B,2,0)</f>
        <v>14</v>
      </c>
      <c r="E15" t="str">
        <f t="shared" si="0"/>
        <v>14紫</v>
      </c>
      <c r="F15" s="3">
        <f t="shared" si="1"/>
        <v>34</v>
      </c>
    </row>
    <row r="16" spans="1:6">
      <c r="A16" t="s">
        <v>152</v>
      </c>
      <c r="B16" t="s">
        <v>156</v>
      </c>
      <c r="C16" t="s">
        <v>36</v>
      </c>
      <c r="D16">
        <f>VLOOKUP(B16,Sheet5!A:B,2,0)</f>
        <v>5</v>
      </c>
      <c r="E16" t="str">
        <f t="shared" si="0"/>
        <v>5紫</v>
      </c>
      <c r="F16" s="3">
        <f>ROUNDUP(F4*0.8,0)</f>
        <v>816</v>
      </c>
    </row>
    <row r="17" spans="1:6">
      <c r="A17" t="s">
        <v>152</v>
      </c>
      <c r="B17" t="s">
        <v>157</v>
      </c>
      <c r="C17" t="s">
        <v>36</v>
      </c>
      <c r="D17">
        <f>VLOOKUP(B17,Sheet5!A:B,2,0)</f>
        <v>10</v>
      </c>
      <c r="E17" t="str">
        <f t="shared" si="0"/>
        <v>10紫</v>
      </c>
      <c r="F17" s="3">
        <f t="shared" ref="F17:F24" si="2">ROUNDUP(F5*0.8,0)</f>
        <v>68</v>
      </c>
    </row>
    <row r="18" spans="1:6">
      <c r="A18" t="s">
        <v>152</v>
      </c>
      <c r="B18" t="s">
        <v>158</v>
      </c>
      <c r="C18" t="s">
        <v>36</v>
      </c>
      <c r="D18">
        <f>VLOOKUP(B18,Sheet5!A:B,2,0)</f>
        <v>15</v>
      </c>
      <c r="E18" t="str">
        <f t="shared" si="0"/>
        <v>15紫</v>
      </c>
      <c r="F18" s="3">
        <f t="shared" si="2"/>
        <v>68</v>
      </c>
    </row>
    <row r="19" spans="1:6">
      <c r="A19" t="s">
        <v>152</v>
      </c>
      <c r="B19" t="s">
        <v>159</v>
      </c>
      <c r="C19" t="s">
        <v>36</v>
      </c>
      <c r="D19">
        <f>VLOOKUP(B19,Sheet5!A:B,2,0)</f>
        <v>18</v>
      </c>
      <c r="E19" t="str">
        <f t="shared" si="0"/>
        <v>18紫</v>
      </c>
      <c r="F19" s="3">
        <f t="shared" si="2"/>
        <v>14</v>
      </c>
    </row>
    <row r="20" spans="1:6">
      <c r="A20" t="s">
        <v>152</v>
      </c>
      <c r="B20" t="s">
        <v>160</v>
      </c>
      <c r="C20" t="s">
        <v>36</v>
      </c>
      <c r="D20">
        <f>VLOOKUP(B20,Sheet5!A:B,2,0)</f>
        <v>23</v>
      </c>
      <c r="E20" t="str">
        <f t="shared" si="0"/>
        <v>23紫</v>
      </c>
      <c r="F20" s="3">
        <f t="shared" si="2"/>
        <v>64</v>
      </c>
    </row>
    <row r="21" spans="1:6">
      <c r="A21" t="s">
        <v>152</v>
      </c>
      <c r="B21" t="s">
        <v>161</v>
      </c>
      <c r="C21" t="s">
        <v>36</v>
      </c>
      <c r="D21">
        <f>VLOOKUP(B21,Sheet5!A:B,2,0)</f>
        <v>40</v>
      </c>
      <c r="E21" t="str">
        <f t="shared" si="0"/>
        <v>40紫</v>
      </c>
      <c r="F21" s="3">
        <f t="shared" si="2"/>
        <v>7</v>
      </c>
    </row>
    <row r="22" spans="1:6">
      <c r="A22" t="s">
        <v>152</v>
      </c>
      <c r="B22" t="s">
        <v>162</v>
      </c>
      <c r="C22" t="s">
        <v>36</v>
      </c>
      <c r="D22">
        <f>VLOOKUP(B22,Sheet5!A:B,2,0)</f>
        <v>28</v>
      </c>
      <c r="E22" t="str">
        <f t="shared" si="0"/>
        <v>28紫</v>
      </c>
      <c r="F22" s="3">
        <f t="shared" si="2"/>
        <v>19</v>
      </c>
    </row>
    <row r="23" spans="1:6">
      <c r="A23" t="s">
        <v>152</v>
      </c>
      <c r="B23" t="s">
        <v>163</v>
      </c>
      <c r="C23" t="s">
        <v>36</v>
      </c>
      <c r="D23">
        <f>VLOOKUP(B23,Sheet5!A:B,2,0)</f>
        <v>33</v>
      </c>
      <c r="E23" t="str">
        <f t="shared" si="0"/>
        <v>33紫</v>
      </c>
      <c r="F23" s="3">
        <f t="shared" si="2"/>
        <v>19</v>
      </c>
    </row>
    <row r="24" spans="1:6">
      <c r="A24" t="s">
        <v>152</v>
      </c>
      <c r="B24" t="s">
        <v>164</v>
      </c>
      <c r="C24" t="s">
        <v>36</v>
      </c>
      <c r="D24">
        <f>VLOOKUP(B24,Sheet5!A:B,2,0)</f>
        <v>61</v>
      </c>
      <c r="E24" t="str">
        <f t="shared" si="0"/>
        <v>61紫</v>
      </c>
      <c r="F24" s="3">
        <f t="shared" si="2"/>
        <v>24</v>
      </c>
    </row>
    <row r="25" spans="1:6">
      <c r="A25" t="s">
        <v>152</v>
      </c>
      <c r="B25" t="s">
        <v>153</v>
      </c>
      <c r="C25" t="s">
        <v>37</v>
      </c>
      <c r="D25">
        <f>VLOOKUP(B25,Sheet5!A:B,2,0)</f>
        <v>4</v>
      </c>
      <c r="E25" t="str">
        <f t="shared" si="0"/>
        <v>4蓝</v>
      </c>
      <c r="F25" s="3">
        <f t="shared" ref="F25:F60" si="3">ROUNDUP(F13*0.7,0)</f>
        <v>40</v>
      </c>
    </row>
    <row r="26" spans="1:6">
      <c r="A26" t="s">
        <v>152</v>
      </c>
      <c r="B26" t="s">
        <v>154</v>
      </c>
      <c r="C26" t="s">
        <v>37</v>
      </c>
      <c r="D26">
        <f>VLOOKUP(B26,Sheet5!A:B,2,0)</f>
        <v>9</v>
      </c>
      <c r="E26" t="str">
        <f t="shared" si="0"/>
        <v>9蓝</v>
      </c>
      <c r="F26" s="3">
        <f t="shared" si="3"/>
        <v>19</v>
      </c>
    </row>
    <row r="27" spans="1:6">
      <c r="A27" t="s">
        <v>152</v>
      </c>
      <c r="B27" t="s">
        <v>155</v>
      </c>
      <c r="C27" t="s">
        <v>37</v>
      </c>
      <c r="D27">
        <f>VLOOKUP(B27,Sheet5!A:B,2,0)</f>
        <v>14</v>
      </c>
      <c r="E27" t="str">
        <f t="shared" si="0"/>
        <v>14蓝</v>
      </c>
      <c r="F27" s="3">
        <f t="shared" si="3"/>
        <v>24</v>
      </c>
    </row>
    <row r="28" spans="1:6">
      <c r="A28" t="s">
        <v>152</v>
      </c>
      <c r="B28" t="s">
        <v>156</v>
      </c>
      <c r="C28" t="s">
        <v>37</v>
      </c>
      <c r="D28">
        <f>VLOOKUP(B28,Sheet5!A:B,2,0)</f>
        <v>5</v>
      </c>
      <c r="E28" t="str">
        <f t="shared" si="0"/>
        <v>5蓝</v>
      </c>
      <c r="F28" s="3">
        <f t="shared" si="3"/>
        <v>572</v>
      </c>
    </row>
    <row r="29" spans="1:6">
      <c r="A29" t="s">
        <v>152</v>
      </c>
      <c r="B29" t="s">
        <v>157</v>
      </c>
      <c r="C29" t="s">
        <v>37</v>
      </c>
      <c r="D29">
        <f>VLOOKUP(B29,Sheet5!A:B,2,0)</f>
        <v>10</v>
      </c>
      <c r="E29" t="str">
        <f t="shared" si="0"/>
        <v>10蓝</v>
      </c>
      <c r="F29" s="3">
        <f t="shared" si="3"/>
        <v>48</v>
      </c>
    </row>
    <row r="30" spans="1:6">
      <c r="A30" t="s">
        <v>152</v>
      </c>
      <c r="B30" t="s">
        <v>158</v>
      </c>
      <c r="C30" t="s">
        <v>37</v>
      </c>
      <c r="D30">
        <f>VLOOKUP(B30,Sheet5!A:B,2,0)</f>
        <v>15</v>
      </c>
      <c r="E30" t="str">
        <f t="shared" si="0"/>
        <v>15蓝</v>
      </c>
      <c r="F30" s="3">
        <f t="shared" si="3"/>
        <v>48</v>
      </c>
    </row>
    <row r="31" spans="1:6">
      <c r="A31" t="s">
        <v>152</v>
      </c>
      <c r="B31" t="s">
        <v>159</v>
      </c>
      <c r="C31" t="s">
        <v>37</v>
      </c>
      <c r="D31">
        <f>VLOOKUP(B31,Sheet5!A:B,2,0)</f>
        <v>18</v>
      </c>
      <c r="E31" t="str">
        <f t="shared" si="0"/>
        <v>18蓝</v>
      </c>
      <c r="F31" s="3">
        <f t="shared" si="3"/>
        <v>10</v>
      </c>
    </row>
    <row r="32" spans="1:6">
      <c r="A32" t="s">
        <v>152</v>
      </c>
      <c r="B32" t="s">
        <v>160</v>
      </c>
      <c r="C32" t="s">
        <v>37</v>
      </c>
      <c r="D32">
        <f>VLOOKUP(B32,Sheet5!A:B,2,0)</f>
        <v>23</v>
      </c>
      <c r="E32" t="str">
        <f t="shared" si="0"/>
        <v>23蓝</v>
      </c>
      <c r="F32" s="3">
        <f t="shared" si="3"/>
        <v>45</v>
      </c>
    </row>
    <row r="33" spans="1:6">
      <c r="A33" t="s">
        <v>152</v>
      </c>
      <c r="B33" t="s">
        <v>161</v>
      </c>
      <c r="C33" t="s">
        <v>37</v>
      </c>
      <c r="D33">
        <f>VLOOKUP(B33,Sheet5!A:B,2,0)</f>
        <v>40</v>
      </c>
      <c r="E33" t="str">
        <f t="shared" ref="E33:E60" si="4">D33&amp;C33</f>
        <v>40蓝</v>
      </c>
      <c r="F33" s="3">
        <f t="shared" si="3"/>
        <v>5</v>
      </c>
    </row>
    <row r="34" spans="1:6">
      <c r="A34" t="s">
        <v>152</v>
      </c>
      <c r="B34" t="s">
        <v>162</v>
      </c>
      <c r="C34" t="s">
        <v>37</v>
      </c>
      <c r="D34">
        <f>VLOOKUP(B34,Sheet5!A:B,2,0)</f>
        <v>28</v>
      </c>
      <c r="E34" t="str">
        <f t="shared" si="4"/>
        <v>28蓝</v>
      </c>
      <c r="F34" s="3">
        <f t="shared" si="3"/>
        <v>14</v>
      </c>
    </row>
    <row r="35" spans="1:6">
      <c r="A35" t="s">
        <v>152</v>
      </c>
      <c r="B35" t="s">
        <v>163</v>
      </c>
      <c r="C35" t="s">
        <v>37</v>
      </c>
      <c r="D35">
        <f>VLOOKUP(B35,Sheet5!A:B,2,0)</f>
        <v>33</v>
      </c>
      <c r="E35" t="str">
        <f t="shared" si="4"/>
        <v>33蓝</v>
      </c>
      <c r="F35" s="3">
        <f t="shared" si="3"/>
        <v>14</v>
      </c>
    </row>
    <row r="36" spans="1:6">
      <c r="A36" t="s">
        <v>152</v>
      </c>
      <c r="B36" t="s">
        <v>164</v>
      </c>
      <c r="C36" t="s">
        <v>37</v>
      </c>
      <c r="D36">
        <f>VLOOKUP(B36,Sheet5!A:B,2,0)</f>
        <v>61</v>
      </c>
      <c r="E36" t="str">
        <f t="shared" si="4"/>
        <v>61蓝</v>
      </c>
      <c r="F36" s="3">
        <f t="shared" si="3"/>
        <v>17</v>
      </c>
    </row>
    <row r="37" spans="1:6">
      <c r="A37" t="s">
        <v>152</v>
      </c>
      <c r="B37" t="s">
        <v>153</v>
      </c>
      <c r="C37" t="s">
        <v>38</v>
      </c>
      <c r="D37">
        <f>VLOOKUP(B37,Sheet5!A:B,2,0)</f>
        <v>4</v>
      </c>
      <c r="E37" t="str">
        <f t="shared" si="4"/>
        <v>4绿</v>
      </c>
      <c r="F37" s="3">
        <f t="shared" si="3"/>
        <v>28</v>
      </c>
    </row>
    <row r="38" spans="1:6">
      <c r="A38" t="s">
        <v>152</v>
      </c>
      <c r="B38" t="s">
        <v>154</v>
      </c>
      <c r="C38" t="s">
        <v>38</v>
      </c>
      <c r="D38">
        <f>VLOOKUP(B38,Sheet5!A:B,2,0)</f>
        <v>9</v>
      </c>
      <c r="E38" t="str">
        <f t="shared" si="4"/>
        <v>9绿</v>
      </c>
      <c r="F38" s="3">
        <f t="shared" si="3"/>
        <v>14</v>
      </c>
    </row>
    <row r="39" spans="1:6">
      <c r="A39" t="s">
        <v>152</v>
      </c>
      <c r="B39" t="s">
        <v>155</v>
      </c>
      <c r="C39" t="s">
        <v>38</v>
      </c>
      <c r="D39">
        <f>VLOOKUP(B39,Sheet5!A:B,2,0)</f>
        <v>14</v>
      </c>
      <c r="E39" t="str">
        <f t="shared" si="4"/>
        <v>14绿</v>
      </c>
      <c r="F39" s="3">
        <f t="shared" si="3"/>
        <v>17</v>
      </c>
    </row>
    <row r="40" spans="1:6">
      <c r="A40" t="s">
        <v>152</v>
      </c>
      <c r="B40" t="s">
        <v>156</v>
      </c>
      <c r="C40" t="s">
        <v>38</v>
      </c>
      <c r="D40">
        <f>VLOOKUP(B40,Sheet5!A:B,2,0)</f>
        <v>5</v>
      </c>
      <c r="E40" t="str">
        <f t="shared" si="4"/>
        <v>5绿</v>
      </c>
      <c r="F40" s="3">
        <f t="shared" si="3"/>
        <v>401</v>
      </c>
    </row>
    <row r="41" spans="1:6">
      <c r="A41" t="s">
        <v>152</v>
      </c>
      <c r="B41" t="s">
        <v>157</v>
      </c>
      <c r="C41" t="s">
        <v>38</v>
      </c>
      <c r="D41">
        <f>VLOOKUP(B41,Sheet5!A:B,2,0)</f>
        <v>10</v>
      </c>
      <c r="E41" t="str">
        <f t="shared" si="4"/>
        <v>10绿</v>
      </c>
      <c r="F41" s="3">
        <f t="shared" si="3"/>
        <v>34</v>
      </c>
    </row>
    <row r="42" spans="1:6">
      <c r="A42" t="s">
        <v>152</v>
      </c>
      <c r="B42" t="s">
        <v>158</v>
      </c>
      <c r="C42" t="s">
        <v>38</v>
      </c>
      <c r="D42">
        <f>VLOOKUP(B42,Sheet5!A:B,2,0)</f>
        <v>15</v>
      </c>
      <c r="E42" t="str">
        <f t="shared" si="4"/>
        <v>15绿</v>
      </c>
      <c r="F42" s="3">
        <f t="shared" si="3"/>
        <v>34</v>
      </c>
    </row>
    <row r="43" spans="1:6">
      <c r="A43" t="s">
        <v>152</v>
      </c>
      <c r="B43" t="s">
        <v>159</v>
      </c>
      <c r="C43" t="s">
        <v>38</v>
      </c>
      <c r="D43">
        <f>VLOOKUP(B43,Sheet5!A:B,2,0)</f>
        <v>18</v>
      </c>
      <c r="E43" t="str">
        <f t="shared" si="4"/>
        <v>18绿</v>
      </c>
      <c r="F43" s="3">
        <f t="shared" si="3"/>
        <v>7</v>
      </c>
    </row>
    <row r="44" spans="1:6">
      <c r="A44" t="s">
        <v>152</v>
      </c>
      <c r="B44" t="s">
        <v>160</v>
      </c>
      <c r="C44" t="s">
        <v>38</v>
      </c>
      <c r="D44">
        <f>VLOOKUP(B44,Sheet5!A:B,2,0)</f>
        <v>23</v>
      </c>
      <c r="E44" t="str">
        <f t="shared" si="4"/>
        <v>23绿</v>
      </c>
      <c r="F44" s="3">
        <f t="shared" si="3"/>
        <v>32</v>
      </c>
    </row>
    <row r="45" spans="1:6">
      <c r="A45" t="s">
        <v>152</v>
      </c>
      <c r="B45" t="s">
        <v>161</v>
      </c>
      <c r="C45" t="s">
        <v>38</v>
      </c>
      <c r="D45">
        <f>VLOOKUP(B45,Sheet5!A:B,2,0)</f>
        <v>40</v>
      </c>
      <c r="E45" t="str">
        <f t="shared" si="4"/>
        <v>40绿</v>
      </c>
      <c r="F45" s="3">
        <f t="shared" si="3"/>
        <v>4</v>
      </c>
    </row>
    <row r="46" spans="1:6">
      <c r="A46" t="s">
        <v>152</v>
      </c>
      <c r="B46" t="s">
        <v>162</v>
      </c>
      <c r="C46" t="s">
        <v>38</v>
      </c>
      <c r="D46">
        <f>VLOOKUP(B46,Sheet5!A:B,2,0)</f>
        <v>28</v>
      </c>
      <c r="E46" t="str">
        <f t="shared" si="4"/>
        <v>28绿</v>
      </c>
      <c r="F46" s="3">
        <f t="shared" si="3"/>
        <v>10</v>
      </c>
    </row>
    <row r="47" spans="1:6">
      <c r="A47" t="s">
        <v>152</v>
      </c>
      <c r="B47" t="s">
        <v>163</v>
      </c>
      <c r="C47" t="s">
        <v>38</v>
      </c>
      <c r="D47">
        <f>VLOOKUP(B47,Sheet5!A:B,2,0)</f>
        <v>33</v>
      </c>
      <c r="E47" t="str">
        <f t="shared" si="4"/>
        <v>33绿</v>
      </c>
      <c r="F47" s="3">
        <f t="shared" si="3"/>
        <v>10</v>
      </c>
    </row>
    <row r="48" spans="1:6">
      <c r="A48" t="s">
        <v>152</v>
      </c>
      <c r="B48" t="s">
        <v>164</v>
      </c>
      <c r="C48" t="s">
        <v>38</v>
      </c>
      <c r="D48">
        <f>VLOOKUP(B48,Sheet5!A:B,2,0)</f>
        <v>61</v>
      </c>
      <c r="E48" t="str">
        <f t="shared" si="4"/>
        <v>61绿</v>
      </c>
      <c r="F48" s="3">
        <f t="shared" si="3"/>
        <v>12</v>
      </c>
    </row>
    <row r="49" spans="1:6">
      <c r="A49" t="s">
        <v>152</v>
      </c>
      <c r="B49" t="s">
        <v>153</v>
      </c>
      <c r="C49" t="s">
        <v>39</v>
      </c>
      <c r="D49">
        <f>VLOOKUP(B49,Sheet5!A:B,2,0)</f>
        <v>4</v>
      </c>
      <c r="E49" t="str">
        <f t="shared" si="4"/>
        <v>4白</v>
      </c>
      <c r="F49" s="3">
        <f t="shared" si="3"/>
        <v>20</v>
      </c>
    </row>
    <row r="50" spans="1:6">
      <c r="A50" t="s">
        <v>152</v>
      </c>
      <c r="B50" t="s">
        <v>154</v>
      </c>
      <c r="C50" t="s">
        <v>39</v>
      </c>
      <c r="D50">
        <f>VLOOKUP(B50,Sheet5!A:B,2,0)</f>
        <v>9</v>
      </c>
      <c r="E50" t="str">
        <f t="shared" si="4"/>
        <v>9白</v>
      </c>
      <c r="F50" s="3">
        <f t="shared" si="3"/>
        <v>10</v>
      </c>
    </row>
    <row r="51" spans="1:6">
      <c r="A51" t="s">
        <v>152</v>
      </c>
      <c r="B51" t="s">
        <v>155</v>
      </c>
      <c r="C51" t="s">
        <v>39</v>
      </c>
      <c r="D51">
        <f>VLOOKUP(B51,Sheet5!A:B,2,0)</f>
        <v>14</v>
      </c>
      <c r="E51" t="str">
        <f t="shared" si="4"/>
        <v>14白</v>
      </c>
      <c r="F51" s="3">
        <f t="shared" si="3"/>
        <v>12</v>
      </c>
    </row>
    <row r="52" spans="1:6">
      <c r="A52" t="s">
        <v>152</v>
      </c>
      <c r="B52" t="s">
        <v>156</v>
      </c>
      <c r="C52" t="s">
        <v>39</v>
      </c>
      <c r="D52">
        <f>VLOOKUP(B52,Sheet5!A:B,2,0)</f>
        <v>5</v>
      </c>
      <c r="E52" t="str">
        <f t="shared" si="4"/>
        <v>5白</v>
      </c>
      <c r="F52" s="3">
        <f t="shared" si="3"/>
        <v>281</v>
      </c>
    </row>
    <row r="53" spans="1:6">
      <c r="A53" t="s">
        <v>152</v>
      </c>
      <c r="B53" t="s">
        <v>157</v>
      </c>
      <c r="C53" t="s">
        <v>39</v>
      </c>
      <c r="D53">
        <f>VLOOKUP(B53,Sheet5!A:B,2,0)</f>
        <v>10</v>
      </c>
      <c r="E53" t="str">
        <f t="shared" si="4"/>
        <v>10白</v>
      </c>
      <c r="F53" s="3">
        <f t="shared" si="3"/>
        <v>24</v>
      </c>
    </row>
    <row r="54" spans="1:6">
      <c r="A54" t="s">
        <v>152</v>
      </c>
      <c r="B54" t="s">
        <v>158</v>
      </c>
      <c r="C54" t="s">
        <v>39</v>
      </c>
      <c r="D54">
        <f>VLOOKUP(B54,Sheet5!A:B,2,0)</f>
        <v>15</v>
      </c>
      <c r="E54" t="str">
        <f t="shared" si="4"/>
        <v>15白</v>
      </c>
      <c r="F54" s="3">
        <f t="shared" si="3"/>
        <v>24</v>
      </c>
    </row>
    <row r="55" spans="1:6">
      <c r="A55" t="s">
        <v>152</v>
      </c>
      <c r="B55" t="s">
        <v>159</v>
      </c>
      <c r="C55" t="s">
        <v>39</v>
      </c>
      <c r="D55">
        <f>VLOOKUP(B55,Sheet5!A:B,2,0)</f>
        <v>18</v>
      </c>
      <c r="E55" t="str">
        <f t="shared" si="4"/>
        <v>18白</v>
      </c>
      <c r="F55" s="3">
        <f t="shared" si="3"/>
        <v>5</v>
      </c>
    </row>
    <row r="56" spans="1:6">
      <c r="A56" t="s">
        <v>152</v>
      </c>
      <c r="B56" t="s">
        <v>160</v>
      </c>
      <c r="C56" t="s">
        <v>39</v>
      </c>
      <c r="D56">
        <f>VLOOKUP(B56,Sheet5!A:B,2,0)</f>
        <v>23</v>
      </c>
      <c r="E56" t="str">
        <f t="shared" si="4"/>
        <v>23白</v>
      </c>
      <c r="F56" s="3">
        <f t="shared" si="3"/>
        <v>23</v>
      </c>
    </row>
    <row r="57" spans="1:6">
      <c r="A57" t="s">
        <v>152</v>
      </c>
      <c r="B57" t="s">
        <v>161</v>
      </c>
      <c r="C57" t="s">
        <v>39</v>
      </c>
      <c r="D57">
        <f>VLOOKUP(B57,Sheet5!A:B,2,0)</f>
        <v>40</v>
      </c>
      <c r="E57" t="str">
        <f t="shared" si="4"/>
        <v>40白</v>
      </c>
      <c r="F57" s="3">
        <f t="shared" si="3"/>
        <v>3</v>
      </c>
    </row>
    <row r="58" spans="1:6">
      <c r="A58" t="s">
        <v>152</v>
      </c>
      <c r="B58" t="s">
        <v>162</v>
      </c>
      <c r="C58" t="s">
        <v>39</v>
      </c>
      <c r="D58">
        <f>VLOOKUP(B58,Sheet5!A:B,2,0)</f>
        <v>28</v>
      </c>
      <c r="E58" t="str">
        <f t="shared" si="4"/>
        <v>28白</v>
      </c>
      <c r="F58" s="3">
        <f t="shared" si="3"/>
        <v>7</v>
      </c>
    </row>
    <row r="59" spans="1:6">
      <c r="A59" t="s">
        <v>152</v>
      </c>
      <c r="B59" t="s">
        <v>163</v>
      </c>
      <c r="C59" t="s">
        <v>39</v>
      </c>
      <c r="D59">
        <f>VLOOKUP(B59,Sheet5!A:B,2,0)</f>
        <v>33</v>
      </c>
      <c r="E59" t="str">
        <f t="shared" si="4"/>
        <v>33白</v>
      </c>
      <c r="F59" s="3">
        <f t="shared" si="3"/>
        <v>7</v>
      </c>
    </row>
    <row r="60" spans="1:6">
      <c r="A60" t="s">
        <v>152</v>
      </c>
      <c r="B60" t="s">
        <v>164</v>
      </c>
      <c r="C60" t="s">
        <v>39</v>
      </c>
      <c r="D60">
        <f>VLOOKUP(B60,Sheet5!A:B,2,0)</f>
        <v>61</v>
      </c>
      <c r="E60" t="str">
        <f t="shared" si="4"/>
        <v>61白</v>
      </c>
      <c r="F60" s="3">
        <f t="shared" si="3"/>
        <v>9</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63"/>
  <sheetViews>
    <sheetView workbookViewId="0">
      <selection activeCell="G57" sqref="G57"/>
    </sheetView>
  </sheetViews>
  <sheetFormatPr defaultColWidth="9" defaultRowHeight="13.5"/>
  <cols>
    <col min="2" max="2" width="3.5" style="3" customWidth="1"/>
  </cols>
  <sheetData>
    <row r="1" spans="1:3">
      <c r="A1" s="4"/>
      <c r="B1" s="4">
        <v>1</v>
      </c>
    </row>
    <row r="2" spans="1:3" ht="16.5" customHeight="1">
      <c r="A2" s="5"/>
      <c r="B2" s="4">
        <v>2</v>
      </c>
    </row>
    <row r="3" spans="1:3">
      <c r="A3" s="4"/>
      <c r="B3" s="4">
        <v>3</v>
      </c>
    </row>
    <row r="4" spans="1:3" ht="16.5" customHeight="1">
      <c r="A4" s="5" t="s">
        <v>153</v>
      </c>
      <c r="B4" s="4">
        <v>4</v>
      </c>
      <c r="C4" t="str">
        <f t="shared" ref="C4:C35" si="0">A4</f>
        <v>生命加成</v>
      </c>
    </row>
    <row r="5" spans="1:3" ht="16.5" customHeight="1">
      <c r="A5" s="5" t="s">
        <v>156</v>
      </c>
      <c r="B5" s="4">
        <v>5</v>
      </c>
      <c r="C5" t="str">
        <f t="shared" si="0"/>
        <v>生命</v>
      </c>
    </row>
    <row r="6" spans="1:3" ht="16.5" customHeight="1">
      <c r="A6" s="5"/>
      <c r="B6" s="4">
        <v>6</v>
      </c>
      <c r="C6">
        <f t="shared" si="0"/>
        <v>0</v>
      </c>
    </row>
    <row r="7" spans="1:3" ht="16.5" customHeight="1">
      <c r="A7" s="5"/>
      <c r="B7" s="4">
        <v>7</v>
      </c>
      <c r="C7">
        <f t="shared" si="0"/>
        <v>0</v>
      </c>
    </row>
    <row r="8" spans="1:3">
      <c r="A8" s="4"/>
      <c r="B8" s="4">
        <v>8</v>
      </c>
      <c r="C8">
        <f t="shared" si="0"/>
        <v>0</v>
      </c>
    </row>
    <row r="9" spans="1:3" ht="16.5" customHeight="1">
      <c r="A9" s="5" t="s">
        <v>154</v>
      </c>
      <c r="B9" s="4">
        <v>9</v>
      </c>
      <c r="C9" t="str">
        <f t="shared" si="0"/>
        <v>攻击加成</v>
      </c>
    </row>
    <row r="10" spans="1:3" ht="16.5" customHeight="1">
      <c r="A10" s="5" t="s">
        <v>157</v>
      </c>
      <c r="B10" s="4">
        <v>10</v>
      </c>
      <c r="C10" t="str">
        <f t="shared" si="0"/>
        <v>攻击</v>
      </c>
    </row>
    <row r="11" spans="1:3" ht="16.5" customHeight="1">
      <c r="A11" s="5"/>
      <c r="B11" s="4">
        <v>11</v>
      </c>
      <c r="C11">
        <f t="shared" si="0"/>
        <v>0</v>
      </c>
    </row>
    <row r="12" spans="1:3">
      <c r="A12" s="4"/>
      <c r="B12" s="4">
        <v>12</v>
      </c>
      <c r="C12">
        <f t="shared" si="0"/>
        <v>0</v>
      </c>
    </row>
    <row r="13" spans="1:3">
      <c r="A13" s="4"/>
      <c r="B13" s="4">
        <v>13</v>
      </c>
      <c r="C13">
        <f t="shared" si="0"/>
        <v>0</v>
      </c>
    </row>
    <row r="14" spans="1:3" ht="16.5" customHeight="1">
      <c r="A14" s="5" t="s">
        <v>155</v>
      </c>
      <c r="B14" s="4">
        <v>14</v>
      </c>
      <c r="C14" t="str">
        <f t="shared" si="0"/>
        <v>防御加成</v>
      </c>
    </row>
    <row r="15" spans="1:3" ht="16.5" customHeight="1">
      <c r="A15" s="5" t="s">
        <v>158</v>
      </c>
      <c r="B15" s="4">
        <v>15</v>
      </c>
      <c r="C15" t="str">
        <f t="shared" si="0"/>
        <v>防御</v>
      </c>
    </row>
    <row r="16" spans="1:3" ht="16.5" customHeight="1">
      <c r="A16" s="5"/>
      <c r="B16" s="4">
        <v>16</v>
      </c>
      <c r="C16">
        <f t="shared" si="0"/>
        <v>0</v>
      </c>
    </row>
    <row r="17" spans="1:3">
      <c r="A17" s="4"/>
      <c r="B17" s="4">
        <v>17</v>
      </c>
      <c r="C17">
        <f t="shared" si="0"/>
        <v>0</v>
      </c>
    </row>
    <row r="18" spans="1:3" ht="16.5" customHeight="1">
      <c r="A18" s="5" t="s">
        <v>159</v>
      </c>
      <c r="B18" s="4">
        <v>18</v>
      </c>
      <c r="C18" t="str">
        <f t="shared" si="0"/>
        <v>暴击</v>
      </c>
    </row>
    <row r="19" spans="1:3">
      <c r="A19" s="4"/>
      <c r="B19" s="4">
        <v>19</v>
      </c>
      <c r="C19">
        <f t="shared" si="0"/>
        <v>0</v>
      </c>
    </row>
    <row r="20" spans="1:3">
      <c r="A20" s="4"/>
      <c r="B20" s="4">
        <v>20</v>
      </c>
      <c r="C20">
        <f t="shared" si="0"/>
        <v>0</v>
      </c>
    </row>
    <row r="21" spans="1:3">
      <c r="A21" s="4"/>
      <c r="B21" s="4">
        <v>21</v>
      </c>
      <c r="C21">
        <f t="shared" si="0"/>
        <v>0</v>
      </c>
    </row>
    <row r="22" spans="1:3">
      <c r="A22" s="4"/>
      <c r="B22" s="4">
        <v>22</v>
      </c>
      <c r="C22">
        <f t="shared" si="0"/>
        <v>0</v>
      </c>
    </row>
    <row r="23" spans="1:3" ht="16.5" customHeight="1">
      <c r="A23" s="5" t="s">
        <v>160</v>
      </c>
      <c r="B23" s="4">
        <v>23</v>
      </c>
      <c r="C23" t="str">
        <f t="shared" si="0"/>
        <v>暴伤</v>
      </c>
    </row>
    <row r="24" spans="1:3">
      <c r="A24" s="4"/>
      <c r="B24" s="4">
        <v>24</v>
      </c>
      <c r="C24">
        <f t="shared" si="0"/>
        <v>0</v>
      </c>
    </row>
    <row r="25" spans="1:3">
      <c r="A25" s="4"/>
      <c r="B25" s="4">
        <v>25</v>
      </c>
      <c r="C25">
        <f t="shared" si="0"/>
        <v>0</v>
      </c>
    </row>
    <row r="26" spans="1:3">
      <c r="A26" s="4"/>
      <c r="B26" s="4">
        <v>26</v>
      </c>
      <c r="C26">
        <f t="shared" si="0"/>
        <v>0</v>
      </c>
    </row>
    <row r="27" spans="1:3">
      <c r="A27" s="4"/>
      <c r="B27" s="4">
        <v>27</v>
      </c>
      <c r="C27">
        <f t="shared" si="0"/>
        <v>0</v>
      </c>
    </row>
    <row r="28" spans="1:3" ht="16.5" customHeight="1">
      <c r="A28" s="5" t="s">
        <v>162</v>
      </c>
      <c r="B28" s="4">
        <v>28</v>
      </c>
      <c r="C28" t="str">
        <f t="shared" si="0"/>
        <v>命中</v>
      </c>
    </row>
    <row r="29" spans="1:3">
      <c r="A29" s="4"/>
      <c r="B29" s="4">
        <v>29</v>
      </c>
      <c r="C29">
        <f t="shared" si="0"/>
        <v>0</v>
      </c>
    </row>
    <row r="30" spans="1:3">
      <c r="A30" s="4"/>
      <c r="B30" s="4">
        <v>30</v>
      </c>
      <c r="C30">
        <f t="shared" si="0"/>
        <v>0</v>
      </c>
    </row>
    <row r="31" spans="1:3">
      <c r="A31" s="4"/>
      <c r="B31" s="4">
        <v>31</v>
      </c>
      <c r="C31">
        <f t="shared" si="0"/>
        <v>0</v>
      </c>
    </row>
    <row r="32" spans="1:3">
      <c r="A32" s="4"/>
      <c r="B32" s="4">
        <v>32</v>
      </c>
      <c r="C32">
        <f t="shared" si="0"/>
        <v>0</v>
      </c>
    </row>
    <row r="33" spans="1:3" ht="16.5" customHeight="1">
      <c r="A33" s="5" t="s">
        <v>163</v>
      </c>
      <c r="B33" s="4">
        <v>33</v>
      </c>
      <c r="C33" t="str">
        <f t="shared" si="0"/>
        <v>抵抗</v>
      </c>
    </row>
    <row r="34" spans="1:3">
      <c r="A34" s="4"/>
      <c r="B34" s="4">
        <v>34</v>
      </c>
      <c r="C34">
        <f t="shared" si="0"/>
        <v>0</v>
      </c>
    </row>
    <row r="35" spans="1:3">
      <c r="A35" s="4"/>
      <c r="B35" s="4">
        <v>35</v>
      </c>
      <c r="C35">
        <f t="shared" si="0"/>
        <v>0</v>
      </c>
    </row>
    <row r="36" spans="1:3">
      <c r="A36" s="4"/>
      <c r="B36" s="4">
        <v>36</v>
      </c>
      <c r="C36">
        <f t="shared" ref="C36:C58" si="1">A36</f>
        <v>0</v>
      </c>
    </row>
    <row r="37" spans="1:3">
      <c r="A37" s="4"/>
      <c r="B37" s="4">
        <v>37</v>
      </c>
      <c r="C37">
        <f t="shared" si="1"/>
        <v>0</v>
      </c>
    </row>
    <row r="38" spans="1:3" ht="16.5" customHeight="1">
      <c r="A38" s="5"/>
      <c r="B38" s="4">
        <v>38</v>
      </c>
      <c r="C38">
        <f t="shared" si="1"/>
        <v>0</v>
      </c>
    </row>
    <row r="39" spans="1:3">
      <c r="A39" s="4"/>
      <c r="B39" s="4">
        <v>39</v>
      </c>
      <c r="C39">
        <f t="shared" si="1"/>
        <v>0</v>
      </c>
    </row>
    <row r="40" spans="1:3" ht="16.5" customHeight="1">
      <c r="A40" s="5" t="s">
        <v>161</v>
      </c>
      <c r="B40" s="4">
        <v>40</v>
      </c>
      <c r="C40" t="str">
        <f t="shared" si="1"/>
        <v>速度</v>
      </c>
    </row>
    <row r="41" spans="1:3">
      <c r="A41" s="4"/>
      <c r="B41" s="4">
        <v>41</v>
      </c>
      <c r="C41">
        <f t="shared" si="1"/>
        <v>0</v>
      </c>
    </row>
    <row r="42" spans="1:3">
      <c r="A42" s="4"/>
      <c r="B42" s="4">
        <v>42</v>
      </c>
      <c r="C42">
        <f t="shared" si="1"/>
        <v>0</v>
      </c>
    </row>
    <row r="43" spans="1:3">
      <c r="A43" s="4"/>
      <c r="B43" s="4">
        <v>43</v>
      </c>
      <c r="C43">
        <f t="shared" si="1"/>
        <v>0</v>
      </c>
    </row>
    <row r="44" spans="1:3">
      <c r="A44" s="4"/>
      <c r="B44" s="4">
        <v>44</v>
      </c>
      <c r="C44">
        <f t="shared" si="1"/>
        <v>0</v>
      </c>
    </row>
    <row r="45" spans="1:3">
      <c r="A45" s="4"/>
      <c r="B45" s="4">
        <v>45</v>
      </c>
      <c r="C45">
        <f t="shared" si="1"/>
        <v>0</v>
      </c>
    </row>
    <row r="46" spans="1:3">
      <c r="A46" s="4"/>
      <c r="B46" s="4">
        <v>46</v>
      </c>
      <c r="C46">
        <f t="shared" si="1"/>
        <v>0</v>
      </c>
    </row>
    <row r="47" spans="1:3">
      <c r="A47" s="4"/>
      <c r="B47" s="4">
        <v>47</v>
      </c>
      <c r="C47">
        <f t="shared" si="1"/>
        <v>0</v>
      </c>
    </row>
    <row r="48" spans="1:3">
      <c r="A48" s="4"/>
      <c r="B48" s="4">
        <v>48</v>
      </c>
      <c r="C48">
        <f t="shared" si="1"/>
        <v>0</v>
      </c>
    </row>
    <row r="49" spans="1:3">
      <c r="A49" s="4"/>
      <c r="B49" s="4">
        <v>49</v>
      </c>
      <c r="C49">
        <f t="shared" si="1"/>
        <v>0</v>
      </c>
    </row>
    <row r="50" spans="1:3">
      <c r="A50" s="4"/>
      <c r="B50" s="4">
        <v>50</v>
      </c>
      <c r="C50">
        <f t="shared" si="1"/>
        <v>0</v>
      </c>
    </row>
    <row r="51" spans="1:3">
      <c r="A51" s="4"/>
      <c r="B51" s="4">
        <v>51</v>
      </c>
      <c r="C51">
        <f t="shared" si="1"/>
        <v>0</v>
      </c>
    </row>
    <row r="52" spans="1:3">
      <c r="A52" s="4"/>
      <c r="B52" s="4">
        <v>52</v>
      </c>
      <c r="C52">
        <f t="shared" si="1"/>
        <v>0</v>
      </c>
    </row>
    <row r="53" spans="1:3">
      <c r="A53" s="4"/>
      <c r="B53" s="4">
        <v>53</v>
      </c>
      <c r="C53">
        <f t="shared" si="1"/>
        <v>0</v>
      </c>
    </row>
    <row r="54" spans="1:3">
      <c r="A54" s="4"/>
      <c r="B54" s="4">
        <v>54</v>
      </c>
      <c r="C54">
        <f t="shared" si="1"/>
        <v>0</v>
      </c>
    </row>
    <row r="55" spans="1:3">
      <c r="A55" s="4"/>
      <c r="B55" s="4">
        <v>55</v>
      </c>
      <c r="C55">
        <f t="shared" si="1"/>
        <v>0</v>
      </c>
    </row>
    <row r="56" spans="1:3">
      <c r="A56" s="4"/>
      <c r="B56" s="4">
        <v>56</v>
      </c>
      <c r="C56">
        <f t="shared" si="1"/>
        <v>0</v>
      </c>
    </row>
    <row r="57" spans="1:3">
      <c r="A57" s="4"/>
      <c r="B57" s="4">
        <v>57</v>
      </c>
      <c r="C57">
        <f t="shared" si="1"/>
        <v>0</v>
      </c>
    </row>
    <row r="58" spans="1:3">
      <c r="A58" s="4"/>
      <c r="B58" s="4">
        <v>58</v>
      </c>
      <c r="C58">
        <f t="shared" si="1"/>
        <v>0</v>
      </c>
    </row>
    <row r="59" spans="1:3">
      <c r="B59" s="4">
        <v>59</v>
      </c>
      <c r="C59" s="6"/>
    </row>
    <row r="60" spans="1:3">
      <c r="B60" s="4">
        <v>60</v>
      </c>
      <c r="C60" s="4"/>
    </row>
    <row r="61" spans="1:3">
      <c r="A61" s="6" t="s">
        <v>164</v>
      </c>
      <c r="B61" s="4">
        <v>61</v>
      </c>
      <c r="C61" s="6" t="s">
        <v>164</v>
      </c>
    </row>
    <row r="62" spans="1:3">
      <c r="B62" s="4">
        <v>62</v>
      </c>
      <c r="C62" s="4"/>
    </row>
    <row r="63" spans="1:3">
      <c r="B63" s="4">
        <v>63</v>
      </c>
      <c r="C63" s="4"/>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60"/>
  <sheetViews>
    <sheetView workbookViewId="0">
      <selection activeCell="D58" sqref="D58"/>
    </sheetView>
  </sheetViews>
  <sheetFormatPr defaultColWidth="9" defaultRowHeight="13.5"/>
  <sheetData>
    <row r="1" spans="1:1">
      <c r="A1" s="4">
        <v>9</v>
      </c>
    </row>
    <row r="2" spans="1:1">
      <c r="A2" s="4">
        <v>9</v>
      </c>
    </row>
    <row r="3" spans="1:1">
      <c r="A3" s="4">
        <v>9</v>
      </c>
    </row>
    <row r="4" spans="1:1">
      <c r="A4" s="4">
        <v>9</v>
      </c>
    </row>
    <row r="5" spans="1:1">
      <c r="A5" s="4">
        <v>9</v>
      </c>
    </row>
    <row r="6" spans="1:1">
      <c r="A6" s="4">
        <v>10</v>
      </c>
    </row>
    <row r="7" spans="1:1">
      <c r="A7" s="4">
        <v>10</v>
      </c>
    </row>
    <row r="8" spans="1:1">
      <c r="A8" s="4">
        <v>10</v>
      </c>
    </row>
    <row r="9" spans="1:1">
      <c r="A9" s="4">
        <v>10</v>
      </c>
    </row>
    <row r="10" spans="1:1">
      <c r="A10" s="4">
        <v>10</v>
      </c>
    </row>
    <row r="11" spans="1:1">
      <c r="A11" s="4">
        <v>18</v>
      </c>
    </row>
    <row r="12" spans="1:1">
      <c r="A12" s="4">
        <v>18</v>
      </c>
    </row>
    <row r="13" spans="1:1">
      <c r="A13" s="4">
        <v>18</v>
      </c>
    </row>
    <row r="14" spans="1:1">
      <c r="A14" s="4">
        <v>18</v>
      </c>
    </row>
    <row r="15" spans="1:1">
      <c r="A15" s="4">
        <v>18</v>
      </c>
    </row>
    <row r="16" spans="1:1">
      <c r="A16" s="4">
        <v>23</v>
      </c>
    </row>
    <row r="17" spans="1:1">
      <c r="A17" s="4">
        <v>23</v>
      </c>
    </row>
    <row r="18" spans="1:1">
      <c r="A18" s="4">
        <v>23</v>
      </c>
    </row>
    <row r="19" spans="1:1">
      <c r="A19" s="4">
        <v>23</v>
      </c>
    </row>
    <row r="20" spans="1:1">
      <c r="A20" s="4">
        <v>23</v>
      </c>
    </row>
    <row r="21" spans="1:1">
      <c r="A21" s="4">
        <v>5</v>
      </c>
    </row>
    <row r="22" spans="1:1">
      <c r="A22" s="4">
        <v>5</v>
      </c>
    </row>
    <row r="23" spans="1:1">
      <c r="A23" s="4">
        <v>5</v>
      </c>
    </row>
    <row r="24" spans="1:1">
      <c r="A24" s="4">
        <v>5</v>
      </c>
    </row>
    <row r="25" spans="1:1">
      <c r="A25" s="4">
        <v>5</v>
      </c>
    </row>
    <row r="26" spans="1:1">
      <c r="A26" s="4">
        <v>4</v>
      </c>
    </row>
    <row r="27" spans="1:1">
      <c r="A27" s="4">
        <v>4</v>
      </c>
    </row>
    <row r="28" spans="1:1">
      <c r="A28" s="4">
        <v>4</v>
      </c>
    </row>
    <row r="29" spans="1:1">
      <c r="A29" s="4">
        <v>4</v>
      </c>
    </row>
    <row r="30" spans="1:1">
      <c r="A30" s="4">
        <v>4</v>
      </c>
    </row>
    <row r="31" spans="1:1">
      <c r="A31" s="4">
        <v>15</v>
      </c>
    </row>
    <row r="32" spans="1:1">
      <c r="A32" s="4">
        <v>15</v>
      </c>
    </row>
    <row r="33" spans="1:1">
      <c r="A33" s="4">
        <v>15</v>
      </c>
    </row>
    <row r="34" spans="1:1">
      <c r="A34" s="4">
        <v>15</v>
      </c>
    </row>
    <row r="35" spans="1:1">
      <c r="A35" s="4">
        <v>15</v>
      </c>
    </row>
    <row r="36" spans="1:1">
      <c r="A36" s="4">
        <v>14</v>
      </c>
    </row>
    <row r="37" spans="1:1">
      <c r="A37" s="4">
        <v>14</v>
      </c>
    </row>
    <row r="38" spans="1:1">
      <c r="A38" s="4">
        <v>14</v>
      </c>
    </row>
    <row r="39" spans="1:1">
      <c r="A39" s="4">
        <v>14</v>
      </c>
    </row>
    <row r="40" spans="1:1">
      <c r="A40" s="4">
        <v>14</v>
      </c>
    </row>
    <row r="41" spans="1:1">
      <c r="A41" s="4">
        <v>40</v>
      </c>
    </row>
    <row r="42" spans="1:1">
      <c r="A42" s="4">
        <v>40</v>
      </c>
    </row>
    <row r="43" spans="1:1">
      <c r="A43" s="4">
        <v>40</v>
      </c>
    </row>
    <row r="44" spans="1:1">
      <c r="A44" s="4">
        <v>40</v>
      </c>
    </row>
    <row r="45" spans="1:1">
      <c r="A45" s="4">
        <v>40</v>
      </c>
    </row>
    <row r="46" spans="1:1">
      <c r="A46" s="4">
        <v>28</v>
      </c>
    </row>
    <row r="47" spans="1:1">
      <c r="A47" s="4">
        <v>28</v>
      </c>
    </row>
    <row r="48" spans="1:1">
      <c r="A48" s="4">
        <v>28</v>
      </c>
    </row>
    <row r="49" spans="1:1">
      <c r="A49" s="4">
        <v>28</v>
      </c>
    </row>
    <row r="50" spans="1:1">
      <c r="A50" s="4">
        <v>28</v>
      </c>
    </row>
    <row r="51" spans="1:1">
      <c r="A51" s="4">
        <v>33</v>
      </c>
    </row>
    <row r="52" spans="1:1">
      <c r="A52" s="4">
        <v>33</v>
      </c>
    </row>
    <row r="53" spans="1:1">
      <c r="A53" s="4">
        <v>33</v>
      </c>
    </row>
    <row r="54" spans="1:1">
      <c r="A54" s="4">
        <v>33</v>
      </c>
    </row>
    <row r="55" spans="1:1">
      <c r="A55" s="4">
        <v>33</v>
      </c>
    </row>
    <row r="56" spans="1:1">
      <c r="A56" s="4">
        <v>61</v>
      </c>
    </row>
    <row r="57" spans="1:1">
      <c r="A57" s="4">
        <v>61</v>
      </c>
    </row>
    <row r="58" spans="1:1">
      <c r="A58" s="4">
        <v>61</v>
      </c>
    </row>
    <row r="59" spans="1:1">
      <c r="A59" s="4">
        <v>61</v>
      </c>
    </row>
    <row r="60" spans="1:1">
      <c r="A60" s="4">
        <v>61</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301"/>
  <sheetViews>
    <sheetView workbookViewId="0">
      <selection activeCell="G13" sqref="G13:H13"/>
    </sheetView>
  </sheetViews>
  <sheetFormatPr defaultColWidth="9" defaultRowHeight="13.5"/>
  <sheetData>
    <row r="1" spans="1:8" ht="16.5" customHeight="1">
      <c r="A1" s="1" t="s">
        <v>18</v>
      </c>
      <c r="B1" s="1" t="s">
        <v>165</v>
      </c>
      <c r="C1" s="1" t="s">
        <v>26</v>
      </c>
      <c r="D1" s="1" t="s">
        <v>25</v>
      </c>
      <c r="E1" s="2"/>
      <c r="F1" s="2"/>
      <c r="G1" s="1" t="s">
        <v>22</v>
      </c>
      <c r="H1" t="s">
        <v>23</v>
      </c>
    </row>
    <row r="2" spans="1:8" ht="16.5" customHeight="1">
      <c r="A2" s="2" t="s">
        <v>166</v>
      </c>
      <c r="B2" s="2" t="s">
        <v>153</v>
      </c>
      <c r="C2" s="2" t="s">
        <v>35</v>
      </c>
      <c r="D2">
        <v>0</v>
      </c>
      <c r="E2">
        <f>VLOOKUP(B2,Sheet5!A:B,2,0)</f>
        <v>4</v>
      </c>
      <c r="F2" t="str">
        <f t="shared" ref="F2:F65" si="0">C2&amp;"_"&amp;D2&amp;"_"&amp;E2</f>
        <v>橙_0_4</v>
      </c>
      <c r="G2" s="3">
        <v>53</v>
      </c>
      <c r="H2" s="3">
        <v>17</v>
      </c>
    </row>
    <row r="3" spans="1:8" ht="16.5" customHeight="1">
      <c r="A3" s="2" t="s">
        <v>166</v>
      </c>
      <c r="B3" s="2" t="s">
        <v>154</v>
      </c>
      <c r="C3" s="2" t="s">
        <v>35</v>
      </c>
      <c r="D3">
        <v>0</v>
      </c>
      <c r="E3">
        <f>VLOOKUP(B3,Sheet5!A:B,2,0)</f>
        <v>9</v>
      </c>
      <c r="F3" t="str">
        <f t="shared" si="0"/>
        <v>橙_0_9</v>
      </c>
      <c r="G3" s="3">
        <v>33</v>
      </c>
      <c r="H3" s="3">
        <v>11</v>
      </c>
    </row>
    <row r="4" spans="1:8" ht="16.5" customHeight="1">
      <c r="A4" s="2" t="s">
        <v>166</v>
      </c>
      <c r="B4" s="2" t="s">
        <v>155</v>
      </c>
      <c r="C4" s="2" t="s">
        <v>35</v>
      </c>
      <c r="D4">
        <v>0</v>
      </c>
      <c r="E4">
        <f>VLOOKUP(B4,Sheet5!A:B,2,0)</f>
        <v>14</v>
      </c>
      <c r="F4" t="str">
        <f t="shared" si="0"/>
        <v>橙_0_14</v>
      </c>
      <c r="G4" s="3">
        <v>48</v>
      </c>
      <c r="H4" s="3">
        <v>15</v>
      </c>
    </row>
    <row r="5" spans="1:8" ht="16.5" customHeight="1">
      <c r="A5" s="2" t="s">
        <v>166</v>
      </c>
      <c r="B5" s="2" t="s">
        <v>156</v>
      </c>
      <c r="C5" s="2" t="s">
        <v>35</v>
      </c>
      <c r="D5">
        <v>0</v>
      </c>
      <c r="E5">
        <f>VLOOKUP(B5,Sheet5!A:B,2,0)</f>
        <v>5</v>
      </c>
      <c r="F5" t="str">
        <f t="shared" si="0"/>
        <v>橙_0_5</v>
      </c>
      <c r="G5" s="3">
        <v>1044</v>
      </c>
      <c r="H5" s="3">
        <v>294</v>
      </c>
    </row>
    <row r="6" spans="1:8" ht="16.5" customHeight="1">
      <c r="A6" s="2" t="s">
        <v>166</v>
      </c>
      <c r="B6" s="2" t="s">
        <v>157</v>
      </c>
      <c r="C6" s="2" t="s">
        <v>35</v>
      </c>
      <c r="D6">
        <v>0</v>
      </c>
      <c r="E6">
        <f>VLOOKUP(B6,Sheet5!A:B,2,0)</f>
        <v>10</v>
      </c>
      <c r="F6" t="str">
        <f t="shared" si="0"/>
        <v>橙_0_10</v>
      </c>
      <c r="G6" s="3">
        <v>96</v>
      </c>
      <c r="H6" s="3">
        <v>30</v>
      </c>
    </row>
    <row r="7" spans="1:8" ht="16.5" customHeight="1">
      <c r="A7" s="2" t="s">
        <v>166</v>
      </c>
      <c r="B7" s="2" t="s">
        <v>158</v>
      </c>
      <c r="C7" s="2" t="s">
        <v>35</v>
      </c>
      <c r="D7">
        <v>0</v>
      </c>
      <c r="E7">
        <f>VLOOKUP(B7,Sheet5!A:B,2,0)</f>
        <v>15</v>
      </c>
      <c r="F7" t="str">
        <f t="shared" si="0"/>
        <v>橙_0_15</v>
      </c>
      <c r="G7" s="3">
        <v>102</v>
      </c>
      <c r="H7" s="3">
        <v>32</v>
      </c>
    </row>
    <row r="8" spans="1:8" ht="16.5" customHeight="1">
      <c r="A8" s="2" t="s">
        <v>166</v>
      </c>
      <c r="B8" s="2" t="s">
        <v>159</v>
      </c>
      <c r="C8" s="2" t="s">
        <v>35</v>
      </c>
      <c r="D8">
        <v>0</v>
      </c>
      <c r="E8">
        <f>VLOOKUP(B8,Sheet5!A:B,2,0)</f>
        <v>18</v>
      </c>
      <c r="F8" t="str">
        <f t="shared" si="0"/>
        <v>橙_0_18</v>
      </c>
      <c r="G8" s="3">
        <v>25</v>
      </c>
      <c r="H8" s="3">
        <v>9</v>
      </c>
    </row>
    <row r="9" spans="1:8" ht="16.5" customHeight="1">
      <c r="A9" s="2" t="s">
        <v>166</v>
      </c>
      <c r="B9" s="2" t="s">
        <v>160</v>
      </c>
      <c r="C9" s="2" t="s">
        <v>35</v>
      </c>
      <c r="D9">
        <v>0</v>
      </c>
      <c r="E9">
        <f>VLOOKUP(B9,Sheet5!A:B,2,0)</f>
        <v>23</v>
      </c>
      <c r="F9" t="str">
        <f t="shared" si="0"/>
        <v>橙_0_23</v>
      </c>
      <c r="G9" s="3">
        <v>105</v>
      </c>
      <c r="H9" s="3">
        <v>32</v>
      </c>
    </row>
    <row r="10" spans="1:8" ht="16.5" customHeight="1">
      <c r="A10" s="2" t="s">
        <v>166</v>
      </c>
      <c r="B10" s="2" t="s">
        <v>161</v>
      </c>
      <c r="C10" s="2" t="s">
        <v>35</v>
      </c>
      <c r="D10">
        <v>0</v>
      </c>
      <c r="E10">
        <f>VLOOKUP(B10,Sheet5!A:B,2,0)</f>
        <v>40</v>
      </c>
      <c r="F10" t="str">
        <f t="shared" si="0"/>
        <v>橙_0_40</v>
      </c>
      <c r="G10" s="3">
        <v>10</v>
      </c>
      <c r="H10" s="3">
        <v>4</v>
      </c>
    </row>
    <row r="11" spans="1:8" ht="16.5" customHeight="1">
      <c r="A11" s="2" t="s">
        <v>166</v>
      </c>
      <c r="B11" s="2" t="s">
        <v>162</v>
      </c>
      <c r="C11" s="2" t="s">
        <v>35</v>
      </c>
      <c r="D11">
        <v>0</v>
      </c>
      <c r="E11">
        <f>VLOOKUP(B11,Sheet5!A:B,2,0)</f>
        <v>28</v>
      </c>
      <c r="F11" t="str">
        <f t="shared" si="0"/>
        <v>橙_0_28</v>
      </c>
      <c r="G11" s="3">
        <v>30</v>
      </c>
      <c r="H11" s="3">
        <v>9</v>
      </c>
    </row>
    <row r="12" spans="1:8" ht="16.5" customHeight="1">
      <c r="A12" s="2" t="s">
        <v>166</v>
      </c>
      <c r="B12" s="2" t="s">
        <v>163</v>
      </c>
      <c r="C12" s="2" t="s">
        <v>35</v>
      </c>
      <c r="D12">
        <v>0</v>
      </c>
      <c r="E12">
        <f>VLOOKUP(B12,Sheet5!A:B,2,0)</f>
        <v>33</v>
      </c>
      <c r="F12" t="str">
        <f t="shared" si="0"/>
        <v>橙_0_33</v>
      </c>
      <c r="G12" s="3">
        <v>30</v>
      </c>
      <c r="H12" s="3">
        <v>9</v>
      </c>
    </row>
    <row r="13" spans="1:8" ht="16.5" customHeight="1">
      <c r="A13" s="2" t="s">
        <v>166</v>
      </c>
      <c r="B13" s="2" t="s">
        <v>164</v>
      </c>
      <c r="C13" s="2" t="s">
        <v>35</v>
      </c>
      <c r="D13">
        <v>0</v>
      </c>
      <c r="E13">
        <f>VLOOKUP(B13,Sheet5!A:B,2,0)</f>
        <v>61</v>
      </c>
      <c r="F13" t="str">
        <f t="shared" si="0"/>
        <v>橙_0_61</v>
      </c>
      <c r="G13" s="3">
        <v>38</v>
      </c>
      <c r="H13" s="3">
        <v>11</v>
      </c>
    </row>
    <row r="14" spans="1:8" ht="16.5" customHeight="1">
      <c r="A14" s="2" t="s">
        <v>166</v>
      </c>
      <c r="B14" s="2" t="s">
        <v>153</v>
      </c>
      <c r="C14" s="2" t="s">
        <v>35</v>
      </c>
      <c r="D14">
        <v>1</v>
      </c>
      <c r="E14">
        <f>VLOOKUP(B14,Sheet5!A:B,2,0)</f>
        <v>4</v>
      </c>
      <c r="F14" t="str">
        <f t="shared" si="0"/>
        <v>橙_1_4</v>
      </c>
      <c r="G14" s="3">
        <v>42</v>
      </c>
      <c r="H14" s="3">
        <v>15</v>
      </c>
    </row>
    <row r="15" spans="1:8" ht="16.5" customHeight="1">
      <c r="A15" s="2" t="s">
        <v>166</v>
      </c>
      <c r="B15" s="2" t="s">
        <v>154</v>
      </c>
      <c r="C15" s="2" t="s">
        <v>35</v>
      </c>
      <c r="D15">
        <v>1</v>
      </c>
      <c r="E15">
        <f>VLOOKUP(B15,Sheet5!A:B,2,0)</f>
        <v>9</v>
      </c>
      <c r="F15" t="str">
        <f t="shared" si="0"/>
        <v>橙_1_9</v>
      </c>
      <c r="G15" s="3">
        <v>24</v>
      </c>
      <c r="H15" s="3">
        <v>10</v>
      </c>
    </row>
    <row r="16" spans="1:8" ht="16.5" customHeight="1">
      <c r="A16" s="2" t="s">
        <v>166</v>
      </c>
      <c r="B16" s="2" t="s">
        <v>155</v>
      </c>
      <c r="C16" s="2" t="s">
        <v>35</v>
      </c>
      <c r="D16">
        <v>1</v>
      </c>
      <c r="E16">
        <f>VLOOKUP(B16,Sheet5!A:B,2,0)</f>
        <v>14</v>
      </c>
      <c r="F16" t="str">
        <f t="shared" si="0"/>
        <v>橙_1_14</v>
      </c>
      <c r="G16" s="3">
        <v>36</v>
      </c>
      <c r="H16" s="3">
        <v>15</v>
      </c>
    </row>
    <row r="17" spans="1:8" ht="16.5" customHeight="1">
      <c r="A17" s="2" t="s">
        <v>166</v>
      </c>
      <c r="B17" s="2" t="s">
        <v>156</v>
      </c>
      <c r="C17" s="2" t="s">
        <v>35</v>
      </c>
      <c r="D17">
        <v>1</v>
      </c>
      <c r="E17">
        <f>VLOOKUP(B17,Sheet5!A:B,2,0)</f>
        <v>5</v>
      </c>
      <c r="F17" t="str">
        <f t="shared" si="0"/>
        <v>橙_1_5</v>
      </c>
      <c r="G17" s="3">
        <v>785</v>
      </c>
      <c r="H17" s="3">
        <v>203</v>
      </c>
    </row>
    <row r="18" spans="1:8" ht="16.5" customHeight="1">
      <c r="A18" s="2" t="s">
        <v>166</v>
      </c>
      <c r="B18" s="2" t="s">
        <v>157</v>
      </c>
      <c r="C18" s="2" t="s">
        <v>35</v>
      </c>
      <c r="D18">
        <v>1</v>
      </c>
      <c r="E18">
        <f>VLOOKUP(B18,Sheet5!A:B,2,0)</f>
        <v>10</v>
      </c>
      <c r="F18" t="str">
        <f t="shared" si="0"/>
        <v>橙_1_10</v>
      </c>
      <c r="G18" s="3">
        <v>71</v>
      </c>
      <c r="H18" s="3">
        <v>22</v>
      </c>
    </row>
    <row r="19" spans="1:8" ht="16.5" customHeight="1">
      <c r="A19" s="2" t="s">
        <v>166</v>
      </c>
      <c r="B19" s="2" t="s">
        <v>158</v>
      </c>
      <c r="C19" s="2" t="s">
        <v>35</v>
      </c>
      <c r="D19">
        <v>1</v>
      </c>
      <c r="E19">
        <f>VLOOKUP(B19,Sheet5!A:B,2,0)</f>
        <v>15</v>
      </c>
      <c r="F19" t="str">
        <f t="shared" si="0"/>
        <v>橙_1_15</v>
      </c>
      <c r="G19" s="3">
        <v>71</v>
      </c>
      <c r="H19" s="3">
        <v>24</v>
      </c>
    </row>
    <row r="20" spans="1:8" ht="16.5" customHeight="1">
      <c r="A20" s="2" t="s">
        <v>166</v>
      </c>
      <c r="B20" s="2" t="s">
        <v>159</v>
      </c>
      <c r="C20" s="2" t="s">
        <v>35</v>
      </c>
      <c r="D20">
        <v>1</v>
      </c>
      <c r="E20">
        <f>VLOOKUP(B20,Sheet5!A:B,2,0)</f>
        <v>18</v>
      </c>
      <c r="F20" t="str">
        <f t="shared" si="0"/>
        <v>橙_1_18</v>
      </c>
      <c r="G20" s="3">
        <v>20</v>
      </c>
      <c r="H20" s="3">
        <v>7</v>
      </c>
    </row>
    <row r="21" spans="1:8" ht="16.5" customHeight="1">
      <c r="A21" s="2" t="s">
        <v>166</v>
      </c>
      <c r="B21" s="2" t="s">
        <v>160</v>
      </c>
      <c r="C21" s="2" t="s">
        <v>35</v>
      </c>
      <c r="D21">
        <v>1</v>
      </c>
      <c r="E21">
        <f>VLOOKUP(B21,Sheet5!A:B,2,0)</f>
        <v>23</v>
      </c>
      <c r="F21" t="str">
        <f t="shared" si="0"/>
        <v>橙_1_23</v>
      </c>
      <c r="G21" s="3">
        <v>70</v>
      </c>
      <c r="H21" s="3">
        <v>28</v>
      </c>
    </row>
    <row r="22" spans="1:8" ht="16.5" customHeight="1">
      <c r="A22" s="2" t="s">
        <v>166</v>
      </c>
      <c r="B22" s="2" t="s">
        <v>161</v>
      </c>
      <c r="C22" s="2" t="s">
        <v>35</v>
      </c>
      <c r="D22">
        <v>1</v>
      </c>
      <c r="E22">
        <f>VLOOKUP(B22,Sheet5!A:B,2,0)</f>
        <v>40</v>
      </c>
      <c r="F22" t="str">
        <f t="shared" si="0"/>
        <v>橙_1_40</v>
      </c>
      <c r="G22" s="3">
        <v>10</v>
      </c>
      <c r="H22" s="3">
        <v>4</v>
      </c>
    </row>
    <row r="23" spans="1:8" ht="16.5" customHeight="1">
      <c r="A23" s="2" t="s">
        <v>166</v>
      </c>
      <c r="B23" s="2" t="s">
        <v>162</v>
      </c>
      <c r="C23" s="2" t="s">
        <v>35</v>
      </c>
      <c r="D23">
        <v>1</v>
      </c>
      <c r="E23">
        <f>VLOOKUP(B23,Sheet5!A:B,2,0)</f>
        <v>28</v>
      </c>
      <c r="F23" t="str">
        <f t="shared" si="0"/>
        <v>橙_1_28</v>
      </c>
      <c r="G23" s="3">
        <v>23</v>
      </c>
      <c r="H23" s="3">
        <v>9</v>
      </c>
    </row>
    <row r="24" spans="1:8" ht="16.5" customHeight="1">
      <c r="A24" s="2" t="s">
        <v>166</v>
      </c>
      <c r="B24" s="2" t="s">
        <v>163</v>
      </c>
      <c r="C24" s="2" t="s">
        <v>35</v>
      </c>
      <c r="D24">
        <v>1</v>
      </c>
      <c r="E24">
        <f>VLOOKUP(B24,Sheet5!A:B,2,0)</f>
        <v>33</v>
      </c>
      <c r="F24" t="str">
        <f t="shared" si="0"/>
        <v>橙_1_33</v>
      </c>
      <c r="G24" s="3">
        <v>23</v>
      </c>
      <c r="H24" s="3">
        <v>9</v>
      </c>
    </row>
    <row r="25" spans="1:8" ht="16.5" customHeight="1">
      <c r="A25" s="2" t="s">
        <v>166</v>
      </c>
      <c r="B25" s="2" t="s">
        <v>164</v>
      </c>
      <c r="C25" s="2" t="s">
        <v>35</v>
      </c>
      <c r="D25">
        <v>1</v>
      </c>
      <c r="E25">
        <f>VLOOKUP(B25,Sheet5!A:B,2,0)</f>
        <v>61</v>
      </c>
      <c r="F25" t="str">
        <f t="shared" si="0"/>
        <v>橙_1_61</v>
      </c>
      <c r="G25" s="3">
        <v>29</v>
      </c>
      <c r="H25" s="3">
        <v>9</v>
      </c>
    </row>
    <row r="26" spans="1:8" ht="16.5" customHeight="1">
      <c r="A26" s="2" t="s">
        <v>166</v>
      </c>
      <c r="B26" s="2" t="s">
        <v>153</v>
      </c>
      <c r="C26" s="2" t="s">
        <v>35</v>
      </c>
      <c r="D26">
        <v>2</v>
      </c>
      <c r="E26">
        <f>VLOOKUP(B26,Sheet5!A:B,2,0)</f>
        <v>4</v>
      </c>
      <c r="F26" t="str">
        <f t="shared" si="0"/>
        <v>橙_2_4</v>
      </c>
      <c r="G26" s="3">
        <v>42</v>
      </c>
      <c r="H26" s="3">
        <v>15</v>
      </c>
    </row>
    <row r="27" spans="1:8" ht="16.5" customHeight="1">
      <c r="A27" s="2" t="s">
        <v>166</v>
      </c>
      <c r="B27" s="2" t="s">
        <v>154</v>
      </c>
      <c r="C27" s="2" t="s">
        <v>35</v>
      </c>
      <c r="D27">
        <v>2</v>
      </c>
      <c r="E27">
        <f>VLOOKUP(B27,Sheet5!A:B,2,0)</f>
        <v>9</v>
      </c>
      <c r="F27" t="str">
        <f t="shared" si="0"/>
        <v>橙_2_9</v>
      </c>
      <c r="G27" s="3">
        <v>24</v>
      </c>
      <c r="H27" s="3">
        <v>10</v>
      </c>
    </row>
    <row r="28" spans="1:8" ht="16.5" customHeight="1">
      <c r="A28" s="2" t="s">
        <v>166</v>
      </c>
      <c r="B28" s="2" t="s">
        <v>155</v>
      </c>
      <c r="C28" s="2" t="s">
        <v>35</v>
      </c>
      <c r="D28">
        <v>2</v>
      </c>
      <c r="E28">
        <f>VLOOKUP(B28,Sheet5!A:B,2,0)</f>
        <v>14</v>
      </c>
      <c r="F28" t="str">
        <f t="shared" si="0"/>
        <v>橙_2_14</v>
      </c>
      <c r="G28" s="3">
        <v>36</v>
      </c>
      <c r="H28" s="3">
        <v>15</v>
      </c>
    </row>
    <row r="29" spans="1:8" ht="16.5" customHeight="1">
      <c r="A29" s="2" t="s">
        <v>166</v>
      </c>
      <c r="B29" s="2" t="s">
        <v>156</v>
      </c>
      <c r="C29" s="2" t="s">
        <v>35</v>
      </c>
      <c r="D29">
        <v>2</v>
      </c>
      <c r="E29">
        <f>VLOOKUP(B29,Sheet5!A:B,2,0)</f>
        <v>5</v>
      </c>
      <c r="F29" t="str">
        <f t="shared" si="0"/>
        <v>橙_2_5</v>
      </c>
      <c r="G29" s="3">
        <v>785</v>
      </c>
      <c r="H29" s="3">
        <v>203</v>
      </c>
    </row>
    <row r="30" spans="1:8" ht="16.5" customHeight="1">
      <c r="A30" s="2" t="s">
        <v>166</v>
      </c>
      <c r="B30" s="2" t="s">
        <v>157</v>
      </c>
      <c r="C30" s="2" t="s">
        <v>35</v>
      </c>
      <c r="D30">
        <v>2</v>
      </c>
      <c r="E30">
        <f>VLOOKUP(B30,Sheet5!A:B,2,0)</f>
        <v>10</v>
      </c>
      <c r="F30" t="str">
        <f t="shared" si="0"/>
        <v>橙_2_10</v>
      </c>
      <c r="G30" s="3">
        <v>71</v>
      </c>
      <c r="H30" s="3">
        <v>22</v>
      </c>
    </row>
    <row r="31" spans="1:8" ht="16.5" customHeight="1">
      <c r="A31" s="2" t="s">
        <v>166</v>
      </c>
      <c r="B31" s="2" t="s">
        <v>158</v>
      </c>
      <c r="C31" s="2" t="s">
        <v>35</v>
      </c>
      <c r="D31">
        <v>2</v>
      </c>
      <c r="E31">
        <f>VLOOKUP(B31,Sheet5!A:B,2,0)</f>
        <v>15</v>
      </c>
      <c r="F31" t="str">
        <f t="shared" si="0"/>
        <v>橙_2_15</v>
      </c>
      <c r="G31" s="3">
        <v>71</v>
      </c>
      <c r="H31" s="3">
        <v>24</v>
      </c>
    </row>
    <row r="32" spans="1:8" ht="16.5" customHeight="1">
      <c r="A32" s="2" t="s">
        <v>166</v>
      </c>
      <c r="B32" s="2" t="s">
        <v>159</v>
      </c>
      <c r="C32" s="2" t="s">
        <v>35</v>
      </c>
      <c r="D32">
        <v>2</v>
      </c>
      <c r="E32">
        <f>VLOOKUP(B32,Sheet5!A:B,2,0)</f>
        <v>18</v>
      </c>
      <c r="F32" t="str">
        <f t="shared" si="0"/>
        <v>橙_2_18</v>
      </c>
      <c r="G32" s="3">
        <v>20</v>
      </c>
      <c r="H32" s="3">
        <v>7</v>
      </c>
    </row>
    <row r="33" spans="1:8" ht="16.5" customHeight="1">
      <c r="A33" s="2" t="s">
        <v>166</v>
      </c>
      <c r="B33" s="2" t="s">
        <v>160</v>
      </c>
      <c r="C33" s="2" t="s">
        <v>35</v>
      </c>
      <c r="D33">
        <v>2</v>
      </c>
      <c r="E33">
        <f>VLOOKUP(B33,Sheet5!A:B,2,0)</f>
        <v>23</v>
      </c>
      <c r="F33" t="str">
        <f t="shared" si="0"/>
        <v>橙_2_23</v>
      </c>
      <c r="G33" s="3">
        <v>70</v>
      </c>
      <c r="H33" s="3">
        <v>28</v>
      </c>
    </row>
    <row r="34" spans="1:8" ht="16.5" customHeight="1">
      <c r="A34" s="2" t="s">
        <v>166</v>
      </c>
      <c r="B34" s="2" t="s">
        <v>161</v>
      </c>
      <c r="C34" s="2" t="s">
        <v>35</v>
      </c>
      <c r="D34">
        <v>2</v>
      </c>
      <c r="E34">
        <f>VLOOKUP(B34,Sheet5!A:B,2,0)</f>
        <v>40</v>
      </c>
      <c r="F34" t="str">
        <f t="shared" si="0"/>
        <v>橙_2_40</v>
      </c>
      <c r="G34" s="3">
        <v>10</v>
      </c>
      <c r="H34" s="3">
        <v>4</v>
      </c>
    </row>
    <row r="35" spans="1:8" ht="16.5" customHeight="1">
      <c r="A35" s="2" t="s">
        <v>166</v>
      </c>
      <c r="B35" s="2" t="s">
        <v>162</v>
      </c>
      <c r="C35" s="2" t="s">
        <v>35</v>
      </c>
      <c r="D35">
        <v>2</v>
      </c>
      <c r="E35">
        <f>VLOOKUP(B35,Sheet5!A:B,2,0)</f>
        <v>28</v>
      </c>
      <c r="F35" t="str">
        <f t="shared" si="0"/>
        <v>橙_2_28</v>
      </c>
      <c r="G35" s="3">
        <v>23</v>
      </c>
      <c r="H35" s="3">
        <v>9</v>
      </c>
    </row>
    <row r="36" spans="1:8" ht="16.5" customHeight="1">
      <c r="A36" s="2" t="s">
        <v>166</v>
      </c>
      <c r="B36" s="2" t="s">
        <v>163</v>
      </c>
      <c r="C36" s="2" t="s">
        <v>35</v>
      </c>
      <c r="D36">
        <v>2</v>
      </c>
      <c r="E36">
        <f>VLOOKUP(B36,Sheet5!A:B,2,0)</f>
        <v>33</v>
      </c>
      <c r="F36" t="str">
        <f t="shared" si="0"/>
        <v>橙_2_33</v>
      </c>
      <c r="G36" s="3">
        <v>23</v>
      </c>
      <c r="H36" s="3">
        <v>9</v>
      </c>
    </row>
    <row r="37" spans="1:8" ht="16.5" customHeight="1">
      <c r="A37" s="2" t="s">
        <v>166</v>
      </c>
      <c r="B37" s="2" t="s">
        <v>164</v>
      </c>
      <c r="C37" s="2" t="s">
        <v>35</v>
      </c>
      <c r="D37">
        <v>2</v>
      </c>
      <c r="E37">
        <f>VLOOKUP(B37,Sheet5!A:B,2,0)</f>
        <v>61</v>
      </c>
      <c r="F37" t="str">
        <f t="shared" si="0"/>
        <v>橙_2_61</v>
      </c>
      <c r="G37" s="3">
        <v>29</v>
      </c>
      <c r="H37" s="3">
        <v>9</v>
      </c>
    </row>
    <row r="38" spans="1:8" ht="16.5" customHeight="1">
      <c r="A38" s="2" t="s">
        <v>166</v>
      </c>
      <c r="B38" s="2" t="s">
        <v>153</v>
      </c>
      <c r="C38" s="2" t="s">
        <v>35</v>
      </c>
      <c r="D38">
        <v>3</v>
      </c>
      <c r="E38">
        <f>VLOOKUP(B38,Sheet5!A:B,2,0)</f>
        <v>4</v>
      </c>
      <c r="F38" t="str">
        <f t="shared" si="0"/>
        <v>橙_3_4</v>
      </c>
      <c r="G38" s="3">
        <v>42</v>
      </c>
      <c r="H38" s="3">
        <v>15</v>
      </c>
    </row>
    <row r="39" spans="1:8" ht="16.5" customHeight="1">
      <c r="A39" s="2" t="s">
        <v>166</v>
      </c>
      <c r="B39" s="2" t="s">
        <v>154</v>
      </c>
      <c r="C39" s="2" t="s">
        <v>35</v>
      </c>
      <c r="D39">
        <v>3</v>
      </c>
      <c r="E39">
        <f>VLOOKUP(B39,Sheet5!A:B,2,0)</f>
        <v>9</v>
      </c>
      <c r="F39" t="str">
        <f t="shared" si="0"/>
        <v>橙_3_9</v>
      </c>
      <c r="G39" s="3">
        <v>24</v>
      </c>
      <c r="H39" s="3">
        <v>10</v>
      </c>
    </row>
    <row r="40" spans="1:8" ht="16.5" customHeight="1">
      <c r="A40" s="2" t="s">
        <v>166</v>
      </c>
      <c r="B40" s="2" t="s">
        <v>155</v>
      </c>
      <c r="C40" s="2" t="s">
        <v>35</v>
      </c>
      <c r="D40">
        <v>3</v>
      </c>
      <c r="E40">
        <f>VLOOKUP(B40,Sheet5!A:B,2,0)</f>
        <v>14</v>
      </c>
      <c r="F40" t="str">
        <f t="shared" si="0"/>
        <v>橙_3_14</v>
      </c>
      <c r="G40" s="3">
        <v>36</v>
      </c>
      <c r="H40" s="3">
        <v>15</v>
      </c>
    </row>
    <row r="41" spans="1:8" ht="16.5" customHeight="1">
      <c r="A41" s="2" t="s">
        <v>166</v>
      </c>
      <c r="B41" s="2" t="s">
        <v>156</v>
      </c>
      <c r="C41" s="2" t="s">
        <v>35</v>
      </c>
      <c r="D41">
        <v>3</v>
      </c>
      <c r="E41">
        <f>VLOOKUP(B41,Sheet5!A:B,2,0)</f>
        <v>5</v>
      </c>
      <c r="F41" t="str">
        <f t="shared" si="0"/>
        <v>橙_3_5</v>
      </c>
      <c r="G41" s="3">
        <v>785</v>
      </c>
      <c r="H41" s="3">
        <v>203</v>
      </c>
    </row>
    <row r="42" spans="1:8" ht="16.5" customHeight="1">
      <c r="A42" s="2" t="s">
        <v>166</v>
      </c>
      <c r="B42" s="2" t="s">
        <v>157</v>
      </c>
      <c r="C42" s="2" t="s">
        <v>35</v>
      </c>
      <c r="D42">
        <v>3</v>
      </c>
      <c r="E42">
        <f>VLOOKUP(B42,Sheet5!A:B,2,0)</f>
        <v>10</v>
      </c>
      <c r="F42" t="str">
        <f t="shared" si="0"/>
        <v>橙_3_10</v>
      </c>
      <c r="G42" s="3">
        <v>71</v>
      </c>
      <c r="H42" s="3">
        <v>22</v>
      </c>
    </row>
    <row r="43" spans="1:8" ht="16.5" customHeight="1">
      <c r="A43" s="2" t="s">
        <v>166</v>
      </c>
      <c r="B43" s="2" t="s">
        <v>158</v>
      </c>
      <c r="C43" s="2" t="s">
        <v>35</v>
      </c>
      <c r="D43">
        <v>3</v>
      </c>
      <c r="E43">
        <f>VLOOKUP(B43,Sheet5!A:B,2,0)</f>
        <v>15</v>
      </c>
      <c r="F43" t="str">
        <f t="shared" si="0"/>
        <v>橙_3_15</v>
      </c>
      <c r="G43" s="3">
        <v>71</v>
      </c>
      <c r="H43" s="3">
        <v>24</v>
      </c>
    </row>
    <row r="44" spans="1:8" ht="16.5" customHeight="1">
      <c r="A44" s="2" t="s">
        <v>166</v>
      </c>
      <c r="B44" s="2" t="s">
        <v>159</v>
      </c>
      <c r="C44" s="2" t="s">
        <v>35</v>
      </c>
      <c r="D44">
        <v>3</v>
      </c>
      <c r="E44">
        <f>VLOOKUP(B44,Sheet5!A:B,2,0)</f>
        <v>18</v>
      </c>
      <c r="F44" t="str">
        <f t="shared" si="0"/>
        <v>橙_3_18</v>
      </c>
      <c r="G44" s="3">
        <v>20</v>
      </c>
      <c r="H44" s="3">
        <v>7</v>
      </c>
    </row>
    <row r="45" spans="1:8" ht="16.5" customHeight="1">
      <c r="A45" s="2" t="s">
        <v>166</v>
      </c>
      <c r="B45" s="2" t="s">
        <v>160</v>
      </c>
      <c r="C45" s="2" t="s">
        <v>35</v>
      </c>
      <c r="D45">
        <v>3</v>
      </c>
      <c r="E45">
        <f>VLOOKUP(B45,Sheet5!A:B,2,0)</f>
        <v>23</v>
      </c>
      <c r="F45" t="str">
        <f t="shared" si="0"/>
        <v>橙_3_23</v>
      </c>
      <c r="G45" s="3">
        <v>70</v>
      </c>
      <c r="H45" s="3">
        <v>28</v>
      </c>
    </row>
    <row r="46" spans="1:8" ht="16.5" customHeight="1">
      <c r="A46" s="2" t="s">
        <v>166</v>
      </c>
      <c r="B46" s="2" t="s">
        <v>161</v>
      </c>
      <c r="C46" s="2" t="s">
        <v>35</v>
      </c>
      <c r="D46">
        <v>3</v>
      </c>
      <c r="E46">
        <f>VLOOKUP(B46,Sheet5!A:B,2,0)</f>
        <v>40</v>
      </c>
      <c r="F46" t="str">
        <f t="shared" si="0"/>
        <v>橙_3_40</v>
      </c>
      <c r="G46" s="3">
        <v>10</v>
      </c>
      <c r="H46" s="3">
        <v>4</v>
      </c>
    </row>
    <row r="47" spans="1:8" ht="16.5" customHeight="1">
      <c r="A47" s="2" t="s">
        <v>166</v>
      </c>
      <c r="B47" s="2" t="s">
        <v>162</v>
      </c>
      <c r="C47" s="2" t="s">
        <v>35</v>
      </c>
      <c r="D47">
        <v>3</v>
      </c>
      <c r="E47">
        <f>VLOOKUP(B47,Sheet5!A:B,2,0)</f>
        <v>28</v>
      </c>
      <c r="F47" t="str">
        <f t="shared" si="0"/>
        <v>橙_3_28</v>
      </c>
      <c r="G47" s="3">
        <v>23</v>
      </c>
      <c r="H47" s="3">
        <v>9</v>
      </c>
    </row>
    <row r="48" spans="1:8" ht="16.5" customHeight="1">
      <c r="A48" s="2" t="s">
        <v>166</v>
      </c>
      <c r="B48" s="2" t="s">
        <v>163</v>
      </c>
      <c r="C48" s="2" t="s">
        <v>35</v>
      </c>
      <c r="D48">
        <v>3</v>
      </c>
      <c r="E48">
        <f>VLOOKUP(B48,Sheet5!A:B,2,0)</f>
        <v>33</v>
      </c>
      <c r="F48" t="str">
        <f t="shared" si="0"/>
        <v>橙_3_33</v>
      </c>
      <c r="G48" s="3">
        <v>23</v>
      </c>
      <c r="H48" s="3">
        <v>9</v>
      </c>
    </row>
    <row r="49" spans="1:8" ht="16.5" customHeight="1">
      <c r="A49" s="2" t="s">
        <v>166</v>
      </c>
      <c r="B49" s="2" t="s">
        <v>164</v>
      </c>
      <c r="C49" s="2" t="s">
        <v>35</v>
      </c>
      <c r="D49">
        <v>3</v>
      </c>
      <c r="E49">
        <f>VLOOKUP(B49,Sheet5!A:B,2,0)</f>
        <v>61</v>
      </c>
      <c r="F49" t="str">
        <f t="shared" si="0"/>
        <v>橙_3_61</v>
      </c>
      <c r="G49" s="3">
        <v>29</v>
      </c>
      <c r="H49" s="3">
        <v>9</v>
      </c>
    </row>
    <row r="50" spans="1:8" ht="16.5" customHeight="1">
      <c r="A50" s="2" t="s">
        <v>166</v>
      </c>
      <c r="B50" s="2" t="s">
        <v>153</v>
      </c>
      <c r="C50" s="2" t="s">
        <v>36</v>
      </c>
      <c r="D50">
        <v>0</v>
      </c>
      <c r="E50">
        <f>VLOOKUP(B50,Sheet5!A:B,2,0)</f>
        <v>4</v>
      </c>
      <c r="F50" t="str">
        <f t="shared" si="0"/>
        <v>紫_0_4</v>
      </c>
      <c r="G50" s="3">
        <v>46</v>
      </c>
      <c r="H50" s="3">
        <v>15</v>
      </c>
    </row>
    <row r="51" spans="1:8" ht="16.5" customHeight="1">
      <c r="A51" s="2" t="s">
        <v>166</v>
      </c>
      <c r="B51" s="2" t="s">
        <v>154</v>
      </c>
      <c r="C51" s="2" t="s">
        <v>36</v>
      </c>
      <c r="D51">
        <v>0</v>
      </c>
      <c r="E51">
        <f>VLOOKUP(B51,Sheet5!A:B,2,0)</f>
        <v>9</v>
      </c>
      <c r="F51" t="str">
        <f t="shared" si="0"/>
        <v>紫_0_9</v>
      </c>
      <c r="G51" s="3">
        <v>29</v>
      </c>
      <c r="H51" s="3">
        <v>10</v>
      </c>
    </row>
    <row r="52" spans="1:8" ht="16.5" customHeight="1">
      <c r="A52" s="2" t="s">
        <v>166</v>
      </c>
      <c r="B52" s="2" t="s">
        <v>155</v>
      </c>
      <c r="C52" s="2" t="s">
        <v>36</v>
      </c>
      <c r="D52">
        <v>0</v>
      </c>
      <c r="E52">
        <f>VLOOKUP(B52,Sheet5!A:B,2,0)</f>
        <v>14</v>
      </c>
      <c r="F52" t="str">
        <f t="shared" si="0"/>
        <v>紫_0_14</v>
      </c>
      <c r="G52" s="3">
        <v>41</v>
      </c>
      <c r="H52" s="3">
        <v>13</v>
      </c>
    </row>
    <row r="53" spans="1:8" ht="16.5" customHeight="1">
      <c r="A53" s="2" t="s">
        <v>166</v>
      </c>
      <c r="B53" s="2" t="s">
        <v>156</v>
      </c>
      <c r="C53" s="2" t="s">
        <v>36</v>
      </c>
      <c r="D53">
        <v>0</v>
      </c>
      <c r="E53">
        <f>VLOOKUP(B53,Sheet5!A:B,2,0)</f>
        <v>5</v>
      </c>
      <c r="F53" t="str">
        <f t="shared" si="0"/>
        <v>紫_0_5</v>
      </c>
      <c r="G53" s="3">
        <v>888</v>
      </c>
      <c r="H53" s="3">
        <v>250</v>
      </c>
    </row>
    <row r="54" spans="1:8" ht="16.5" customHeight="1">
      <c r="A54" s="2" t="s">
        <v>166</v>
      </c>
      <c r="B54" s="2" t="s">
        <v>157</v>
      </c>
      <c r="C54" s="2" t="s">
        <v>36</v>
      </c>
      <c r="D54">
        <v>0</v>
      </c>
      <c r="E54">
        <f>VLOOKUP(B54,Sheet5!A:B,2,0)</f>
        <v>10</v>
      </c>
      <c r="F54" t="str">
        <f t="shared" si="0"/>
        <v>紫_0_10</v>
      </c>
      <c r="G54" s="3">
        <v>82</v>
      </c>
      <c r="H54" s="3">
        <v>26</v>
      </c>
    </row>
    <row r="55" spans="1:8" ht="16.5" customHeight="1">
      <c r="A55" s="2" t="s">
        <v>166</v>
      </c>
      <c r="B55" s="2" t="s">
        <v>158</v>
      </c>
      <c r="C55" s="2" t="s">
        <v>36</v>
      </c>
      <c r="D55">
        <v>0</v>
      </c>
      <c r="E55">
        <f>VLOOKUP(B55,Sheet5!A:B,2,0)</f>
        <v>15</v>
      </c>
      <c r="F55" t="str">
        <f t="shared" si="0"/>
        <v>紫_0_15</v>
      </c>
      <c r="G55" s="3">
        <v>87</v>
      </c>
      <c r="H55" s="3">
        <v>28</v>
      </c>
    </row>
    <row r="56" spans="1:8" ht="16.5" customHeight="1">
      <c r="A56" s="2" t="s">
        <v>166</v>
      </c>
      <c r="B56" s="2" t="s">
        <v>159</v>
      </c>
      <c r="C56" s="2" t="s">
        <v>36</v>
      </c>
      <c r="D56">
        <v>0</v>
      </c>
      <c r="E56">
        <f>VLOOKUP(B56,Sheet5!A:B,2,0)</f>
        <v>18</v>
      </c>
      <c r="F56" t="str">
        <f t="shared" si="0"/>
        <v>紫_0_18</v>
      </c>
      <c r="G56" s="3">
        <v>22</v>
      </c>
      <c r="H56" s="3">
        <v>8</v>
      </c>
    </row>
    <row r="57" spans="1:8" ht="16.5" customHeight="1">
      <c r="A57" s="2" t="s">
        <v>166</v>
      </c>
      <c r="B57" s="2" t="s">
        <v>160</v>
      </c>
      <c r="C57" s="2" t="s">
        <v>36</v>
      </c>
      <c r="D57">
        <v>0</v>
      </c>
      <c r="E57">
        <f>VLOOKUP(B57,Sheet5!A:B,2,0)</f>
        <v>23</v>
      </c>
      <c r="F57" t="str">
        <f t="shared" si="0"/>
        <v>紫_0_23</v>
      </c>
      <c r="G57" s="3">
        <v>90</v>
      </c>
      <c r="H57" s="3">
        <v>28</v>
      </c>
    </row>
    <row r="58" spans="1:8" ht="16.5" customHeight="1">
      <c r="A58" s="2" t="s">
        <v>166</v>
      </c>
      <c r="B58" s="2" t="s">
        <v>161</v>
      </c>
      <c r="C58" s="2" t="s">
        <v>36</v>
      </c>
      <c r="D58">
        <v>0</v>
      </c>
      <c r="E58">
        <f>VLOOKUP(B58,Sheet5!A:B,2,0)</f>
        <v>40</v>
      </c>
      <c r="F58" t="str">
        <f t="shared" si="0"/>
        <v>紫_0_40</v>
      </c>
      <c r="G58" s="3">
        <v>9</v>
      </c>
      <c r="H58" s="3">
        <v>4</v>
      </c>
    </row>
    <row r="59" spans="1:8" ht="16.5" customHeight="1">
      <c r="A59" s="2" t="s">
        <v>166</v>
      </c>
      <c r="B59" s="2" t="s">
        <v>162</v>
      </c>
      <c r="C59" s="2" t="s">
        <v>36</v>
      </c>
      <c r="D59">
        <v>0</v>
      </c>
      <c r="E59">
        <f>VLOOKUP(B59,Sheet5!A:B,2,0)</f>
        <v>28</v>
      </c>
      <c r="F59" t="str">
        <f t="shared" si="0"/>
        <v>紫_0_28</v>
      </c>
      <c r="G59" s="3">
        <v>26</v>
      </c>
      <c r="H59" s="3">
        <v>8</v>
      </c>
    </row>
    <row r="60" spans="1:8" ht="16.5" customHeight="1">
      <c r="A60" s="2" t="s">
        <v>166</v>
      </c>
      <c r="B60" s="2" t="s">
        <v>163</v>
      </c>
      <c r="C60" s="2" t="s">
        <v>36</v>
      </c>
      <c r="D60">
        <v>0</v>
      </c>
      <c r="E60">
        <f>VLOOKUP(B60,Sheet5!A:B,2,0)</f>
        <v>33</v>
      </c>
      <c r="F60" t="str">
        <f t="shared" si="0"/>
        <v>紫_0_33</v>
      </c>
      <c r="G60" s="3">
        <v>26</v>
      </c>
      <c r="H60" s="3">
        <v>8</v>
      </c>
    </row>
    <row r="61" spans="1:8" ht="16.5" customHeight="1">
      <c r="A61" s="2" t="s">
        <v>166</v>
      </c>
      <c r="B61" s="2" t="s">
        <v>164</v>
      </c>
      <c r="C61" s="2" t="s">
        <v>36</v>
      </c>
      <c r="D61">
        <v>0</v>
      </c>
      <c r="E61">
        <f>VLOOKUP(B61,Sheet5!A:B,2,0)</f>
        <v>61</v>
      </c>
      <c r="F61" t="str">
        <f t="shared" si="0"/>
        <v>紫_0_61</v>
      </c>
      <c r="G61" s="3">
        <v>33</v>
      </c>
      <c r="H61" s="3">
        <v>10</v>
      </c>
    </row>
    <row r="62" spans="1:8" ht="16.5" customHeight="1">
      <c r="A62" s="2" t="s">
        <v>166</v>
      </c>
      <c r="B62" s="2" t="s">
        <v>153</v>
      </c>
      <c r="C62" s="2" t="s">
        <v>36</v>
      </c>
      <c r="D62">
        <v>1</v>
      </c>
      <c r="E62">
        <f>VLOOKUP(B62,Sheet5!A:B,2,0)</f>
        <v>4</v>
      </c>
      <c r="F62" t="str">
        <f t="shared" si="0"/>
        <v>紫_1_4</v>
      </c>
      <c r="G62" s="3">
        <v>36</v>
      </c>
      <c r="H62" s="3">
        <v>13</v>
      </c>
    </row>
    <row r="63" spans="1:8" ht="16.5" customHeight="1">
      <c r="A63" s="2" t="s">
        <v>166</v>
      </c>
      <c r="B63" s="2" t="s">
        <v>154</v>
      </c>
      <c r="C63" s="2" t="s">
        <v>36</v>
      </c>
      <c r="D63">
        <v>1</v>
      </c>
      <c r="E63">
        <f>VLOOKUP(B63,Sheet5!A:B,2,0)</f>
        <v>9</v>
      </c>
      <c r="F63" t="str">
        <f t="shared" si="0"/>
        <v>紫_1_9</v>
      </c>
      <c r="G63" s="3">
        <v>21</v>
      </c>
      <c r="H63" s="3">
        <v>9</v>
      </c>
    </row>
    <row r="64" spans="1:8" ht="16.5" customHeight="1">
      <c r="A64" s="2" t="s">
        <v>166</v>
      </c>
      <c r="B64" s="2" t="s">
        <v>155</v>
      </c>
      <c r="C64" s="2" t="s">
        <v>36</v>
      </c>
      <c r="D64">
        <v>1</v>
      </c>
      <c r="E64">
        <f>VLOOKUP(B64,Sheet5!A:B,2,0)</f>
        <v>14</v>
      </c>
      <c r="F64" t="str">
        <f t="shared" si="0"/>
        <v>紫_1_14</v>
      </c>
      <c r="G64" s="3">
        <v>31</v>
      </c>
      <c r="H64" s="3">
        <v>13</v>
      </c>
    </row>
    <row r="65" spans="1:8" ht="16.5" customHeight="1">
      <c r="A65" s="2" t="s">
        <v>166</v>
      </c>
      <c r="B65" s="2" t="s">
        <v>156</v>
      </c>
      <c r="C65" s="2" t="s">
        <v>36</v>
      </c>
      <c r="D65">
        <v>1</v>
      </c>
      <c r="E65">
        <f>VLOOKUP(B65,Sheet5!A:B,2,0)</f>
        <v>5</v>
      </c>
      <c r="F65" t="str">
        <f t="shared" si="0"/>
        <v>紫_1_5</v>
      </c>
      <c r="G65" s="3">
        <v>668</v>
      </c>
      <c r="H65" s="3">
        <v>173</v>
      </c>
    </row>
    <row r="66" spans="1:8" ht="16.5" customHeight="1">
      <c r="A66" s="2" t="s">
        <v>166</v>
      </c>
      <c r="B66" s="2" t="s">
        <v>157</v>
      </c>
      <c r="C66" s="2" t="s">
        <v>36</v>
      </c>
      <c r="D66">
        <v>1</v>
      </c>
      <c r="E66">
        <f>VLOOKUP(B66,Sheet5!A:B,2,0)</f>
        <v>10</v>
      </c>
      <c r="F66" t="str">
        <f t="shared" ref="F66:F129" si="1">C66&amp;"_"&amp;D66&amp;"_"&amp;E66</f>
        <v>紫_1_10</v>
      </c>
      <c r="G66" s="3">
        <v>61</v>
      </c>
      <c r="H66" s="3">
        <v>19</v>
      </c>
    </row>
    <row r="67" spans="1:8" ht="16.5" customHeight="1">
      <c r="A67" s="2" t="s">
        <v>166</v>
      </c>
      <c r="B67" s="2" t="s">
        <v>158</v>
      </c>
      <c r="C67" s="2" t="s">
        <v>36</v>
      </c>
      <c r="D67">
        <v>1</v>
      </c>
      <c r="E67">
        <f>VLOOKUP(B67,Sheet5!A:B,2,0)</f>
        <v>15</v>
      </c>
      <c r="F67" t="str">
        <f t="shared" si="1"/>
        <v>紫_1_15</v>
      </c>
      <c r="G67" s="3">
        <v>61</v>
      </c>
      <c r="H67" s="3">
        <v>21</v>
      </c>
    </row>
    <row r="68" spans="1:8" ht="16.5" customHeight="1">
      <c r="A68" s="2" t="s">
        <v>166</v>
      </c>
      <c r="B68" s="2" t="s">
        <v>159</v>
      </c>
      <c r="C68" s="2" t="s">
        <v>36</v>
      </c>
      <c r="D68">
        <v>1</v>
      </c>
      <c r="E68">
        <f>VLOOKUP(B68,Sheet5!A:B,2,0)</f>
        <v>18</v>
      </c>
      <c r="F68" t="str">
        <f t="shared" si="1"/>
        <v>紫_1_18</v>
      </c>
      <c r="G68" s="3">
        <v>17</v>
      </c>
      <c r="H68" s="3">
        <v>6</v>
      </c>
    </row>
    <row r="69" spans="1:8" ht="16.5" customHeight="1">
      <c r="A69" s="2" t="s">
        <v>166</v>
      </c>
      <c r="B69" s="2" t="s">
        <v>160</v>
      </c>
      <c r="C69" s="2" t="s">
        <v>36</v>
      </c>
      <c r="D69">
        <v>1</v>
      </c>
      <c r="E69">
        <f>VLOOKUP(B69,Sheet5!A:B,2,0)</f>
        <v>23</v>
      </c>
      <c r="F69" t="str">
        <f t="shared" si="1"/>
        <v>紫_1_23</v>
      </c>
      <c r="G69" s="3">
        <v>60</v>
      </c>
      <c r="H69" s="3">
        <v>24</v>
      </c>
    </row>
    <row r="70" spans="1:8" ht="16.5" customHeight="1">
      <c r="A70" s="2" t="s">
        <v>166</v>
      </c>
      <c r="B70" s="2" t="s">
        <v>161</v>
      </c>
      <c r="C70" s="2" t="s">
        <v>36</v>
      </c>
      <c r="D70">
        <v>1</v>
      </c>
      <c r="E70">
        <f>VLOOKUP(B70,Sheet5!A:B,2,0)</f>
        <v>40</v>
      </c>
      <c r="F70" t="str">
        <f t="shared" si="1"/>
        <v>紫_1_40</v>
      </c>
      <c r="G70" s="3">
        <v>9</v>
      </c>
      <c r="H70" s="3">
        <v>4</v>
      </c>
    </row>
    <row r="71" spans="1:8" ht="16.5" customHeight="1">
      <c r="A71" s="2" t="s">
        <v>166</v>
      </c>
      <c r="B71" s="2" t="s">
        <v>162</v>
      </c>
      <c r="C71" s="2" t="s">
        <v>36</v>
      </c>
      <c r="D71">
        <v>1</v>
      </c>
      <c r="E71">
        <f>VLOOKUP(B71,Sheet5!A:B,2,0)</f>
        <v>28</v>
      </c>
      <c r="F71" t="str">
        <f t="shared" si="1"/>
        <v>紫_1_28</v>
      </c>
      <c r="G71" s="3">
        <v>20</v>
      </c>
      <c r="H71" s="3">
        <v>8</v>
      </c>
    </row>
    <row r="72" spans="1:8" ht="16.5" customHeight="1">
      <c r="A72" s="2" t="s">
        <v>166</v>
      </c>
      <c r="B72" s="2" t="s">
        <v>163</v>
      </c>
      <c r="C72" s="2" t="s">
        <v>36</v>
      </c>
      <c r="D72">
        <v>1</v>
      </c>
      <c r="E72">
        <f>VLOOKUP(B72,Sheet5!A:B,2,0)</f>
        <v>33</v>
      </c>
      <c r="F72" t="str">
        <f t="shared" si="1"/>
        <v>紫_1_33</v>
      </c>
      <c r="G72" s="3">
        <v>20</v>
      </c>
      <c r="H72" s="3">
        <v>8</v>
      </c>
    </row>
    <row r="73" spans="1:8" ht="16.5" customHeight="1">
      <c r="A73" s="2" t="s">
        <v>166</v>
      </c>
      <c r="B73" s="2" t="s">
        <v>164</v>
      </c>
      <c r="C73" s="2" t="s">
        <v>36</v>
      </c>
      <c r="D73">
        <v>1</v>
      </c>
      <c r="E73">
        <f>VLOOKUP(B73,Sheet5!A:B,2,0)</f>
        <v>61</v>
      </c>
      <c r="F73" t="str">
        <f t="shared" si="1"/>
        <v>紫_1_61</v>
      </c>
      <c r="G73" s="3">
        <v>25</v>
      </c>
      <c r="H73" s="3">
        <v>8</v>
      </c>
    </row>
    <row r="74" spans="1:8" ht="16.5" customHeight="1">
      <c r="A74" s="2" t="s">
        <v>166</v>
      </c>
      <c r="B74" s="2" t="s">
        <v>153</v>
      </c>
      <c r="C74" s="2" t="s">
        <v>36</v>
      </c>
      <c r="D74">
        <v>2</v>
      </c>
      <c r="E74">
        <f>VLOOKUP(B74,Sheet5!A:B,2,0)</f>
        <v>4</v>
      </c>
      <c r="F74" t="str">
        <f t="shared" si="1"/>
        <v>紫_2_4</v>
      </c>
      <c r="G74" s="3">
        <v>36</v>
      </c>
      <c r="H74" s="3">
        <v>13</v>
      </c>
    </row>
    <row r="75" spans="1:8" ht="16.5" customHeight="1">
      <c r="A75" s="2" t="s">
        <v>166</v>
      </c>
      <c r="B75" s="2" t="s">
        <v>154</v>
      </c>
      <c r="C75" s="2" t="s">
        <v>36</v>
      </c>
      <c r="D75">
        <v>2</v>
      </c>
      <c r="E75">
        <f>VLOOKUP(B75,Sheet5!A:B,2,0)</f>
        <v>9</v>
      </c>
      <c r="F75" t="str">
        <f t="shared" si="1"/>
        <v>紫_2_9</v>
      </c>
      <c r="G75" s="3">
        <v>21</v>
      </c>
      <c r="H75" s="3">
        <v>9</v>
      </c>
    </row>
    <row r="76" spans="1:8" ht="16.5" customHeight="1">
      <c r="A76" s="2" t="s">
        <v>166</v>
      </c>
      <c r="B76" s="2" t="s">
        <v>155</v>
      </c>
      <c r="C76" s="2" t="s">
        <v>36</v>
      </c>
      <c r="D76">
        <v>2</v>
      </c>
      <c r="E76">
        <f>VLOOKUP(B76,Sheet5!A:B,2,0)</f>
        <v>14</v>
      </c>
      <c r="F76" t="str">
        <f t="shared" si="1"/>
        <v>紫_2_14</v>
      </c>
      <c r="G76" s="3">
        <v>31</v>
      </c>
      <c r="H76" s="3">
        <v>13</v>
      </c>
    </row>
    <row r="77" spans="1:8" ht="16.5" customHeight="1">
      <c r="A77" s="2" t="s">
        <v>166</v>
      </c>
      <c r="B77" s="2" t="s">
        <v>156</v>
      </c>
      <c r="C77" s="2" t="s">
        <v>36</v>
      </c>
      <c r="D77">
        <v>2</v>
      </c>
      <c r="E77">
        <f>VLOOKUP(B77,Sheet5!A:B,2,0)</f>
        <v>5</v>
      </c>
      <c r="F77" t="str">
        <f t="shared" si="1"/>
        <v>紫_2_5</v>
      </c>
      <c r="G77" s="3">
        <v>668</v>
      </c>
      <c r="H77" s="3">
        <v>173</v>
      </c>
    </row>
    <row r="78" spans="1:8" ht="16.5" customHeight="1">
      <c r="A78" s="2" t="s">
        <v>166</v>
      </c>
      <c r="B78" s="2" t="s">
        <v>157</v>
      </c>
      <c r="C78" s="2" t="s">
        <v>36</v>
      </c>
      <c r="D78">
        <v>2</v>
      </c>
      <c r="E78">
        <f>VLOOKUP(B78,Sheet5!A:B,2,0)</f>
        <v>10</v>
      </c>
      <c r="F78" t="str">
        <f t="shared" si="1"/>
        <v>紫_2_10</v>
      </c>
      <c r="G78" s="3">
        <v>61</v>
      </c>
      <c r="H78" s="3">
        <v>19</v>
      </c>
    </row>
    <row r="79" spans="1:8" ht="16.5" customHeight="1">
      <c r="A79" s="2" t="s">
        <v>166</v>
      </c>
      <c r="B79" s="2" t="s">
        <v>158</v>
      </c>
      <c r="C79" s="2" t="s">
        <v>36</v>
      </c>
      <c r="D79">
        <v>2</v>
      </c>
      <c r="E79">
        <f>VLOOKUP(B79,Sheet5!A:B,2,0)</f>
        <v>15</v>
      </c>
      <c r="F79" t="str">
        <f t="shared" si="1"/>
        <v>紫_2_15</v>
      </c>
      <c r="G79" s="3">
        <v>61</v>
      </c>
      <c r="H79" s="3">
        <v>21</v>
      </c>
    </row>
    <row r="80" spans="1:8" ht="16.5" customHeight="1">
      <c r="A80" s="2" t="s">
        <v>166</v>
      </c>
      <c r="B80" s="2" t="s">
        <v>159</v>
      </c>
      <c r="C80" s="2" t="s">
        <v>36</v>
      </c>
      <c r="D80">
        <v>2</v>
      </c>
      <c r="E80">
        <f>VLOOKUP(B80,Sheet5!A:B,2,0)</f>
        <v>18</v>
      </c>
      <c r="F80" t="str">
        <f t="shared" si="1"/>
        <v>紫_2_18</v>
      </c>
      <c r="G80" s="3">
        <v>17</v>
      </c>
      <c r="H80" s="3">
        <v>6</v>
      </c>
    </row>
    <row r="81" spans="1:8" ht="16.5" customHeight="1">
      <c r="A81" s="2" t="s">
        <v>166</v>
      </c>
      <c r="B81" s="2" t="s">
        <v>160</v>
      </c>
      <c r="C81" s="2" t="s">
        <v>36</v>
      </c>
      <c r="D81">
        <v>2</v>
      </c>
      <c r="E81">
        <f>VLOOKUP(B81,Sheet5!A:B,2,0)</f>
        <v>23</v>
      </c>
      <c r="F81" t="str">
        <f t="shared" si="1"/>
        <v>紫_2_23</v>
      </c>
      <c r="G81" s="3">
        <v>60</v>
      </c>
      <c r="H81" s="3">
        <v>24</v>
      </c>
    </row>
    <row r="82" spans="1:8" ht="16.5" customHeight="1">
      <c r="A82" s="2" t="s">
        <v>166</v>
      </c>
      <c r="B82" s="2" t="s">
        <v>161</v>
      </c>
      <c r="C82" s="2" t="s">
        <v>36</v>
      </c>
      <c r="D82">
        <v>2</v>
      </c>
      <c r="E82">
        <f>VLOOKUP(B82,Sheet5!A:B,2,0)</f>
        <v>40</v>
      </c>
      <c r="F82" t="str">
        <f t="shared" si="1"/>
        <v>紫_2_40</v>
      </c>
      <c r="G82" s="3">
        <v>9</v>
      </c>
      <c r="H82" s="3">
        <v>4</v>
      </c>
    </row>
    <row r="83" spans="1:8" ht="16.5" customHeight="1">
      <c r="A83" s="2" t="s">
        <v>166</v>
      </c>
      <c r="B83" s="2" t="s">
        <v>162</v>
      </c>
      <c r="C83" s="2" t="s">
        <v>36</v>
      </c>
      <c r="D83">
        <v>2</v>
      </c>
      <c r="E83">
        <f>VLOOKUP(B83,Sheet5!A:B,2,0)</f>
        <v>28</v>
      </c>
      <c r="F83" t="str">
        <f t="shared" si="1"/>
        <v>紫_2_28</v>
      </c>
      <c r="G83" s="3">
        <v>20</v>
      </c>
      <c r="H83" s="3">
        <v>8</v>
      </c>
    </row>
    <row r="84" spans="1:8" ht="16.5" customHeight="1">
      <c r="A84" s="2" t="s">
        <v>166</v>
      </c>
      <c r="B84" s="2" t="s">
        <v>163</v>
      </c>
      <c r="C84" s="2" t="s">
        <v>36</v>
      </c>
      <c r="D84">
        <v>2</v>
      </c>
      <c r="E84">
        <f>VLOOKUP(B84,Sheet5!A:B,2,0)</f>
        <v>33</v>
      </c>
      <c r="F84" t="str">
        <f t="shared" si="1"/>
        <v>紫_2_33</v>
      </c>
      <c r="G84" s="3">
        <v>20</v>
      </c>
      <c r="H84" s="3">
        <v>8</v>
      </c>
    </row>
    <row r="85" spans="1:8" ht="16.5" customHeight="1">
      <c r="A85" s="2" t="s">
        <v>166</v>
      </c>
      <c r="B85" s="2" t="s">
        <v>164</v>
      </c>
      <c r="C85" s="2" t="s">
        <v>36</v>
      </c>
      <c r="D85">
        <v>2</v>
      </c>
      <c r="E85">
        <f>VLOOKUP(B85,Sheet5!A:B,2,0)</f>
        <v>61</v>
      </c>
      <c r="F85" t="str">
        <f t="shared" si="1"/>
        <v>紫_2_61</v>
      </c>
      <c r="G85" s="3">
        <v>25</v>
      </c>
      <c r="H85" s="3">
        <v>8</v>
      </c>
    </row>
    <row r="86" spans="1:8" ht="16.5" customHeight="1">
      <c r="A86" s="2" t="s">
        <v>166</v>
      </c>
      <c r="B86" s="2" t="s">
        <v>153</v>
      </c>
      <c r="C86" s="2" t="s">
        <v>36</v>
      </c>
      <c r="D86">
        <v>3</v>
      </c>
      <c r="E86">
        <f>VLOOKUP(B86,Sheet5!A:B,2,0)</f>
        <v>4</v>
      </c>
      <c r="F86" t="str">
        <f t="shared" si="1"/>
        <v>紫_3_4</v>
      </c>
      <c r="G86" s="3">
        <v>36</v>
      </c>
      <c r="H86" s="3">
        <v>13</v>
      </c>
    </row>
    <row r="87" spans="1:8" ht="16.5" customHeight="1">
      <c r="A87" s="2" t="s">
        <v>166</v>
      </c>
      <c r="B87" s="2" t="s">
        <v>154</v>
      </c>
      <c r="C87" s="2" t="s">
        <v>36</v>
      </c>
      <c r="D87">
        <v>3</v>
      </c>
      <c r="E87">
        <f>VLOOKUP(B87,Sheet5!A:B,2,0)</f>
        <v>9</v>
      </c>
      <c r="F87" t="str">
        <f t="shared" si="1"/>
        <v>紫_3_9</v>
      </c>
      <c r="G87" s="3">
        <v>21</v>
      </c>
      <c r="H87" s="3">
        <v>9</v>
      </c>
    </row>
    <row r="88" spans="1:8" ht="16.5" customHeight="1">
      <c r="A88" s="2" t="s">
        <v>166</v>
      </c>
      <c r="B88" s="2" t="s">
        <v>155</v>
      </c>
      <c r="C88" s="2" t="s">
        <v>36</v>
      </c>
      <c r="D88">
        <v>3</v>
      </c>
      <c r="E88">
        <f>VLOOKUP(B88,Sheet5!A:B,2,0)</f>
        <v>14</v>
      </c>
      <c r="F88" t="str">
        <f t="shared" si="1"/>
        <v>紫_3_14</v>
      </c>
      <c r="G88" s="3">
        <v>31</v>
      </c>
      <c r="H88" s="3">
        <v>13</v>
      </c>
    </row>
    <row r="89" spans="1:8" ht="16.5" customHeight="1">
      <c r="A89" s="2" t="s">
        <v>166</v>
      </c>
      <c r="B89" s="2" t="s">
        <v>156</v>
      </c>
      <c r="C89" s="2" t="s">
        <v>36</v>
      </c>
      <c r="D89">
        <v>3</v>
      </c>
      <c r="E89">
        <f>VLOOKUP(B89,Sheet5!A:B,2,0)</f>
        <v>5</v>
      </c>
      <c r="F89" t="str">
        <f t="shared" si="1"/>
        <v>紫_3_5</v>
      </c>
      <c r="G89" s="3">
        <v>668</v>
      </c>
      <c r="H89" s="3">
        <v>173</v>
      </c>
    </row>
    <row r="90" spans="1:8" ht="16.5" customHeight="1">
      <c r="A90" s="2" t="s">
        <v>166</v>
      </c>
      <c r="B90" s="2" t="s">
        <v>157</v>
      </c>
      <c r="C90" s="2" t="s">
        <v>36</v>
      </c>
      <c r="D90">
        <v>3</v>
      </c>
      <c r="E90">
        <f>VLOOKUP(B90,Sheet5!A:B,2,0)</f>
        <v>10</v>
      </c>
      <c r="F90" t="str">
        <f t="shared" si="1"/>
        <v>紫_3_10</v>
      </c>
      <c r="G90" s="3">
        <v>61</v>
      </c>
      <c r="H90" s="3">
        <v>19</v>
      </c>
    </row>
    <row r="91" spans="1:8" ht="16.5" customHeight="1">
      <c r="A91" s="2" t="s">
        <v>166</v>
      </c>
      <c r="B91" s="2" t="s">
        <v>158</v>
      </c>
      <c r="C91" s="2" t="s">
        <v>36</v>
      </c>
      <c r="D91">
        <v>3</v>
      </c>
      <c r="E91">
        <f>VLOOKUP(B91,Sheet5!A:B,2,0)</f>
        <v>15</v>
      </c>
      <c r="F91" t="str">
        <f t="shared" si="1"/>
        <v>紫_3_15</v>
      </c>
      <c r="G91" s="3">
        <v>61</v>
      </c>
      <c r="H91" s="3">
        <v>21</v>
      </c>
    </row>
    <row r="92" spans="1:8" ht="16.5" customHeight="1">
      <c r="A92" s="2" t="s">
        <v>166</v>
      </c>
      <c r="B92" s="2" t="s">
        <v>159</v>
      </c>
      <c r="C92" s="2" t="s">
        <v>36</v>
      </c>
      <c r="D92">
        <v>3</v>
      </c>
      <c r="E92">
        <f>VLOOKUP(B92,Sheet5!A:B,2,0)</f>
        <v>18</v>
      </c>
      <c r="F92" t="str">
        <f t="shared" si="1"/>
        <v>紫_3_18</v>
      </c>
      <c r="G92" s="3">
        <v>17</v>
      </c>
      <c r="H92" s="3">
        <v>6</v>
      </c>
    </row>
    <row r="93" spans="1:8" ht="16.5" customHeight="1">
      <c r="A93" s="2" t="s">
        <v>166</v>
      </c>
      <c r="B93" s="2" t="s">
        <v>160</v>
      </c>
      <c r="C93" s="2" t="s">
        <v>36</v>
      </c>
      <c r="D93">
        <v>3</v>
      </c>
      <c r="E93">
        <f>VLOOKUP(B93,Sheet5!A:B,2,0)</f>
        <v>23</v>
      </c>
      <c r="F93" t="str">
        <f t="shared" si="1"/>
        <v>紫_3_23</v>
      </c>
      <c r="G93" s="3">
        <v>60</v>
      </c>
      <c r="H93" s="3">
        <v>24</v>
      </c>
    </row>
    <row r="94" spans="1:8" ht="16.5" customHeight="1">
      <c r="A94" s="2" t="s">
        <v>166</v>
      </c>
      <c r="B94" s="2" t="s">
        <v>161</v>
      </c>
      <c r="C94" s="2" t="s">
        <v>36</v>
      </c>
      <c r="D94">
        <v>3</v>
      </c>
      <c r="E94">
        <f>VLOOKUP(B94,Sheet5!A:B,2,0)</f>
        <v>40</v>
      </c>
      <c r="F94" t="str">
        <f t="shared" si="1"/>
        <v>紫_3_40</v>
      </c>
      <c r="G94" s="3">
        <v>9</v>
      </c>
      <c r="H94" s="3">
        <v>4</v>
      </c>
    </row>
    <row r="95" spans="1:8" ht="16.5" customHeight="1">
      <c r="A95" s="2" t="s">
        <v>166</v>
      </c>
      <c r="B95" s="2" t="s">
        <v>162</v>
      </c>
      <c r="C95" s="2" t="s">
        <v>36</v>
      </c>
      <c r="D95">
        <v>3</v>
      </c>
      <c r="E95">
        <f>VLOOKUP(B95,Sheet5!A:B,2,0)</f>
        <v>28</v>
      </c>
      <c r="F95" t="str">
        <f t="shared" si="1"/>
        <v>紫_3_28</v>
      </c>
      <c r="G95" s="3">
        <v>20</v>
      </c>
      <c r="H95" s="3">
        <v>8</v>
      </c>
    </row>
    <row r="96" spans="1:8" ht="16.5" customHeight="1">
      <c r="A96" s="2" t="s">
        <v>166</v>
      </c>
      <c r="B96" s="2" t="s">
        <v>163</v>
      </c>
      <c r="C96" s="2" t="s">
        <v>36</v>
      </c>
      <c r="D96">
        <v>3</v>
      </c>
      <c r="E96">
        <f>VLOOKUP(B96,Sheet5!A:B,2,0)</f>
        <v>33</v>
      </c>
      <c r="F96" t="str">
        <f t="shared" si="1"/>
        <v>紫_3_33</v>
      </c>
      <c r="G96" s="3">
        <v>20</v>
      </c>
      <c r="H96" s="3">
        <v>8</v>
      </c>
    </row>
    <row r="97" spans="1:8" ht="16.5" customHeight="1">
      <c r="A97" s="2" t="s">
        <v>166</v>
      </c>
      <c r="B97" s="2" t="s">
        <v>164</v>
      </c>
      <c r="C97" s="2" t="s">
        <v>36</v>
      </c>
      <c r="D97">
        <v>3</v>
      </c>
      <c r="E97">
        <f>VLOOKUP(B97,Sheet5!A:B,2,0)</f>
        <v>61</v>
      </c>
      <c r="F97" t="str">
        <f t="shared" si="1"/>
        <v>紫_3_61</v>
      </c>
      <c r="G97" s="3">
        <v>25</v>
      </c>
      <c r="H97" s="3">
        <v>8</v>
      </c>
    </row>
    <row r="98" spans="1:8" ht="16.5" customHeight="1">
      <c r="A98" s="2" t="s">
        <v>166</v>
      </c>
      <c r="B98" s="2" t="s">
        <v>153</v>
      </c>
      <c r="C98" s="2" t="s">
        <v>37</v>
      </c>
      <c r="D98">
        <v>0</v>
      </c>
      <c r="E98">
        <f>VLOOKUP(B98,Sheet5!A:B,2,0)</f>
        <v>4</v>
      </c>
      <c r="F98" t="str">
        <f t="shared" si="1"/>
        <v>蓝_0_4</v>
      </c>
      <c r="G98" s="3">
        <v>33</v>
      </c>
      <c r="H98" s="3">
        <v>11</v>
      </c>
    </row>
    <row r="99" spans="1:8" ht="16.5" customHeight="1">
      <c r="A99" s="2" t="s">
        <v>166</v>
      </c>
      <c r="B99" s="2" t="s">
        <v>154</v>
      </c>
      <c r="C99" s="2" t="s">
        <v>37</v>
      </c>
      <c r="D99">
        <v>0</v>
      </c>
      <c r="E99">
        <f>VLOOKUP(B99,Sheet5!A:B,2,0)</f>
        <v>9</v>
      </c>
      <c r="F99" t="str">
        <f t="shared" si="1"/>
        <v>蓝_0_9</v>
      </c>
      <c r="G99" s="3">
        <v>21</v>
      </c>
      <c r="H99" s="3">
        <v>7</v>
      </c>
    </row>
    <row r="100" spans="1:8" ht="16.5" customHeight="1">
      <c r="A100" s="2" t="s">
        <v>166</v>
      </c>
      <c r="B100" s="2" t="s">
        <v>155</v>
      </c>
      <c r="C100" s="2" t="s">
        <v>37</v>
      </c>
      <c r="D100">
        <v>0</v>
      </c>
      <c r="E100">
        <f>VLOOKUP(B100,Sheet5!A:B,2,0)</f>
        <v>14</v>
      </c>
      <c r="F100" t="str">
        <f t="shared" si="1"/>
        <v>蓝_0_14</v>
      </c>
      <c r="G100" s="3">
        <v>29</v>
      </c>
      <c r="H100" s="3">
        <v>10</v>
      </c>
    </row>
    <row r="101" spans="1:8" ht="16.5" customHeight="1">
      <c r="A101" s="2" t="s">
        <v>166</v>
      </c>
      <c r="B101" s="2" t="s">
        <v>156</v>
      </c>
      <c r="C101" s="2" t="s">
        <v>37</v>
      </c>
      <c r="D101">
        <v>0</v>
      </c>
      <c r="E101">
        <f>VLOOKUP(B101,Sheet5!A:B,2,0)</f>
        <v>5</v>
      </c>
      <c r="F101" t="str">
        <f t="shared" si="1"/>
        <v>蓝_0_5</v>
      </c>
      <c r="G101" s="3">
        <v>622</v>
      </c>
      <c r="H101" s="3">
        <v>175</v>
      </c>
    </row>
    <row r="102" spans="1:8" ht="16.5" customHeight="1">
      <c r="A102" s="2" t="s">
        <v>166</v>
      </c>
      <c r="B102" s="2" t="s">
        <v>157</v>
      </c>
      <c r="C102" s="2" t="s">
        <v>37</v>
      </c>
      <c r="D102">
        <v>0</v>
      </c>
      <c r="E102">
        <f>VLOOKUP(B102,Sheet5!A:B,2,0)</f>
        <v>10</v>
      </c>
      <c r="F102" t="str">
        <f t="shared" si="1"/>
        <v>蓝_0_10</v>
      </c>
      <c r="G102" s="3">
        <v>58</v>
      </c>
      <c r="H102" s="3">
        <v>19</v>
      </c>
    </row>
    <row r="103" spans="1:8" ht="16.5" customHeight="1">
      <c r="A103" s="2" t="s">
        <v>166</v>
      </c>
      <c r="B103" s="2" t="s">
        <v>158</v>
      </c>
      <c r="C103" s="2" t="s">
        <v>37</v>
      </c>
      <c r="D103">
        <v>0</v>
      </c>
      <c r="E103">
        <f>VLOOKUP(B103,Sheet5!A:B,2,0)</f>
        <v>15</v>
      </c>
      <c r="F103" t="str">
        <f t="shared" si="1"/>
        <v>蓝_0_15</v>
      </c>
      <c r="G103" s="3">
        <v>61</v>
      </c>
      <c r="H103" s="3">
        <v>20</v>
      </c>
    </row>
    <row r="104" spans="1:8" ht="16.5" customHeight="1">
      <c r="A104" s="2" t="s">
        <v>166</v>
      </c>
      <c r="B104" s="2" t="s">
        <v>159</v>
      </c>
      <c r="C104" s="2" t="s">
        <v>37</v>
      </c>
      <c r="D104">
        <v>0</v>
      </c>
      <c r="E104">
        <f>VLOOKUP(B104,Sheet5!A:B,2,0)</f>
        <v>18</v>
      </c>
      <c r="F104" t="str">
        <f t="shared" si="1"/>
        <v>蓝_0_18</v>
      </c>
      <c r="G104" s="3">
        <v>16</v>
      </c>
      <c r="H104" s="3">
        <v>6</v>
      </c>
    </row>
    <row r="105" spans="1:8" ht="16.5" customHeight="1">
      <c r="A105" s="2" t="s">
        <v>166</v>
      </c>
      <c r="B105" s="2" t="s">
        <v>160</v>
      </c>
      <c r="C105" s="2" t="s">
        <v>37</v>
      </c>
      <c r="D105">
        <v>0</v>
      </c>
      <c r="E105">
        <f>VLOOKUP(B105,Sheet5!A:B,2,0)</f>
        <v>23</v>
      </c>
      <c r="F105" t="str">
        <f t="shared" si="1"/>
        <v>蓝_0_23</v>
      </c>
      <c r="G105" s="3">
        <v>63</v>
      </c>
      <c r="H105" s="3">
        <v>20</v>
      </c>
    </row>
    <row r="106" spans="1:8" ht="16.5" customHeight="1">
      <c r="A106" s="2" t="s">
        <v>166</v>
      </c>
      <c r="B106" s="2" t="s">
        <v>161</v>
      </c>
      <c r="C106" s="2" t="s">
        <v>37</v>
      </c>
      <c r="D106">
        <v>0</v>
      </c>
      <c r="E106">
        <f>VLOOKUP(B106,Sheet5!A:B,2,0)</f>
        <v>40</v>
      </c>
      <c r="F106" t="str">
        <f t="shared" si="1"/>
        <v>蓝_0_40</v>
      </c>
      <c r="G106" s="3">
        <v>7</v>
      </c>
      <c r="H106" s="3">
        <v>3</v>
      </c>
    </row>
    <row r="107" spans="1:8" ht="16.5" customHeight="1">
      <c r="A107" s="2" t="s">
        <v>166</v>
      </c>
      <c r="B107" s="2" t="s">
        <v>162</v>
      </c>
      <c r="C107" s="2" t="s">
        <v>37</v>
      </c>
      <c r="D107">
        <v>0</v>
      </c>
      <c r="E107">
        <f>VLOOKUP(B107,Sheet5!A:B,2,0)</f>
        <v>28</v>
      </c>
      <c r="F107" t="str">
        <f t="shared" si="1"/>
        <v>蓝_0_28</v>
      </c>
      <c r="G107" s="3">
        <v>19</v>
      </c>
      <c r="H107" s="3">
        <v>6</v>
      </c>
    </row>
    <row r="108" spans="1:8" ht="16.5" customHeight="1">
      <c r="A108" s="2" t="s">
        <v>166</v>
      </c>
      <c r="B108" s="2" t="s">
        <v>163</v>
      </c>
      <c r="C108" s="2" t="s">
        <v>37</v>
      </c>
      <c r="D108">
        <v>0</v>
      </c>
      <c r="E108">
        <f>VLOOKUP(B108,Sheet5!A:B,2,0)</f>
        <v>33</v>
      </c>
      <c r="F108" t="str">
        <f t="shared" si="1"/>
        <v>蓝_0_33</v>
      </c>
      <c r="G108" s="3">
        <v>19</v>
      </c>
      <c r="H108" s="3">
        <v>6</v>
      </c>
    </row>
    <row r="109" spans="1:8" ht="16.5" customHeight="1">
      <c r="A109" s="2" t="s">
        <v>166</v>
      </c>
      <c r="B109" s="2" t="s">
        <v>164</v>
      </c>
      <c r="C109" s="2" t="s">
        <v>37</v>
      </c>
      <c r="D109">
        <v>0</v>
      </c>
      <c r="E109">
        <f>VLOOKUP(B109,Sheet5!A:B,2,0)</f>
        <v>61</v>
      </c>
      <c r="F109" t="str">
        <f t="shared" si="1"/>
        <v>蓝_0_61</v>
      </c>
      <c r="G109" s="3">
        <v>24</v>
      </c>
      <c r="H109" s="3">
        <v>7</v>
      </c>
    </row>
    <row r="110" spans="1:8" ht="16.5" customHeight="1">
      <c r="A110" s="2" t="s">
        <v>166</v>
      </c>
      <c r="B110" s="2" t="s">
        <v>153</v>
      </c>
      <c r="C110" s="2" t="s">
        <v>37</v>
      </c>
      <c r="D110">
        <v>1</v>
      </c>
      <c r="E110">
        <f>VLOOKUP(B110,Sheet5!A:B,2,0)</f>
        <v>4</v>
      </c>
      <c r="F110" t="str">
        <f t="shared" si="1"/>
        <v>蓝_1_4</v>
      </c>
      <c r="G110" s="3">
        <v>26</v>
      </c>
      <c r="H110" s="3">
        <v>10</v>
      </c>
    </row>
    <row r="111" spans="1:8" ht="16.5" customHeight="1">
      <c r="A111" s="2" t="s">
        <v>166</v>
      </c>
      <c r="B111" s="2" t="s">
        <v>154</v>
      </c>
      <c r="C111" s="2" t="s">
        <v>37</v>
      </c>
      <c r="D111">
        <v>1</v>
      </c>
      <c r="E111">
        <f>VLOOKUP(B111,Sheet5!A:B,2,0)</f>
        <v>9</v>
      </c>
      <c r="F111" t="str">
        <f t="shared" si="1"/>
        <v>蓝_1_9</v>
      </c>
      <c r="G111" s="3">
        <v>15</v>
      </c>
      <c r="H111" s="3">
        <v>7</v>
      </c>
    </row>
    <row r="112" spans="1:8" ht="16.5" customHeight="1">
      <c r="A112" s="2" t="s">
        <v>166</v>
      </c>
      <c r="B112" s="2" t="s">
        <v>155</v>
      </c>
      <c r="C112" s="2" t="s">
        <v>37</v>
      </c>
      <c r="D112">
        <v>1</v>
      </c>
      <c r="E112">
        <f>VLOOKUP(B112,Sheet5!A:B,2,0)</f>
        <v>14</v>
      </c>
      <c r="F112" t="str">
        <f t="shared" si="1"/>
        <v>蓝_1_14</v>
      </c>
      <c r="G112" s="3">
        <v>22</v>
      </c>
      <c r="H112" s="3">
        <v>10</v>
      </c>
    </row>
    <row r="113" spans="1:8" ht="16.5" customHeight="1">
      <c r="A113" s="2" t="s">
        <v>166</v>
      </c>
      <c r="B113" s="2" t="s">
        <v>156</v>
      </c>
      <c r="C113" s="2" t="s">
        <v>37</v>
      </c>
      <c r="D113">
        <v>1</v>
      </c>
      <c r="E113">
        <f>VLOOKUP(B113,Sheet5!A:B,2,0)</f>
        <v>5</v>
      </c>
      <c r="F113" t="str">
        <f t="shared" si="1"/>
        <v>蓝_1_5</v>
      </c>
      <c r="G113" s="3">
        <v>468</v>
      </c>
      <c r="H113" s="3">
        <v>122</v>
      </c>
    </row>
    <row r="114" spans="1:8" ht="16.5" customHeight="1">
      <c r="A114" s="2" t="s">
        <v>166</v>
      </c>
      <c r="B114" s="2" t="s">
        <v>157</v>
      </c>
      <c r="C114" s="2" t="s">
        <v>37</v>
      </c>
      <c r="D114">
        <v>1</v>
      </c>
      <c r="E114">
        <f>VLOOKUP(B114,Sheet5!A:B,2,0)</f>
        <v>10</v>
      </c>
      <c r="F114" t="str">
        <f t="shared" si="1"/>
        <v>蓝_1_10</v>
      </c>
      <c r="G114" s="3">
        <v>43</v>
      </c>
      <c r="H114" s="3">
        <v>14</v>
      </c>
    </row>
    <row r="115" spans="1:8" ht="16.5" customHeight="1">
      <c r="A115" s="2" t="s">
        <v>166</v>
      </c>
      <c r="B115" s="2" t="s">
        <v>158</v>
      </c>
      <c r="C115" s="2" t="s">
        <v>37</v>
      </c>
      <c r="D115">
        <v>1</v>
      </c>
      <c r="E115">
        <f>VLOOKUP(B115,Sheet5!A:B,2,0)</f>
        <v>15</v>
      </c>
      <c r="F115" t="str">
        <f t="shared" si="1"/>
        <v>蓝_1_15</v>
      </c>
      <c r="G115" s="3">
        <v>43</v>
      </c>
      <c r="H115" s="3">
        <v>15</v>
      </c>
    </row>
    <row r="116" spans="1:8" ht="16.5" customHeight="1">
      <c r="A116" s="2" t="s">
        <v>166</v>
      </c>
      <c r="B116" s="2" t="s">
        <v>159</v>
      </c>
      <c r="C116" s="2" t="s">
        <v>37</v>
      </c>
      <c r="D116">
        <v>1</v>
      </c>
      <c r="E116">
        <f>VLOOKUP(B116,Sheet5!A:B,2,0)</f>
        <v>18</v>
      </c>
      <c r="F116" t="str">
        <f t="shared" si="1"/>
        <v>蓝_1_18</v>
      </c>
      <c r="G116" s="3">
        <v>12</v>
      </c>
      <c r="H116" s="3">
        <v>5</v>
      </c>
    </row>
    <row r="117" spans="1:8" ht="16.5" customHeight="1">
      <c r="A117" s="2" t="s">
        <v>166</v>
      </c>
      <c r="B117" s="2" t="s">
        <v>160</v>
      </c>
      <c r="C117" s="2" t="s">
        <v>37</v>
      </c>
      <c r="D117">
        <v>1</v>
      </c>
      <c r="E117">
        <f>VLOOKUP(B117,Sheet5!A:B,2,0)</f>
        <v>23</v>
      </c>
      <c r="F117" t="str">
        <f t="shared" si="1"/>
        <v>蓝_1_23</v>
      </c>
      <c r="G117" s="3">
        <v>42</v>
      </c>
      <c r="H117" s="3">
        <v>17</v>
      </c>
    </row>
    <row r="118" spans="1:8" ht="16.5" customHeight="1">
      <c r="A118" s="2" t="s">
        <v>166</v>
      </c>
      <c r="B118" s="2" t="s">
        <v>161</v>
      </c>
      <c r="C118" s="2" t="s">
        <v>37</v>
      </c>
      <c r="D118">
        <v>1</v>
      </c>
      <c r="E118">
        <f>VLOOKUP(B118,Sheet5!A:B,2,0)</f>
        <v>40</v>
      </c>
      <c r="F118" t="str">
        <f t="shared" si="1"/>
        <v>蓝_1_40</v>
      </c>
      <c r="G118" s="3">
        <v>7</v>
      </c>
      <c r="H118" s="3">
        <v>3</v>
      </c>
    </row>
    <row r="119" spans="1:8" ht="16.5" customHeight="1">
      <c r="A119" s="2" t="s">
        <v>166</v>
      </c>
      <c r="B119" s="2" t="s">
        <v>162</v>
      </c>
      <c r="C119" s="2" t="s">
        <v>37</v>
      </c>
      <c r="D119">
        <v>1</v>
      </c>
      <c r="E119">
        <f>VLOOKUP(B119,Sheet5!A:B,2,0)</f>
        <v>28</v>
      </c>
      <c r="F119" t="str">
        <f t="shared" si="1"/>
        <v>蓝_1_28</v>
      </c>
      <c r="G119" s="3">
        <v>14</v>
      </c>
      <c r="H119" s="3">
        <v>6</v>
      </c>
    </row>
    <row r="120" spans="1:8" ht="16.5" customHeight="1">
      <c r="A120" s="2" t="s">
        <v>166</v>
      </c>
      <c r="B120" s="2" t="s">
        <v>163</v>
      </c>
      <c r="C120" s="2" t="s">
        <v>37</v>
      </c>
      <c r="D120">
        <v>1</v>
      </c>
      <c r="E120">
        <f>VLOOKUP(B120,Sheet5!A:B,2,0)</f>
        <v>33</v>
      </c>
      <c r="F120" t="str">
        <f t="shared" si="1"/>
        <v>蓝_1_33</v>
      </c>
      <c r="G120" s="3">
        <v>14</v>
      </c>
      <c r="H120" s="3">
        <v>6</v>
      </c>
    </row>
    <row r="121" spans="1:8" ht="16.5" customHeight="1">
      <c r="A121" s="2" t="s">
        <v>166</v>
      </c>
      <c r="B121" s="2" t="s">
        <v>164</v>
      </c>
      <c r="C121" s="2" t="s">
        <v>37</v>
      </c>
      <c r="D121">
        <v>1</v>
      </c>
      <c r="E121">
        <f>VLOOKUP(B121,Sheet5!A:B,2,0)</f>
        <v>61</v>
      </c>
      <c r="F121" t="str">
        <f t="shared" si="1"/>
        <v>蓝_1_61</v>
      </c>
      <c r="G121" s="3">
        <v>18</v>
      </c>
      <c r="H121" s="3">
        <v>6</v>
      </c>
    </row>
    <row r="122" spans="1:8" ht="16.5" customHeight="1">
      <c r="A122" s="2" t="s">
        <v>166</v>
      </c>
      <c r="B122" s="2" t="s">
        <v>153</v>
      </c>
      <c r="C122" s="2" t="s">
        <v>37</v>
      </c>
      <c r="D122">
        <v>2</v>
      </c>
      <c r="E122">
        <f>VLOOKUP(B122,Sheet5!A:B,2,0)</f>
        <v>4</v>
      </c>
      <c r="F122" t="str">
        <f t="shared" si="1"/>
        <v>蓝_2_4</v>
      </c>
      <c r="G122" s="3">
        <v>26</v>
      </c>
      <c r="H122" s="3">
        <v>10</v>
      </c>
    </row>
    <row r="123" spans="1:8" ht="16.5" customHeight="1">
      <c r="A123" s="2" t="s">
        <v>166</v>
      </c>
      <c r="B123" s="2" t="s">
        <v>154</v>
      </c>
      <c r="C123" s="2" t="s">
        <v>37</v>
      </c>
      <c r="D123">
        <v>2</v>
      </c>
      <c r="E123">
        <f>VLOOKUP(B123,Sheet5!A:B,2,0)</f>
        <v>9</v>
      </c>
      <c r="F123" t="str">
        <f t="shared" si="1"/>
        <v>蓝_2_9</v>
      </c>
      <c r="G123" s="3">
        <v>15</v>
      </c>
      <c r="H123" s="3">
        <v>7</v>
      </c>
    </row>
    <row r="124" spans="1:8" ht="16.5" customHeight="1">
      <c r="A124" s="2" t="s">
        <v>166</v>
      </c>
      <c r="B124" s="2" t="s">
        <v>155</v>
      </c>
      <c r="C124" s="2" t="s">
        <v>37</v>
      </c>
      <c r="D124">
        <v>2</v>
      </c>
      <c r="E124">
        <f>VLOOKUP(B124,Sheet5!A:B,2,0)</f>
        <v>14</v>
      </c>
      <c r="F124" t="str">
        <f t="shared" si="1"/>
        <v>蓝_2_14</v>
      </c>
      <c r="G124" s="3">
        <v>22</v>
      </c>
      <c r="H124" s="3">
        <v>10</v>
      </c>
    </row>
    <row r="125" spans="1:8" ht="16.5" customHeight="1">
      <c r="A125" s="2" t="s">
        <v>166</v>
      </c>
      <c r="B125" s="2" t="s">
        <v>156</v>
      </c>
      <c r="C125" s="2" t="s">
        <v>37</v>
      </c>
      <c r="D125">
        <v>2</v>
      </c>
      <c r="E125">
        <f>VLOOKUP(B125,Sheet5!A:B,2,0)</f>
        <v>5</v>
      </c>
      <c r="F125" t="str">
        <f t="shared" si="1"/>
        <v>蓝_2_5</v>
      </c>
      <c r="G125" s="3">
        <v>468</v>
      </c>
      <c r="H125" s="3">
        <v>122</v>
      </c>
    </row>
    <row r="126" spans="1:8" ht="16.5" customHeight="1">
      <c r="A126" s="2" t="s">
        <v>166</v>
      </c>
      <c r="B126" s="2" t="s">
        <v>157</v>
      </c>
      <c r="C126" s="2" t="s">
        <v>37</v>
      </c>
      <c r="D126">
        <v>2</v>
      </c>
      <c r="E126">
        <f>VLOOKUP(B126,Sheet5!A:B,2,0)</f>
        <v>10</v>
      </c>
      <c r="F126" t="str">
        <f t="shared" si="1"/>
        <v>蓝_2_10</v>
      </c>
      <c r="G126" s="3">
        <v>43</v>
      </c>
      <c r="H126" s="3">
        <v>14</v>
      </c>
    </row>
    <row r="127" spans="1:8" ht="16.5" customHeight="1">
      <c r="A127" s="2" t="s">
        <v>166</v>
      </c>
      <c r="B127" s="2" t="s">
        <v>158</v>
      </c>
      <c r="C127" s="2" t="s">
        <v>37</v>
      </c>
      <c r="D127">
        <v>2</v>
      </c>
      <c r="E127">
        <f>VLOOKUP(B127,Sheet5!A:B,2,0)</f>
        <v>15</v>
      </c>
      <c r="F127" t="str">
        <f t="shared" si="1"/>
        <v>蓝_2_15</v>
      </c>
      <c r="G127" s="3">
        <v>43</v>
      </c>
      <c r="H127" s="3">
        <v>15</v>
      </c>
    </row>
    <row r="128" spans="1:8" ht="16.5" customHeight="1">
      <c r="A128" s="2" t="s">
        <v>166</v>
      </c>
      <c r="B128" s="2" t="s">
        <v>159</v>
      </c>
      <c r="C128" s="2" t="s">
        <v>37</v>
      </c>
      <c r="D128">
        <v>2</v>
      </c>
      <c r="E128">
        <f>VLOOKUP(B128,Sheet5!A:B,2,0)</f>
        <v>18</v>
      </c>
      <c r="F128" t="str">
        <f t="shared" si="1"/>
        <v>蓝_2_18</v>
      </c>
      <c r="G128" s="3">
        <v>12</v>
      </c>
      <c r="H128" s="3">
        <v>5</v>
      </c>
    </row>
    <row r="129" spans="1:8" ht="16.5" customHeight="1">
      <c r="A129" s="2" t="s">
        <v>166</v>
      </c>
      <c r="B129" s="2" t="s">
        <v>160</v>
      </c>
      <c r="C129" s="2" t="s">
        <v>37</v>
      </c>
      <c r="D129">
        <v>2</v>
      </c>
      <c r="E129">
        <f>VLOOKUP(B129,Sheet5!A:B,2,0)</f>
        <v>23</v>
      </c>
      <c r="F129" t="str">
        <f t="shared" si="1"/>
        <v>蓝_2_23</v>
      </c>
      <c r="G129" s="3">
        <v>42</v>
      </c>
      <c r="H129" s="3">
        <v>17</v>
      </c>
    </row>
    <row r="130" spans="1:8" ht="16.5" customHeight="1">
      <c r="A130" s="2" t="s">
        <v>166</v>
      </c>
      <c r="B130" s="2" t="s">
        <v>161</v>
      </c>
      <c r="C130" s="2" t="s">
        <v>37</v>
      </c>
      <c r="D130">
        <v>2</v>
      </c>
      <c r="E130">
        <f>VLOOKUP(B130,Sheet5!A:B,2,0)</f>
        <v>40</v>
      </c>
      <c r="F130" t="str">
        <f t="shared" ref="F130:F193" si="2">C130&amp;"_"&amp;D130&amp;"_"&amp;E130</f>
        <v>蓝_2_40</v>
      </c>
      <c r="G130" s="3">
        <v>7</v>
      </c>
      <c r="H130" s="3">
        <v>3</v>
      </c>
    </row>
    <row r="131" spans="1:8" ht="16.5" customHeight="1">
      <c r="A131" s="2" t="s">
        <v>166</v>
      </c>
      <c r="B131" s="2" t="s">
        <v>162</v>
      </c>
      <c r="C131" s="2" t="s">
        <v>37</v>
      </c>
      <c r="D131">
        <v>2</v>
      </c>
      <c r="E131">
        <f>VLOOKUP(B131,Sheet5!A:B,2,0)</f>
        <v>28</v>
      </c>
      <c r="F131" t="str">
        <f t="shared" si="2"/>
        <v>蓝_2_28</v>
      </c>
      <c r="G131" s="3">
        <v>14</v>
      </c>
      <c r="H131" s="3">
        <v>6</v>
      </c>
    </row>
    <row r="132" spans="1:8" ht="16.5" customHeight="1">
      <c r="A132" s="2" t="s">
        <v>166</v>
      </c>
      <c r="B132" s="2" t="s">
        <v>163</v>
      </c>
      <c r="C132" s="2" t="s">
        <v>37</v>
      </c>
      <c r="D132">
        <v>2</v>
      </c>
      <c r="E132">
        <f>VLOOKUP(B132,Sheet5!A:B,2,0)</f>
        <v>33</v>
      </c>
      <c r="F132" t="str">
        <f t="shared" si="2"/>
        <v>蓝_2_33</v>
      </c>
      <c r="G132" s="3">
        <v>14</v>
      </c>
      <c r="H132" s="3">
        <v>6</v>
      </c>
    </row>
    <row r="133" spans="1:8" ht="16.5" customHeight="1">
      <c r="A133" s="2" t="s">
        <v>166</v>
      </c>
      <c r="B133" s="2" t="s">
        <v>164</v>
      </c>
      <c r="C133" s="2" t="s">
        <v>37</v>
      </c>
      <c r="D133">
        <v>2</v>
      </c>
      <c r="E133">
        <f>VLOOKUP(B133,Sheet5!A:B,2,0)</f>
        <v>61</v>
      </c>
      <c r="F133" t="str">
        <f t="shared" si="2"/>
        <v>蓝_2_61</v>
      </c>
      <c r="G133" s="3">
        <v>18</v>
      </c>
      <c r="H133" s="3">
        <v>6</v>
      </c>
    </row>
    <row r="134" spans="1:8" ht="16.5" customHeight="1">
      <c r="A134" s="2" t="s">
        <v>166</v>
      </c>
      <c r="B134" s="2" t="s">
        <v>153</v>
      </c>
      <c r="C134" s="2" t="s">
        <v>37</v>
      </c>
      <c r="D134">
        <v>3</v>
      </c>
      <c r="E134">
        <f>VLOOKUP(B134,Sheet5!A:B,2,0)</f>
        <v>4</v>
      </c>
      <c r="F134" t="str">
        <f t="shared" si="2"/>
        <v>蓝_3_4</v>
      </c>
      <c r="G134" s="3">
        <v>26</v>
      </c>
      <c r="H134" s="3">
        <v>10</v>
      </c>
    </row>
    <row r="135" spans="1:8" ht="16.5" customHeight="1">
      <c r="A135" s="2" t="s">
        <v>166</v>
      </c>
      <c r="B135" s="2" t="s">
        <v>154</v>
      </c>
      <c r="C135" s="2" t="s">
        <v>37</v>
      </c>
      <c r="D135">
        <v>3</v>
      </c>
      <c r="E135">
        <f>VLOOKUP(B135,Sheet5!A:B,2,0)</f>
        <v>9</v>
      </c>
      <c r="F135" t="str">
        <f t="shared" si="2"/>
        <v>蓝_3_9</v>
      </c>
      <c r="G135" s="3">
        <v>15</v>
      </c>
      <c r="H135" s="3">
        <v>7</v>
      </c>
    </row>
    <row r="136" spans="1:8" ht="16.5" customHeight="1">
      <c r="A136" s="2" t="s">
        <v>166</v>
      </c>
      <c r="B136" s="2" t="s">
        <v>155</v>
      </c>
      <c r="C136" s="2" t="s">
        <v>37</v>
      </c>
      <c r="D136">
        <v>3</v>
      </c>
      <c r="E136">
        <f>VLOOKUP(B136,Sheet5!A:B,2,0)</f>
        <v>14</v>
      </c>
      <c r="F136" t="str">
        <f t="shared" si="2"/>
        <v>蓝_3_14</v>
      </c>
      <c r="G136" s="3">
        <v>22</v>
      </c>
      <c r="H136" s="3">
        <v>10</v>
      </c>
    </row>
    <row r="137" spans="1:8" ht="16.5" customHeight="1">
      <c r="A137" s="2" t="s">
        <v>166</v>
      </c>
      <c r="B137" s="2" t="s">
        <v>156</v>
      </c>
      <c r="C137" s="2" t="s">
        <v>37</v>
      </c>
      <c r="D137">
        <v>3</v>
      </c>
      <c r="E137">
        <f>VLOOKUP(B137,Sheet5!A:B,2,0)</f>
        <v>5</v>
      </c>
      <c r="F137" t="str">
        <f t="shared" si="2"/>
        <v>蓝_3_5</v>
      </c>
      <c r="G137" s="3">
        <v>468</v>
      </c>
      <c r="H137" s="3">
        <v>122</v>
      </c>
    </row>
    <row r="138" spans="1:8" ht="16.5" customHeight="1">
      <c r="A138" s="2" t="s">
        <v>166</v>
      </c>
      <c r="B138" s="2" t="s">
        <v>157</v>
      </c>
      <c r="C138" s="2" t="s">
        <v>37</v>
      </c>
      <c r="D138">
        <v>3</v>
      </c>
      <c r="E138">
        <f>VLOOKUP(B138,Sheet5!A:B,2,0)</f>
        <v>10</v>
      </c>
      <c r="F138" t="str">
        <f t="shared" si="2"/>
        <v>蓝_3_10</v>
      </c>
      <c r="G138" s="3">
        <v>43</v>
      </c>
      <c r="H138" s="3">
        <v>14</v>
      </c>
    </row>
    <row r="139" spans="1:8" ht="16.5" customHeight="1">
      <c r="A139" s="2" t="s">
        <v>166</v>
      </c>
      <c r="B139" s="2" t="s">
        <v>158</v>
      </c>
      <c r="C139" s="2" t="s">
        <v>37</v>
      </c>
      <c r="D139">
        <v>3</v>
      </c>
      <c r="E139">
        <f>VLOOKUP(B139,Sheet5!A:B,2,0)</f>
        <v>15</v>
      </c>
      <c r="F139" t="str">
        <f t="shared" si="2"/>
        <v>蓝_3_15</v>
      </c>
      <c r="G139" s="3">
        <v>43</v>
      </c>
      <c r="H139" s="3">
        <v>15</v>
      </c>
    </row>
    <row r="140" spans="1:8" ht="16.5" customHeight="1">
      <c r="A140" s="2" t="s">
        <v>166</v>
      </c>
      <c r="B140" s="2" t="s">
        <v>159</v>
      </c>
      <c r="C140" s="2" t="s">
        <v>37</v>
      </c>
      <c r="D140">
        <v>3</v>
      </c>
      <c r="E140">
        <f>VLOOKUP(B140,Sheet5!A:B,2,0)</f>
        <v>18</v>
      </c>
      <c r="F140" t="str">
        <f t="shared" si="2"/>
        <v>蓝_3_18</v>
      </c>
      <c r="G140" s="3">
        <v>12</v>
      </c>
      <c r="H140" s="3">
        <v>5</v>
      </c>
    </row>
    <row r="141" spans="1:8" ht="16.5" customHeight="1">
      <c r="A141" s="2" t="s">
        <v>166</v>
      </c>
      <c r="B141" s="2" t="s">
        <v>160</v>
      </c>
      <c r="C141" s="2" t="s">
        <v>37</v>
      </c>
      <c r="D141">
        <v>3</v>
      </c>
      <c r="E141">
        <f>VLOOKUP(B141,Sheet5!A:B,2,0)</f>
        <v>23</v>
      </c>
      <c r="F141" t="str">
        <f t="shared" si="2"/>
        <v>蓝_3_23</v>
      </c>
      <c r="G141" s="3">
        <v>42</v>
      </c>
      <c r="H141" s="3">
        <v>17</v>
      </c>
    </row>
    <row r="142" spans="1:8" ht="16.5" customHeight="1">
      <c r="A142" s="2" t="s">
        <v>166</v>
      </c>
      <c r="B142" s="2" t="s">
        <v>161</v>
      </c>
      <c r="C142" s="2" t="s">
        <v>37</v>
      </c>
      <c r="D142">
        <v>3</v>
      </c>
      <c r="E142">
        <f>VLOOKUP(B142,Sheet5!A:B,2,0)</f>
        <v>40</v>
      </c>
      <c r="F142" t="str">
        <f t="shared" si="2"/>
        <v>蓝_3_40</v>
      </c>
      <c r="G142" s="3">
        <v>7</v>
      </c>
      <c r="H142" s="3">
        <v>3</v>
      </c>
    </row>
    <row r="143" spans="1:8" ht="16.5" customHeight="1">
      <c r="A143" s="2" t="s">
        <v>166</v>
      </c>
      <c r="B143" s="2" t="s">
        <v>162</v>
      </c>
      <c r="C143" s="2" t="s">
        <v>37</v>
      </c>
      <c r="D143">
        <v>3</v>
      </c>
      <c r="E143">
        <f>VLOOKUP(B143,Sheet5!A:B,2,0)</f>
        <v>28</v>
      </c>
      <c r="F143" t="str">
        <f t="shared" si="2"/>
        <v>蓝_3_28</v>
      </c>
      <c r="G143" s="3">
        <v>14</v>
      </c>
      <c r="H143" s="3">
        <v>6</v>
      </c>
    </row>
    <row r="144" spans="1:8" ht="16.5" customHeight="1">
      <c r="A144" s="2" t="s">
        <v>166</v>
      </c>
      <c r="B144" s="2" t="s">
        <v>163</v>
      </c>
      <c r="C144" s="2" t="s">
        <v>37</v>
      </c>
      <c r="D144">
        <v>3</v>
      </c>
      <c r="E144">
        <f>VLOOKUP(B144,Sheet5!A:B,2,0)</f>
        <v>33</v>
      </c>
      <c r="F144" t="str">
        <f t="shared" si="2"/>
        <v>蓝_3_33</v>
      </c>
      <c r="G144" s="3">
        <v>14</v>
      </c>
      <c r="H144" s="3">
        <v>6</v>
      </c>
    </row>
    <row r="145" spans="1:8" ht="16.5" customHeight="1">
      <c r="A145" s="2" t="s">
        <v>166</v>
      </c>
      <c r="B145" s="2" t="s">
        <v>164</v>
      </c>
      <c r="C145" s="2" t="s">
        <v>37</v>
      </c>
      <c r="D145">
        <v>3</v>
      </c>
      <c r="E145">
        <f>VLOOKUP(B145,Sheet5!A:B,2,0)</f>
        <v>61</v>
      </c>
      <c r="F145" t="str">
        <f t="shared" si="2"/>
        <v>蓝_3_61</v>
      </c>
      <c r="G145" s="3">
        <v>18</v>
      </c>
      <c r="H145" s="3">
        <v>6</v>
      </c>
    </row>
    <row r="146" spans="1:8" ht="16.5" customHeight="1">
      <c r="A146" s="2" t="s">
        <v>166</v>
      </c>
      <c r="B146" s="2" t="s">
        <v>153</v>
      </c>
      <c r="C146" s="2" t="s">
        <v>38</v>
      </c>
      <c r="D146">
        <v>0</v>
      </c>
      <c r="E146">
        <f>VLOOKUP(B146,Sheet5!A:B,2,0)</f>
        <v>4</v>
      </c>
      <c r="F146" t="str">
        <f t="shared" si="2"/>
        <v>绿_0_4</v>
      </c>
      <c r="G146" s="3">
        <v>24</v>
      </c>
      <c r="H146" s="3">
        <v>8</v>
      </c>
    </row>
    <row r="147" spans="1:8" ht="16.5" customHeight="1">
      <c r="A147" s="2" t="s">
        <v>166</v>
      </c>
      <c r="B147" s="2" t="s">
        <v>154</v>
      </c>
      <c r="C147" s="2" t="s">
        <v>38</v>
      </c>
      <c r="D147">
        <v>0</v>
      </c>
      <c r="E147">
        <f>VLOOKUP(B147,Sheet5!A:B,2,0)</f>
        <v>9</v>
      </c>
      <c r="F147" t="str">
        <f t="shared" si="2"/>
        <v>绿_0_9</v>
      </c>
      <c r="G147" s="3">
        <v>15</v>
      </c>
      <c r="H147" s="3">
        <v>5</v>
      </c>
    </row>
    <row r="148" spans="1:8" ht="16.5" customHeight="1">
      <c r="A148" s="2" t="s">
        <v>166</v>
      </c>
      <c r="B148" s="2" t="s">
        <v>155</v>
      </c>
      <c r="C148" s="2" t="s">
        <v>38</v>
      </c>
      <c r="D148">
        <v>0</v>
      </c>
      <c r="E148">
        <f>VLOOKUP(B148,Sheet5!A:B,2,0)</f>
        <v>14</v>
      </c>
      <c r="F148" t="str">
        <f t="shared" si="2"/>
        <v>绿_0_14</v>
      </c>
      <c r="G148" s="3">
        <v>21</v>
      </c>
      <c r="H148" s="3">
        <v>7</v>
      </c>
    </row>
    <row r="149" spans="1:8" ht="16.5" customHeight="1">
      <c r="A149" s="2" t="s">
        <v>166</v>
      </c>
      <c r="B149" s="2" t="s">
        <v>156</v>
      </c>
      <c r="C149" s="2" t="s">
        <v>38</v>
      </c>
      <c r="D149">
        <v>0</v>
      </c>
      <c r="E149">
        <f>VLOOKUP(B149,Sheet5!A:B,2,0)</f>
        <v>5</v>
      </c>
      <c r="F149" t="str">
        <f t="shared" si="2"/>
        <v>绿_0_5</v>
      </c>
      <c r="G149" s="3">
        <v>436</v>
      </c>
      <c r="H149" s="3">
        <v>123</v>
      </c>
    </row>
    <row r="150" spans="1:8" ht="16.5" customHeight="1">
      <c r="A150" s="2" t="s">
        <v>166</v>
      </c>
      <c r="B150" s="2" t="s">
        <v>157</v>
      </c>
      <c r="C150" s="2" t="s">
        <v>38</v>
      </c>
      <c r="D150">
        <v>0</v>
      </c>
      <c r="E150">
        <f>VLOOKUP(B150,Sheet5!A:B,2,0)</f>
        <v>10</v>
      </c>
      <c r="F150" t="str">
        <f t="shared" si="2"/>
        <v>绿_0_10</v>
      </c>
      <c r="G150" s="3">
        <v>41</v>
      </c>
      <c r="H150" s="3">
        <v>14</v>
      </c>
    </row>
    <row r="151" spans="1:8" ht="16.5" customHeight="1">
      <c r="A151" s="2" t="s">
        <v>166</v>
      </c>
      <c r="B151" s="2" t="s">
        <v>158</v>
      </c>
      <c r="C151" s="2" t="s">
        <v>38</v>
      </c>
      <c r="D151">
        <v>0</v>
      </c>
      <c r="E151">
        <f>VLOOKUP(B151,Sheet5!A:B,2,0)</f>
        <v>15</v>
      </c>
      <c r="F151" t="str">
        <f t="shared" si="2"/>
        <v>绿_0_15</v>
      </c>
      <c r="G151" s="3">
        <v>43</v>
      </c>
      <c r="H151" s="3">
        <v>14</v>
      </c>
    </row>
    <row r="152" spans="1:8" ht="16.5" customHeight="1">
      <c r="A152" s="2" t="s">
        <v>166</v>
      </c>
      <c r="B152" s="2" t="s">
        <v>159</v>
      </c>
      <c r="C152" s="2" t="s">
        <v>38</v>
      </c>
      <c r="D152">
        <v>0</v>
      </c>
      <c r="E152">
        <f>VLOOKUP(B152,Sheet5!A:B,2,0)</f>
        <v>18</v>
      </c>
      <c r="F152" t="str">
        <f t="shared" si="2"/>
        <v>绿_0_18</v>
      </c>
      <c r="G152" s="3">
        <v>12</v>
      </c>
      <c r="H152" s="3">
        <v>5</v>
      </c>
    </row>
    <row r="153" spans="1:8" ht="16.5" customHeight="1">
      <c r="A153" s="2" t="s">
        <v>166</v>
      </c>
      <c r="B153" s="2" t="s">
        <v>160</v>
      </c>
      <c r="C153" s="2" t="s">
        <v>38</v>
      </c>
      <c r="D153">
        <v>0</v>
      </c>
      <c r="E153">
        <f>VLOOKUP(B153,Sheet5!A:B,2,0)</f>
        <v>23</v>
      </c>
      <c r="F153" t="str">
        <f t="shared" si="2"/>
        <v>绿_0_23</v>
      </c>
      <c r="G153" s="3">
        <v>45</v>
      </c>
      <c r="H153" s="3">
        <v>14</v>
      </c>
    </row>
    <row r="154" spans="1:8" ht="16.5" customHeight="1">
      <c r="A154" s="2" t="s">
        <v>166</v>
      </c>
      <c r="B154" s="2" t="s">
        <v>161</v>
      </c>
      <c r="C154" s="2" t="s">
        <v>38</v>
      </c>
      <c r="D154">
        <v>0</v>
      </c>
      <c r="E154">
        <f>VLOOKUP(B154,Sheet5!A:B,2,0)</f>
        <v>40</v>
      </c>
      <c r="F154" t="str">
        <f t="shared" si="2"/>
        <v>绿_0_40</v>
      </c>
      <c r="G154" s="3">
        <v>5</v>
      </c>
      <c r="H154" s="3">
        <v>3</v>
      </c>
    </row>
    <row r="155" spans="1:8" ht="16.5" customHeight="1">
      <c r="A155" s="2" t="s">
        <v>166</v>
      </c>
      <c r="B155" s="2" t="s">
        <v>162</v>
      </c>
      <c r="C155" s="2" t="s">
        <v>38</v>
      </c>
      <c r="D155">
        <v>0</v>
      </c>
      <c r="E155">
        <f>VLOOKUP(B155,Sheet5!A:B,2,0)</f>
        <v>28</v>
      </c>
      <c r="F155" t="str">
        <f t="shared" si="2"/>
        <v>绿_0_28</v>
      </c>
      <c r="G155" s="3">
        <v>14</v>
      </c>
      <c r="H155" s="3">
        <v>5</v>
      </c>
    </row>
    <row r="156" spans="1:8" ht="16.5" customHeight="1">
      <c r="A156" s="2" t="s">
        <v>166</v>
      </c>
      <c r="B156" s="2" t="s">
        <v>163</v>
      </c>
      <c r="C156" s="2" t="s">
        <v>38</v>
      </c>
      <c r="D156">
        <v>0</v>
      </c>
      <c r="E156">
        <f>VLOOKUP(B156,Sheet5!A:B,2,0)</f>
        <v>33</v>
      </c>
      <c r="F156" t="str">
        <f t="shared" si="2"/>
        <v>绿_0_33</v>
      </c>
      <c r="G156" s="3">
        <v>14</v>
      </c>
      <c r="H156" s="3">
        <v>5</v>
      </c>
    </row>
    <row r="157" spans="1:8" ht="16.5" customHeight="1">
      <c r="A157" s="2" t="s">
        <v>166</v>
      </c>
      <c r="B157" s="2" t="s">
        <v>164</v>
      </c>
      <c r="C157" s="2" t="s">
        <v>38</v>
      </c>
      <c r="D157">
        <v>0</v>
      </c>
      <c r="E157">
        <f>VLOOKUP(B157,Sheet5!A:B,2,0)</f>
        <v>61</v>
      </c>
      <c r="F157" t="str">
        <f t="shared" si="2"/>
        <v>绿_0_61</v>
      </c>
      <c r="G157" s="3">
        <v>17</v>
      </c>
      <c r="H157" s="3">
        <v>5</v>
      </c>
    </row>
    <row r="158" spans="1:8" ht="16.5" customHeight="1">
      <c r="A158" s="2" t="s">
        <v>166</v>
      </c>
      <c r="B158" s="2" t="s">
        <v>153</v>
      </c>
      <c r="C158" s="2" t="s">
        <v>38</v>
      </c>
      <c r="D158">
        <v>1</v>
      </c>
      <c r="E158">
        <f>VLOOKUP(B158,Sheet5!A:B,2,0)</f>
        <v>4</v>
      </c>
      <c r="F158" t="str">
        <f t="shared" si="2"/>
        <v>绿_1_4</v>
      </c>
      <c r="G158" s="3">
        <v>19</v>
      </c>
      <c r="H158" s="3">
        <v>7</v>
      </c>
    </row>
    <row r="159" spans="1:8" ht="16.5" customHeight="1">
      <c r="A159" s="2" t="s">
        <v>166</v>
      </c>
      <c r="B159" s="2" t="s">
        <v>154</v>
      </c>
      <c r="C159" s="2" t="s">
        <v>38</v>
      </c>
      <c r="D159">
        <v>1</v>
      </c>
      <c r="E159">
        <f>VLOOKUP(B159,Sheet5!A:B,2,0)</f>
        <v>9</v>
      </c>
      <c r="F159" t="str">
        <f t="shared" si="2"/>
        <v>绿_1_9</v>
      </c>
      <c r="G159" s="3">
        <v>11</v>
      </c>
      <c r="H159" s="3">
        <v>5</v>
      </c>
    </row>
    <row r="160" spans="1:8" ht="16.5" customHeight="1">
      <c r="A160" s="2" t="s">
        <v>166</v>
      </c>
      <c r="B160" s="2" t="s">
        <v>155</v>
      </c>
      <c r="C160" s="2" t="s">
        <v>38</v>
      </c>
      <c r="D160">
        <v>1</v>
      </c>
      <c r="E160">
        <f>VLOOKUP(B160,Sheet5!A:B,2,0)</f>
        <v>14</v>
      </c>
      <c r="F160" t="str">
        <f t="shared" si="2"/>
        <v>绿_1_14</v>
      </c>
      <c r="G160" s="3">
        <v>16</v>
      </c>
      <c r="H160" s="3">
        <v>7</v>
      </c>
    </row>
    <row r="161" spans="1:8" ht="16.5" customHeight="1">
      <c r="A161" s="2" t="s">
        <v>166</v>
      </c>
      <c r="B161" s="2" t="s">
        <v>156</v>
      </c>
      <c r="C161" s="2" t="s">
        <v>38</v>
      </c>
      <c r="D161">
        <v>1</v>
      </c>
      <c r="E161">
        <f>VLOOKUP(B161,Sheet5!A:B,2,0)</f>
        <v>5</v>
      </c>
      <c r="F161" t="str">
        <f t="shared" si="2"/>
        <v>绿_1_5</v>
      </c>
      <c r="G161" s="3">
        <v>328</v>
      </c>
      <c r="H161" s="3">
        <v>86</v>
      </c>
    </row>
    <row r="162" spans="1:8" ht="16.5" customHeight="1">
      <c r="A162" s="2" t="s">
        <v>166</v>
      </c>
      <c r="B162" s="2" t="s">
        <v>157</v>
      </c>
      <c r="C162" s="2" t="s">
        <v>38</v>
      </c>
      <c r="D162">
        <v>1</v>
      </c>
      <c r="E162">
        <f>VLOOKUP(B162,Sheet5!A:B,2,0)</f>
        <v>10</v>
      </c>
      <c r="F162" t="str">
        <f t="shared" si="2"/>
        <v>绿_1_10</v>
      </c>
      <c r="G162" s="3">
        <v>31</v>
      </c>
      <c r="H162" s="3">
        <v>10</v>
      </c>
    </row>
    <row r="163" spans="1:8" ht="16.5" customHeight="1">
      <c r="A163" s="2" t="s">
        <v>166</v>
      </c>
      <c r="B163" s="2" t="s">
        <v>158</v>
      </c>
      <c r="C163" s="2" t="s">
        <v>38</v>
      </c>
      <c r="D163">
        <v>1</v>
      </c>
      <c r="E163">
        <f>VLOOKUP(B163,Sheet5!A:B,2,0)</f>
        <v>15</v>
      </c>
      <c r="F163" t="str">
        <f t="shared" si="2"/>
        <v>绿_1_15</v>
      </c>
      <c r="G163" s="3">
        <v>31</v>
      </c>
      <c r="H163" s="3">
        <v>11</v>
      </c>
    </row>
    <row r="164" spans="1:8" ht="16.5" customHeight="1">
      <c r="A164" s="2" t="s">
        <v>166</v>
      </c>
      <c r="B164" s="2" t="s">
        <v>159</v>
      </c>
      <c r="C164" s="2" t="s">
        <v>38</v>
      </c>
      <c r="D164">
        <v>1</v>
      </c>
      <c r="E164">
        <f>VLOOKUP(B164,Sheet5!A:B,2,0)</f>
        <v>18</v>
      </c>
      <c r="F164" t="str">
        <f t="shared" si="2"/>
        <v>绿_1_18</v>
      </c>
      <c r="G164" s="3">
        <v>9</v>
      </c>
      <c r="H164" s="3">
        <v>4</v>
      </c>
    </row>
    <row r="165" spans="1:8" ht="16.5" customHeight="1">
      <c r="A165" s="2" t="s">
        <v>166</v>
      </c>
      <c r="B165" s="2" t="s">
        <v>160</v>
      </c>
      <c r="C165" s="2" t="s">
        <v>38</v>
      </c>
      <c r="D165">
        <v>1</v>
      </c>
      <c r="E165">
        <f>VLOOKUP(B165,Sheet5!A:B,2,0)</f>
        <v>23</v>
      </c>
      <c r="F165" t="str">
        <f t="shared" si="2"/>
        <v>绿_1_23</v>
      </c>
      <c r="G165" s="3">
        <v>30</v>
      </c>
      <c r="H165" s="3">
        <v>12</v>
      </c>
    </row>
    <row r="166" spans="1:8" ht="16.5" customHeight="1">
      <c r="A166" s="2" t="s">
        <v>166</v>
      </c>
      <c r="B166" s="2" t="s">
        <v>161</v>
      </c>
      <c r="C166" s="2" t="s">
        <v>38</v>
      </c>
      <c r="D166">
        <v>1</v>
      </c>
      <c r="E166">
        <f>VLOOKUP(B166,Sheet5!A:B,2,0)</f>
        <v>40</v>
      </c>
      <c r="F166" t="str">
        <f t="shared" si="2"/>
        <v>绿_1_40</v>
      </c>
      <c r="G166" s="3">
        <v>5</v>
      </c>
      <c r="H166" s="3">
        <v>3</v>
      </c>
    </row>
    <row r="167" spans="1:8" ht="16.5" customHeight="1">
      <c r="A167" s="2" t="s">
        <v>166</v>
      </c>
      <c r="B167" s="2" t="s">
        <v>162</v>
      </c>
      <c r="C167" s="2" t="s">
        <v>38</v>
      </c>
      <c r="D167">
        <v>1</v>
      </c>
      <c r="E167">
        <f>VLOOKUP(B167,Sheet5!A:B,2,0)</f>
        <v>28</v>
      </c>
      <c r="F167" t="str">
        <f t="shared" si="2"/>
        <v>绿_1_28</v>
      </c>
      <c r="G167" s="3">
        <v>10</v>
      </c>
      <c r="H167" s="3">
        <v>5</v>
      </c>
    </row>
    <row r="168" spans="1:8" ht="16.5" customHeight="1">
      <c r="A168" s="2" t="s">
        <v>166</v>
      </c>
      <c r="B168" s="2" t="s">
        <v>163</v>
      </c>
      <c r="C168" s="2" t="s">
        <v>38</v>
      </c>
      <c r="D168">
        <v>1</v>
      </c>
      <c r="E168">
        <f>VLOOKUP(B168,Sheet5!A:B,2,0)</f>
        <v>33</v>
      </c>
      <c r="F168" t="str">
        <f t="shared" si="2"/>
        <v>绿_1_33</v>
      </c>
      <c r="G168" s="3">
        <v>10</v>
      </c>
      <c r="H168" s="3">
        <v>5</v>
      </c>
    </row>
    <row r="169" spans="1:8" ht="16.5" customHeight="1">
      <c r="A169" s="2" t="s">
        <v>166</v>
      </c>
      <c r="B169" s="2" t="s">
        <v>164</v>
      </c>
      <c r="C169" s="2" t="s">
        <v>38</v>
      </c>
      <c r="D169">
        <v>1</v>
      </c>
      <c r="E169">
        <f>VLOOKUP(B169,Sheet5!A:B,2,0)</f>
        <v>61</v>
      </c>
      <c r="F169" t="str">
        <f t="shared" si="2"/>
        <v>绿_1_61</v>
      </c>
      <c r="G169" s="3">
        <v>13</v>
      </c>
      <c r="H169" s="3">
        <v>5</v>
      </c>
    </row>
    <row r="170" spans="1:8" ht="16.5" customHeight="1">
      <c r="A170" s="2" t="s">
        <v>166</v>
      </c>
      <c r="B170" s="2" t="s">
        <v>153</v>
      </c>
      <c r="C170" s="2" t="s">
        <v>38</v>
      </c>
      <c r="D170">
        <v>2</v>
      </c>
      <c r="E170">
        <f>VLOOKUP(B170,Sheet5!A:B,2,0)</f>
        <v>4</v>
      </c>
      <c r="F170" t="str">
        <f t="shared" si="2"/>
        <v>绿_2_4</v>
      </c>
      <c r="G170" s="3">
        <v>19</v>
      </c>
      <c r="H170" s="3">
        <v>7</v>
      </c>
    </row>
    <row r="171" spans="1:8" ht="16.5" customHeight="1">
      <c r="A171" s="2" t="s">
        <v>166</v>
      </c>
      <c r="B171" s="2" t="s">
        <v>154</v>
      </c>
      <c r="C171" s="2" t="s">
        <v>38</v>
      </c>
      <c r="D171">
        <v>2</v>
      </c>
      <c r="E171">
        <f>VLOOKUP(B171,Sheet5!A:B,2,0)</f>
        <v>9</v>
      </c>
      <c r="F171" t="str">
        <f t="shared" si="2"/>
        <v>绿_2_9</v>
      </c>
      <c r="G171" s="3">
        <v>11</v>
      </c>
      <c r="H171" s="3">
        <v>5</v>
      </c>
    </row>
    <row r="172" spans="1:8" ht="16.5" customHeight="1">
      <c r="A172" s="2" t="s">
        <v>166</v>
      </c>
      <c r="B172" s="2" t="s">
        <v>155</v>
      </c>
      <c r="C172" s="2" t="s">
        <v>38</v>
      </c>
      <c r="D172">
        <v>2</v>
      </c>
      <c r="E172">
        <f>VLOOKUP(B172,Sheet5!A:B,2,0)</f>
        <v>14</v>
      </c>
      <c r="F172" t="str">
        <f t="shared" si="2"/>
        <v>绿_2_14</v>
      </c>
      <c r="G172" s="3">
        <v>16</v>
      </c>
      <c r="H172" s="3">
        <v>7</v>
      </c>
    </row>
    <row r="173" spans="1:8" ht="16.5" customHeight="1">
      <c r="A173" s="2" t="s">
        <v>166</v>
      </c>
      <c r="B173" s="2" t="s">
        <v>156</v>
      </c>
      <c r="C173" s="2" t="s">
        <v>38</v>
      </c>
      <c r="D173">
        <v>2</v>
      </c>
      <c r="E173">
        <f>VLOOKUP(B173,Sheet5!A:B,2,0)</f>
        <v>5</v>
      </c>
      <c r="F173" t="str">
        <f t="shared" si="2"/>
        <v>绿_2_5</v>
      </c>
      <c r="G173" s="3">
        <v>328</v>
      </c>
      <c r="H173" s="3">
        <v>86</v>
      </c>
    </row>
    <row r="174" spans="1:8" ht="16.5" customHeight="1">
      <c r="A174" s="2" t="s">
        <v>166</v>
      </c>
      <c r="B174" s="2" t="s">
        <v>157</v>
      </c>
      <c r="C174" s="2" t="s">
        <v>38</v>
      </c>
      <c r="D174">
        <v>2</v>
      </c>
      <c r="E174">
        <f>VLOOKUP(B174,Sheet5!A:B,2,0)</f>
        <v>10</v>
      </c>
      <c r="F174" t="str">
        <f t="shared" si="2"/>
        <v>绿_2_10</v>
      </c>
      <c r="G174" s="3">
        <v>31</v>
      </c>
      <c r="H174" s="3">
        <v>10</v>
      </c>
    </row>
    <row r="175" spans="1:8" ht="16.5" customHeight="1">
      <c r="A175" s="2" t="s">
        <v>166</v>
      </c>
      <c r="B175" s="2" t="s">
        <v>158</v>
      </c>
      <c r="C175" s="2" t="s">
        <v>38</v>
      </c>
      <c r="D175">
        <v>2</v>
      </c>
      <c r="E175">
        <f>VLOOKUP(B175,Sheet5!A:B,2,0)</f>
        <v>15</v>
      </c>
      <c r="F175" t="str">
        <f t="shared" si="2"/>
        <v>绿_2_15</v>
      </c>
      <c r="G175" s="3">
        <v>31</v>
      </c>
      <c r="H175" s="3">
        <v>11</v>
      </c>
    </row>
    <row r="176" spans="1:8" ht="16.5" customHeight="1">
      <c r="A176" s="2" t="s">
        <v>166</v>
      </c>
      <c r="B176" s="2" t="s">
        <v>159</v>
      </c>
      <c r="C176" s="2" t="s">
        <v>38</v>
      </c>
      <c r="D176">
        <v>2</v>
      </c>
      <c r="E176">
        <f>VLOOKUP(B176,Sheet5!A:B,2,0)</f>
        <v>18</v>
      </c>
      <c r="F176" t="str">
        <f t="shared" si="2"/>
        <v>绿_2_18</v>
      </c>
      <c r="G176" s="3">
        <v>9</v>
      </c>
      <c r="H176" s="3">
        <v>4</v>
      </c>
    </row>
    <row r="177" spans="1:8" ht="16.5" customHeight="1">
      <c r="A177" s="2" t="s">
        <v>166</v>
      </c>
      <c r="B177" s="2" t="s">
        <v>160</v>
      </c>
      <c r="C177" s="2" t="s">
        <v>38</v>
      </c>
      <c r="D177">
        <v>2</v>
      </c>
      <c r="E177">
        <f>VLOOKUP(B177,Sheet5!A:B,2,0)</f>
        <v>23</v>
      </c>
      <c r="F177" t="str">
        <f t="shared" si="2"/>
        <v>绿_2_23</v>
      </c>
      <c r="G177" s="3">
        <v>30</v>
      </c>
      <c r="H177" s="3">
        <v>12</v>
      </c>
    </row>
    <row r="178" spans="1:8" ht="16.5" customHeight="1">
      <c r="A178" s="2" t="s">
        <v>166</v>
      </c>
      <c r="B178" s="2" t="s">
        <v>161</v>
      </c>
      <c r="C178" s="2" t="s">
        <v>38</v>
      </c>
      <c r="D178">
        <v>2</v>
      </c>
      <c r="E178">
        <f>VLOOKUP(B178,Sheet5!A:B,2,0)</f>
        <v>40</v>
      </c>
      <c r="F178" t="str">
        <f t="shared" si="2"/>
        <v>绿_2_40</v>
      </c>
      <c r="G178" s="3">
        <v>5</v>
      </c>
      <c r="H178" s="3">
        <v>3</v>
      </c>
    </row>
    <row r="179" spans="1:8" ht="16.5" customHeight="1">
      <c r="A179" s="2" t="s">
        <v>166</v>
      </c>
      <c r="B179" s="2" t="s">
        <v>162</v>
      </c>
      <c r="C179" s="2" t="s">
        <v>38</v>
      </c>
      <c r="D179">
        <v>2</v>
      </c>
      <c r="E179">
        <f>VLOOKUP(B179,Sheet5!A:B,2,0)</f>
        <v>28</v>
      </c>
      <c r="F179" t="str">
        <f t="shared" si="2"/>
        <v>绿_2_28</v>
      </c>
      <c r="G179" s="3">
        <v>10</v>
      </c>
      <c r="H179" s="3">
        <v>5</v>
      </c>
    </row>
    <row r="180" spans="1:8" ht="16.5" customHeight="1">
      <c r="A180" s="2" t="s">
        <v>166</v>
      </c>
      <c r="B180" s="2" t="s">
        <v>163</v>
      </c>
      <c r="C180" s="2" t="s">
        <v>38</v>
      </c>
      <c r="D180">
        <v>2</v>
      </c>
      <c r="E180">
        <f>VLOOKUP(B180,Sheet5!A:B,2,0)</f>
        <v>33</v>
      </c>
      <c r="F180" t="str">
        <f t="shared" si="2"/>
        <v>绿_2_33</v>
      </c>
      <c r="G180" s="3">
        <v>10</v>
      </c>
      <c r="H180" s="3">
        <v>5</v>
      </c>
    </row>
    <row r="181" spans="1:8" ht="16.5" customHeight="1">
      <c r="A181" s="2" t="s">
        <v>166</v>
      </c>
      <c r="B181" s="2" t="s">
        <v>164</v>
      </c>
      <c r="C181" s="2" t="s">
        <v>38</v>
      </c>
      <c r="D181">
        <v>2</v>
      </c>
      <c r="E181">
        <f>VLOOKUP(B181,Sheet5!A:B,2,0)</f>
        <v>61</v>
      </c>
      <c r="F181" t="str">
        <f t="shared" si="2"/>
        <v>绿_2_61</v>
      </c>
      <c r="G181" s="3">
        <v>13</v>
      </c>
      <c r="H181" s="3">
        <v>5</v>
      </c>
    </row>
    <row r="182" spans="1:8" ht="16.5" customHeight="1">
      <c r="A182" s="2" t="s">
        <v>166</v>
      </c>
      <c r="B182" s="2" t="s">
        <v>153</v>
      </c>
      <c r="C182" s="2" t="s">
        <v>38</v>
      </c>
      <c r="D182">
        <v>3</v>
      </c>
      <c r="E182">
        <f>VLOOKUP(B182,Sheet5!A:B,2,0)</f>
        <v>4</v>
      </c>
      <c r="F182" t="str">
        <f t="shared" si="2"/>
        <v>绿_3_4</v>
      </c>
      <c r="G182" s="3">
        <v>19</v>
      </c>
      <c r="H182" s="3">
        <v>7</v>
      </c>
    </row>
    <row r="183" spans="1:8" ht="16.5" customHeight="1">
      <c r="A183" s="2" t="s">
        <v>166</v>
      </c>
      <c r="B183" s="2" t="s">
        <v>154</v>
      </c>
      <c r="C183" s="2" t="s">
        <v>38</v>
      </c>
      <c r="D183">
        <v>3</v>
      </c>
      <c r="E183">
        <f>VLOOKUP(B183,Sheet5!A:B,2,0)</f>
        <v>9</v>
      </c>
      <c r="F183" t="str">
        <f t="shared" si="2"/>
        <v>绿_3_9</v>
      </c>
      <c r="G183" s="3">
        <v>11</v>
      </c>
      <c r="H183" s="3">
        <v>5</v>
      </c>
    </row>
    <row r="184" spans="1:8" ht="16.5" customHeight="1">
      <c r="A184" s="2" t="s">
        <v>166</v>
      </c>
      <c r="B184" s="2" t="s">
        <v>155</v>
      </c>
      <c r="C184" s="2" t="s">
        <v>38</v>
      </c>
      <c r="D184">
        <v>3</v>
      </c>
      <c r="E184">
        <f>VLOOKUP(B184,Sheet5!A:B,2,0)</f>
        <v>14</v>
      </c>
      <c r="F184" t="str">
        <f t="shared" si="2"/>
        <v>绿_3_14</v>
      </c>
      <c r="G184" s="3">
        <v>16</v>
      </c>
      <c r="H184" s="3">
        <v>7</v>
      </c>
    </row>
    <row r="185" spans="1:8" ht="16.5" customHeight="1">
      <c r="A185" s="2" t="s">
        <v>166</v>
      </c>
      <c r="B185" s="2" t="s">
        <v>156</v>
      </c>
      <c r="C185" s="2" t="s">
        <v>38</v>
      </c>
      <c r="D185">
        <v>3</v>
      </c>
      <c r="E185">
        <f>VLOOKUP(B185,Sheet5!A:B,2,0)</f>
        <v>5</v>
      </c>
      <c r="F185" t="str">
        <f t="shared" si="2"/>
        <v>绿_3_5</v>
      </c>
      <c r="G185" s="3">
        <v>328</v>
      </c>
      <c r="H185" s="3">
        <v>86</v>
      </c>
    </row>
    <row r="186" spans="1:8" ht="16.5" customHeight="1">
      <c r="A186" s="2" t="s">
        <v>166</v>
      </c>
      <c r="B186" s="2" t="s">
        <v>157</v>
      </c>
      <c r="C186" s="2" t="s">
        <v>38</v>
      </c>
      <c r="D186">
        <v>3</v>
      </c>
      <c r="E186">
        <f>VLOOKUP(B186,Sheet5!A:B,2,0)</f>
        <v>10</v>
      </c>
      <c r="F186" t="str">
        <f t="shared" si="2"/>
        <v>绿_3_10</v>
      </c>
      <c r="G186" s="3">
        <v>31</v>
      </c>
      <c r="H186" s="3">
        <v>10</v>
      </c>
    </row>
    <row r="187" spans="1:8" ht="16.5" customHeight="1">
      <c r="A187" s="2" t="s">
        <v>166</v>
      </c>
      <c r="B187" s="2" t="s">
        <v>158</v>
      </c>
      <c r="C187" s="2" t="s">
        <v>38</v>
      </c>
      <c r="D187">
        <v>3</v>
      </c>
      <c r="E187">
        <f>VLOOKUP(B187,Sheet5!A:B,2,0)</f>
        <v>15</v>
      </c>
      <c r="F187" t="str">
        <f t="shared" si="2"/>
        <v>绿_3_15</v>
      </c>
      <c r="G187" s="3">
        <v>31</v>
      </c>
      <c r="H187" s="3">
        <v>11</v>
      </c>
    </row>
    <row r="188" spans="1:8" ht="16.5" customHeight="1">
      <c r="A188" s="2" t="s">
        <v>166</v>
      </c>
      <c r="B188" s="2" t="s">
        <v>159</v>
      </c>
      <c r="C188" s="2" t="s">
        <v>38</v>
      </c>
      <c r="D188">
        <v>3</v>
      </c>
      <c r="E188">
        <f>VLOOKUP(B188,Sheet5!A:B,2,0)</f>
        <v>18</v>
      </c>
      <c r="F188" t="str">
        <f t="shared" si="2"/>
        <v>绿_3_18</v>
      </c>
      <c r="G188" s="3">
        <v>9</v>
      </c>
      <c r="H188" s="3">
        <v>4</v>
      </c>
    </row>
    <row r="189" spans="1:8" ht="16.5" customHeight="1">
      <c r="A189" s="2" t="s">
        <v>166</v>
      </c>
      <c r="B189" s="2" t="s">
        <v>160</v>
      </c>
      <c r="C189" s="2" t="s">
        <v>38</v>
      </c>
      <c r="D189">
        <v>3</v>
      </c>
      <c r="E189">
        <f>VLOOKUP(B189,Sheet5!A:B,2,0)</f>
        <v>23</v>
      </c>
      <c r="F189" t="str">
        <f t="shared" si="2"/>
        <v>绿_3_23</v>
      </c>
      <c r="G189" s="3">
        <v>30</v>
      </c>
      <c r="H189" s="3">
        <v>12</v>
      </c>
    </row>
    <row r="190" spans="1:8" ht="16.5" customHeight="1">
      <c r="A190" s="2" t="s">
        <v>166</v>
      </c>
      <c r="B190" s="2" t="s">
        <v>161</v>
      </c>
      <c r="C190" s="2" t="s">
        <v>38</v>
      </c>
      <c r="D190">
        <v>3</v>
      </c>
      <c r="E190">
        <f>VLOOKUP(B190,Sheet5!A:B,2,0)</f>
        <v>40</v>
      </c>
      <c r="F190" t="str">
        <f t="shared" si="2"/>
        <v>绿_3_40</v>
      </c>
      <c r="G190" s="3">
        <v>5</v>
      </c>
      <c r="H190" s="3">
        <v>3</v>
      </c>
    </row>
    <row r="191" spans="1:8" ht="16.5" customHeight="1">
      <c r="A191" s="2" t="s">
        <v>166</v>
      </c>
      <c r="B191" s="2" t="s">
        <v>162</v>
      </c>
      <c r="C191" s="2" t="s">
        <v>38</v>
      </c>
      <c r="D191">
        <v>3</v>
      </c>
      <c r="E191">
        <f>VLOOKUP(B191,Sheet5!A:B,2,0)</f>
        <v>28</v>
      </c>
      <c r="F191" t="str">
        <f t="shared" si="2"/>
        <v>绿_3_28</v>
      </c>
      <c r="G191" s="3">
        <v>10</v>
      </c>
      <c r="H191" s="3">
        <v>5</v>
      </c>
    </row>
    <row r="192" spans="1:8" ht="16.5" customHeight="1">
      <c r="A192" s="2" t="s">
        <v>166</v>
      </c>
      <c r="B192" s="2" t="s">
        <v>163</v>
      </c>
      <c r="C192" s="2" t="s">
        <v>38</v>
      </c>
      <c r="D192">
        <v>3</v>
      </c>
      <c r="E192">
        <f>VLOOKUP(B192,Sheet5!A:B,2,0)</f>
        <v>33</v>
      </c>
      <c r="F192" t="str">
        <f t="shared" si="2"/>
        <v>绿_3_33</v>
      </c>
      <c r="G192" s="3">
        <v>10</v>
      </c>
      <c r="H192" s="3">
        <v>5</v>
      </c>
    </row>
    <row r="193" spans="1:8" ht="16.5" customHeight="1">
      <c r="A193" s="2" t="s">
        <v>166</v>
      </c>
      <c r="B193" s="2" t="s">
        <v>164</v>
      </c>
      <c r="C193" s="2" t="s">
        <v>38</v>
      </c>
      <c r="D193">
        <v>3</v>
      </c>
      <c r="E193">
        <f>VLOOKUP(B193,Sheet5!A:B,2,0)</f>
        <v>61</v>
      </c>
      <c r="F193" t="str">
        <f t="shared" si="2"/>
        <v>绿_3_61</v>
      </c>
      <c r="G193" s="3">
        <v>13</v>
      </c>
      <c r="H193" s="3">
        <v>5</v>
      </c>
    </row>
    <row r="194" spans="1:8" ht="16.5" customHeight="1">
      <c r="A194" s="2" t="s">
        <v>166</v>
      </c>
      <c r="B194" s="2" t="s">
        <v>153</v>
      </c>
      <c r="C194" s="2" t="s">
        <v>39</v>
      </c>
      <c r="D194">
        <v>0</v>
      </c>
      <c r="E194">
        <f>VLOOKUP(B194,Sheet5!A:B,2,0)</f>
        <v>4</v>
      </c>
      <c r="F194" t="str">
        <f t="shared" ref="F194:F241" si="3">C194&amp;"_"&amp;D194&amp;"_"&amp;E194</f>
        <v>白_0_4</v>
      </c>
      <c r="G194" s="3">
        <v>17</v>
      </c>
      <c r="H194" s="3">
        <v>6</v>
      </c>
    </row>
    <row r="195" spans="1:8" ht="16.5" customHeight="1">
      <c r="A195" s="2" t="s">
        <v>166</v>
      </c>
      <c r="B195" s="2" t="s">
        <v>154</v>
      </c>
      <c r="C195" s="2" t="s">
        <v>39</v>
      </c>
      <c r="D195">
        <v>0</v>
      </c>
      <c r="E195">
        <f>VLOOKUP(B195,Sheet5!A:B,2,0)</f>
        <v>9</v>
      </c>
      <c r="F195" t="str">
        <f t="shared" si="3"/>
        <v>白_0_9</v>
      </c>
      <c r="G195" s="3">
        <v>11</v>
      </c>
      <c r="H195" s="3">
        <v>4</v>
      </c>
    </row>
    <row r="196" spans="1:8" ht="16.5" customHeight="1">
      <c r="A196" s="2" t="s">
        <v>166</v>
      </c>
      <c r="B196" s="2" t="s">
        <v>155</v>
      </c>
      <c r="C196" s="2" t="s">
        <v>39</v>
      </c>
      <c r="D196">
        <v>0</v>
      </c>
      <c r="E196">
        <f>VLOOKUP(B196,Sheet5!A:B,2,0)</f>
        <v>14</v>
      </c>
      <c r="F196" t="str">
        <f t="shared" si="3"/>
        <v>白_0_14</v>
      </c>
      <c r="G196" s="3">
        <v>15</v>
      </c>
      <c r="H196" s="3">
        <v>5</v>
      </c>
    </row>
    <row r="197" spans="1:8" ht="16.5" customHeight="1">
      <c r="A197" s="2" t="s">
        <v>166</v>
      </c>
      <c r="B197" s="2" t="s">
        <v>156</v>
      </c>
      <c r="C197" s="2" t="s">
        <v>39</v>
      </c>
      <c r="D197">
        <v>0</v>
      </c>
      <c r="E197">
        <f>VLOOKUP(B197,Sheet5!A:B,2,0)</f>
        <v>5</v>
      </c>
      <c r="F197" t="str">
        <f t="shared" si="3"/>
        <v>白_0_5</v>
      </c>
      <c r="G197" s="3">
        <v>306</v>
      </c>
      <c r="H197" s="3">
        <v>87</v>
      </c>
    </row>
    <row r="198" spans="1:8" ht="16.5" customHeight="1">
      <c r="A198" s="2" t="s">
        <v>166</v>
      </c>
      <c r="B198" s="2" t="s">
        <v>157</v>
      </c>
      <c r="C198" s="2" t="s">
        <v>39</v>
      </c>
      <c r="D198">
        <v>0</v>
      </c>
      <c r="E198">
        <f>VLOOKUP(B198,Sheet5!A:B,2,0)</f>
        <v>10</v>
      </c>
      <c r="F198" t="str">
        <f t="shared" si="3"/>
        <v>白_0_10</v>
      </c>
      <c r="G198" s="3">
        <v>29</v>
      </c>
      <c r="H198" s="3">
        <v>10</v>
      </c>
    </row>
    <row r="199" spans="1:8" ht="16.5" customHeight="1">
      <c r="A199" s="2" t="s">
        <v>166</v>
      </c>
      <c r="B199" s="2" t="s">
        <v>158</v>
      </c>
      <c r="C199" s="2" t="s">
        <v>39</v>
      </c>
      <c r="D199">
        <v>0</v>
      </c>
      <c r="E199">
        <f>VLOOKUP(B199,Sheet5!A:B,2,0)</f>
        <v>15</v>
      </c>
      <c r="F199" t="str">
        <f t="shared" si="3"/>
        <v>白_0_15</v>
      </c>
      <c r="G199" s="3">
        <v>31</v>
      </c>
      <c r="H199" s="3">
        <v>10</v>
      </c>
    </row>
    <row r="200" spans="1:8" ht="16.5" customHeight="1">
      <c r="A200" s="2" t="s">
        <v>166</v>
      </c>
      <c r="B200" s="2" t="s">
        <v>159</v>
      </c>
      <c r="C200" s="2" t="s">
        <v>39</v>
      </c>
      <c r="D200">
        <v>0</v>
      </c>
      <c r="E200">
        <f>VLOOKUP(B200,Sheet5!A:B,2,0)</f>
        <v>18</v>
      </c>
      <c r="F200" t="str">
        <f t="shared" si="3"/>
        <v>白_0_18</v>
      </c>
      <c r="G200" s="3">
        <v>9</v>
      </c>
      <c r="H200" s="3">
        <v>4</v>
      </c>
    </row>
    <row r="201" spans="1:8" ht="16.5" customHeight="1">
      <c r="A201" s="2" t="s">
        <v>166</v>
      </c>
      <c r="B201" s="2" t="s">
        <v>160</v>
      </c>
      <c r="C201" s="2" t="s">
        <v>39</v>
      </c>
      <c r="D201">
        <v>0</v>
      </c>
      <c r="E201">
        <f>VLOOKUP(B201,Sheet5!A:B,2,0)</f>
        <v>23</v>
      </c>
      <c r="F201" t="str">
        <f t="shared" si="3"/>
        <v>白_0_23</v>
      </c>
      <c r="G201" s="3">
        <v>32</v>
      </c>
      <c r="H201" s="3">
        <v>10</v>
      </c>
    </row>
    <row r="202" spans="1:8" ht="16.5" customHeight="1">
      <c r="A202" s="2" t="s">
        <v>166</v>
      </c>
      <c r="B202" s="2" t="s">
        <v>161</v>
      </c>
      <c r="C202" s="2" t="s">
        <v>39</v>
      </c>
      <c r="D202">
        <v>0</v>
      </c>
      <c r="E202">
        <f>VLOOKUP(B202,Sheet5!A:B,2,0)</f>
        <v>40</v>
      </c>
      <c r="F202" t="str">
        <f t="shared" si="3"/>
        <v>白_0_40</v>
      </c>
      <c r="G202" s="3">
        <v>4</v>
      </c>
      <c r="H202" s="3">
        <v>3</v>
      </c>
    </row>
    <row r="203" spans="1:8" ht="16.5" customHeight="1">
      <c r="A203" s="2" t="s">
        <v>166</v>
      </c>
      <c r="B203" s="2" t="s">
        <v>162</v>
      </c>
      <c r="C203" s="2" t="s">
        <v>39</v>
      </c>
      <c r="D203">
        <v>0</v>
      </c>
      <c r="E203">
        <f>VLOOKUP(B203,Sheet5!A:B,2,0)</f>
        <v>28</v>
      </c>
      <c r="F203" t="str">
        <f t="shared" si="3"/>
        <v>白_0_28</v>
      </c>
      <c r="G203" s="3">
        <v>10</v>
      </c>
      <c r="H203" s="3">
        <v>4</v>
      </c>
    </row>
    <row r="204" spans="1:8" ht="16.5" customHeight="1">
      <c r="A204" s="2" t="s">
        <v>166</v>
      </c>
      <c r="B204" s="2" t="s">
        <v>163</v>
      </c>
      <c r="C204" s="2" t="s">
        <v>39</v>
      </c>
      <c r="D204">
        <v>0</v>
      </c>
      <c r="E204">
        <f>VLOOKUP(B204,Sheet5!A:B,2,0)</f>
        <v>33</v>
      </c>
      <c r="F204" t="str">
        <f t="shared" si="3"/>
        <v>白_0_33</v>
      </c>
      <c r="G204" s="3">
        <v>10</v>
      </c>
      <c r="H204" s="3">
        <v>4</v>
      </c>
    </row>
    <row r="205" spans="1:8" ht="16.5" customHeight="1">
      <c r="A205" s="2" t="s">
        <v>166</v>
      </c>
      <c r="B205" s="2" t="s">
        <v>164</v>
      </c>
      <c r="C205" s="2" t="s">
        <v>39</v>
      </c>
      <c r="D205">
        <v>0</v>
      </c>
      <c r="E205">
        <f>VLOOKUP(B205,Sheet5!A:B,2,0)</f>
        <v>61</v>
      </c>
      <c r="F205" t="str">
        <f t="shared" si="3"/>
        <v>白_0_61</v>
      </c>
      <c r="G205" s="3">
        <v>12</v>
      </c>
      <c r="H205" s="3">
        <v>4</v>
      </c>
    </row>
    <row r="206" spans="1:8" ht="16.5" customHeight="1">
      <c r="A206" s="2" t="s">
        <v>166</v>
      </c>
      <c r="B206" s="2" t="s">
        <v>153</v>
      </c>
      <c r="C206" s="2" t="s">
        <v>39</v>
      </c>
      <c r="D206">
        <v>1</v>
      </c>
      <c r="E206">
        <f>VLOOKUP(B206,Sheet5!A:B,2,0)</f>
        <v>4</v>
      </c>
      <c r="F206" t="str">
        <f t="shared" si="3"/>
        <v>白_1_4</v>
      </c>
      <c r="G206" s="3">
        <v>14</v>
      </c>
      <c r="H206" s="3">
        <v>5</v>
      </c>
    </row>
    <row r="207" spans="1:8" ht="16.5" customHeight="1">
      <c r="A207" s="2" t="s">
        <v>166</v>
      </c>
      <c r="B207" s="2" t="s">
        <v>154</v>
      </c>
      <c r="C207" s="2" t="s">
        <v>39</v>
      </c>
      <c r="D207">
        <v>1</v>
      </c>
      <c r="E207">
        <f>VLOOKUP(B207,Sheet5!A:B,2,0)</f>
        <v>9</v>
      </c>
      <c r="F207" t="str">
        <f t="shared" si="3"/>
        <v>白_1_9</v>
      </c>
      <c r="G207" s="3">
        <v>8</v>
      </c>
      <c r="H207" s="3">
        <v>4</v>
      </c>
    </row>
    <row r="208" spans="1:8" ht="16.5" customHeight="1">
      <c r="A208" s="2" t="s">
        <v>166</v>
      </c>
      <c r="B208" s="2" t="s">
        <v>155</v>
      </c>
      <c r="C208" s="2" t="s">
        <v>39</v>
      </c>
      <c r="D208">
        <v>1</v>
      </c>
      <c r="E208">
        <f>VLOOKUP(B208,Sheet5!A:B,2,0)</f>
        <v>14</v>
      </c>
      <c r="F208" t="str">
        <f t="shared" si="3"/>
        <v>白_1_14</v>
      </c>
      <c r="G208" s="3">
        <v>12</v>
      </c>
      <c r="H208" s="3">
        <v>5</v>
      </c>
    </row>
    <row r="209" spans="1:8" ht="16.5" customHeight="1">
      <c r="A209" s="2" t="s">
        <v>166</v>
      </c>
      <c r="B209" s="2" t="s">
        <v>156</v>
      </c>
      <c r="C209" s="2" t="s">
        <v>39</v>
      </c>
      <c r="D209">
        <v>1</v>
      </c>
      <c r="E209">
        <f>VLOOKUP(B209,Sheet5!A:B,2,0)</f>
        <v>5</v>
      </c>
      <c r="F209" t="str">
        <f t="shared" si="3"/>
        <v>白_1_5</v>
      </c>
      <c r="G209" s="3">
        <v>230</v>
      </c>
      <c r="H209" s="3">
        <v>61</v>
      </c>
    </row>
    <row r="210" spans="1:8" ht="16.5" customHeight="1">
      <c r="A210" s="2" t="s">
        <v>166</v>
      </c>
      <c r="B210" s="2" t="s">
        <v>157</v>
      </c>
      <c r="C210" s="2" t="s">
        <v>39</v>
      </c>
      <c r="D210">
        <v>1</v>
      </c>
      <c r="E210">
        <f>VLOOKUP(B210,Sheet5!A:B,2,0)</f>
        <v>10</v>
      </c>
      <c r="F210" t="str">
        <f t="shared" si="3"/>
        <v>白_1_10</v>
      </c>
      <c r="G210" s="3">
        <v>22</v>
      </c>
      <c r="H210" s="3">
        <v>7</v>
      </c>
    </row>
    <row r="211" spans="1:8" ht="16.5" customHeight="1">
      <c r="A211" s="2" t="s">
        <v>166</v>
      </c>
      <c r="B211" s="2" t="s">
        <v>158</v>
      </c>
      <c r="C211" s="2" t="s">
        <v>39</v>
      </c>
      <c r="D211">
        <v>1</v>
      </c>
      <c r="E211">
        <f>VLOOKUP(B211,Sheet5!A:B,2,0)</f>
        <v>15</v>
      </c>
      <c r="F211" t="str">
        <f t="shared" si="3"/>
        <v>白_1_15</v>
      </c>
      <c r="G211" s="3">
        <v>22</v>
      </c>
      <c r="H211" s="3">
        <v>8</v>
      </c>
    </row>
    <row r="212" spans="1:8" ht="16.5" customHeight="1">
      <c r="A212" s="2" t="s">
        <v>166</v>
      </c>
      <c r="B212" s="2" t="s">
        <v>159</v>
      </c>
      <c r="C212" s="2" t="s">
        <v>39</v>
      </c>
      <c r="D212">
        <v>1</v>
      </c>
      <c r="E212">
        <f>VLOOKUP(B212,Sheet5!A:B,2,0)</f>
        <v>18</v>
      </c>
      <c r="F212" t="str">
        <f t="shared" si="3"/>
        <v>白_1_18</v>
      </c>
      <c r="G212" s="3">
        <v>7</v>
      </c>
      <c r="H212" s="3">
        <v>3</v>
      </c>
    </row>
    <row r="213" spans="1:8" ht="16.5" customHeight="1">
      <c r="A213" s="2" t="s">
        <v>166</v>
      </c>
      <c r="B213" s="2" t="s">
        <v>160</v>
      </c>
      <c r="C213" s="2" t="s">
        <v>39</v>
      </c>
      <c r="D213">
        <v>1</v>
      </c>
      <c r="E213">
        <f>VLOOKUP(B213,Sheet5!A:B,2,0)</f>
        <v>23</v>
      </c>
      <c r="F213" t="str">
        <f t="shared" si="3"/>
        <v>白_1_23</v>
      </c>
      <c r="G213" s="3">
        <v>21</v>
      </c>
      <c r="H213" s="3">
        <v>9</v>
      </c>
    </row>
    <row r="214" spans="1:8" ht="16.5" customHeight="1">
      <c r="A214" s="2" t="s">
        <v>166</v>
      </c>
      <c r="B214" s="2" t="s">
        <v>161</v>
      </c>
      <c r="C214" s="2" t="s">
        <v>39</v>
      </c>
      <c r="D214">
        <v>1</v>
      </c>
      <c r="E214">
        <f>VLOOKUP(B214,Sheet5!A:B,2,0)</f>
        <v>40</v>
      </c>
      <c r="F214" t="str">
        <f t="shared" si="3"/>
        <v>白_1_40</v>
      </c>
      <c r="G214" s="3">
        <v>4</v>
      </c>
      <c r="H214" s="3">
        <v>3</v>
      </c>
    </row>
    <row r="215" spans="1:8" ht="16.5" customHeight="1">
      <c r="A215" s="2" t="s">
        <v>166</v>
      </c>
      <c r="B215" s="2" t="s">
        <v>162</v>
      </c>
      <c r="C215" s="2" t="s">
        <v>39</v>
      </c>
      <c r="D215">
        <v>1</v>
      </c>
      <c r="E215">
        <f>VLOOKUP(B215,Sheet5!A:B,2,0)</f>
        <v>28</v>
      </c>
      <c r="F215" t="str">
        <f t="shared" si="3"/>
        <v>白_1_28</v>
      </c>
      <c r="G215" s="3">
        <v>7</v>
      </c>
      <c r="H215" s="3">
        <v>4</v>
      </c>
    </row>
    <row r="216" spans="1:8" ht="16.5" customHeight="1">
      <c r="A216" s="2" t="s">
        <v>166</v>
      </c>
      <c r="B216" s="2" t="s">
        <v>163</v>
      </c>
      <c r="C216" s="2" t="s">
        <v>39</v>
      </c>
      <c r="D216">
        <v>1</v>
      </c>
      <c r="E216">
        <f>VLOOKUP(B216,Sheet5!A:B,2,0)</f>
        <v>33</v>
      </c>
      <c r="F216" t="str">
        <f t="shared" si="3"/>
        <v>白_1_33</v>
      </c>
      <c r="G216" s="3">
        <v>7</v>
      </c>
      <c r="H216" s="3">
        <v>4</v>
      </c>
    </row>
    <row r="217" spans="1:8" ht="16.5" customHeight="1">
      <c r="A217" s="2" t="s">
        <v>166</v>
      </c>
      <c r="B217" s="2" t="s">
        <v>164</v>
      </c>
      <c r="C217" s="2" t="s">
        <v>39</v>
      </c>
      <c r="D217">
        <v>1</v>
      </c>
      <c r="E217">
        <f>VLOOKUP(B217,Sheet5!A:B,2,0)</f>
        <v>61</v>
      </c>
      <c r="F217" t="str">
        <f t="shared" si="3"/>
        <v>白_1_61</v>
      </c>
      <c r="G217" s="3">
        <v>10</v>
      </c>
      <c r="H217" s="3">
        <v>4</v>
      </c>
    </row>
    <row r="218" spans="1:8" ht="16.5" customHeight="1">
      <c r="A218" s="2" t="s">
        <v>166</v>
      </c>
      <c r="B218" s="2" t="s">
        <v>153</v>
      </c>
      <c r="C218" s="2" t="s">
        <v>39</v>
      </c>
      <c r="D218">
        <v>2</v>
      </c>
      <c r="E218">
        <f>VLOOKUP(B218,Sheet5!A:B,2,0)</f>
        <v>4</v>
      </c>
      <c r="F218" t="str">
        <f t="shared" si="3"/>
        <v>白_2_4</v>
      </c>
      <c r="G218" s="3">
        <v>14</v>
      </c>
      <c r="H218" s="3">
        <v>5</v>
      </c>
    </row>
    <row r="219" spans="1:8" ht="16.5" customHeight="1">
      <c r="A219" s="2" t="s">
        <v>166</v>
      </c>
      <c r="B219" s="2" t="s">
        <v>154</v>
      </c>
      <c r="C219" s="2" t="s">
        <v>39</v>
      </c>
      <c r="D219">
        <v>2</v>
      </c>
      <c r="E219">
        <f>VLOOKUP(B219,Sheet5!A:B,2,0)</f>
        <v>9</v>
      </c>
      <c r="F219" t="str">
        <f t="shared" si="3"/>
        <v>白_2_9</v>
      </c>
      <c r="G219" s="3">
        <v>8</v>
      </c>
      <c r="H219" s="3">
        <v>4</v>
      </c>
    </row>
    <row r="220" spans="1:8" ht="16.5" customHeight="1">
      <c r="A220" s="2" t="s">
        <v>166</v>
      </c>
      <c r="B220" s="2" t="s">
        <v>155</v>
      </c>
      <c r="C220" s="2" t="s">
        <v>39</v>
      </c>
      <c r="D220">
        <v>2</v>
      </c>
      <c r="E220">
        <f>VLOOKUP(B220,Sheet5!A:B,2,0)</f>
        <v>14</v>
      </c>
      <c r="F220" t="str">
        <f t="shared" si="3"/>
        <v>白_2_14</v>
      </c>
      <c r="G220" s="3">
        <v>12</v>
      </c>
      <c r="H220" s="3">
        <v>5</v>
      </c>
    </row>
    <row r="221" spans="1:8" ht="16.5" customHeight="1">
      <c r="A221" s="2" t="s">
        <v>166</v>
      </c>
      <c r="B221" s="2" t="s">
        <v>156</v>
      </c>
      <c r="C221" s="2" t="s">
        <v>39</v>
      </c>
      <c r="D221">
        <v>2</v>
      </c>
      <c r="E221">
        <f>VLOOKUP(B221,Sheet5!A:B,2,0)</f>
        <v>5</v>
      </c>
      <c r="F221" t="str">
        <f t="shared" si="3"/>
        <v>白_2_5</v>
      </c>
      <c r="G221" s="3">
        <v>230</v>
      </c>
      <c r="H221" s="3">
        <v>61</v>
      </c>
    </row>
    <row r="222" spans="1:8" ht="16.5" customHeight="1">
      <c r="A222" s="2" t="s">
        <v>166</v>
      </c>
      <c r="B222" s="2" t="s">
        <v>157</v>
      </c>
      <c r="C222" s="2" t="s">
        <v>39</v>
      </c>
      <c r="D222">
        <v>2</v>
      </c>
      <c r="E222">
        <f>VLOOKUP(B222,Sheet5!A:B,2,0)</f>
        <v>10</v>
      </c>
      <c r="F222" t="str">
        <f t="shared" si="3"/>
        <v>白_2_10</v>
      </c>
      <c r="G222" s="3">
        <v>22</v>
      </c>
      <c r="H222" s="3">
        <v>7</v>
      </c>
    </row>
    <row r="223" spans="1:8" ht="16.5" customHeight="1">
      <c r="A223" s="2" t="s">
        <v>166</v>
      </c>
      <c r="B223" s="2" t="s">
        <v>158</v>
      </c>
      <c r="C223" s="2" t="s">
        <v>39</v>
      </c>
      <c r="D223">
        <v>2</v>
      </c>
      <c r="E223">
        <f>VLOOKUP(B223,Sheet5!A:B,2,0)</f>
        <v>15</v>
      </c>
      <c r="F223" t="str">
        <f t="shared" si="3"/>
        <v>白_2_15</v>
      </c>
      <c r="G223" s="3">
        <v>22</v>
      </c>
      <c r="H223" s="3">
        <v>8</v>
      </c>
    </row>
    <row r="224" spans="1:8" ht="16.5" customHeight="1">
      <c r="A224" s="2" t="s">
        <v>166</v>
      </c>
      <c r="B224" s="2" t="s">
        <v>159</v>
      </c>
      <c r="C224" s="2" t="s">
        <v>39</v>
      </c>
      <c r="D224">
        <v>2</v>
      </c>
      <c r="E224">
        <f>VLOOKUP(B224,Sheet5!A:B,2,0)</f>
        <v>18</v>
      </c>
      <c r="F224" t="str">
        <f t="shared" si="3"/>
        <v>白_2_18</v>
      </c>
      <c r="G224" s="3">
        <v>7</v>
      </c>
      <c r="H224" s="3">
        <v>3</v>
      </c>
    </row>
    <row r="225" spans="1:8" ht="16.5" customHeight="1">
      <c r="A225" s="2" t="s">
        <v>166</v>
      </c>
      <c r="B225" s="2" t="s">
        <v>160</v>
      </c>
      <c r="C225" s="2" t="s">
        <v>39</v>
      </c>
      <c r="D225">
        <v>2</v>
      </c>
      <c r="E225">
        <f>VLOOKUP(B225,Sheet5!A:B,2,0)</f>
        <v>23</v>
      </c>
      <c r="F225" t="str">
        <f t="shared" si="3"/>
        <v>白_2_23</v>
      </c>
      <c r="G225" s="3">
        <v>21</v>
      </c>
      <c r="H225" s="3">
        <v>9</v>
      </c>
    </row>
    <row r="226" spans="1:8" ht="16.5" customHeight="1">
      <c r="A226" s="2" t="s">
        <v>166</v>
      </c>
      <c r="B226" s="2" t="s">
        <v>161</v>
      </c>
      <c r="C226" s="2" t="s">
        <v>39</v>
      </c>
      <c r="D226">
        <v>2</v>
      </c>
      <c r="E226">
        <f>VLOOKUP(B226,Sheet5!A:B,2,0)</f>
        <v>40</v>
      </c>
      <c r="F226" t="str">
        <f t="shared" si="3"/>
        <v>白_2_40</v>
      </c>
      <c r="G226" s="3">
        <v>4</v>
      </c>
      <c r="H226" s="3">
        <v>3</v>
      </c>
    </row>
    <row r="227" spans="1:8" ht="16.5" customHeight="1">
      <c r="A227" s="2" t="s">
        <v>166</v>
      </c>
      <c r="B227" s="2" t="s">
        <v>162</v>
      </c>
      <c r="C227" s="2" t="s">
        <v>39</v>
      </c>
      <c r="D227">
        <v>2</v>
      </c>
      <c r="E227">
        <f>VLOOKUP(B227,Sheet5!A:B,2,0)</f>
        <v>28</v>
      </c>
      <c r="F227" t="str">
        <f t="shared" si="3"/>
        <v>白_2_28</v>
      </c>
      <c r="G227" s="3">
        <v>7</v>
      </c>
      <c r="H227" s="3">
        <v>4</v>
      </c>
    </row>
    <row r="228" spans="1:8" ht="16.5" customHeight="1">
      <c r="A228" s="2" t="s">
        <v>166</v>
      </c>
      <c r="B228" s="2" t="s">
        <v>163</v>
      </c>
      <c r="C228" s="2" t="s">
        <v>39</v>
      </c>
      <c r="D228">
        <v>2</v>
      </c>
      <c r="E228">
        <f>VLOOKUP(B228,Sheet5!A:B,2,0)</f>
        <v>33</v>
      </c>
      <c r="F228" t="str">
        <f t="shared" si="3"/>
        <v>白_2_33</v>
      </c>
      <c r="G228" s="3">
        <v>7</v>
      </c>
      <c r="H228" s="3">
        <v>4</v>
      </c>
    </row>
    <row r="229" spans="1:8" ht="16.5" customHeight="1">
      <c r="A229" s="2" t="s">
        <v>166</v>
      </c>
      <c r="B229" s="2" t="s">
        <v>164</v>
      </c>
      <c r="C229" s="2" t="s">
        <v>39</v>
      </c>
      <c r="D229">
        <v>2</v>
      </c>
      <c r="E229">
        <f>VLOOKUP(B229,Sheet5!A:B,2,0)</f>
        <v>61</v>
      </c>
      <c r="F229" t="str">
        <f t="shared" si="3"/>
        <v>白_2_61</v>
      </c>
      <c r="G229" s="3">
        <v>10</v>
      </c>
      <c r="H229" s="3">
        <v>4</v>
      </c>
    </row>
    <row r="230" spans="1:8" ht="16.5" customHeight="1">
      <c r="A230" s="2" t="s">
        <v>166</v>
      </c>
      <c r="B230" s="2" t="s">
        <v>153</v>
      </c>
      <c r="C230" s="2" t="s">
        <v>39</v>
      </c>
      <c r="D230">
        <v>3</v>
      </c>
      <c r="E230">
        <f>VLOOKUP(B230,Sheet5!A:B,2,0)</f>
        <v>4</v>
      </c>
      <c r="F230" t="str">
        <f t="shared" si="3"/>
        <v>白_3_4</v>
      </c>
      <c r="G230" s="3">
        <v>14</v>
      </c>
      <c r="H230" s="3">
        <v>5</v>
      </c>
    </row>
    <row r="231" spans="1:8" ht="16.5" customHeight="1">
      <c r="A231" s="2" t="s">
        <v>166</v>
      </c>
      <c r="B231" s="2" t="s">
        <v>154</v>
      </c>
      <c r="C231" s="2" t="s">
        <v>39</v>
      </c>
      <c r="D231">
        <v>3</v>
      </c>
      <c r="E231">
        <f>VLOOKUP(B231,Sheet5!A:B,2,0)</f>
        <v>9</v>
      </c>
      <c r="F231" t="str">
        <f t="shared" si="3"/>
        <v>白_3_9</v>
      </c>
      <c r="G231" s="3">
        <v>8</v>
      </c>
      <c r="H231" s="3">
        <v>4</v>
      </c>
    </row>
    <row r="232" spans="1:8" ht="16.5" customHeight="1">
      <c r="A232" s="2" t="s">
        <v>166</v>
      </c>
      <c r="B232" s="2" t="s">
        <v>155</v>
      </c>
      <c r="C232" s="2" t="s">
        <v>39</v>
      </c>
      <c r="D232">
        <v>3</v>
      </c>
      <c r="E232">
        <f>VLOOKUP(B232,Sheet5!A:B,2,0)</f>
        <v>14</v>
      </c>
      <c r="F232" t="str">
        <f t="shared" si="3"/>
        <v>白_3_14</v>
      </c>
      <c r="G232" s="3">
        <v>12</v>
      </c>
      <c r="H232" s="3">
        <v>5</v>
      </c>
    </row>
    <row r="233" spans="1:8" ht="16.5" customHeight="1">
      <c r="A233" s="2" t="s">
        <v>166</v>
      </c>
      <c r="B233" s="2" t="s">
        <v>156</v>
      </c>
      <c r="C233" s="2" t="s">
        <v>39</v>
      </c>
      <c r="D233">
        <v>3</v>
      </c>
      <c r="E233">
        <f>VLOOKUP(B233,Sheet5!A:B,2,0)</f>
        <v>5</v>
      </c>
      <c r="F233" t="str">
        <f t="shared" si="3"/>
        <v>白_3_5</v>
      </c>
      <c r="G233" s="3">
        <v>230</v>
      </c>
      <c r="H233" s="3">
        <v>61</v>
      </c>
    </row>
    <row r="234" spans="1:8" ht="16.5" customHeight="1">
      <c r="A234" s="2" t="s">
        <v>166</v>
      </c>
      <c r="B234" s="2" t="s">
        <v>157</v>
      </c>
      <c r="C234" s="2" t="s">
        <v>39</v>
      </c>
      <c r="D234">
        <v>3</v>
      </c>
      <c r="E234">
        <f>VLOOKUP(B234,Sheet5!A:B,2,0)</f>
        <v>10</v>
      </c>
      <c r="F234" t="str">
        <f t="shared" si="3"/>
        <v>白_3_10</v>
      </c>
      <c r="G234" s="3">
        <v>22</v>
      </c>
      <c r="H234" s="3">
        <v>7</v>
      </c>
    </row>
    <row r="235" spans="1:8" ht="16.5" customHeight="1">
      <c r="A235" s="2" t="s">
        <v>166</v>
      </c>
      <c r="B235" s="2" t="s">
        <v>158</v>
      </c>
      <c r="C235" s="2" t="s">
        <v>39</v>
      </c>
      <c r="D235">
        <v>3</v>
      </c>
      <c r="E235">
        <f>VLOOKUP(B235,Sheet5!A:B,2,0)</f>
        <v>15</v>
      </c>
      <c r="F235" t="str">
        <f t="shared" si="3"/>
        <v>白_3_15</v>
      </c>
      <c r="G235" s="3">
        <v>22</v>
      </c>
      <c r="H235" s="3">
        <v>8</v>
      </c>
    </row>
    <row r="236" spans="1:8" ht="16.5" customHeight="1">
      <c r="A236" s="2" t="s">
        <v>166</v>
      </c>
      <c r="B236" s="2" t="s">
        <v>159</v>
      </c>
      <c r="C236" s="2" t="s">
        <v>39</v>
      </c>
      <c r="D236">
        <v>3</v>
      </c>
      <c r="E236">
        <f>VLOOKUP(B236,Sheet5!A:B,2,0)</f>
        <v>18</v>
      </c>
      <c r="F236" t="str">
        <f t="shared" si="3"/>
        <v>白_3_18</v>
      </c>
      <c r="G236" s="3">
        <v>7</v>
      </c>
      <c r="H236" s="3">
        <v>3</v>
      </c>
    </row>
    <row r="237" spans="1:8" ht="16.5" customHeight="1">
      <c r="A237" s="2" t="s">
        <v>166</v>
      </c>
      <c r="B237" s="2" t="s">
        <v>160</v>
      </c>
      <c r="C237" s="2" t="s">
        <v>39</v>
      </c>
      <c r="D237">
        <v>3</v>
      </c>
      <c r="E237">
        <f>VLOOKUP(B237,Sheet5!A:B,2,0)</f>
        <v>23</v>
      </c>
      <c r="F237" t="str">
        <f t="shared" si="3"/>
        <v>白_3_23</v>
      </c>
      <c r="G237" s="3">
        <v>21</v>
      </c>
      <c r="H237" s="3">
        <v>9</v>
      </c>
    </row>
    <row r="238" spans="1:8" ht="16.5" customHeight="1">
      <c r="A238" s="2" t="s">
        <v>166</v>
      </c>
      <c r="B238" s="2" t="s">
        <v>161</v>
      </c>
      <c r="C238" s="2" t="s">
        <v>39</v>
      </c>
      <c r="D238">
        <v>3</v>
      </c>
      <c r="E238">
        <f>VLOOKUP(B238,Sheet5!A:B,2,0)</f>
        <v>40</v>
      </c>
      <c r="F238" t="str">
        <f t="shared" si="3"/>
        <v>白_3_40</v>
      </c>
      <c r="G238" s="3">
        <v>4</v>
      </c>
      <c r="H238" s="3">
        <v>3</v>
      </c>
    </row>
    <row r="239" spans="1:8" ht="16.5" customHeight="1">
      <c r="A239" s="2" t="s">
        <v>166</v>
      </c>
      <c r="B239" s="2" t="s">
        <v>162</v>
      </c>
      <c r="C239" s="2" t="s">
        <v>39</v>
      </c>
      <c r="D239">
        <v>3</v>
      </c>
      <c r="E239">
        <f>VLOOKUP(B239,Sheet5!A:B,2,0)</f>
        <v>28</v>
      </c>
      <c r="F239" t="str">
        <f t="shared" si="3"/>
        <v>白_3_28</v>
      </c>
      <c r="G239" s="3">
        <v>7</v>
      </c>
      <c r="H239" s="3">
        <v>4</v>
      </c>
    </row>
    <row r="240" spans="1:8" ht="16.5" customHeight="1">
      <c r="A240" s="2" t="s">
        <v>166</v>
      </c>
      <c r="B240" s="2" t="s">
        <v>163</v>
      </c>
      <c r="C240" s="2" t="s">
        <v>39</v>
      </c>
      <c r="D240">
        <v>3</v>
      </c>
      <c r="E240">
        <f>VLOOKUP(B240,Sheet5!A:B,2,0)</f>
        <v>33</v>
      </c>
      <c r="F240" t="str">
        <f t="shared" si="3"/>
        <v>白_3_33</v>
      </c>
      <c r="G240" s="3">
        <v>7</v>
      </c>
      <c r="H240" s="3">
        <v>4</v>
      </c>
    </row>
    <row r="241" spans="1:8" ht="16.5" customHeight="1">
      <c r="A241" s="2" t="s">
        <v>166</v>
      </c>
      <c r="B241" s="2" t="s">
        <v>164</v>
      </c>
      <c r="C241" s="2" t="s">
        <v>39</v>
      </c>
      <c r="D241">
        <v>3</v>
      </c>
      <c r="E241">
        <f>VLOOKUP(B241,Sheet5!A:B,2,0)</f>
        <v>61</v>
      </c>
      <c r="F241" t="str">
        <f t="shared" si="3"/>
        <v>白_3_61</v>
      </c>
      <c r="G241" s="3">
        <v>10</v>
      </c>
      <c r="H241" s="3">
        <v>4</v>
      </c>
    </row>
    <row r="242" spans="1:8">
      <c r="G242" s="3"/>
      <c r="H242" s="3"/>
    </row>
    <row r="243" spans="1:8">
      <c r="G243" s="3"/>
      <c r="H243" s="3"/>
    </row>
    <row r="244" spans="1:8">
      <c r="G244" s="3"/>
      <c r="H244" s="3"/>
    </row>
    <row r="245" spans="1:8">
      <c r="G245" s="3"/>
      <c r="H245" s="3"/>
    </row>
    <row r="246" spans="1:8">
      <c r="G246" s="3"/>
      <c r="H246" s="3"/>
    </row>
    <row r="247" spans="1:8">
      <c r="G247" s="3"/>
      <c r="H247" s="3"/>
    </row>
    <row r="248" spans="1:8">
      <c r="G248" s="3"/>
      <c r="H248" s="3"/>
    </row>
    <row r="249" spans="1:8">
      <c r="G249" s="3"/>
      <c r="H249" s="3"/>
    </row>
    <row r="250" spans="1:8">
      <c r="G250" s="3"/>
      <c r="H250" s="3"/>
    </row>
    <row r="251" spans="1:8">
      <c r="G251" s="3"/>
      <c r="H251" s="3"/>
    </row>
    <row r="252" spans="1:8">
      <c r="G252" s="3"/>
      <c r="H252" s="3"/>
    </row>
    <row r="253" spans="1:8">
      <c r="G253" s="3"/>
      <c r="H253" s="3"/>
    </row>
    <row r="254" spans="1:8">
      <c r="G254" s="3"/>
      <c r="H254" s="3"/>
    </row>
    <row r="255" spans="1:8">
      <c r="G255" s="3"/>
      <c r="H255" s="3"/>
    </row>
    <row r="256" spans="1: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c r="H296" s="3"/>
    </row>
    <row r="297" spans="7:8">
      <c r="G297" s="3"/>
      <c r="H297" s="3"/>
    </row>
    <row r="298" spans="7:8">
      <c r="G298" s="3"/>
      <c r="H298" s="3"/>
    </row>
    <row r="299" spans="7:8">
      <c r="G299" s="3"/>
      <c r="H299" s="3"/>
    </row>
    <row r="300" spans="7:8">
      <c r="G300" s="3"/>
      <c r="H300" s="3"/>
    </row>
    <row r="301" spans="7:8">
      <c r="G301" s="3"/>
      <c r="H301" s="3"/>
    </row>
  </sheetData>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J13" sqref="J13"/>
    </sheetView>
  </sheetViews>
  <sheetFormatPr defaultRowHeight="13.5"/>
  <sheetData>
    <row r="1" spans="1:6">
      <c r="A1" s="27" t="s">
        <v>175</v>
      </c>
      <c r="B1" s="27" t="s">
        <v>176</v>
      </c>
      <c r="C1" t="s">
        <v>35</v>
      </c>
      <c r="D1">
        <f>VLOOKUP(B1,Sheet5!A:B,2,0)</f>
        <v>4</v>
      </c>
      <c r="E1" t="str">
        <f t="shared" ref="E1:E18" si="0">D1&amp;C1</f>
        <v>4橙</v>
      </c>
      <c r="F1" s="3">
        <v>80</v>
      </c>
    </row>
    <row r="2" spans="1:6">
      <c r="A2" s="27" t="s">
        <v>175</v>
      </c>
      <c r="B2" s="27" t="s">
        <v>177</v>
      </c>
      <c r="C2" t="s">
        <v>35</v>
      </c>
      <c r="D2">
        <f>VLOOKUP(B2,Sheet5!A:B,2,0)</f>
        <v>9</v>
      </c>
      <c r="E2" t="str">
        <f t="shared" si="0"/>
        <v>9橙</v>
      </c>
      <c r="F2" s="3">
        <v>52</v>
      </c>
    </row>
    <row r="3" spans="1:6">
      <c r="A3" s="27" t="s">
        <v>175</v>
      </c>
      <c r="B3" s="27" t="s">
        <v>178</v>
      </c>
      <c r="C3" t="s">
        <v>35</v>
      </c>
      <c r="D3">
        <f>VLOOKUP(B3,Sheet5!A:B,2,0)</f>
        <v>14</v>
      </c>
      <c r="E3" t="str">
        <f t="shared" si="0"/>
        <v>14橙</v>
      </c>
      <c r="F3" s="3">
        <v>67</v>
      </c>
    </row>
    <row r="4" spans="1:6">
      <c r="A4" s="27" t="s">
        <v>175</v>
      </c>
      <c r="B4" s="27" t="s">
        <v>179</v>
      </c>
      <c r="C4" t="s">
        <v>35</v>
      </c>
      <c r="D4">
        <f>VLOOKUP(B4,Sheet5!A:B,2,0)</f>
        <v>18</v>
      </c>
      <c r="E4" t="str">
        <f t="shared" si="0"/>
        <v>18橙</v>
      </c>
      <c r="F4" s="3">
        <v>43</v>
      </c>
    </row>
    <row r="5" spans="1:6">
      <c r="A5" s="27" t="s">
        <v>175</v>
      </c>
      <c r="B5" t="s">
        <v>160</v>
      </c>
      <c r="C5" t="s">
        <v>35</v>
      </c>
      <c r="D5">
        <f>VLOOKUP(B5,Sheet5!A:B,2,0)</f>
        <v>23</v>
      </c>
      <c r="E5" t="str">
        <f t="shared" si="0"/>
        <v>23橙</v>
      </c>
      <c r="F5" s="3">
        <v>90</v>
      </c>
    </row>
    <row r="6" spans="1:6">
      <c r="A6" s="27" t="s">
        <v>175</v>
      </c>
      <c r="B6" t="s">
        <v>164</v>
      </c>
      <c r="C6" t="s">
        <v>35</v>
      </c>
      <c r="D6">
        <f>VLOOKUP(B6,Sheet5!A:B,2,0)</f>
        <v>61</v>
      </c>
      <c r="E6" t="str">
        <f t="shared" si="0"/>
        <v>61橙</v>
      </c>
      <c r="F6" s="3">
        <v>53</v>
      </c>
    </row>
    <row r="7" spans="1:6">
      <c r="A7" s="27" t="s">
        <v>175</v>
      </c>
      <c r="B7" t="s">
        <v>153</v>
      </c>
      <c r="C7" t="s">
        <v>36</v>
      </c>
      <c r="D7">
        <f>VLOOKUP(B7,Sheet5!A:B,2,0)</f>
        <v>4</v>
      </c>
      <c r="E7" t="str">
        <f t="shared" si="0"/>
        <v>4紫</v>
      </c>
      <c r="F7" s="3">
        <f t="shared" ref="F7:F12" si="1">ROUNDUP(F1*0.75,0)</f>
        <v>60</v>
      </c>
    </row>
    <row r="8" spans="1:6">
      <c r="A8" s="27" t="s">
        <v>175</v>
      </c>
      <c r="B8" t="s">
        <v>154</v>
      </c>
      <c r="C8" t="s">
        <v>36</v>
      </c>
      <c r="D8">
        <f>VLOOKUP(B8,Sheet5!A:B,2,0)</f>
        <v>9</v>
      </c>
      <c r="E8" t="str">
        <f t="shared" si="0"/>
        <v>9紫</v>
      </c>
      <c r="F8" s="3">
        <f t="shared" si="1"/>
        <v>39</v>
      </c>
    </row>
    <row r="9" spans="1:6">
      <c r="A9" s="27" t="s">
        <v>175</v>
      </c>
      <c r="B9" t="s">
        <v>155</v>
      </c>
      <c r="C9" t="s">
        <v>36</v>
      </c>
      <c r="D9">
        <f>VLOOKUP(B9,Sheet5!A:B,2,0)</f>
        <v>14</v>
      </c>
      <c r="E9" t="str">
        <f t="shared" si="0"/>
        <v>14紫</v>
      </c>
      <c r="F9" s="3">
        <f t="shared" si="1"/>
        <v>51</v>
      </c>
    </row>
    <row r="10" spans="1:6">
      <c r="A10" s="27" t="s">
        <v>175</v>
      </c>
      <c r="B10" t="s">
        <v>159</v>
      </c>
      <c r="C10" t="s">
        <v>36</v>
      </c>
      <c r="D10">
        <f>VLOOKUP(B10,Sheet5!A:B,2,0)</f>
        <v>18</v>
      </c>
      <c r="E10" t="str">
        <f t="shared" si="0"/>
        <v>18紫</v>
      </c>
      <c r="F10" s="3">
        <f t="shared" si="1"/>
        <v>33</v>
      </c>
    </row>
    <row r="11" spans="1:6">
      <c r="A11" s="27" t="s">
        <v>175</v>
      </c>
      <c r="B11" t="s">
        <v>160</v>
      </c>
      <c r="C11" t="s">
        <v>36</v>
      </c>
      <c r="D11">
        <f>VLOOKUP(B11,Sheet5!A:B,2,0)</f>
        <v>23</v>
      </c>
      <c r="E11" t="str">
        <f t="shared" si="0"/>
        <v>23紫</v>
      </c>
      <c r="F11" s="3">
        <f t="shared" si="1"/>
        <v>68</v>
      </c>
    </row>
    <row r="12" spans="1:6">
      <c r="A12" s="27" t="s">
        <v>175</v>
      </c>
      <c r="B12" t="s">
        <v>164</v>
      </c>
      <c r="C12" t="s">
        <v>36</v>
      </c>
      <c r="D12">
        <f>VLOOKUP(B12,Sheet5!A:B,2,0)</f>
        <v>61</v>
      </c>
      <c r="E12" t="str">
        <f t="shared" si="0"/>
        <v>61紫</v>
      </c>
      <c r="F12" s="3">
        <f t="shared" si="1"/>
        <v>40</v>
      </c>
    </row>
    <row r="13" spans="1:6">
      <c r="A13" s="27" t="s">
        <v>175</v>
      </c>
      <c r="B13" t="s">
        <v>153</v>
      </c>
      <c r="C13" t="s">
        <v>37</v>
      </c>
      <c r="D13">
        <f>VLOOKUP(B13,Sheet5!A:B,2,0)</f>
        <v>4</v>
      </c>
      <c r="E13" t="str">
        <f t="shared" si="0"/>
        <v>4蓝</v>
      </c>
      <c r="F13" s="3">
        <f t="shared" ref="F13:F18" si="2">ROUNDUP(F7*0.67,0)</f>
        <v>41</v>
      </c>
    </row>
    <row r="14" spans="1:6">
      <c r="A14" s="27" t="s">
        <v>175</v>
      </c>
      <c r="B14" t="s">
        <v>154</v>
      </c>
      <c r="C14" t="s">
        <v>37</v>
      </c>
      <c r="D14">
        <f>VLOOKUP(B14,Sheet5!A:B,2,0)</f>
        <v>9</v>
      </c>
      <c r="E14" t="str">
        <f t="shared" si="0"/>
        <v>9蓝</v>
      </c>
      <c r="F14" s="3">
        <f t="shared" si="2"/>
        <v>27</v>
      </c>
    </row>
    <row r="15" spans="1:6">
      <c r="A15" s="27" t="s">
        <v>175</v>
      </c>
      <c r="B15" t="s">
        <v>155</v>
      </c>
      <c r="C15" t="s">
        <v>37</v>
      </c>
      <c r="D15">
        <f>VLOOKUP(B15,Sheet5!A:B,2,0)</f>
        <v>14</v>
      </c>
      <c r="E15" t="str">
        <f t="shared" si="0"/>
        <v>14蓝</v>
      </c>
      <c r="F15" s="3">
        <f t="shared" si="2"/>
        <v>35</v>
      </c>
    </row>
    <row r="16" spans="1:6">
      <c r="A16" s="27" t="s">
        <v>175</v>
      </c>
      <c r="B16" t="s">
        <v>159</v>
      </c>
      <c r="C16" t="s">
        <v>37</v>
      </c>
      <c r="D16">
        <f>VLOOKUP(B16,Sheet5!A:B,2,0)</f>
        <v>18</v>
      </c>
      <c r="E16" t="str">
        <f t="shared" si="0"/>
        <v>18蓝</v>
      </c>
      <c r="F16" s="3">
        <f t="shared" si="2"/>
        <v>23</v>
      </c>
    </row>
    <row r="17" spans="1:6">
      <c r="A17" s="27" t="s">
        <v>175</v>
      </c>
      <c r="B17" t="s">
        <v>160</v>
      </c>
      <c r="C17" t="s">
        <v>37</v>
      </c>
      <c r="D17">
        <f>VLOOKUP(B17,Sheet5!A:B,2,0)</f>
        <v>23</v>
      </c>
      <c r="E17" t="str">
        <f t="shared" si="0"/>
        <v>23蓝</v>
      </c>
      <c r="F17" s="3">
        <f t="shared" si="2"/>
        <v>46</v>
      </c>
    </row>
    <row r="18" spans="1:6">
      <c r="A18" s="27" t="s">
        <v>175</v>
      </c>
      <c r="B18" t="s">
        <v>164</v>
      </c>
      <c r="C18" t="s">
        <v>37</v>
      </c>
      <c r="D18">
        <f>VLOOKUP(B18,Sheet5!A:B,2,0)</f>
        <v>61</v>
      </c>
      <c r="E18" t="str">
        <f t="shared" si="0"/>
        <v>61蓝</v>
      </c>
      <c r="F18" s="3">
        <f t="shared" si="2"/>
        <v>27</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Sheet2</vt:lpstr>
      <vt:lpstr>Sheet4</vt:lpstr>
      <vt:lpstr>Sheet5</vt:lpstr>
      <vt:lpstr>Sheet6</vt:lpstr>
      <vt:lpstr>Sheet7</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Guang</dc:creator>
  <cp:lastModifiedBy>user-20210805</cp:lastModifiedBy>
  <dcterms:created xsi:type="dcterms:W3CDTF">2019-12-25T06:18:00Z</dcterms:created>
  <dcterms:modified xsi:type="dcterms:W3CDTF">2022-11-14T09:51:26Z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C659FE7C2D9D42DFB0A481C11C79F59F</vt:lpwstr>
  </property>
  <property fmtid="{D5CDD505-2E9C-101B-9397-08002B2CF9AE}" pid="3" name="KSOProductBuildVer">
    <vt:lpwstr>2052-11.1.0.11365</vt:lpwstr>
  </property>
</Properties>
</file>