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006_onepunchman_config\Dev\"/>
    </mc:Choice>
  </mc:AlternateContent>
  <bookViews>
    <workbookView xWindow="360" yWindow="75" windowWidth="28035" windowHeight="1077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0" hidden="1">Sheet1!$B$1:$B$43</definedName>
  </definedNames>
  <calcPr calcId="162913"/>
</workbook>
</file>

<file path=xl/calcChain.xml><?xml version="1.0" encoding="utf-8"?>
<calcChain xmlns="http://schemas.openxmlformats.org/spreadsheetml/2006/main">
  <c r="H6" i="6" l="1"/>
  <c r="J6" i="6" s="1"/>
  <c r="I6" i="6"/>
  <c r="K6" i="6" s="1"/>
  <c r="H7" i="6"/>
  <c r="J7" i="6" s="1"/>
  <c r="I7" i="6"/>
  <c r="K7" i="6" s="1"/>
  <c r="H8" i="6"/>
  <c r="J8" i="6" s="1"/>
  <c r="I8" i="6"/>
  <c r="K8" i="6" s="1"/>
  <c r="H9" i="6"/>
  <c r="J9" i="6" s="1"/>
  <c r="I9" i="6"/>
  <c r="K9" i="6" s="1"/>
  <c r="H10" i="6"/>
  <c r="J10" i="6" s="1"/>
  <c r="I10" i="6"/>
  <c r="K10" i="6" s="1"/>
  <c r="H11" i="6"/>
  <c r="J11" i="6" s="1"/>
  <c r="I11" i="6"/>
  <c r="K11" i="6" s="1"/>
  <c r="K5" i="6"/>
  <c r="L5" i="6" s="1"/>
  <c r="D44" i="1" s="1"/>
  <c r="J5" i="6"/>
  <c r="I5" i="6"/>
  <c r="H5" i="6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L9" i="6" l="1"/>
  <c r="D48" i="1" s="1"/>
  <c r="L11" i="6"/>
  <c r="D50" i="1" s="1"/>
  <c r="L10" i="6"/>
  <c r="D49" i="1" s="1"/>
  <c r="L6" i="6"/>
  <c r="D45" i="1" s="1"/>
  <c r="L8" i="6"/>
  <c r="D47" i="1" s="1"/>
  <c r="L7" i="6"/>
  <c r="D46" i="1" s="1"/>
  <c r="E52" i="1"/>
  <c r="F52" i="1"/>
  <c r="L4" i="6" l="1"/>
  <c r="D52" i="1" s="1"/>
  <c r="I3" i="6" l="1"/>
  <c r="H3" i="6"/>
  <c r="B3" i="6"/>
  <c r="A3" i="6"/>
  <c r="I2" i="6"/>
  <c r="H2" i="6"/>
  <c r="B2" i="6"/>
  <c r="A2" i="6"/>
  <c r="I18" i="5"/>
  <c r="H2" i="5"/>
  <c r="H3" i="5" s="1"/>
  <c r="H4" i="5" s="1"/>
  <c r="H5" i="5" s="1"/>
  <c r="H6" i="5" s="1"/>
  <c r="H7" i="5" s="1"/>
  <c r="H8" i="5" s="1"/>
  <c r="H9" i="5" s="1"/>
  <c r="H10" i="5" s="1"/>
  <c r="H11" i="5" s="1"/>
  <c r="H12" i="5" s="1"/>
  <c r="E2" i="5"/>
  <c r="D2" i="5"/>
  <c r="H1" i="5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AC241" i="3"/>
  <c r="T241" i="3"/>
  <c r="R241" i="3"/>
  <c r="Q241" i="3"/>
  <c r="N241" i="3"/>
  <c r="O241" i="3" s="1"/>
  <c r="AC240" i="3"/>
  <c r="T240" i="3"/>
  <c r="R240" i="3"/>
  <c r="Q240" i="3"/>
  <c r="N240" i="3"/>
  <c r="O240" i="3" s="1"/>
  <c r="AC239" i="3"/>
  <c r="T239" i="3"/>
  <c r="R239" i="3"/>
  <c r="Q239" i="3"/>
  <c r="N239" i="3"/>
  <c r="O239" i="3" s="1"/>
  <c r="AC238" i="3"/>
  <c r="T238" i="3"/>
  <c r="S238" i="3"/>
  <c r="R238" i="3"/>
  <c r="N238" i="3"/>
  <c r="O238" i="3" s="1"/>
  <c r="AC237" i="3"/>
  <c r="T237" i="3"/>
  <c r="R237" i="3"/>
  <c r="Q237" i="3"/>
  <c r="N237" i="3"/>
  <c r="O237" i="3" s="1"/>
  <c r="AC236" i="3"/>
  <c r="T236" i="3"/>
  <c r="R236" i="3"/>
  <c r="Q236" i="3"/>
  <c r="O236" i="3"/>
  <c r="N236" i="3"/>
  <c r="AC235" i="3"/>
  <c r="T235" i="3"/>
  <c r="R235" i="3"/>
  <c r="N235" i="3"/>
  <c r="O235" i="3" s="1"/>
  <c r="AC234" i="3"/>
  <c r="T234" i="3"/>
  <c r="S234" i="3"/>
  <c r="R234" i="3"/>
  <c r="N234" i="3"/>
  <c r="O234" i="3" s="1"/>
  <c r="AC233" i="3"/>
  <c r="T233" i="3"/>
  <c r="R233" i="3"/>
  <c r="N233" i="3"/>
  <c r="O233" i="3" s="1"/>
  <c r="AC232" i="3"/>
  <c r="T232" i="3"/>
  <c r="S232" i="3"/>
  <c r="R232" i="3"/>
  <c r="Q232" i="3"/>
  <c r="O232" i="3"/>
  <c r="N232" i="3"/>
  <c r="AC231" i="3"/>
  <c r="T231" i="3"/>
  <c r="S231" i="3"/>
  <c r="R231" i="3"/>
  <c r="Q231" i="3"/>
  <c r="N231" i="3"/>
  <c r="O231" i="3" s="1"/>
  <c r="AC230" i="3"/>
  <c r="T230" i="3"/>
  <c r="Z230" i="3" s="1"/>
  <c r="S230" i="3"/>
  <c r="Y230" i="3" s="1"/>
  <c r="Y231" i="3" s="1"/>
  <c r="Y232" i="3" s="1"/>
  <c r="R230" i="3"/>
  <c r="Q230" i="3"/>
  <c r="W230" i="3" s="1"/>
  <c r="N230" i="3"/>
  <c r="O230" i="3" s="1"/>
  <c r="AC229" i="3"/>
  <c r="T229" i="3"/>
  <c r="R229" i="3"/>
  <c r="Q229" i="3"/>
  <c r="N229" i="3"/>
  <c r="O229" i="3" s="1"/>
  <c r="AC228" i="3"/>
  <c r="T228" i="3"/>
  <c r="R228" i="3"/>
  <c r="Q228" i="3"/>
  <c r="N228" i="3"/>
  <c r="O228" i="3" s="1"/>
  <c r="AC227" i="3"/>
  <c r="T227" i="3"/>
  <c r="R227" i="3"/>
  <c r="Q227" i="3"/>
  <c r="N227" i="3"/>
  <c r="O227" i="3" s="1"/>
  <c r="AC226" i="3"/>
  <c r="T226" i="3"/>
  <c r="S226" i="3"/>
  <c r="R226" i="3"/>
  <c r="Q226" i="3"/>
  <c r="N226" i="3"/>
  <c r="O226" i="3" s="1"/>
  <c r="AC225" i="3"/>
  <c r="T225" i="3"/>
  <c r="R225" i="3"/>
  <c r="Q225" i="3"/>
  <c r="N225" i="3"/>
  <c r="O225" i="3" s="1"/>
  <c r="AC224" i="3"/>
  <c r="T224" i="3"/>
  <c r="S224" i="3"/>
  <c r="R224" i="3"/>
  <c r="Q224" i="3"/>
  <c r="O224" i="3"/>
  <c r="N224" i="3"/>
  <c r="AC223" i="3"/>
  <c r="T223" i="3"/>
  <c r="R223" i="3"/>
  <c r="N223" i="3"/>
  <c r="O223" i="3" s="1"/>
  <c r="AC222" i="3"/>
  <c r="T222" i="3"/>
  <c r="R222" i="3"/>
  <c r="Q222" i="3"/>
  <c r="N222" i="3"/>
  <c r="O222" i="3" s="1"/>
  <c r="AC221" i="3"/>
  <c r="T221" i="3"/>
  <c r="S221" i="3"/>
  <c r="R221" i="3"/>
  <c r="N221" i="3"/>
  <c r="O221" i="3" s="1"/>
  <c r="AC220" i="3"/>
  <c r="T220" i="3"/>
  <c r="S220" i="3"/>
  <c r="R220" i="3"/>
  <c r="Q220" i="3"/>
  <c r="N220" i="3"/>
  <c r="O220" i="3" s="1"/>
  <c r="AC219" i="3"/>
  <c r="T219" i="3"/>
  <c r="S219" i="3"/>
  <c r="R219" i="3"/>
  <c r="Q219" i="3"/>
  <c r="N219" i="3"/>
  <c r="O219" i="3" s="1"/>
  <c r="AC218" i="3"/>
  <c r="T218" i="3"/>
  <c r="S218" i="3"/>
  <c r="Y218" i="3" s="1"/>
  <c r="R218" i="3"/>
  <c r="X218" i="3" s="1"/>
  <c r="Q218" i="3"/>
  <c r="W218" i="3" s="1"/>
  <c r="N218" i="3"/>
  <c r="O218" i="3" s="1"/>
  <c r="AC217" i="3"/>
  <c r="T217" i="3"/>
  <c r="R217" i="3"/>
  <c r="Q217" i="3"/>
  <c r="N217" i="3"/>
  <c r="O217" i="3" s="1"/>
  <c r="AC216" i="3"/>
  <c r="T216" i="3"/>
  <c r="R216" i="3"/>
  <c r="Q216" i="3"/>
  <c r="N216" i="3"/>
  <c r="O216" i="3" s="1"/>
  <c r="AC215" i="3"/>
  <c r="T215" i="3"/>
  <c r="R215" i="3"/>
  <c r="Q215" i="3"/>
  <c r="N215" i="3"/>
  <c r="O215" i="3" s="1"/>
  <c r="AC214" i="3"/>
  <c r="T214" i="3"/>
  <c r="S214" i="3"/>
  <c r="R214" i="3"/>
  <c r="Q214" i="3"/>
  <c r="N214" i="3"/>
  <c r="O214" i="3" s="1"/>
  <c r="AC213" i="3"/>
  <c r="T213" i="3"/>
  <c r="S213" i="3"/>
  <c r="R213" i="3"/>
  <c r="Q213" i="3"/>
  <c r="N213" i="3"/>
  <c r="O213" i="3" s="1"/>
  <c r="AC212" i="3"/>
  <c r="T212" i="3"/>
  <c r="R212" i="3"/>
  <c r="Q212" i="3"/>
  <c r="O212" i="3"/>
  <c r="N212" i="3"/>
  <c r="AC211" i="3"/>
  <c r="T211" i="3"/>
  <c r="S211" i="3"/>
  <c r="R211" i="3"/>
  <c r="N211" i="3"/>
  <c r="O211" i="3" s="1"/>
  <c r="AC210" i="3"/>
  <c r="T210" i="3"/>
  <c r="R210" i="3"/>
  <c r="N210" i="3"/>
  <c r="O210" i="3" s="1"/>
  <c r="AC209" i="3"/>
  <c r="T209" i="3"/>
  <c r="R209" i="3"/>
  <c r="Q209" i="3"/>
  <c r="N209" i="3"/>
  <c r="O209" i="3" s="1"/>
  <c r="AC208" i="3"/>
  <c r="T208" i="3"/>
  <c r="S208" i="3"/>
  <c r="R208" i="3"/>
  <c r="Q208" i="3"/>
  <c r="N208" i="3"/>
  <c r="O208" i="3" s="1"/>
  <c r="AC207" i="3"/>
  <c r="T207" i="3"/>
  <c r="S207" i="3"/>
  <c r="R207" i="3"/>
  <c r="Q207" i="3"/>
  <c r="N207" i="3"/>
  <c r="O207" i="3" s="1"/>
  <c r="AC206" i="3"/>
  <c r="W206" i="3"/>
  <c r="T206" i="3"/>
  <c r="Z206" i="3" s="1"/>
  <c r="S206" i="3"/>
  <c r="Y206" i="3" s="1"/>
  <c r="R206" i="3"/>
  <c r="Q206" i="3"/>
  <c r="N206" i="3"/>
  <c r="O206" i="3" s="1"/>
  <c r="AC205" i="3"/>
  <c r="T205" i="3"/>
  <c r="R205" i="3"/>
  <c r="Q205" i="3"/>
  <c r="N205" i="3"/>
  <c r="O205" i="3" s="1"/>
  <c r="AC204" i="3"/>
  <c r="T204" i="3"/>
  <c r="R204" i="3"/>
  <c r="Q204" i="3"/>
  <c r="N204" i="3"/>
  <c r="O204" i="3" s="1"/>
  <c r="AC203" i="3"/>
  <c r="T203" i="3"/>
  <c r="R203" i="3"/>
  <c r="Q203" i="3"/>
  <c r="N203" i="3"/>
  <c r="O203" i="3" s="1"/>
  <c r="AC202" i="3"/>
  <c r="T202" i="3"/>
  <c r="S202" i="3"/>
  <c r="R202" i="3"/>
  <c r="Q202" i="3"/>
  <c r="N202" i="3"/>
  <c r="O202" i="3" s="1"/>
  <c r="AC201" i="3"/>
  <c r="T201" i="3"/>
  <c r="R201" i="3"/>
  <c r="Q201" i="3"/>
  <c r="N201" i="3"/>
  <c r="O201" i="3" s="1"/>
  <c r="AC200" i="3"/>
  <c r="T200" i="3"/>
  <c r="R200" i="3"/>
  <c r="Q200" i="3"/>
  <c r="N200" i="3"/>
  <c r="O200" i="3" s="1"/>
  <c r="AC199" i="3"/>
  <c r="T199" i="3"/>
  <c r="R199" i="3"/>
  <c r="Q199" i="3"/>
  <c r="N199" i="3"/>
  <c r="O199" i="3" s="1"/>
  <c r="AC198" i="3"/>
  <c r="T198" i="3"/>
  <c r="S198" i="3"/>
  <c r="R198" i="3"/>
  <c r="N198" i="3"/>
  <c r="O198" i="3" s="1"/>
  <c r="AC197" i="3"/>
  <c r="T197" i="3"/>
  <c r="R197" i="3"/>
  <c r="O197" i="3"/>
  <c r="N197" i="3"/>
  <c r="AC196" i="3"/>
  <c r="T196" i="3"/>
  <c r="S196" i="3"/>
  <c r="R196" i="3"/>
  <c r="Q196" i="3"/>
  <c r="N196" i="3"/>
  <c r="O196" i="3" s="1"/>
  <c r="AC195" i="3"/>
  <c r="T195" i="3"/>
  <c r="S195" i="3"/>
  <c r="R195" i="3"/>
  <c r="Q195" i="3"/>
  <c r="N195" i="3"/>
  <c r="O195" i="3" s="1"/>
  <c r="AC194" i="3"/>
  <c r="W194" i="3"/>
  <c r="T194" i="3"/>
  <c r="S194" i="3"/>
  <c r="Y194" i="3" s="1"/>
  <c r="R194" i="3"/>
  <c r="Q194" i="3"/>
  <c r="N194" i="3"/>
  <c r="O194" i="3" s="1"/>
  <c r="AC193" i="3"/>
  <c r="T193" i="3"/>
  <c r="R193" i="3"/>
  <c r="Q193" i="3"/>
  <c r="N193" i="3"/>
  <c r="O193" i="3" s="1"/>
  <c r="AC192" i="3"/>
  <c r="T192" i="3"/>
  <c r="R192" i="3"/>
  <c r="Q192" i="3"/>
  <c r="N192" i="3"/>
  <c r="O192" i="3" s="1"/>
  <c r="AC191" i="3"/>
  <c r="T191" i="3"/>
  <c r="R191" i="3"/>
  <c r="Q191" i="3"/>
  <c r="N191" i="3"/>
  <c r="O191" i="3" s="1"/>
  <c r="AC190" i="3"/>
  <c r="T190" i="3"/>
  <c r="S190" i="3"/>
  <c r="R190" i="3"/>
  <c r="N190" i="3"/>
  <c r="O190" i="3" s="1"/>
  <c r="AC189" i="3"/>
  <c r="T189" i="3"/>
  <c r="R189" i="3"/>
  <c r="Q189" i="3"/>
  <c r="N189" i="3"/>
  <c r="O189" i="3" s="1"/>
  <c r="AC188" i="3"/>
  <c r="T188" i="3"/>
  <c r="R188" i="3"/>
  <c r="Q188" i="3"/>
  <c r="N188" i="3"/>
  <c r="O188" i="3" s="1"/>
  <c r="AC187" i="3"/>
  <c r="T187" i="3"/>
  <c r="R187" i="3"/>
  <c r="N187" i="3"/>
  <c r="O187" i="3" s="1"/>
  <c r="AC186" i="3"/>
  <c r="T186" i="3"/>
  <c r="S186" i="3"/>
  <c r="R186" i="3"/>
  <c r="N186" i="3"/>
  <c r="O186" i="3" s="1"/>
  <c r="AC185" i="3"/>
  <c r="T185" i="3"/>
  <c r="R185" i="3"/>
  <c r="N185" i="3"/>
  <c r="O185" i="3" s="1"/>
  <c r="AC184" i="3"/>
  <c r="T184" i="3"/>
  <c r="S184" i="3"/>
  <c r="R184" i="3"/>
  <c r="Q184" i="3"/>
  <c r="O184" i="3"/>
  <c r="N184" i="3"/>
  <c r="AC183" i="3"/>
  <c r="T183" i="3"/>
  <c r="S183" i="3"/>
  <c r="R183" i="3"/>
  <c r="Q183" i="3"/>
  <c r="N183" i="3"/>
  <c r="O183" i="3" s="1"/>
  <c r="AC182" i="3"/>
  <c r="W182" i="3"/>
  <c r="T182" i="3"/>
  <c r="Z182" i="3" s="1"/>
  <c r="S182" i="3"/>
  <c r="Y182" i="3" s="1"/>
  <c r="R182" i="3"/>
  <c r="Q182" i="3"/>
  <c r="N182" i="3"/>
  <c r="O182" i="3" s="1"/>
  <c r="AC181" i="3"/>
  <c r="T181" i="3"/>
  <c r="R181" i="3"/>
  <c r="Q181" i="3"/>
  <c r="N181" i="3"/>
  <c r="O181" i="3" s="1"/>
  <c r="AC180" i="3"/>
  <c r="T180" i="3"/>
  <c r="R180" i="3"/>
  <c r="Q180" i="3"/>
  <c r="N180" i="3"/>
  <c r="O180" i="3" s="1"/>
  <c r="D180" i="3"/>
  <c r="D240" i="3" s="1"/>
  <c r="C180" i="3"/>
  <c r="C240" i="3" s="1"/>
  <c r="B180" i="3"/>
  <c r="B240" i="3" s="1"/>
  <c r="A180" i="3"/>
  <c r="A240" i="3" s="1"/>
  <c r="AC179" i="3"/>
  <c r="T179" i="3"/>
  <c r="R179" i="3"/>
  <c r="Q179" i="3"/>
  <c r="N179" i="3"/>
  <c r="O179" i="3" s="1"/>
  <c r="E179" i="3"/>
  <c r="D179" i="3"/>
  <c r="D239" i="3" s="1"/>
  <c r="C179" i="3"/>
  <c r="C239" i="3" s="1"/>
  <c r="B179" i="3"/>
  <c r="B239" i="3" s="1"/>
  <c r="A179" i="3"/>
  <c r="A239" i="3" s="1"/>
  <c r="AC178" i="3"/>
  <c r="T178" i="3"/>
  <c r="S178" i="3"/>
  <c r="R178" i="3"/>
  <c r="Q178" i="3"/>
  <c r="O178" i="3"/>
  <c r="N178" i="3"/>
  <c r="D178" i="3"/>
  <c r="D238" i="3" s="1"/>
  <c r="C178" i="3"/>
  <c r="C238" i="3" s="1"/>
  <c r="B178" i="3"/>
  <c r="B238" i="3" s="1"/>
  <c r="A178" i="3"/>
  <c r="A238" i="3" s="1"/>
  <c r="AC177" i="3"/>
  <c r="T177" i="3"/>
  <c r="R177" i="3"/>
  <c r="Q177" i="3"/>
  <c r="N177" i="3"/>
  <c r="O177" i="3" s="1"/>
  <c r="D177" i="3"/>
  <c r="D237" i="3" s="1"/>
  <c r="C177" i="3"/>
  <c r="C237" i="3" s="1"/>
  <c r="B177" i="3"/>
  <c r="A177" i="3"/>
  <c r="A237" i="3" s="1"/>
  <c r="AC176" i="3"/>
  <c r="T176" i="3"/>
  <c r="S176" i="3"/>
  <c r="R176" i="3"/>
  <c r="Q176" i="3"/>
  <c r="O176" i="3"/>
  <c r="N176" i="3"/>
  <c r="D176" i="3"/>
  <c r="D236" i="3" s="1"/>
  <c r="C176" i="3"/>
  <c r="C236" i="3" s="1"/>
  <c r="B176" i="3"/>
  <c r="B236" i="3" s="1"/>
  <c r="A176" i="3"/>
  <c r="A236" i="3" s="1"/>
  <c r="AC175" i="3"/>
  <c r="T175" i="3"/>
  <c r="R175" i="3"/>
  <c r="N175" i="3"/>
  <c r="O175" i="3" s="1"/>
  <c r="E175" i="3"/>
  <c r="D175" i="3"/>
  <c r="D235" i="3" s="1"/>
  <c r="C175" i="3"/>
  <c r="C235" i="3" s="1"/>
  <c r="B175" i="3"/>
  <c r="B235" i="3" s="1"/>
  <c r="A175" i="3"/>
  <c r="A235" i="3" s="1"/>
  <c r="AC174" i="3"/>
  <c r="T174" i="3"/>
  <c r="R174" i="3"/>
  <c r="Q174" i="3"/>
  <c r="N174" i="3"/>
  <c r="O174" i="3" s="1"/>
  <c r="D174" i="3"/>
  <c r="D234" i="3" s="1"/>
  <c r="C174" i="3"/>
  <c r="C234" i="3" s="1"/>
  <c r="B174" i="3"/>
  <c r="B234" i="3" s="1"/>
  <c r="A174" i="3"/>
  <c r="A234" i="3" s="1"/>
  <c r="AC173" i="3"/>
  <c r="T173" i="3"/>
  <c r="S173" i="3"/>
  <c r="R173" i="3"/>
  <c r="N173" i="3"/>
  <c r="O173" i="3" s="1"/>
  <c r="D173" i="3"/>
  <c r="D233" i="3" s="1"/>
  <c r="C173" i="3"/>
  <c r="C233" i="3" s="1"/>
  <c r="B173" i="3"/>
  <c r="B233" i="3" s="1"/>
  <c r="A173" i="3"/>
  <c r="A233" i="3" s="1"/>
  <c r="AC172" i="3"/>
  <c r="T172" i="3"/>
  <c r="S172" i="3"/>
  <c r="R172" i="3"/>
  <c r="Q172" i="3"/>
  <c r="N172" i="3"/>
  <c r="O172" i="3" s="1"/>
  <c r="D172" i="3"/>
  <c r="D232" i="3" s="1"/>
  <c r="C172" i="3"/>
  <c r="C232" i="3" s="1"/>
  <c r="B172" i="3"/>
  <c r="B232" i="3" s="1"/>
  <c r="A172" i="3"/>
  <c r="A232" i="3" s="1"/>
  <c r="AC171" i="3"/>
  <c r="T171" i="3"/>
  <c r="S171" i="3"/>
  <c r="R171" i="3"/>
  <c r="Q171" i="3"/>
  <c r="N171" i="3"/>
  <c r="O171" i="3" s="1"/>
  <c r="D171" i="3"/>
  <c r="D231" i="3" s="1"/>
  <c r="C171" i="3"/>
  <c r="C231" i="3" s="1"/>
  <c r="B171" i="3"/>
  <c r="B231" i="3" s="1"/>
  <c r="A171" i="3"/>
  <c r="A231" i="3" s="1"/>
  <c r="AC170" i="3"/>
  <c r="T170" i="3"/>
  <c r="Z170" i="3" s="1"/>
  <c r="S170" i="3"/>
  <c r="Y170" i="3" s="1"/>
  <c r="Y171" i="3" s="1"/>
  <c r="R170" i="3"/>
  <c r="Q170" i="3"/>
  <c r="W170" i="3" s="1"/>
  <c r="N170" i="3"/>
  <c r="O170" i="3" s="1"/>
  <c r="D170" i="3"/>
  <c r="D230" i="3" s="1"/>
  <c r="C170" i="3"/>
  <c r="C230" i="3" s="1"/>
  <c r="B170" i="3"/>
  <c r="B230" i="3" s="1"/>
  <c r="E230" i="3" s="1"/>
  <c r="A170" i="3"/>
  <c r="A230" i="3" s="1"/>
  <c r="AC169" i="3"/>
  <c r="T169" i="3"/>
  <c r="R169" i="3"/>
  <c r="Q169" i="3"/>
  <c r="N169" i="3"/>
  <c r="O169" i="3" s="1"/>
  <c r="D169" i="3"/>
  <c r="D229" i="3" s="1"/>
  <c r="C169" i="3"/>
  <c r="C229" i="3" s="1"/>
  <c r="B169" i="3"/>
  <c r="B229" i="3" s="1"/>
  <c r="A169" i="3"/>
  <c r="A229" i="3" s="1"/>
  <c r="AC168" i="3"/>
  <c r="T168" i="3"/>
  <c r="R168" i="3"/>
  <c r="Q168" i="3"/>
  <c r="N168" i="3"/>
  <c r="O168" i="3" s="1"/>
  <c r="D168" i="3"/>
  <c r="D228" i="3" s="1"/>
  <c r="C168" i="3"/>
  <c r="C228" i="3" s="1"/>
  <c r="B168" i="3"/>
  <c r="B228" i="3" s="1"/>
  <c r="A168" i="3"/>
  <c r="A228" i="3" s="1"/>
  <c r="AC167" i="3"/>
  <c r="T167" i="3"/>
  <c r="R167" i="3"/>
  <c r="Q167" i="3"/>
  <c r="N167" i="3"/>
  <c r="O167" i="3" s="1"/>
  <c r="D167" i="3"/>
  <c r="D227" i="3" s="1"/>
  <c r="C167" i="3"/>
  <c r="C227" i="3" s="1"/>
  <c r="B167" i="3"/>
  <c r="B227" i="3" s="1"/>
  <c r="A167" i="3"/>
  <c r="A227" i="3" s="1"/>
  <c r="AC166" i="3"/>
  <c r="T166" i="3"/>
  <c r="S166" i="3"/>
  <c r="R166" i="3"/>
  <c r="Q166" i="3"/>
  <c r="N166" i="3"/>
  <c r="O166" i="3" s="1"/>
  <c r="D166" i="3"/>
  <c r="D226" i="3" s="1"/>
  <c r="C166" i="3"/>
  <c r="C226" i="3" s="1"/>
  <c r="B166" i="3"/>
  <c r="B226" i="3" s="1"/>
  <c r="A166" i="3"/>
  <c r="A226" i="3" s="1"/>
  <c r="AC165" i="3"/>
  <c r="T165" i="3"/>
  <c r="S165" i="3"/>
  <c r="R165" i="3"/>
  <c r="Q165" i="3"/>
  <c r="N165" i="3"/>
  <c r="O165" i="3" s="1"/>
  <c r="D165" i="3"/>
  <c r="D225" i="3" s="1"/>
  <c r="C165" i="3"/>
  <c r="C225" i="3" s="1"/>
  <c r="B165" i="3"/>
  <c r="B225" i="3" s="1"/>
  <c r="A165" i="3"/>
  <c r="A225" i="3" s="1"/>
  <c r="AC164" i="3"/>
  <c r="T164" i="3"/>
  <c r="R164" i="3"/>
  <c r="Q164" i="3"/>
  <c r="N164" i="3"/>
  <c r="O164" i="3" s="1"/>
  <c r="D164" i="3"/>
  <c r="D224" i="3" s="1"/>
  <c r="C164" i="3"/>
  <c r="C224" i="3" s="1"/>
  <c r="B164" i="3"/>
  <c r="B224" i="3" s="1"/>
  <c r="A164" i="3"/>
  <c r="A224" i="3" s="1"/>
  <c r="AC163" i="3"/>
  <c r="T163" i="3"/>
  <c r="S163" i="3"/>
  <c r="R163" i="3"/>
  <c r="N163" i="3"/>
  <c r="O163" i="3" s="1"/>
  <c r="D163" i="3"/>
  <c r="D223" i="3" s="1"/>
  <c r="C163" i="3"/>
  <c r="C223" i="3" s="1"/>
  <c r="B163" i="3"/>
  <c r="B223" i="3" s="1"/>
  <c r="A163" i="3"/>
  <c r="A223" i="3" s="1"/>
  <c r="AC162" i="3"/>
  <c r="T162" i="3"/>
  <c r="R162" i="3"/>
  <c r="N162" i="3"/>
  <c r="O162" i="3" s="1"/>
  <c r="D162" i="3"/>
  <c r="D222" i="3" s="1"/>
  <c r="C162" i="3"/>
  <c r="C222" i="3" s="1"/>
  <c r="B162" i="3"/>
  <c r="B222" i="3" s="1"/>
  <c r="A162" i="3"/>
  <c r="A222" i="3" s="1"/>
  <c r="AC161" i="3"/>
  <c r="T161" i="3"/>
  <c r="R161" i="3"/>
  <c r="Q161" i="3"/>
  <c r="N161" i="3"/>
  <c r="O161" i="3" s="1"/>
  <c r="D161" i="3"/>
  <c r="D221" i="3" s="1"/>
  <c r="C161" i="3"/>
  <c r="C221" i="3" s="1"/>
  <c r="B161" i="3"/>
  <c r="B221" i="3" s="1"/>
  <c r="A161" i="3"/>
  <c r="A221" i="3" s="1"/>
  <c r="AC160" i="3"/>
  <c r="T160" i="3"/>
  <c r="S160" i="3"/>
  <c r="R160" i="3"/>
  <c r="Q160" i="3"/>
  <c r="O160" i="3"/>
  <c r="N160" i="3"/>
  <c r="D160" i="3"/>
  <c r="D220" i="3" s="1"/>
  <c r="C160" i="3"/>
  <c r="C220" i="3" s="1"/>
  <c r="B160" i="3"/>
  <c r="B220" i="3" s="1"/>
  <c r="A160" i="3"/>
  <c r="A220" i="3" s="1"/>
  <c r="AC159" i="3"/>
  <c r="T159" i="3"/>
  <c r="S159" i="3"/>
  <c r="R159" i="3"/>
  <c r="Q159" i="3"/>
  <c r="N159" i="3"/>
  <c r="O159" i="3" s="1"/>
  <c r="D159" i="3"/>
  <c r="D219" i="3" s="1"/>
  <c r="C159" i="3"/>
  <c r="C219" i="3" s="1"/>
  <c r="B159" i="3"/>
  <c r="B219" i="3" s="1"/>
  <c r="A159" i="3"/>
  <c r="A219" i="3" s="1"/>
  <c r="AC158" i="3"/>
  <c r="Y158" i="3"/>
  <c r="Y159" i="3" s="1"/>
  <c r="T158" i="3"/>
  <c r="S158" i="3"/>
  <c r="R158" i="3"/>
  <c r="Q158" i="3"/>
  <c r="W158" i="3" s="1"/>
  <c r="N158" i="3"/>
  <c r="O158" i="3" s="1"/>
  <c r="D158" i="3"/>
  <c r="D218" i="3" s="1"/>
  <c r="C158" i="3"/>
  <c r="C218" i="3" s="1"/>
  <c r="B158" i="3"/>
  <c r="B218" i="3" s="1"/>
  <c r="A158" i="3"/>
  <c r="A218" i="3" s="1"/>
  <c r="AC157" i="3"/>
  <c r="T157" i="3"/>
  <c r="R157" i="3"/>
  <c r="Q157" i="3"/>
  <c r="N157" i="3"/>
  <c r="O157" i="3" s="1"/>
  <c r="D157" i="3"/>
  <c r="D217" i="3" s="1"/>
  <c r="C157" i="3"/>
  <c r="C217" i="3" s="1"/>
  <c r="B157" i="3"/>
  <c r="B217" i="3" s="1"/>
  <c r="A157" i="3"/>
  <c r="A217" i="3" s="1"/>
  <c r="AC156" i="3"/>
  <c r="T156" i="3"/>
  <c r="R156" i="3"/>
  <c r="Q156" i="3"/>
  <c r="N156" i="3"/>
  <c r="O156" i="3" s="1"/>
  <c r="D156" i="3"/>
  <c r="C156" i="3"/>
  <c r="C216" i="3" s="1"/>
  <c r="B156" i="3"/>
  <c r="B216" i="3" s="1"/>
  <c r="A156" i="3"/>
  <c r="A216" i="3" s="1"/>
  <c r="AC155" i="3"/>
  <c r="T155" i="3"/>
  <c r="R155" i="3"/>
  <c r="Q155" i="3"/>
  <c r="N155" i="3"/>
  <c r="O155" i="3" s="1"/>
  <c r="D155" i="3"/>
  <c r="D215" i="3" s="1"/>
  <c r="C155" i="3"/>
  <c r="C215" i="3" s="1"/>
  <c r="B155" i="3"/>
  <c r="B215" i="3" s="1"/>
  <c r="A155" i="3"/>
  <c r="A215" i="3" s="1"/>
  <c r="AC154" i="3"/>
  <c r="T154" i="3"/>
  <c r="S154" i="3"/>
  <c r="R154" i="3"/>
  <c r="Q154" i="3"/>
  <c r="N154" i="3"/>
  <c r="O154" i="3" s="1"/>
  <c r="D154" i="3"/>
  <c r="D214" i="3" s="1"/>
  <c r="C154" i="3"/>
  <c r="C214" i="3" s="1"/>
  <c r="B154" i="3"/>
  <c r="A154" i="3"/>
  <c r="A214" i="3" s="1"/>
  <c r="AC153" i="3"/>
  <c r="T153" i="3"/>
  <c r="R153" i="3"/>
  <c r="Q153" i="3"/>
  <c r="N153" i="3"/>
  <c r="O153" i="3" s="1"/>
  <c r="D153" i="3"/>
  <c r="D213" i="3" s="1"/>
  <c r="C153" i="3"/>
  <c r="C213" i="3" s="1"/>
  <c r="B153" i="3"/>
  <c r="A153" i="3"/>
  <c r="A213" i="3" s="1"/>
  <c r="AC152" i="3"/>
  <c r="T152" i="3"/>
  <c r="R152" i="3"/>
  <c r="Q152" i="3"/>
  <c r="N152" i="3"/>
  <c r="O152" i="3" s="1"/>
  <c r="D152" i="3"/>
  <c r="C152" i="3"/>
  <c r="C212" i="3" s="1"/>
  <c r="B152" i="3"/>
  <c r="B212" i="3" s="1"/>
  <c r="A152" i="3"/>
  <c r="A212" i="3" s="1"/>
  <c r="AC151" i="3"/>
  <c r="T151" i="3"/>
  <c r="R151" i="3"/>
  <c r="Q151" i="3"/>
  <c r="N151" i="3"/>
  <c r="O151" i="3" s="1"/>
  <c r="D151" i="3"/>
  <c r="D211" i="3" s="1"/>
  <c r="C151" i="3"/>
  <c r="C211" i="3" s="1"/>
  <c r="B151" i="3"/>
  <c r="B211" i="3" s="1"/>
  <c r="A151" i="3"/>
  <c r="A211" i="3" s="1"/>
  <c r="AC150" i="3"/>
  <c r="T150" i="3"/>
  <c r="S150" i="3"/>
  <c r="R150" i="3"/>
  <c r="N150" i="3"/>
  <c r="O150" i="3" s="1"/>
  <c r="E150" i="3"/>
  <c r="D150" i="3"/>
  <c r="D210" i="3" s="1"/>
  <c r="C150" i="3"/>
  <c r="C210" i="3" s="1"/>
  <c r="B150" i="3"/>
  <c r="B210" i="3" s="1"/>
  <c r="A150" i="3"/>
  <c r="A210" i="3" s="1"/>
  <c r="AC149" i="3"/>
  <c r="T149" i="3"/>
  <c r="R149" i="3"/>
  <c r="O149" i="3"/>
  <c r="N149" i="3"/>
  <c r="D149" i="3"/>
  <c r="D209" i="3" s="1"/>
  <c r="C149" i="3"/>
  <c r="C209" i="3" s="1"/>
  <c r="B149" i="3"/>
  <c r="A149" i="3"/>
  <c r="A209" i="3" s="1"/>
  <c r="AC148" i="3"/>
  <c r="T148" i="3"/>
  <c r="S148" i="3"/>
  <c r="R148" i="3"/>
  <c r="Q148" i="3"/>
  <c r="N148" i="3"/>
  <c r="O148" i="3" s="1"/>
  <c r="D148" i="3"/>
  <c r="D208" i="3" s="1"/>
  <c r="C148" i="3"/>
  <c r="C208" i="3" s="1"/>
  <c r="B148" i="3"/>
  <c r="B208" i="3" s="1"/>
  <c r="A148" i="3"/>
  <c r="A208" i="3" s="1"/>
  <c r="AC147" i="3"/>
  <c r="T147" i="3"/>
  <c r="S147" i="3"/>
  <c r="R147" i="3"/>
  <c r="Q147" i="3"/>
  <c r="N147" i="3"/>
  <c r="O147" i="3" s="1"/>
  <c r="D147" i="3"/>
  <c r="D207" i="3" s="1"/>
  <c r="C147" i="3"/>
  <c r="C207" i="3" s="1"/>
  <c r="B147" i="3"/>
  <c r="B207" i="3" s="1"/>
  <c r="A147" i="3"/>
  <c r="A207" i="3" s="1"/>
  <c r="AC146" i="3"/>
  <c r="T146" i="3"/>
  <c r="Z146" i="3" s="1"/>
  <c r="S146" i="3"/>
  <c r="Y146" i="3" s="1"/>
  <c r="Y147" i="3" s="1"/>
  <c r="Y148" i="3" s="1"/>
  <c r="R146" i="3"/>
  <c r="Q146" i="3"/>
  <c r="W146" i="3" s="1"/>
  <c r="N146" i="3"/>
  <c r="O146" i="3" s="1"/>
  <c r="D146" i="3"/>
  <c r="D206" i="3" s="1"/>
  <c r="C146" i="3"/>
  <c r="C206" i="3" s="1"/>
  <c r="B146" i="3"/>
  <c r="B206" i="3" s="1"/>
  <c r="A146" i="3"/>
  <c r="A206" i="3" s="1"/>
  <c r="AC145" i="3"/>
  <c r="T145" i="3"/>
  <c r="R145" i="3"/>
  <c r="Q145" i="3"/>
  <c r="O145" i="3"/>
  <c r="N145" i="3"/>
  <c r="D145" i="3"/>
  <c r="D205" i="3" s="1"/>
  <c r="C145" i="3"/>
  <c r="C205" i="3" s="1"/>
  <c r="B145" i="3"/>
  <c r="A145" i="3"/>
  <c r="A205" i="3" s="1"/>
  <c r="AC144" i="3"/>
  <c r="T144" i="3"/>
  <c r="R144" i="3"/>
  <c r="Q144" i="3"/>
  <c r="O144" i="3"/>
  <c r="N144" i="3"/>
  <c r="D144" i="3"/>
  <c r="D204" i="3" s="1"/>
  <c r="C144" i="3"/>
  <c r="C204" i="3" s="1"/>
  <c r="B144" i="3"/>
  <c r="B204" i="3" s="1"/>
  <c r="A144" i="3"/>
  <c r="A204" i="3" s="1"/>
  <c r="AC143" i="3"/>
  <c r="T143" i="3"/>
  <c r="R143" i="3"/>
  <c r="Q143" i="3"/>
  <c r="N143" i="3"/>
  <c r="O143" i="3" s="1"/>
  <c r="D143" i="3"/>
  <c r="D203" i="3" s="1"/>
  <c r="C143" i="3"/>
  <c r="C203" i="3" s="1"/>
  <c r="B143" i="3"/>
  <c r="B203" i="3" s="1"/>
  <c r="A143" i="3"/>
  <c r="A203" i="3" s="1"/>
  <c r="AC142" i="3"/>
  <c r="T142" i="3"/>
  <c r="S142" i="3"/>
  <c r="R142" i="3"/>
  <c r="O142" i="3"/>
  <c r="N142" i="3"/>
  <c r="D142" i="3"/>
  <c r="D202" i="3" s="1"/>
  <c r="C142" i="3"/>
  <c r="C202" i="3" s="1"/>
  <c r="B142" i="3"/>
  <c r="B202" i="3" s="1"/>
  <c r="A142" i="3"/>
  <c r="A202" i="3" s="1"/>
  <c r="AC141" i="3"/>
  <c r="T141" i="3"/>
  <c r="R141" i="3"/>
  <c r="Q141" i="3"/>
  <c r="N141" i="3"/>
  <c r="O141" i="3" s="1"/>
  <c r="D141" i="3"/>
  <c r="D201" i="3" s="1"/>
  <c r="C141" i="3"/>
  <c r="C201" i="3" s="1"/>
  <c r="B141" i="3"/>
  <c r="A141" i="3"/>
  <c r="A201" i="3" s="1"/>
  <c r="AC140" i="3"/>
  <c r="T140" i="3"/>
  <c r="R140" i="3"/>
  <c r="Q140" i="3"/>
  <c r="N140" i="3"/>
  <c r="O140" i="3" s="1"/>
  <c r="D140" i="3"/>
  <c r="D200" i="3" s="1"/>
  <c r="C140" i="3"/>
  <c r="C200" i="3" s="1"/>
  <c r="B140" i="3"/>
  <c r="B200" i="3" s="1"/>
  <c r="A140" i="3"/>
  <c r="A200" i="3" s="1"/>
  <c r="AC139" i="3"/>
  <c r="T139" i="3"/>
  <c r="R139" i="3"/>
  <c r="N139" i="3"/>
  <c r="O139" i="3" s="1"/>
  <c r="D139" i="3"/>
  <c r="D199" i="3" s="1"/>
  <c r="C139" i="3"/>
  <c r="C199" i="3" s="1"/>
  <c r="B139" i="3"/>
  <c r="B199" i="3" s="1"/>
  <c r="A139" i="3"/>
  <c r="A199" i="3" s="1"/>
  <c r="AC138" i="3"/>
  <c r="T138" i="3"/>
  <c r="S138" i="3"/>
  <c r="R138" i="3"/>
  <c r="O138" i="3"/>
  <c r="N138" i="3"/>
  <c r="D138" i="3"/>
  <c r="D198" i="3" s="1"/>
  <c r="C138" i="3"/>
  <c r="C198" i="3" s="1"/>
  <c r="B138" i="3"/>
  <c r="B198" i="3" s="1"/>
  <c r="A138" i="3"/>
  <c r="A198" i="3" s="1"/>
  <c r="AC137" i="3"/>
  <c r="T137" i="3"/>
  <c r="R137" i="3"/>
  <c r="O137" i="3"/>
  <c r="N137" i="3"/>
  <c r="D137" i="3"/>
  <c r="D197" i="3" s="1"/>
  <c r="C137" i="3"/>
  <c r="C197" i="3" s="1"/>
  <c r="B137" i="3"/>
  <c r="B197" i="3" s="1"/>
  <c r="A137" i="3"/>
  <c r="A197" i="3" s="1"/>
  <c r="AC136" i="3"/>
  <c r="T136" i="3"/>
  <c r="S136" i="3"/>
  <c r="R136" i="3"/>
  <c r="Q136" i="3"/>
  <c r="N136" i="3"/>
  <c r="O136" i="3" s="1"/>
  <c r="D136" i="3"/>
  <c r="D196" i="3" s="1"/>
  <c r="C136" i="3"/>
  <c r="C196" i="3" s="1"/>
  <c r="B136" i="3"/>
  <c r="B196" i="3" s="1"/>
  <c r="A136" i="3"/>
  <c r="A196" i="3" s="1"/>
  <c r="AC135" i="3"/>
  <c r="T135" i="3"/>
  <c r="S135" i="3"/>
  <c r="R135" i="3"/>
  <c r="Q135" i="3"/>
  <c r="N135" i="3"/>
  <c r="O135" i="3" s="1"/>
  <c r="D135" i="3"/>
  <c r="D195" i="3" s="1"/>
  <c r="C135" i="3"/>
  <c r="C195" i="3" s="1"/>
  <c r="B135" i="3"/>
  <c r="B195" i="3" s="1"/>
  <c r="A135" i="3"/>
  <c r="A195" i="3" s="1"/>
  <c r="AC134" i="3"/>
  <c r="T134" i="3"/>
  <c r="Z134" i="3" s="1"/>
  <c r="S134" i="3"/>
  <c r="Y134" i="3" s="1"/>
  <c r="Y135" i="3" s="1"/>
  <c r="Y136" i="3" s="1"/>
  <c r="R134" i="3"/>
  <c r="Q134" i="3"/>
  <c r="W134" i="3" s="1"/>
  <c r="N134" i="3"/>
  <c r="O134" i="3" s="1"/>
  <c r="D134" i="3"/>
  <c r="D194" i="3" s="1"/>
  <c r="C134" i="3"/>
  <c r="C194" i="3" s="1"/>
  <c r="B134" i="3"/>
  <c r="B194" i="3" s="1"/>
  <c r="A134" i="3"/>
  <c r="A194" i="3" s="1"/>
  <c r="AC133" i="3"/>
  <c r="T133" i="3"/>
  <c r="R133" i="3"/>
  <c r="Q133" i="3"/>
  <c r="N133" i="3"/>
  <c r="O133" i="3" s="1"/>
  <c r="D133" i="3"/>
  <c r="D193" i="3" s="1"/>
  <c r="C133" i="3"/>
  <c r="C193" i="3" s="1"/>
  <c r="B133" i="3"/>
  <c r="B193" i="3" s="1"/>
  <c r="A133" i="3"/>
  <c r="A193" i="3" s="1"/>
  <c r="AC132" i="3"/>
  <c r="T132" i="3"/>
  <c r="R132" i="3"/>
  <c r="Q132" i="3"/>
  <c r="N132" i="3"/>
  <c r="O132" i="3" s="1"/>
  <c r="D132" i="3"/>
  <c r="D192" i="3" s="1"/>
  <c r="C132" i="3"/>
  <c r="C192" i="3" s="1"/>
  <c r="B132" i="3"/>
  <c r="B192" i="3" s="1"/>
  <c r="A132" i="3"/>
  <c r="A192" i="3" s="1"/>
  <c r="AC131" i="3"/>
  <c r="T131" i="3"/>
  <c r="R131" i="3"/>
  <c r="Q131" i="3"/>
  <c r="N131" i="3"/>
  <c r="O131" i="3" s="1"/>
  <c r="D131" i="3"/>
  <c r="D191" i="3" s="1"/>
  <c r="C131" i="3"/>
  <c r="C191" i="3" s="1"/>
  <c r="B131" i="3"/>
  <c r="B191" i="3" s="1"/>
  <c r="A131" i="3"/>
  <c r="A191" i="3" s="1"/>
  <c r="AC130" i="3"/>
  <c r="T130" i="3"/>
  <c r="S130" i="3"/>
  <c r="R130" i="3"/>
  <c r="Q130" i="3"/>
  <c r="O130" i="3"/>
  <c r="N130" i="3"/>
  <c r="D130" i="3"/>
  <c r="D190" i="3" s="1"/>
  <c r="C130" i="3"/>
  <c r="C190" i="3" s="1"/>
  <c r="B130" i="3"/>
  <c r="B190" i="3" s="1"/>
  <c r="A130" i="3"/>
  <c r="A190" i="3" s="1"/>
  <c r="AC129" i="3"/>
  <c r="T129" i="3"/>
  <c r="R129" i="3"/>
  <c r="Q129" i="3"/>
  <c r="O129" i="3"/>
  <c r="N129" i="3"/>
  <c r="D129" i="3"/>
  <c r="D189" i="3" s="1"/>
  <c r="C129" i="3"/>
  <c r="C189" i="3" s="1"/>
  <c r="B129" i="3"/>
  <c r="B189" i="3" s="1"/>
  <c r="A129" i="3"/>
  <c r="A189" i="3" s="1"/>
  <c r="AC128" i="3"/>
  <c r="T128" i="3"/>
  <c r="S128" i="3"/>
  <c r="R128" i="3"/>
  <c r="Q128" i="3"/>
  <c r="N128" i="3"/>
  <c r="O128" i="3" s="1"/>
  <c r="D128" i="3"/>
  <c r="D188" i="3" s="1"/>
  <c r="C128" i="3"/>
  <c r="C188" i="3" s="1"/>
  <c r="B128" i="3"/>
  <c r="B188" i="3" s="1"/>
  <c r="A128" i="3"/>
  <c r="A188" i="3" s="1"/>
  <c r="AC127" i="3"/>
  <c r="T127" i="3"/>
  <c r="R127" i="3"/>
  <c r="N127" i="3"/>
  <c r="O127" i="3" s="1"/>
  <c r="D127" i="3"/>
  <c r="D187" i="3" s="1"/>
  <c r="C127" i="3"/>
  <c r="C187" i="3" s="1"/>
  <c r="B127" i="3"/>
  <c r="A127" i="3"/>
  <c r="A187" i="3" s="1"/>
  <c r="AC126" i="3"/>
  <c r="T126" i="3"/>
  <c r="R126" i="3"/>
  <c r="Q126" i="3"/>
  <c r="O126" i="3"/>
  <c r="N126" i="3"/>
  <c r="D126" i="3"/>
  <c r="D186" i="3" s="1"/>
  <c r="C126" i="3"/>
  <c r="C186" i="3" s="1"/>
  <c r="B126" i="3"/>
  <c r="B186" i="3" s="1"/>
  <c r="A126" i="3"/>
  <c r="A186" i="3" s="1"/>
  <c r="AC125" i="3"/>
  <c r="T125" i="3"/>
  <c r="S125" i="3"/>
  <c r="R125" i="3"/>
  <c r="N125" i="3"/>
  <c r="O125" i="3" s="1"/>
  <c r="D125" i="3"/>
  <c r="D185" i="3" s="1"/>
  <c r="C125" i="3"/>
  <c r="C185" i="3" s="1"/>
  <c r="B125" i="3"/>
  <c r="B185" i="3" s="1"/>
  <c r="A125" i="3"/>
  <c r="A185" i="3" s="1"/>
  <c r="AC124" i="3"/>
  <c r="T124" i="3"/>
  <c r="S124" i="3"/>
  <c r="R124" i="3"/>
  <c r="Q124" i="3"/>
  <c r="O124" i="3"/>
  <c r="N124" i="3"/>
  <c r="D124" i="3"/>
  <c r="D184" i="3" s="1"/>
  <c r="C124" i="3"/>
  <c r="C184" i="3" s="1"/>
  <c r="B124" i="3"/>
  <c r="B184" i="3" s="1"/>
  <c r="A124" i="3"/>
  <c r="A184" i="3" s="1"/>
  <c r="AC123" i="3"/>
  <c r="T123" i="3"/>
  <c r="S123" i="3"/>
  <c r="R123" i="3"/>
  <c r="Q123" i="3"/>
  <c r="N123" i="3"/>
  <c r="O123" i="3" s="1"/>
  <c r="D123" i="3"/>
  <c r="D183" i="3" s="1"/>
  <c r="C123" i="3"/>
  <c r="C183" i="3" s="1"/>
  <c r="B123" i="3"/>
  <c r="A123" i="3"/>
  <c r="A183" i="3" s="1"/>
  <c r="AC122" i="3"/>
  <c r="T122" i="3"/>
  <c r="S122" i="3"/>
  <c r="Y122" i="3" s="1"/>
  <c r="Y123" i="3" s="1"/>
  <c r="Y124" i="3" s="1"/>
  <c r="R122" i="3"/>
  <c r="Q122" i="3"/>
  <c r="W122" i="3" s="1"/>
  <c r="N122" i="3"/>
  <c r="O122" i="3" s="1"/>
  <c r="D122" i="3"/>
  <c r="D182" i="3" s="1"/>
  <c r="C122" i="3"/>
  <c r="C182" i="3" s="1"/>
  <c r="B122" i="3"/>
  <c r="B182" i="3" s="1"/>
  <c r="A122" i="3"/>
  <c r="A182" i="3" s="1"/>
  <c r="AC121" i="3"/>
  <c r="T121" i="3"/>
  <c r="R121" i="3"/>
  <c r="Q121" i="3"/>
  <c r="N121" i="3"/>
  <c r="O121" i="3" s="1"/>
  <c r="D121" i="3"/>
  <c r="D181" i="3" s="1"/>
  <c r="C121" i="3"/>
  <c r="C181" i="3" s="1"/>
  <c r="B121" i="3"/>
  <c r="B181" i="3" s="1"/>
  <c r="A121" i="3"/>
  <c r="A181" i="3" s="1"/>
  <c r="AC120" i="3"/>
  <c r="T120" i="3"/>
  <c r="R120" i="3"/>
  <c r="Q120" i="3"/>
  <c r="O120" i="3"/>
  <c r="N120" i="3"/>
  <c r="E120" i="3"/>
  <c r="AC119" i="3"/>
  <c r="T119" i="3"/>
  <c r="R119" i="3"/>
  <c r="Q119" i="3"/>
  <c r="N119" i="3"/>
  <c r="O119" i="3" s="1"/>
  <c r="E119" i="3"/>
  <c r="AC118" i="3"/>
  <c r="T118" i="3"/>
  <c r="S118" i="3"/>
  <c r="R118" i="3"/>
  <c r="Q118" i="3"/>
  <c r="O118" i="3"/>
  <c r="N118" i="3"/>
  <c r="E118" i="3"/>
  <c r="AC117" i="3"/>
  <c r="T117" i="3"/>
  <c r="S117" i="3"/>
  <c r="R117" i="3"/>
  <c r="Q117" i="3"/>
  <c r="N117" i="3"/>
  <c r="O117" i="3" s="1"/>
  <c r="E117" i="3"/>
  <c r="AC116" i="3"/>
  <c r="T116" i="3"/>
  <c r="R116" i="3"/>
  <c r="Q116" i="3"/>
  <c r="O116" i="3"/>
  <c r="N116" i="3"/>
  <c r="E116" i="3"/>
  <c r="AC115" i="3"/>
  <c r="T115" i="3"/>
  <c r="S115" i="3"/>
  <c r="R115" i="3"/>
  <c r="N115" i="3"/>
  <c r="O115" i="3" s="1"/>
  <c r="E115" i="3"/>
  <c r="AC114" i="3"/>
  <c r="T114" i="3"/>
  <c r="R114" i="3"/>
  <c r="O114" i="3"/>
  <c r="N114" i="3"/>
  <c r="E114" i="3"/>
  <c r="AC113" i="3"/>
  <c r="T113" i="3"/>
  <c r="R113" i="3"/>
  <c r="Q113" i="3"/>
  <c r="N113" i="3"/>
  <c r="O113" i="3" s="1"/>
  <c r="E113" i="3"/>
  <c r="AC112" i="3"/>
  <c r="T112" i="3"/>
  <c r="S112" i="3"/>
  <c r="R112" i="3"/>
  <c r="Q112" i="3"/>
  <c r="N112" i="3"/>
  <c r="O112" i="3" s="1"/>
  <c r="E112" i="3"/>
  <c r="AC111" i="3"/>
  <c r="T111" i="3"/>
  <c r="S111" i="3"/>
  <c r="R111" i="3"/>
  <c r="Q111" i="3"/>
  <c r="N111" i="3"/>
  <c r="O111" i="3" s="1"/>
  <c r="E111" i="3"/>
  <c r="AC110" i="3"/>
  <c r="T110" i="3"/>
  <c r="Z110" i="3" s="1"/>
  <c r="S110" i="3"/>
  <c r="Y110" i="3" s="1"/>
  <c r="Y111" i="3" s="1"/>
  <c r="Y112" i="3" s="1"/>
  <c r="R110" i="3"/>
  <c r="Q110" i="3"/>
  <c r="W110" i="3" s="1"/>
  <c r="N110" i="3"/>
  <c r="O110" i="3" s="1"/>
  <c r="E110" i="3"/>
  <c r="AC109" i="3"/>
  <c r="T109" i="3"/>
  <c r="R109" i="3"/>
  <c r="Q109" i="3"/>
  <c r="N109" i="3"/>
  <c r="O109" i="3" s="1"/>
  <c r="E109" i="3"/>
  <c r="AC108" i="3"/>
  <c r="T108" i="3"/>
  <c r="R108" i="3"/>
  <c r="Q108" i="3"/>
  <c r="N108" i="3"/>
  <c r="O108" i="3" s="1"/>
  <c r="E108" i="3"/>
  <c r="AC107" i="3"/>
  <c r="T107" i="3"/>
  <c r="R107" i="3"/>
  <c r="Q107" i="3"/>
  <c r="N107" i="3"/>
  <c r="O107" i="3" s="1"/>
  <c r="E107" i="3"/>
  <c r="AC106" i="3"/>
  <c r="T106" i="3"/>
  <c r="S106" i="3"/>
  <c r="R106" i="3"/>
  <c r="Q106" i="3"/>
  <c r="N106" i="3"/>
  <c r="O106" i="3" s="1"/>
  <c r="E106" i="3"/>
  <c r="AC105" i="3"/>
  <c r="T105" i="3"/>
  <c r="R105" i="3"/>
  <c r="Q105" i="3"/>
  <c r="N105" i="3"/>
  <c r="O105" i="3" s="1"/>
  <c r="E105" i="3"/>
  <c r="AC104" i="3"/>
  <c r="T104" i="3"/>
  <c r="R104" i="3"/>
  <c r="Q104" i="3"/>
  <c r="O104" i="3"/>
  <c r="N104" i="3"/>
  <c r="E104" i="3"/>
  <c r="AC103" i="3"/>
  <c r="T103" i="3"/>
  <c r="R103" i="3"/>
  <c r="Q103" i="3"/>
  <c r="N103" i="3"/>
  <c r="O103" i="3" s="1"/>
  <c r="E103" i="3"/>
  <c r="AC102" i="3"/>
  <c r="T102" i="3"/>
  <c r="S102" i="3"/>
  <c r="R102" i="3"/>
  <c r="N102" i="3"/>
  <c r="O102" i="3" s="1"/>
  <c r="E102" i="3"/>
  <c r="AC101" i="3"/>
  <c r="T101" i="3"/>
  <c r="R101" i="3"/>
  <c r="N101" i="3"/>
  <c r="O101" i="3" s="1"/>
  <c r="E101" i="3"/>
  <c r="AC100" i="3"/>
  <c r="T100" i="3"/>
  <c r="S100" i="3"/>
  <c r="R100" i="3"/>
  <c r="Q100" i="3"/>
  <c r="O100" i="3"/>
  <c r="N100" i="3"/>
  <c r="E100" i="3"/>
  <c r="AC99" i="3"/>
  <c r="T99" i="3"/>
  <c r="S99" i="3"/>
  <c r="R99" i="3"/>
  <c r="Q99" i="3"/>
  <c r="N99" i="3"/>
  <c r="O99" i="3" s="1"/>
  <c r="E99" i="3"/>
  <c r="AC98" i="3"/>
  <c r="T98" i="3"/>
  <c r="Z98" i="3" s="1"/>
  <c r="S98" i="3"/>
  <c r="Y98" i="3" s="1"/>
  <c r="Y99" i="3" s="1"/>
  <c r="Y100" i="3" s="1"/>
  <c r="R98" i="3"/>
  <c r="Q98" i="3"/>
  <c r="W98" i="3" s="1"/>
  <c r="N98" i="3"/>
  <c r="O98" i="3" s="1"/>
  <c r="E98" i="3"/>
  <c r="AC97" i="3"/>
  <c r="T97" i="3"/>
  <c r="R97" i="3"/>
  <c r="Q97" i="3"/>
  <c r="N97" i="3"/>
  <c r="O97" i="3" s="1"/>
  <c r="E97" i="3"/>
  <c r="AC96" i="3"/>
  <c r="T96" i="3"/>
  <c r="R96" i="3"/>
  <c r="Q96" i="3"/>
  <c r="O96" i="3"/>
  <c r="N96" i="3"/>
  <c r="E96" i="3"/>
  <c r="AC95" i="3"/>
  <c r="T95" i="3"/>
  <c r="R95" i="3"/>
  <c r="Q95" i="3"/>
  <c r="N95" i="3"/>
  <c r="O95" i="3" s="1"/>
  <c r="E95" i="3"/>
  <c r="AC94" i="3"/>
  <c r="T94" i="3"/>
  <c r="S94" i="3"/>
  <c r="R94" i="3"/>
  <c r="N94" i="3"/>
  <c r="O94" i="3" s="1"/>
  <c r="E94" i="3"/>
  <c r="AC93" i="3"/>
  <c r="T93" i="3"/>
  <c r="R93" i="3"/>
  <c r="Q93" i="3"/>
  <c r="N93" i="3"/>
  <c r="O93" i="3" s="1"/>
  <c r="E93" i="3"/>
  <c r="AC92" i="3"/>
  <c r="T92" i="3"/>
  <c r="R92" i="3"/>
  <c r="Q92" i="3"/>
  <c r="O92" i="3"/>
  <c r="N92" i="3"/>
  <c r="E92" i="3"/>
  <c r="AC91" i="3"/>
  <c r="T91" i="3"/>
  <c r="R91" i="3"/>
  <c r="Q91" i="3"/>
  <c r="N91" i="3"/>
  <c r="O91" i="3" s="1"/>
  <c r="E91" i="3"/>
  <c r="AC90" i="3"/>
  <c r="T90" i="3"/>
  <c r="S90" i="3"/>
  <c r="R90" i="3"/>
  <c r="N90" i="3"/>
  <c r="O90" i="3" s="1"/>
  <c r="E90" i="3"/>
  <c r="AC89" i="3"/>
  <c r="T89" i="3"/>
  <c r="R89" i="3"/>
  <c r="O89" i="3"/>
  <c r="N89" i="3"/>
  <c r="E89" i="3"/>
  <c r="AC88" i="3"/>
  <c r="T88" i="3"/>
  <c r="R88" i="3"/>
  <c r="Q88" i="3"/>
  <c r="N88" i="3"/>
  <c r="O88" i="3" s="1"/>
  <c r="E88" i="3"/>
  <c r="AC87" i="3"/>
  <c r="T87" i="3"/>
  <c r="S87" i="3"/>
  <c r="R87" i="3"/>
  <c r="N87" i="3"/>
  <c r="O87" i="3" s="1"/>
  <c r="E87" i="3"/>
  <c r="AC86" i="3"/>
  <c r="T86" i="3"/>
  <c r="Z86" i="3" s="1"/>
  <c r="R86" i="3"/>
  <c r="N86" i="3"/>
  <c r="O86" i="3" s="1"/>
  <c r="E86" i="3"/>
  <c r="AC85" i="3"/>
  <c r="T85" i="3"/>
  <c r="R85" i="3"/>
  <c r="Q85" i="3"/>
  <c r="O85" i="3"/>
  <c r="N85" i="3"/>
  <c r="E85" i="3"/>
  <c r="AC84" i="3"/>
  <c r="T84" i="3"/>
  <c r="R84" i="3"/>
  <c r="Q84" i="3"/>
  <c r="N84" i="3"/>
  <c r="O84" i="3" s="1"/>
  <c r="E84" i="3"/>
  <c r="AC83" i="3"/>
  <c r="T83" i="3"/>
  <c r="R83" i="3"/>
  <c r="Q83" i="3"/>
  <c r="N83" i="3"/>
  <c r="O83" i="3" s="1"/>
  <c r="E83" i="3"/>
  <c r="AC82" i="3"/>
  <c r="T82" i="3"/>
  <c r="S82" i="3"/>
  <c r="R82" i="3"/>
  <c r="Q82" i="3"/>
  <c r="N82" i="3"/>
  <c r="O82" i="3" s="1"/>
  <c r="E82" i="3"/>
  <c r="AC81" i="3"/>
  <c r="T81" i="3"/>
  <c r="R81" i="3"/>
  <c r="Q81" i="3"/>
  <c r="N81" i="3"/>
  <c r="O81" i="3" s="1"/>
  <c r="E81" i="3"/>
  <c r="AC80" i="3"/>
  <c r="T80" i="3"/>
  <c r="S80" i="3"/>
  <c r="R80" i="3"/>
  <c r="Q80" i="3"/>
  <c r="N80" i="3"/>
  <c r="O80" i="3" s="1"/>
  <c r="E80" i="3"/>
  <c r="AC79" i="3"/>
  <c r="T79" i="3"/>
  <c r="R79" i="3"/>
  <c r="N79" i="3"/>
  <c r="O79" i="3" s="1"/>
  <c r="E79" i="3"/>
  <c r="AC78" i="3"/>
  <c r="T78" i="3"/>
  <c r="R78" i="3"/>
  <c r="Q78" i="3"/>
  <c r="N78" i="3"/>
  <c r="O78" i="3" s="1"/>
  <c r="E78" i="3"/>
  <c r="AC77" i="3"/>
  <c r="T77" i="3"/>
  <c r="S77" i="3"/>
  <c r="R77" i="3"/>
  <c r="N77" i="3"/>
  <c r="O77" i="3" s="1"/>
  <c r="E77" i="3"/>
  <c r="AC76" i="3"/>
  <c r="T76" i="3"/>
  <c r="R76" i="3"/>
  <c r="N76" i="3"/>
  <c r="O76" i="3" s="1"/>
  <c r="E76" i="3"/>
  <c r="AC75" i="3"/>
  <c r="T75" i="3"/>
  <c r="R75" i="3"/>
  <c r="Q75" i="3"/>
  <c r="N75" i="3"/>
  <c r="O75" i="3" s="1"/>
  <c r="E75" i="3"/>
  <c r="AC74" i="3"/>
  <c r="Y74" i="3"/>
  <c r="T74" i="3"/>
  <c r="S74" i="3"/>
  <c r="R74" i="3"/>
  <c r="O74" i="3"/>
  <c r="N74" i="3"/>
  <c r="E74" i="3"/>
  <c r="AC73" i="3"/>
  <c r="T73" i="3"/>
  <c r="R73" i="3"/>
  <c r="Q73" i="3"/>
  <c r="N73" i="3"/>
  <c r="O73" i="3" s="1"/>
  <c r="E73" i="3"/>
  <c r="AC72" i="3"/>
  <c r="T72" i="3"/>
  <c r="R72" i="3"/>
  <c r="Q72" i="3"/>
  <c r="N72" i="3"/>
  <c r="O72" i="3" s="1"/>
  <c r="E72" i="3"/>
  <c r="AC71" i="3"/>
  <c r="T71" i="3"/>
  <c r="R71" i="3"/>
  <c r="Q71" i="3"/>
  <c r="N71" i="3"/>
  <c r="O71" i="3" s="1"/>
  <c r="E71" i="3"/>
  <c r="AC70" i="3"/>
  <c r="T70" i="3"/>
  <c r="S70" i="3"/>
  <c r="R70" i="3"/>
  <c r="Q70" i="3"/>
  <c r="N70" i="3"/>
  <c r="O70" i="3" s="1"/>
  <c r="E70" i="3"/>
  <c r="AC69" i="3"/>
  <c r="T69" i="3"/>
  <c r="S69" i="3"/>
  <c r="R69" i="3"/>
  <c r="Q69" i="3"/>
  <c r="O69" i="3"/>
  <c r="N69" i="3"/>
  <c r="E69" i="3"/>
  <c r="AC68" i="3"/>
  <c r="T68" i="3"/>
  <c r="R68" i="3"/>
  <c r="Q68" i="3"/>
  <c r="N68" i="3"/>
  <c r="O68" i="3" s="1"/>
  <c r="E68" i="3"/>
  <c r="AC67" i="3"/>
  <c r="T67" i="3"/>
  <c r="S67" i="3"/>
  <c r="R67" i="3"/>
  <c r="N67" i="3"/>
  <c r="O67" i="3" s="1"/>
  <c r="E67" i="3"/>
  <c r="AC66" i="3"/>
  <c r="T66" i="3"/>
  <c r="R66" i="3"/>
  <c r="N66" i="3"/>
  <c r="O66" i="3" s="1"/>
  <c r="E66" i="3"/>
  <c r="AC65" i="3"/>
  <c r="T65" i="3"/>
  <c r="R65" i="3"/>
  <c r="Q65" i="3"/>
  <c r="N65" i="3"/>
  <c r="O65" i="3" s="1"/>
  <c r="E65" i="3"/>
  <c r="AC64" i="3"/>
  <c r="T64" i="3"/>
  <c r="S64" i="3"/>
  <c r="R64" i="3"/>
  <c r="O64" i="3"/>
  <c r="N64" i="3"/>
  <c r="E64" i="3"/>
  <c r="AC63" i="3"/>
  <c r="T63" i="3"/>
  <c r="R63" i="3"/>
  <c r="N63" i="3"/>
  <c r="O63" i="3" s="1"/>
  <c r="E63" i="3"/>
  <c r="AC62" i="3"/>
  <c r="T62" i="3"/>
  <c r="Z62" i="3" s="1"/>
  <c r="R62" i="3"/>
  <c r="Q62" i="3"/>
  <c r="W62" i="3" s="1"/>
  <c r="N62" i="3"/>
  <c r="O62" i="3" s="1"/>
  <c r="E62" i="3"/>
  <c r="AC61" i="3"/>
  <c r="T61" i="3"/>
  <c r="R61" i="3"/>
  <c r="Q61" i="3"/>
  <c r="N61" i="3"/>
  <c r="O61" i="3" s="1"/>
  <c r="E61" i="3"/>
  <c r="AC60" i="3"/>
  <c r="T60" i="3"/>
  <c r="R60" i="3"/>
  <c r="Q60" i="3"/>
  <c r="O60" i="3"/>
  <c r="N60" i="3"/>
  <c r="E60" i="3"/>
  <c r="AC59" i="3"/>
  <c r="T59" i="3"/>
  <c r="R59" i="3"/>
  <c r="Q59" i="3"/>
  <c r="N59" i="3"/>
  <c r="O59" i="3" s="1"/>
  <c r="E59" i="3"/>
  <c r="AC58" i="3"/>
  <c r="T58" i="3"/>
  <c r="S58" i="3"/>
  <c r="R58" i="3"/>
  <c r="Q58" i="3"/>
  <c r="O58" i="3"/>
  <c r="N58" i="3"/>
  <c r="E58" i="3"/>
  <c r="AC57" i="3"/>
  <c r="T57" i="3"/>
  <c r="R57" i="3"/>
  <c r="Q57" i="3"/>
  <c r="N57" i="3"/>
  <c r="O57" i="3" s="1"/>
  <c r="E57" i="3"/>
  <c r="AC56" i="3"/>
  <c r="T56" i="3"/>
  <c r="R56" i="3"/>
  <c r="Q56" i="3"/>
  <c r="O56" i="3"/>
  <c r="N56" i="3"/>
  <c r="E56" i="3"/>
  <c r="AC55" i="3"/>
  <c r="T55" i="3"/>
  <c r="R55" i="3"/>
  <c r="Q55" i="3"/>
  <c r="N55" i="3"/>
  <c r="O55" i="3" s="1"/>
  <c r="E55" i="3"/>
  <c r="AC54" i="3"/>
  <c r="T54" i="3"/>
  <c r="S54" i="3"/>
  <c r="R54" i="3"/>
  <c r="N54" i="3"/>
  <c r="O54" i="3" s="1"/>
  <c r="E54" i="3"/>
  <c r="AC53" i="3"/>
  <c r="T53" i="3"/>
  <c r="R53" i="3"/>
  <c r="N53" i="3"/>
  <c r="O53" i="3" s="1"/>
  <c r="E53" i="3"/>
  <c r="AC52" i="3"/>
  <c r="T52" i="3"/>
  <c r="R52" i="3"/>
  <c r="Q52" i="3"/>
  <c r="O52" i="3"/>
  <c r="N52" i="3"/>
  <c r="E52" i="3"/>
  <c r="AC51" i="3"/>
  <c r="T51" i="3"/>
  <c r="S51" i="3"/>
  <c r="R51" i="3"/>
  <c r="N51" i="3"/>
  <c r="O51" i="3" s="1"/>
  <c r="E51" i="3"/>
  <c r="AC50" i="3"/>
  <c r="T50" i="3"/>
  <c r="Z50" i="3" s="1"/>
  <c r="R50" i="3"/>
  <c r="N50" i="3"/>
  <c r="O50" i="3" s="1"/>
  <c r="E50" i="3"/>
  <c r="AC49" i="3"/>
  <c r="T49" i="3"/>
  <c r="R49" i="3"/>
  <c r="Q49" i="3"/>
  <c r="O49" i="3"/>
  <c r="N49" i="3"/>
  <c r="E49" i="3"/>
  <c r="AC48" i="3"/>
  <c r="T48" i="3"/>
  <c r="R48" i="3"/>
  <c r="Q48" i="3"/>
  <c r="N48" i="3"/>
  <c r="O48" i="3" s="1"/>
  <c r="E48" i="3"/>
  <c r="AC47" i="3"/>
  <c r="T47" i="3"/>
  <c r="R47" i="3"/>
  <c r="Q47" i="3"/>
  <c r="O47" i="3"/>
  <c r="N47" i="3"/>
  <c r="E47" i="3"/>
  <c r="AC46" i="3"/>
  <c r="T46" i="3"/>
  <c r="S46" i="3"/>
  <c r="R46" i="3"/>
  <c r="N46" i="3"/>
  <c r="O46" i="3" s="1"/>
  <c r="E46" i="3"/>
  <c r="AC45" i="3"/>
  <c r="T45" i="3"/>
  <c r="R45" i="3"/>
  <c r="Q45" i="3"/>
  <c r="N45" i="3"/>
  <c r="O45" i="3" s="1"/>
  <c r="E45" i="3"/>
  <c r="AC44" i="3"/>
  <c r="T44" i="3"/>
  <c r="R44" i="3"/>
  <c r="Q44" i="3"/>
  <c r="O44" i="3"/>
  <c r="N44" i="3"/>
  <c r="E44" i="3"/>
  <c r="AC43" i="3"/>
  <c r="T43" i="3"/>
  <c r="R43" i="3"/>
  <c r="Q43" i="3"/>
  <c r="N43" i="3"/>
  <c r="O43" i="3" s="1"/>
  <c r="E43" i="3"/>
  <c r="AC42" i="3"/>
  <c r="T42" i="3"/>
  <c r="S42" i="3"/>
  <c r="R42" i="3"/>
  <c r="N42" i="3"/>
  <c r="O42" i="3" s="1"/>
  <c r="E42" i="3"/>
  <c r="AC41" i="3"/>
  <c r="T41" i="3"/>
  <c r="R41" i="3"/>
  <c r="N41" i="3"/>
  <c r="O41" i="3" s="1"/>
  <c r="E41" i="3"/>
  <c r="AC40" i="3"/>
  <c r="T40" i="3"/>
  <c r="R40" i="3"/>
  <c r="Q40" i="3"/>
  <c r="N40" i="3"/>
  <c r="O40" i="3" s="1"/>
  <c r="E40" i="3"/>
  <c r="AC39" i="3"/>
  <c r="T39" i="3"/>
  <c r="S39" i="3"/>
  <c r="R39" i="3"/>
  <c r="N39" i="3"/>
  <c r="O39" i="3" s="1"/>
  <c r="E39" i="3"/>
  <c r="AC38" i="3"/>
  <c r="T38" i="3"/>
  <c r="Z38" i="3" s="1"/>
  <c r="R38" i="3"/>
  <c r="N38" i="3"/>
  <c r="O38" i="3" s="1"/>
  <c r="E38" i="3"/>
  <c r="AC37" i="3"/>
  <c r="T37" i="3"/>
  <c r="R37" i="3"/>
  <c r="Q37" i="3"/>
  <c r="N37" i="3"/>
  <c r="O37" i="3" s="1"/>
  <c r="E37" i="3"/>
  <c r="AC36" i="3"/>
  <c r="T36" i="3"/>
  <c r="R36" i="3"/>
  <c r="Q36" i="3"/>
  <c r="O36" i="3"/>
  <c r="N36" i="3"/>
  <c r="E36" i="3"/>
  <c r="AC35" i="3"/>
  <c r="T35" i="3"/>
  <c r="R35" i="3"/>
  <c r="Q35" i="3"/>
  <c r="N35" i="3"/>
  <c r="O35" i="3" s="1"/>
  <c r="E35" i="3"/>
  <c r="AC34" i="3"/>
  <c r="T34" i="3"/>
  <c r="S34" i="3"/>
  <c r="R34" i="3"/>
  <c r="Q34" i="3"/>
  <c r="N34" i="3"/>
  <c r="O34" i="3" s="1"/>
  <c r="E34" i="3"/>
  <c r="AC33" i="3"/>
  <c r="T33" i="3"/>
  <c r="R33" i="3"/>
  <c r="Q33" i="3"/>
  <c r="O33" i="3"/>
  <c r="N33" i="3"/>
  <c r="E33" i="3"/>
  <c r="AC32" i="3"/>
  <c r="T32" i="3"/>
  <c r="S32" i="3"/>
  <c r="R32" i="3"/>
  <c r="Q32" i="3"/>
  <c r="O32" i="3"/>
  <c r="N32" i="3"/>
  <c r="E32" i="3"/>
  <c r="AC31" i="3"/>
  <c r="T31" i="3"/>
  <c r="R31" i="3"/>
  <c r="N31" i="3"/>
  <c r="O31" i="3" s="1"/>
  <c r="E31" i="3"/>
  <c r="AC30" i="3"/>
  <c r="T30" i="3"/>
  <c r="R30" i="3"/>
  <c r="Q30" i="3"/>
  <c r="N30" i="3"/>
  <c r="O30" i="3" s="1"/>
  <c r="E30" i="3"/>
  <c r="AC29" i="3"/>
  <c r="T29" i="3"/>
  <c r="S29" i="3"/>
  <c r="R29" i="3"/>
  <c r="N29" i="3"/>
  <c r="O29" i="3" s="1"/>
  <c r="E29" i="3"/>
  <c r="AC28" i="3"/>
  <c r="T28" i="3"/>
  <c r="R28" i="3"/>
  <c r="N28" i="3"/>
  <c r="O28" i="3" s="1"/>
  <c r="E28" i="3"/>
  <c r="AC27" i="3"/>
  <c r="T27" i="3"/>
  <c r="R27" i="3"/>
  <c r="Q27" i="3"/>
  <c r="N27" i="3"/>
  <c r="O27" i="3" s="1"/>
  <c r="E27" i="3"/>
  <c r="AC26" i="3"/>
  <c r="T26" i="3"/>
  <c r="Z26" i="3" s="1"/>
  <c r="S26" i="3"/>
  <c r="Y26" i="3" s="1"/>
  <c r="R26" i="3"/>
  <c r="N26" i="3"/>
  <c r="O26" i="3" s="1"/>
  <c r="E26" i="3"/>
  <c r="AC25" i="3"/>
  <c r="T25" i="3"/>
  <c r="R25" i="3"/>
  <c r="Q25" i="3"/>
  <c r="O25" i="3"/>
  <c r="N25" i="3"/>
  <c r="E25" i="3"/>
  <c r="AC24" i="3"/>
  <c r="T24" i="3"/>
  <c r="R24" i="3"/>
  <c r="Q24" i="3"/>
  <c r="N24" i="3"/>
  <c r="O24" i="3" s="1"/>
  <c r="P24" i="3" s="1"/>
  <c r="S24" i="3" s="1"/>
  <c r="E24" i="3"/>
  <c r="AC23" i="3"/>
  <c r="T23" i="3"/>
  <c r="R23" i="3"/>
  <c r="Q23" i="3"/>
  <c r="N23" i="3"/>
  <c r="O23" i="3" s="1"/>
  <c r="E23" i="3"/>
  <c r="AC22" i="3"/>
  <c r="T22" i="3"/>
  <c r="S22" i="3"/>
  <c r="R22" i="3"/>
  <c r="Q22" i="3"/>
  <c r="N22" i="3"/>
  <c r="O22" i="3" s="1"/>
  <c r="E22" i="3"/>
  <c r="AC21" i="3"/>
  <c r="T21" i="3"/>
  <c r="S21" i="3"/>
  <c r="R21" i="3"/>
  <c r="Q21" i="3"/>
  <c r="N21" i="3"/>
  <c r="O21" i="3" s="1"/>
  <c r="E21" i="3"/>
  <c r="AC20" i="3"/>
  <c r="T20" i="3"/>
  <c r="R20" i="3"/>
  <c r="Q20" i="3"/>
  <c r="O20" i="3"/>
  <c r="N20" i="3"/>
  <c r="E20" i="3"/>
  <c r="AC19" i="3"/>
  <c r="T19" i="3"/>
  <c r="S19" i="3"/>
  <c r="R19" i="3"/>
  <c r="N19" i="3"/>
  <c r="O19" i="3" s="1"/>
  <c r="E19" i="3"/>
  <c r="AC18" i="3"/>
  <c r="T18" i="3"/>
  <c r="R18" i="3"/>
  <c r="N18" i="3"/>
  <c r="O18" i="3" s="1"/>
  <c r="E18" i="3"/>
  <c r="AC17" i="3"/>
  <c r="T17" i="3"/>
  <c r="R17" i="3"/>
  <c r="Q17" i="3"/>
  <c r="N17" i="3"/>
  <c r="O17" i="3" s="1"/>
  <c r="E17" i="3"/>
  <c r="AC16" i="3"/>
  <c r="T16" i="3"/>
  <c r="S16" i="3"/>
  <c r="R16" i="3"/>
  <c r="O16" i="3"/>
  <c r="N16" i="3"/>
  <c r="E16" i="3"/>
  <c r="AC15" i="3"/>
  <c r="T15" i="3"/>
  <c r="R15" i="3"/>
  <c r="N15" i="3"/>
  <c r="O15" i="3" s="1"/>
  <c r="E15" i="3"/>
  <c r="AC14" i="3"/>
  <c r="T14" i="3"/>
  <c r="R14" i="3"/>
  <c r="X14" i="3" s="1"/>
  <c r="Q14" i="3"/>
  <c r="W14" i="3" s="1"/>
  <c r="N14" i="3"/>
  <c r="O14" i="3" s="1"/>
  <c r="E14" i="3"/>
  <c r="AC13" i="3"/>
  <c r="T13" i="3"/>
  <c r="R13" i="3"/>
  <c r="Q13" i="3"/>
  <c r="N13" i="3"/>
  <c r="O13" i="3" s="1"/>
  <c r="E13" i="3"/>
  <c r="AC12" i="3"/>
  <c r="T12" i="3"/>
  <c r="R12" i="3"/>
  <c r="Q12" i="3"/>
  <c r="O12" i="3"/>
  <c r="N12" i="3"/>
  <c r="E12" i="3"/>
  <c r="AC11" i="3"/>
  <c r="T11" i="3"/>
  <c r="R11" i="3"/>
  <c r="Q11" i="3"/>
  <c r="N11" i="3"/>
  <c r="O11" i="3" s="1"/>
  <c r="E11" i="3"/>
  <c r="AC10" i="3"/>
  <c r="T10" i="3"/>
  <c r="S10" i="3"/>
  <c r="R10" i="3"/>
  <c r="Q10" i="3"/>
  <c r="O10" i="3"/>
  <c r="N10" i="3"/>
  <c r="E10" i="3"/>
  <c r="AC9" i="3"/>
  <c r="T9" i="3"/>
  <c r="R9" i="3"/>
  <c r="Q9" i="3"/>
  <c r="N9" i="3"/>
  <c r="O9" i="3" s="1"/>
  <c r="E9" i="3"/>
  <c r="AC8" i="3"/>
  <c r="T8" i="3"/>
  <c r="R8" i="3"/>
  <c r="Q8" i="3"/>
  <c r="N8" i="3"/>
  <c r="O8" i="3" s="1"/>
  <c r="P8" i="3" s="1"/>
  <c r="S8" i="3" s="1"/>
  <c r="E8" i="3"/>
  <c r="AC7" i="3"/>
  <c r="T7" i="3"/>
  <c r="R7" i="3"/>
  <c r="Q7" i="3"/>
  <c r="N7" i="3"/>
  <c r="O7" i="3" s="1"/>
  <c r="E7" i="3"/>
  <c r="AC6" i="3"/>
  <c r="T6" i="3"/>
  <c r="S6" i="3"/>
  <c r="R6" i="3"/>
  <c r="O6" i="3"/>
  <c r="N6" i="3"/>
  <c r="E6" i="3"/>
  <c r="AC5" i="3"/>
  <c r="T5" i="3"/>
  <c r="R5" i="3"/>
  <c r="N5" i="3"/>
  <c r="O5" i="3" s="1"/>
  <c r="E5" i="3"/>
  <c r="AC4" i="3"/>
  <c r="T4" i="3"/>
  <c r="R4" i="3"/>
  <c r="Q4" i="3"/>
  <c r="O4" i="3"/>
  <c r="N4" i="3"/>
  <c r="E4" i="3"/>
  <c r="AC3" i="3"/>
  <c r="T3" i="3"/>
  <c r="S3" i="3"/>
  <c r="R3" i="3"/>
  <c r="N3" i="3"/>
  <c r="O3" i="3" s="1"/>
  <c r="E3" i="3"/>
  <c r="AC2" i="3"/>
  <c r="T2" i="3"/>
  <c r="Z2" i="3" s="1"/>
  <c r="R2" i="3"/>
  <c r="N2" i="3"/>
  <c r="O2" i="3" s="1"/>
  <c r="E2" i="3"/>
  <c r="E1" i="3"/>
  <c r="D2" i="2"/>
  <c r="D3" i="2" s="1"/>
  <c r="D4" i="2" s="1"/>
  <c r="D5" i="2" s="1"/>
  <c r="D6" i="2" s="1"/>
  <c r="D7" i="2" s="1"/>
  <c r="D8" i="2" s="1"/>
  <c r="D9" i="2" s="1"/>
  <c r="D10" i="2" s="1"/>
  <c r="D11" i="2" s="1"/>
  <c r="E1" i="2"/>
  <c r="E2" i="2" s="1"/>
  <c r="E3" i="2" s="1"/>
  <c r="E4" i="2" s="1"/>
  <c r="E5" i="2" s="1"/>
  <c r="E6" i="2" s="1"/>
  <c r="E7" i="2" s="1"/>
  <c r="E8" i="2" s="1"/>
  <c r="E9" i="2" s="1"/>
  <c r="E10" i="2" s="1"/>
  <c r="E11" i="2" s="1"/>
  <c r="F43" i="1"/>
  <c r="E43" i="1"/>
  <c r="F42" i="1"/>
  <c r="E42" i="1"/>
  <c r="W99" i="3" l="1"/>
  <c r="AA110" i="3"/>
  <c r="U51" i="3"/>
  <c r="U111" i="3"/>
  <c r="W159" i="3"/>
  <c r="W160" i="3" s="1"/>
  <c r="Z231" i="3"/>
  <c r="AA194" i="3"/>
  <c r="Z207" i="3"/>
  <c r="AA206" i="3"/>
  <c r="U16" i="3"/>
  <c r="U218" i="3"/>
  <c r="X219" i="3"/>
  <c r="X220" i="3" s="1"/>
  <c r="X221" i="3" s="1"/>
  <c r="X222" i="3" s="1"/>
  <c r="AA230" i="3"/>
  <c r="Z63" i="3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V195" i="3"/>
  <c r="V98" i="3"/>
  <c r="V146" i="3"/>
  <c r="Z171" i="3"/>
  <c r="Z172" i="3" s="1"/>
  <c r="Z173" i="3" s="1"/>
  <c r="Z174" i="3" s="1"/>
  <c r="Z175" i="3" s="1"/>
  <c r="Z176" i="3" s="1"/>
  <c r="Z177" i="3" s="1"/>
  <c r="Z178" i="3" s="1"/>
  <c r="Z179" i="3" s="1"/>
  <c r="Z180" i="3" s="1"/>
  <c r="Z181" i="3" s="1"/>
  <c r="V207" i="3"/>
  <c r="V170" i="3"/>
  <c r="V26" i="3"/>
  <c r="Z111" i="3"/>
  <c r="Z112" i="3" s="1"/>
  <c r="Z113" i="3" s="1"/>
  <c r="Z114" i="3" s="1"/>
  <c r="Z115" i="3" s="1"/>
  <c r="Z116" i="3" s="1"/>
  <c r="Z117" i="3" s="1"/>
  <c r="Z118" i="3" s="1"/>
  <c r="Z119" i="3" s="1"/>
  <c r="Z120" i="3" s="1"/>
  <c r="Z121" i="3" s="1"/>
  <c r="Z135" i="3"/>
  <c r="Z136" i="3" s="1"/>
  <c r="Z137" i="3" s="1"/>
  <c r="Z138" i="3" s="1"/>
  <c r="Z139" i="3" s="1"/>
  <c r="Z140" i="3" s="1"/>
  <c r="Z141" i="3" s="1"/>
  <c r="Z142" i="3" s="1"/>
  <c r="Z143" i="3" s="1"/>
  <c r="Z144" i="3" s="1"/>
  <c r="Z145" i="3" s="1"/>
  <c r="V169" i="3"/>
  <c r="V183" i="3"/>
  <c r="V110" i="3"/>
  <c r="V138" i="3"/>
  <c r="V231" i="3"/>
  <c r="U187" i="3"/>
  <c r="U206" i="3"/>
  <c r="U204" i="3"/>
  <c r="P7" i="3"/>
  <c r="S7" i="3" s="1"/>
  <c r="U13" i="3"/>
  <c r="P6" i="3"/>
  <c r="Q6" i="3" s="1"/>
  <c r="V19" i="3"/>
  <c r="X15" i="3"/>
  <c r="X16" i="3" s="1"/>
  <c r="X17" i="3" s="1"/>
  <c r="P16" i="3"/>
  <c r="Q16" i="3" s="1"/>
  <c r="U18" i="3"/>
  <c r="P18" i="3"/>
  <c r="P20" i="3"/>
  <c r="S20" i="3" s="1"/>
  <c r="P23" i="3"/>
  <c r="S23" i="3" s="1"/>
  <c r="V72" i="3"/>
  <c r="AA98" i="3"/>
  <c r="E124" i="3"/>
  <c r="E195" i="3"/>
  <c r="W135" i="3"/>
  <c r="W136" i="3" s="1"/>
  <c r="AA136" i="3" s="1"/>
  <c r="V135" i="3"/>
  <c r="E138" i="3"/>
  <c r="E199" i="3"/>
  <c r="E142" i="3"/>
  <c r="E203" i="3"/>
  <c r="E144" i="3"/>
  <c r="E207" i="3"/>
  <c r="E151" i="3"/>
  <c r="E155" i="3"/>
  <c r="U167" i="3"/>
  <c r="V166" i="3"/>
  <c r="V162" i="3"/>
  <c r="E163" i="3"/>
  <c r="E167" i="3"/>
  <c r="Y172" i="3"/>
  <c r="Y173" i="3" s="1"/>
  <c r="E233" i="3"/>
  <c r="V187" i="3"/>
  <c r="V203" i="3"/>
  <c r="Y219" i="3"/>
  <c r="Y220" i="3" s="1"/>
  <c r="Y221" i="3" s="1"/>
  <c r="V230" i="3"/>
  <c r="V233" i="3"/>
  <c r="V234" i="3"/>
  <c r="P5" i="3"/>
  <c r="V13" i="3"/>
  <c r="P4" i="3"/>
  <c r="S4" i="3" s="1"/>
  <c r="P12" i="3"/>
  <c r="S12" i="3" s="1"/>
  <c r="P56" i="3"/>
  <c r="S56" i="3" s="1"/>
  <c r="V12" i="3"/>
  <c r="P3" i="3"/>
  <c r="Q3" i="3" s="1"/>
  <c r="P11" i="3"/>
  <c r="S11" i="3" s="1"/>
  <c r="U14" i="3"/>
  <c r="P15" i="3"/>
  <c r="P19" i="3"/>
  <c r="Q19" i="3" s="1"/>
  <c r="P22" i="3"/>
  <c r="U35" i="3"/>
  <c r="V84" i="3"/>
  <c r="V82" i="3"/>
  <c r="U98" i="3"/>
  <c r="V102" i="3"/>
  <c r="U110" i="3"/>
  <c r="V133" i="3"/>
  <c r="E191" i="3"/>
  <c r="E132" i="3"/>
  <c r="E146" i="3"/>
  <c r="U146" i="3"/>
  <c r="E148" i="3"/>
  <c r="Z158" i="3"/>
  <c r="Z159" i="3" s="1"/>
  <c r="Z160" i="3" s="1"/>
  <c r="Z161" i="3" s="1"/>
  <c r="Z162" i="3" s="1"/>
  <c r="Z163" i="3" s="1"/>
  <c r="Z164" i="3" s="1"/>
  <c r="Z165" i="3" s="1"/>
  <c r="Z166" i="3" s="1"/>
  <c r="Z167" i="3" s="1"/>
  <c r="Z168" i="3" s="1"/>
  <c r="Z169" i="3" s="1"/>
  <c r="E222" i="3"/>
  <c r="E225" i="3"/>
  <c r="E229" i="3"/>
  <c r="V181" i="3"/>
  <c r="V182" i="3"/>
  <c r="V185" i="3"/>
  <c r="V194" i="3"/>
  <c r="V199" i="3"/>
  <c r="V206" i="3"/>
  <c r="V209" i="3"/>
  <c r="P10" i="3"/>
  <c r="P13" i="3"/>
  <c r="S13" i="3" s="1"/>
  <c r="P21" i="3"/>
  <c r="W123" i="3"/>
  <c r="W124" i="3" s="1"/>
  <c r="AA124" i="3" s="1"/>
  <c r="AA170" i="3"/>
  <c r="W183" i="3"/>
  <c r="W184" i="3" s="1"/>
  <c r="W195" i="3"/>
  <c r="W196" i="3" s="1"/>
  <c r="P17" i="3"/>
  <c r="S17" i="3" s="1"/>
  <c r="AA99" i="3"/>
  <c r="P2" i="3"/>
  <c r="U2" i="3"/>
  <c r="P9" i="3"/>
  <c r="S9" i="3" s="1"/>
  <c r="V23" i="3"/>
  <c r="V30" i="3"/>
  <c r="U43" i="3"/>
  <c r="U71" i="3"/>
  <c r="V71" i="3"/>
  <c r="U79" i="3"/>
  <c r="Z74" i="3"/>
  <c r="Z75" i="3" s="1"/>
  <c r="Z76" i="3" s="1"/>
  <c r="Z77" i="3" s="1"/>
  <c r="Z78" i="3" s="1"/>
  <c r="Z79" i="3" s="1"/>
  <c r="Z80" i="3" s="1"/>
  <c r="Z81" i="3" s="1"/>
  <c r="Z82" i="3" s="1"/>
  <c r="Z83" i="3" s="1"/>
  <c r="Z84" i="3" s="1"/>
  <c r="Z85" i="3" s="1"/>
  <c r="U87" i="3"/>
  <c r="W100" i="3"/>
  <c r="AA100" i="3" s="1"/>
  <c r="U130" i="3"/>
  <c r="Z122" i="3"/>
  <c r="Z123" i="3" s="1"/>
  <c r="Z124" i="3" s="1"/>
  <c r="Z125" i="3" s="1"/>
  <c r="Z126" i="3" s="1"/>
  <c r="Z127" i="3" s="1"/>
  <c r="Z128" i="3" s="1"/>
  <c r="Z129" i="3" s="1"/>
  <c r="Z130" i="3" s="1"/>
  <c r="Z131" i="3" s="1"/>
  <c r="Z132" i="3" s="1"/>
  <c r="Z133" i="3" s="1"/>
  <c r="V123" i="3"/>
  <c r="E128" i="3"/>
  <c r="E136" i="3"/>
  <c r="E140" i="3"/>
  <c r="V150" i="3"/>
  <c r="E210" i="3"/>
  <c r="E218" i="3"/>
  <c r="AA158" i="3"/>
  <c r="V158" i="3"/>
  <c r="E159" i="3"/>
  <c r="Y160" i="3"/>
  <c r="E226" i="3"/>
  <c r="U170" i="3"/>
  <c r="E235" i="3"/>
  <c r="E239" i="3"/>
  <c r="Z183" i="3"/>
  <c r="Z184" i="3" s="1"/>
  <c r="Z185" i="3" s="1"/>
  <c r="Z186" i="3" s="1"/>
  <c r="Z187" i="3" s="1"/>
  <c r="Z188" i="3" s="1"/>
  <c r="Z189" i="3" s="1"/>
  <c r="Z190" i="3" s="1"/>
  <c r="Z191" i="3" s="1"/>
  <c r="Z192" i="3" s="1"/>
  <c r="Z193" i="3" s="1"/>
  <c r="Y195" i="3"/>
  <c r="Y196" i="3" s="1"/>
  <c r="Z194" i="3"/>
  <c r="Z195" i="3" s="1"/>
  <c r="Z196" i="3" s="1"/>
  <c r="Z197" i="3" s="1"/>
  <c r="Z198" i="3" s="1"/>
  <c r="Z199" i="3" s="1"/>
  <c r="Z200" i="3" s="1"/>
  <c r="Z201" i="3" s="1"/>
  <c r="Z202" i="3" s="1"/>
  <c r="Z203" i="3" s="1"/>
  <c r="Z204" i="3" s="1"/>
  <c r="Z205" i="3" s="1"/>
  <c r="Y207" i="3"/>
  <c r="Y208" i="3" s="1"/>
  <c r="V225" i="3"/>
  <c r="V239" i="3"/>
  <c r="Q18" i="3"/>
  <c r="S18" i="3"/>
  <c r="S15" i="3"/>
  <c r="Q15" i="3"/>
  <c r="W15" i="3" s="1"/>
  <c r="W16" i="3" s="1"/>
  <c r="S2" i="3"/>
  <c r="Y2" i="3" s="1"/>
  <c r="Y3" i="3" s="1"/>
  <c r="Y4" i="3" s="1"/>
  <c r="Q2" i="3"/>
  <c r="W2" i="3" s="1"/>
  <c r="Q5" i="3"/>
  <c r="S5" i="3"/>
  <c r="U6" i="3"/>
  <c r="V2" i="3"/>
  <c r="U3" i="3"/>
  <c r="V6" i="3"/>
  <c r="U7" i="3"/>
  <c r="V10" i="3"/>
  <c r="U11" i="3"/>
  <c r="U25" i="3"/>
  <c r="V14" i="3"/>
  <c r="Z14" i="3"/>
  <c r="AB14" i="3" s="1"/>
  <c r="U15" i="3"/>
  <c r="V18" i="3"/>
  <c r="U19" i="3"/>
  <c r="V25" i="3"/>
  <c r="U30" i="3"/>
  <c r="V33" i="3"/>
  <c r="V34" i="3"/>
  <c r="V48" i="3"/>
  <c r="Z39" i="3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V49" i="3"/>
  <c r="V45" i="3"/>
  <c r="V41" i="3"/>
  <c r="U61" i="3"/>
  <c r="U57" i="3"/>
  <c r="U53" i="3"/>
  <c r="X50" i="3"/>
  <c r="U59" i="3"/>
  <c r="U56" i="3"/>
  <c r="U52" i="3"/>
  <c r="U54" i="3"/>
  <c r="U50" i="3"/>
  <c r="U58" i="3"/>
  <c r="P59" i="3"/>
  <c r="S59" i="3" s="1"/>
  <c r="U60" i="3"/>
  <c r="P61" i="3"/>
  <c r="S61" i="3" s="1"/>
  <c r="P69" i="3"/>
  <c r="U10" i="3"/>
  <c r="V7" i="3"/>
  <c r="U8" i="3"/>
  <c r="V11" i="3"/>
  <c r="U12" i="3"/>
  <c r="V15" i="3"/>
  <c r="U20" i="3"/>
  <c r="U22" i="3"/>
  <c r="U24" i="3"/>
  <c r="V36" i="3"/>
  <c r="U38" i="3"/>
  <c r="U39" i="3"/>
  <c r="V42" i="3"/>
  <c r="V58" i="3"/>
  <c r="P52" i="3"/>
  <c r="S52" i="3" s="1"/>
  <c r="P62" i="3"/>
  <c r="S62" i="3" s="1"/>
  <c r="Y62" i="3" s="1"/>
  <c r="AA62" i="3" s="1"/>
  <c r="P66" i="3"/>
  <c r="P72" i="3"/>
  <c r="S72" i="3" s="1"/>
  <c r="V9" i="3"/>
  <c r="V3" i="3"/>
  <c r="Z3" i="3"/>
  <c r="Z4" i="3" s="1"/>
  <c r="Z5" i="3" s="1"/>
  <c r="Z6" i="3" s="1"/>
  <c r="Z7" i="3" s="1"/>
  <c r="Z8" i="3" s="1"/>
  <c r="Z9" i="3" s="1"/>
  <c r="Z10" i="3" s="1"/>
  <c r="Z11" i="3" s="1"/>
  <c r="Z12" i="3" s="1"/>
  <c r="Z13" i="3" s="1"/>
  <c r="U4" i="3"/>
  <c r="J2" i="6"/>
  <c r="P208" i="3"/>
  <c r="P205" i="3"/>
  <c r="S205" i="3" s="1"/>
  <c r="P201" i="3"/>
  <c r="S201" i="3" s="1"/>
  <c r="P200" i="3"/>
  <c r="S200" i="3" s="1"/>
  <c r="P196" i="3"/>
  <c r="P168" i="3"/>
  <c r="S168" i="3" s="1"/>
  <c r="P164" i="3"/>
  <c r="S164" i="3" s="1"/>
  <c r="P160" i="3"/>
  <c r="P156" i="3"/>
  <c r="S156" i="3" s="1"/>
  <c r="P152" i="3"/>
  <c r="S152" i="3" s="1"/>
  <c r="P147" i="3"/>
  <c r="P148" i="3"/>
  <c r="P120" i="3"/>
  <c r="S120" i="3" s="1"/>
  <c r="P116" i="3"/>
  <c r="S116" i="3" s="1"/>
  <c r="P108" i="3"/>
  <c r="S108" i="3" s="1"/>
  <c r="P113" i="3"/>
  <c r="S113" i="3" s="1"/>
  <c r="Y113" i="3" s="1"/>
  <c r="P111" i="3"/>
  <c r="P104" i="3"/>
  <c r="S104" i="3" s="1"/>
  <c r="P100" i="3"/>
  <c r="P68" i="3"/>
  <c r="S68" i="3" s="1"/>
  <c r="P63" i="3"/>
  <c r="P60" i="3"/>
  <c r="S60" i="3" s="1"/>
  <c r="P55" i="3"/>
  <c r="S55" i="3" s="1"/>
  <c r="X2" i="3"/>
  <c r="V4" i="3"/>
  <c r="U5" i="3"/>
  <c r="V8" i="3"/>
  <c r="U9" i="3"/>
  <c r="P14" i="3"/>
  <c r="S14" i="3" s="1"/>
  <c r="Y14" i="3" s="1"/>
  <c r="AA14" i="3" s="1"/>
  <c r="V24" i="3"/>
  <c r="V16" i="3"/>
  <c r="U17" i="3"/>
  <c r="V20" i="3"/>
  <c r="U21" i="3"/>
  <c r="V22" i="3"/>
  <c r="U23" i="3"/>
  <c r="U26" i="3"/>
  <c r="Z27" i="3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V27" i="3"/>
  <c r="V29" i="3"/>
  <c r="V38" i="3"/>
  <c r="V46" i="3"/>
  <c r="V50" i="3"/>
  <c r="P51" i="3"/>
  <c r="Q51" i="3" s="1"/>
  <c r="Z51" i="3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P53" i="3"/>
  <c r="P54" i="3"/>
  <c r="Q54" i="3" s="1"/>
  <c r="V54" i="3"/>
  <c r="P57" i="3"/>
  <c r="S57" i="3" s="1"/>
  <c r="V62" i="3"/>
  <c r="V65" i="3"/>
  <c r="V63" i="3"/>
  <c r="P67" i="3"/>
  <c r="Q67" i="3" s="1"/>
  <c r="P71" i="3"/>
  <c r="S71" i="3" s="1"/>
  <c r="V5" i="3"/>
  <c r="V17" i="3"/>
  <c r="V21" i="3"/>
  <c r="P25" i="3"/>
  <c r="S25" i="3" s="1"/>
  <c r="U37" i="3"/>
  <c r="U33" i="3"/>
  <c r="U29" i="3"/>
  <c r="X26" i="3"/>
  <c r="U36" i="3"/>
  <c r="U32" i="3"/>
  <c r="U28" i="3"/>
  <c r="U27" i="3"/>
  <c r="U31" i="3"/>
  <c r="U34" i="3"/>
  <c r="V37" i="3"/>
  <c r="U49" i="3"/>
  <c r="U45" i="3"/>
  <c r="U41" i="3"/>
  <c r="X38" i="3"/>
  <c r="U48" i="3"/>
  <c r="U44" i="3"/>
  <c r="U40" i="3"/>
  <c r="U46" i="3"/>
  <c r="U42" i="3"/>
  <c r="U47" i="3"/>
  <c r="P50" i="3"/>
  <c r="U55" i="3"/>
  <c r="U70" i="3"/>
  <c r="U67" i="3"/>
  <c r="P64" i="3"/>
  <c r="Q64" i="3" s="1"/>
  <c r="P65" i="3"/>
  <c r="S65" i="3" s="1"/>
  <c r="P70" i="3"/>
  <c r="P73" i="3"/>
  <c r="S73" i="3" s="1"/>
  <c r="V53" i="3"/>
  <c r="P58" i="3"/>
  <c r="V61" i="3"/>
  <c r="V66" i="3"/>
  <c r="U68" i="3"/>
  <c r="V73" i="3"/>
  <c r="V75" i="3"/>
  <c r="V78" i="3"/>
  <c r="U83" i="3"/>
  <c r="P107" i="3"/>
  <c r="S107" i="3" s="1"/>
  <c r="P117" i="3"/>
  <c r="U72" i="3"/>
  <c r="V77" i="3"/>
  <c r="U96" i="3"/>
  <c r="U92" i="3"/>
  <c r="U88" i="3"/>
  <c r="U95" i="3"/>
  <c r="U91" i="3"/>
  <c r="U94" i="3"/>
  <c r="U90" i="3"/>
  <c r="U86" i="3"/>
  <c r="U97" i="3"/>
  <c r="U93" i="3"/>
  <c r="U89" i="3"/>
  <c r="X86" i="3"/>
  <c r="V94" i="3"/>
  <c r="V90" i="3"/>
  <c r="P99" i="3"/>
  <c r="P101" i="3"/>
  <c r="P103" i="3"/>
  <c r="S103" i="3" s="1"/>
  <c r="P109" i="3"/>
  <c r="S109" i="3" s="1"/>
  <c r="V31" i="3"/>
  <c r="V35" i="3"/>
  <c r="V39" i="3"/>
  <c r="V43" i="3"/>
  <c r="V47" i="3"/>
  <c r="V51" i="3"/>
  <c r="V55" i="3"/>
  <c r="U62" i="3"/>
  <c r="U64" i="3"/>
  <c r="V67" i="3"/>
  <c r="V70" i="3"/>
  <c r="U74" i="3"/>
  <c r="V83" i="3"/>
  <c r="V79" i="3"/>
  <c r="V85" i="3"/>
  <c r="V81" i="3"/>
  <c r="V96" i="3"/>
  <c r="P105" i="3"/>
  <c r="S105" i="3" s="1"/>
  <c r="V28" i="3"/>
  <c r="V32" i="3"/>
  <c r="V40" i="3"/>
  <c r="V44" i="3"/>
  <c r="V60" i="3"/>
  <c r="V52" i="3"/>
  <c r="V56" i="3"/>
  <c r="V57" i="3"/>
  <c r="V59" i="3"/>
  <c r="U73" i="3"/>
  <c r="U69" i="3"/>
  <c r="U65" i="3"/>
  <c r="X62" i="3"/>
  <c r="AB62" i="3" s="1"/>
  <c r="U63" i="3"/>
  <c r="U66" i="3"/>
  <c r="V69" i="3"/>
  <c r="U84" i="3"/>
  <c r="U80" i="3"/>
  <c r="U76" i="3"/>
  <c r="U82" i="3"/>
  <c r="U85" i="3"/>
  <c r="U81" i="3"/>
  <c r="U77" i="3"/>
  <c r="X74" i="3"/>
  <c r="V74" i="3"/>
  <c r="U75" i="3"/>
  <c r="U78" i="3"/>
  <c r="V86" i="3"/>
  <c r="V95" i="3"/>
  <c r="P98" i="3"/>
  <c r="P110" i="3"/>
  <c r="P112" i="3"/>
  <c r="P121" i="3"/>
  <c r="S121" i="3" s="1"/>
  <c r="V64" i="3"/>
  <c r="V68" i="3"/>
  <c r="V76" i="3"/>
  <c r="V80" i="3"/>
  <c r="V88" i="3"/>
  <c r="V92" i="3"/>
  <c r="V108" i="3"/>
  <c r="V104" i="3"/>
  <c r="V100" i="3"/>
  <c r="X98" i="3"/>
  <c r="V101" i="3"/>
  <c r="V103" i="3"/>
  <c r="V106" i="3"/>
  <c r="U107" i="3"/>
  <c r="V125" i="3"/>
  <c r="B187" i="3"/>
  <c r="E187" i="3" s="1"/>
  <c r="E127" i="3"/>
  <c r="AA134" i="3"/>
  <c r="AA146" i="3"/>
  <c r="V89" i="3"/>
  <c r="V93" i="3"/>
  <c r="V97" i="3"/>
  <c r="P102" i="3"/>
  <c r="Q102" i="3" s="1"/>
  <c r="V105" i="3"/>
  <c r="V107" i="3"/>
  <c r="U118" i="3"/>
  <c r="U114" i="3"/>
  <c r="U121" i="3"/>
  <c r="U117" i="3"/>
  <c r="U113" i="3"/>
  <c r="X110" i="3"/>
  <c r="AB110" i="3" s="1"/>
  <c r="U119" i="3"/>
  <c r="U115" i="3"/>
  <c r="V117" i="3"/>
  <c r="V113" i="3"/>
  <c r="V118" i="3"/>
  <c r="V114" i="3"/>
  <c r="U112" i="3"/>
  <c r="P114" i="3"/>
  <c r="P115" i="3"/>
  <c r="Q115" i="3" s="1"/>
  <c r="V115" i="3"/>
  <c r="P118" i="3"/>
  <c r="B183" i="3"/>
  <c r="E183" i="3" s="1"/>
  <c r="E123" i="3"/>
  <c r="AA123" i="3"/>
  <c r="Y125" i="3"/>
  <c r="P151" i="3"/>
  <c r="S151" i="3" s="1"/>
  <c r="U109" i="3"/>
  <c r="U105" i="3"/>
  <c r="U101" i="3"/>
  <c r="U99" i="3"/>
  <c r="U100" i="3"/>
  <c r="U102" i="3"/>
  <c r="U104" i="3"/>
  <c r="P106" i="3"/>
  <c r="V109" i="3"/>
  <c r="W111" i="3"/>
  <c r="AA111" i="3" s="1"/>
  <c r="U116" i="3"/>
  <c r="P119" i="3"/>
  <c r="S119" i="3" s="1"/>
  <c r="V119" i="3"/>
  <c r="AA122" i="3"/>
  <c r="U132" i="3"/>
  <c r="U128" i="3"/>
  <c r="V131" i="3"/>
  <c r="V127" i="3"/>
  <c r="V122" i="3"/>
  <c r="P149" i="3"/>
  <c r="V87" i="3"/>
  <c r="Z87" i="3"/>
  <c r="Z88" i="3" s="1"/>
  <c r="Z89" i="3" s="1"/>
  <c r="Z90" i="3" s="1"/>
  <c r="Z91" i="3" s="1"/>
  <c r="Z92" i="3" s="1"/>
  <c r="Z93" i="3" s="1"/>
  <c r="Z94" i="3" s="1"/>
  <c r="Z95" i="3" s="1"/>
  <c r="Z96" i="3" s="1"/>
  <c r="Z97" i="3" s="1"/>
  <c r="V91" i="3"/>
  <c r="V99" i="3"/>
  <c r="Z99" i="3"/>
  <c r="Z100" i="3" s="1"/>
  <c r="Z101" i="3" s="1"/>
  <c r="Z102" i="3" s="1"/>
  <c r="Z103" i="3" s="1"/>
  <c r="Z104" i="3" s="1"/>
  <c r="Z105" i="3" s="1"/>
  <c r="Z106" i="3" s="1"/>
  <c r="Z107" i="3" s="1"/>
  <c r="Z108" i="3" s="1"/>
  <c r="Z109" i="3" s="1"/>
  <c r="U103" i="3"/>
  <c r="U106" i="3"/>
  <c r="U108" i="3"/>
  <c r="V121" i="3"/>
  <c r="V111" i="3"/>
  <c r="U120" i="3"/>
  <c r="U124" i="3"/>
  <c r="E182" i="3"/>
  <c r="U123" i="3"/>
  <c r="E186" i="3"/>
  <c r="V126" i="3"/>
  <c r="U127" i="3"/>
  <c r="E190" i="3"/>
  <c r="V130" i="3"/>
  <c r="E131" i="3"/>
  <c r="U131" i="3"/>
  <c r="E194" i="3"/>
  <c r="U145" i="3"/>
  <c r="U141" i="3"/>
  <c r="U137" i="3"/>
  <c r="V134" i="3"/>
  <c r="E135" i="3"/>
  <c r="U135" i="3"/>
  <c r="U138" i="3"/>
  <c r="U140" i="3"/>
  <c r="B201" i="3"/>
  <c r="E201" i="3" s="1"/>
  <c r="E141" i="3"/>
  <c r="U142" i="3"/>
  <c r="U144" i="3"/>
  <c r="B205" i="3"/>
  <c r="E205" i="3" s="1"/>
  <c r="E145" i="3"/>
  <c r="B213" i="3"/>
  <c r="E213" i="3" s="1"/>
  <c r="E153" i="3"/>
  <c r="P153" i="3"/>
  <c r="S153" i="3" s="1"/>
  <c r="P154" i="3"/>
  <c r="P159" i="3"/>
  <c r="P162" i="3"/>
  <c r="P165" i="3"/>
  <c r="P169" i="3"/>
  <c r="S169" i="3" s="1"/>
  <c r="U136" i="3"/>
  <c r="U139" i="3"/>
  <c r="V142" i="3"/>
  <c r="U143" i="3"/>
  <c r="U154" i="3"/>
  <c r="U157" i="3"/>
  <c r="U153" i="3"/>
  <c r="U149" i="3"/>
  <c r="X146" i="3"/>
  <c r="U156" i="3"/>
  <c r="U152" i="3"/>
  <c r="V157" i="3"/>
  <c r="V153" i="3"/>
  <c r="V155" i="3"/>
  <c r="V151" i="3"/>
  <c r="U148" i="3"/>
  <c r="B209" i="3"/>
  <c r="E209" i="3" s="1"/>
  <c r="E149" i="3"/>
  <c r="B214" i="3"/>
  <c r="E214" i="3" s="1"/>
  <c r="E154" i="3"/>
  <c r="V154" i="3"/>
  <c r="P155" i="3"/>
  <c r="S155" i="3" s="1"/>
  <c r="U155" i="3"/>
  <c r="P157" i="3"/>
  <c r="S157" i="3" s="1"/>
  <c r="P163" i="3"/>
  <c r="Q163" i="3" s="1"/>
  <c r="P167" i="3"/>
  <c r="S167" i="3" s="1"/>
  <c r="V112" i="3"/>
  <c r="V116" i="3"/>
  <c r="V120" i="3"/>
  <c r="E121" i="3"/>
  <c r="X122" i="3"/>
  <c r="E184" i="3"/>
  <c r="V124" i="3"/>
  <c r="E125" i="3"/>
  <c r="U125" i="3"/>
  <c r="E188" i="3"/>
  <c r="V128" i="3"/>
  <c r="E129" i="3"/>
  <c r="U129" i="3"/>
  <c r="E192" i="3"/>
  <c r="V132" i="3"/>
  <c r="E133" i="3"/>
  <c r="U133" i="3"/>
  <c r="V144" i="3"/>
  <c r="V140" i="3"/>
  <c r="X134" i="3"/>
  <c r="AB134" i="3" s="1"/>
  <c r="E196" i="3"/>
  <c r="V136" i="3"/>
  <c r="E137" i="3"/>
  <c r="V137" i="3"/>
  <c r="E198" i="3"/>
  <c r="V139" i="3"/>
  <c r="V141" i="3"/>
  <c r="E202" i="3"/>
  <c r="V143" i="3"/>
  <c r="V145" i="3"/>
  <c r="E206" i="3"/>
  <c r="W147" i="3"/>
  <c r="AA147" i="3" s="1"/>
  <c r="U147" i="3"/>
  <c r="Z147" i="3"/>
  <c r="Z148" i="3" s="1"/>
  <c r="Z149" i="3" s="1"/>
  <c r="Z150" i="3" s="1"/>
  <c r="Z151" i="3" s="1"/>
  <c r="Z152" i="3" s="1"/>
  <c r="Z153" i="3" s="1"/>
  <c r="Z154" i="3" s="1"/>
  <c r="Z155" i="3" s="1"/>
  <c r="Z156" i="3" s="1"/>
  <c r="Z157" i="3" s="1"/>
  <c r="V149" i="3"/>
  <c r="P150" i="3"/>
  <c r="Q150" i="3" s="1"/>
  <c r="U151" i="3"/>
  <c r="D212" i="3"/>
  <c r="E152" i="3"/>
  <c r="P158" i="3"/>
  <c r="P166" i="3"/>
  <c r="E181" i="3"/>
  <c r="E122" i="3"/>
  <c r="U122" i="3"/>
  <c r="E185" i="3"/>
  <c r="E126" i="3"/>
  <c r="P173" i="3" s="1"/>
  <c r="Q173" i="3" s="1"/>
  <c r="U126" i="3"/>
  <c r="E189" i="3"/>
  <c r="V129" i="3"/>
  <c r="E130" i="3"/>
  <c r="E193" i="3"/>
  <c r="E134" i="3"/>
  <c r="U134" i="3"/>
  <c r="E197" i="3"/>
  <c r="E139" i="3"/>
  <c r="E143" i="3"/>
  <c r="P146" i="3"/>
  <c r="V156" i="3"/>
  <c r="E147" i="3"/>
  <c r="V147" i="3"/>
  <c r="U150" i="3"/>
  <c r="D216" i="3"/>
  <c r="E216" i="3" s="1"/>
  <c r="P240" i="3" s="1"/>
  <c r="S240" i="3" s="1"/>
  <c r="E156" i="3"/>
  <c r="P161" i="3"/>
  <c r="S161" i="3" s="1"/>
  <c r="W171" i="3"/>
  <c r="AA182" i="3"/>
  <c r="Y183" i="3"/>
  <c r="Y184" i="3" s="1"/>
  <c r="E211" i="3"/>
  <c r="E215" i="3"/>
  <c r="E219" i="3"/>
  <c r="V159" i="3"/>
  <c r="E160" i="3"/>
  <c r="U160" i="3"/>
  <c r="E223" i="3"/>
  <c r="V163" i="3"/>
  <c r="E164" i="3"/>
  <c r="U164" i="3"/>
  <c r="E227" i="3"/>
  <c r="V167" i="3"/>
  <c r="E168" i="3"/>
  <c r="U168" i="3"/>
  <c r="E231" i="3"/>
  <c r="V171" i="3"/>
  <c r="E172" i="3"/>
  <c r="U172" i="3"/>
  <c r="E174" i="3"/>
  <c r="V174" i="3"/>
  <c r="U175" i="3"/>
  <c r="E178" i="3"/>
  <c r="V178" i="3"/>
  <c r="U179" i="3"/>
  <c r="V193" i="3"/>
  <c r="U184" i="3"/>
  <c r="P194" i="3"/>
  <c r="P197" i="3"/>
  <c r="P198" i="3"/>
  <c r="Q198" i="3" s="1"/>
  <c r="P203" i="3"/>
  <c r="S203" i="3" s="1"/>
  <c r="P206" i="3"/>
  <c r="E200" i="3"/>
  <c r="E204" i="3"/>
  <c r="E208" i="3"/>
  <c r="V148" i="3"/>
  <c r="E212" i="3"/>
  <c r="V152" i="3"/>
  <c r="E157" i="3"/>
  <c r="X158" i="3"/>
  <c r="E220" i="3"/>
  <c r="V160" i="3"/>
  <c r="E161" i="3"/>
  <c r="U161" i="3"/>
  <c r="E224" i="3"/>
  <c r="V164" i="3"/>
  <c r="E165" i="3"/>
  <c r="U165" i="3"/>
  <c r="E228" i="3"/>
  <c r="V168" i="3"/>
  <c r="E169" i="3"/>
  <c r="U169" i="3"/>
  <c r="V180" i="3"/>
  <c r="V176" i="3"/>
  <c r="X170" i="3"/>
  <c r="E232" i="3"/>
  <c r="V172" i="3"/>
  <c r="E173" i="3"/>
  <c r="V173" i="3"/>
  <c r="E234" i="3"/>
  <c r="V175" i="3"/>
  <c r="V177" i="3"/>
  <c r="E238" i="3"/>
  <c r="V179" i="3"/>
  <c r="U182" i="3"/>
  <c r="V191" i="3"/>
  <c r="V190" i="3"/>
  <c r="V189" i="3"/>
  <c r="V186" i="3"/>
  <c r="P195" i="3"/>
  <c r="P199" i="3"/>
  <c r="S199" i="3" s="1"/>
  <c r="P204" i="3"/>
  <c r="S204" i="3" s="1"/>
  <c r="P207" i="3"/>
  <c r="E217" i="3"/>
  <c r="E158" i="3"/>
  <c r="U158" i="3"/>
  <c r="E221" i="3"/>
  <c r="V161" i="3"/>
  <c r="E162" i="3"/>
  <c r="U162" i="3"/>
  <c r="V165" i="3"/>
  <c r="E166" i="3"/>
  <c r="U166" i="3"/>
  <c r="E170" i="3"/>
  <c r="P191" i="3" s="1"/>
  <c r="S191" i="3" s="1"/>
  <c r="P174" i="3"/>
  <c r="S174" i="3" s="1"/>
  <c r="U192" i="3"/>
  <c r="U191" i="3"/>
  <c r="U190" i="3"/>
  <c r="U186" i="3"/>
  <c r="U193" i="3"/>
  <c r="U189" i="3"/>
  <c r="U185" i="3"/>
  <c r="X182" i="3"/>
  <c r="AB182" i="3" s="1"/>
  <c r="U183" i="3"/>
  <c r="P202" i="3"/>
  <c r="U159" i="3"/>
  <c r="U163" i="3"/>
  <c r="U181" i="3"/>
  <c r="U177" i="3"/>
  <c r="U173" i="3"/>
  <c r="E171" i="3"/>
  <c r="U171" i="3"/>
  <c r="U174" i="3"/>
  <c r="E176" i="3"/>
  <c r="U176" i="3"/>
  <c r="B237" i="3"/>
  <c r="E237" i="3" s="1"/>
  <c r="E177" i="3"/>
  <c r="U178" i="3"/>
  <c r="E180" i="3"/>
  <c r="U180" i="3"/>
  <c r="U188" i="3"/>
  <c r="E236" i="3"/>
  <c r="E240" i="3"/>
  <c r="V184" i="3"/>
  <c r="V188" i="3"/>
  <c r="V192" i="3"/>
  <c r="X194" i="3"/>
  <c r="AB194" i="3" s="1"/>
  <c r="V196" i="3"/>
  <c r="U197" i="3"/>
  <c r="V200" i="3"/>
  <c r="U201" i="3"/>
  <c r="V204" i="3"/>
  <c r="U205" i="3"/>
  <c r="V216" i="3"/>
  <c r="V212" i="3"/>
  <c r="V208" i="3"/>
  <c r="V215" i="3"/>
  <c r="V211" i="3"/>
  <c r="V214" i="3"/>
  <c r="V210" i="3"/>
  <c r="V217" i="3"/>
  <c r="V213" i="3"/>
  <c r="X206" i="3"/>
  <c r="AB206" i="3" s="1"/>
  <c r="P211" i="3"/>
  <c r="Q211" i="3" s="1"/>
  <c r="W219" i="3"/>
  <c r="AA218" i="3"/>
  <c r="P222" i="3"/>
  <c r="S222" i="3" s="1"/>
  <c r="U194" i="3"/>
  <c r="V197" i="3"/>
  <c r="U198" i="3"/>
  <c r="V201" i="3"/>
  <c r="U202" i="3"/>
  <c r="V205" i="3"/>
  <c r="P214" i="3"/>
  <c r="P216" i="3"/>
  <c r="S216" i="3" s="1"/>
  <c r="P220" i="3"/>
  <c r="P225" i="3"/>
  <c r="S225" i="3" s="1"/>
  <c r="U195" i="3"/>
  <c r="V198" i="3"/>
  <c r="U199" i="3"/>
  <c r="V202" i="3"/>
  <c r="U203" i="3"/>
  <c r="U217" i="3"/>
  <c r="U213" i="3"/>
  <c r="U209" i="3"/>
  <c r="U216" i="3"/>
  <c r="U212" i="3"/>
  <c r="U208" i="3"/>
  <c r="U215" i="3"/>
  <c r="U211" i="3"/>
  <c r="U214" i="3"/>
  <c r="U210" i="3"/>
  <c r="W207" i="3"/>
  <c r="U207" i="3"/>
  <c r="P209" i="3"/>
  <c r="S209" i="3" s="1"/>
  <c r="P212" i="3"/>
  <c r="S212" i="3" s="1"/>
  <c r="P217" i="3"/>
  <c r="S217" i="3" s="1"/>
  <c r="U196" i="3"/>
  <c r="U200" i="3"/>
  <c r="Z208" i="3"/>
  <c r="Z209" i="3" s="1"/>
  <c r="Z210" i="3" s="1"/>
  <c r="Z211" i="3" s="1"/>
  <c r="Z212" i="3" s="1"/>
  <c r="Z213" i="3" s="1"/>
  <c r="Z214" i="3" s="1"/>
  <c r="Z215" i="3" s="1"/>
  <c r="Z216" i="3" s="1"/>
  <c r="Z217" i="3" s="1"/>
  <c r="P210" i="3"/>
  <c r="P213" i="3"/>
  <c r="P215" i="3"/>
  <c r="S215" i="3" s="1"/>
  <c r="P218" i="3"/>
  <c r="P221" i="3"/>
  <c r="Q221" i="3" s="1"/>
  <c r="V222" i="3"/>
  <c r="V223" i="3"/>
  <c r="V226" i="3"/>
  <c r="V227" i="3"/>
  <c r="P231" i="3"/>
  <c r="U229" i="3"/>
  <c r="U225" i="3"/>
  <c r="U221" i="3"/>
  <c r="V218" i="3"/>
  <c r="Z218" i="3"/>
  <c r="AB218" i="3" s="1"/>
  <c r="U219" i="3"/>
  <c r="U224" i="3"/>
  <c r="U228" i="3"/>
  <c r="U241" i="3"/>
  <c r="U240" i="3"/>
  <c r="U236" i="3"/>
  <c r="U232" i="3"/>
  <c r="U239" i="3"/>
  <c r="U235" i="3"/>
  <c r="U231" i="3"/>
  <c r="U238" i="3"/>
  <c r="U234" i="3"/>
  <c r="U230" i="3"/>
  <c r="U237" i="3"/>
  <c r="U233" i="3"/>
  <c r="X230" i="3"/>
  <c r="AB230" i="3" s="1"/>
  <c r="W231" i="3"/>
  <c r="AA231" i="3" s="1"/>
  <c r="V219" i="3"/>
  <c r="U220" i="3"/>
  <c r="V221" i="3"/>
  <c r="P226" i="3"/>
  <c r="J3" i="6"/>
  <c r="V229" i="3"/>
  <c r="V228" i="3"/>
  <c r="V224" i="3"/>
  <c r="V220" i="3"/>
  <c r="U222" i="3"/>
  <c r="U223" i="3"/>
  <c r="U226" i="3"/>
  <c r="U227" i="3"/>
  <c r="P233" i="3"/>
  <c r="K2" i="6"/>
  <c r="V232" i="3"/>
  <c r="Z232" i="3"/>
  <c r="Z233" i="3" s="1"/>
  <c r="Z234" i="3" s="1"/>
  <c r="Z235" i="3" s="1"/>
  <c r="Z236" i="3" s="1"/>
  <c r="Z237" i="3" s="1"/>
  <c r="Z238" i="3" s="1"/>
  <c r="Z239" i="3" s="1"/>
  <c r="Z240" i="3" s="1"/>
  <c r="Z241" i="3" s="1"/>
  <c r="V236" i="3"/>
  <c r="V240" i="3"/>
  <c r="V241" i="3"/>
  <c r="V237" i="3"/>
  <c r="V238" i="3"/>
  <c r="V235" i="3"/>
  <c r="AA159" i="3" l="1"/>
  <c r="AA207" i="3"/>
  <c r="AA196" i="3"/>
  <c r="Y161" i="3"/>
  <c r="AA135" i="3"/>
  <c r="AA184" i="3"/>
  <c r="AA183" i="3"/>
  <c r="Y174" i="3"/>
  <c r="W232" i="3"/>
  <c r="AA232" i="3" s="1"/>
  <c r="AB122" i="3"/>
  <c r="AB74" i="3"/>
  <c r="Z15" i="3"/>
  <c r="AB15" i="3" s="1"/>
  <c r="Y209" i="3"/>
  <c r="X207" i="3"/>
  <c r="AB207" i="3" s="1"/>
  <c r="P190" i="3"/>
  <c r="Q190" i="3" s="1"/>
  <c r="P178" i="3"/>
  <c r="P26" i="3"/>
  <c r="Q26" i="3" s="1"/>
  <c r="W26" i="3" s="1"/>
  <c r="W27" i="3" s="1"/>
  <c r="AA195" i="3"/>
  <c r="P238" i="3"/>
  <c r="Q238" i="3" s="1"/>
  <c r="P181" i="3"/>
  <c r="S181" i="3" s="1"/>
  <c r="P187" i="3"/>
  <c r="S187" i="3" s="1"/>
  <c r="AA26" i="3"/>
  <c r="Q187" i="3"/>
  <c r="P142" i="3"/>
  <c r="Q142" i="3" s="1"/>
  <c r="P172" i="3"/>
  <c r="P185" i="3"/>
  <c r="P135" i="3"/>
  <c r="P126" i="3"/>
  <c r="S126" i="3" s="1"/>
  <c r="Y126" i="3" s="1"/>
  <c r="Q149" i="3"/>
  <c r="S149" i="3"/>
  <c r="Y149" i="3" s="1"/>
  <c r="Y150" i="3" s="1"/>
  <c r="Y151" i="3" s="1"/>
  <c r="Y152" i="3" s="1"/>
  <c r="Y153" i="3" s="1"/>
  <c r="Y154" i="3" s="1"/>
  <c r="Y155" i="3" s="1"/>
  <c r="Y156" i="3" s="1"/>
  <c r="Y157" i="3" s="1"/>
  <c r="P124" i="3"/>
  <c r="P131" i="3"/>
  <c r="S131" i="3" s="1"/>
  <c r="P90" i="3"/>
  <c r="Q90" i="3" s="1"/>
  <c r="P81" i="3"/>
  <c r="S81" i="3" s="1"/>
  <c r="Q101" i="3"/>
  <c r="W101" i="3" s="1"/>
  <c r="S101" i="3"/>
  <c r="Y101" i="3" s="1"/>
  <c r="Y102" i="3" s="1"/>
  <c r="Y103" i="3" s="1"/>
  <c r="Y104" i="3" s="1"/>
  <c r="Y105" i="3" s="1"/>
  <c r="Y106" i="3" s="1"/>
  <c r="Y107" i="3" s="1"/>
  <c r="Y108" i="3" s="1"/>
  <c r="Y109" i="3" s="1"/>
  <c r="P94" i="3"/>
  <c r="Q94" i="3" s="1"/>
  <c r="P79" i="3"/>
  <c r="S50" i="3"/>
  <c r="Y50" i="3" s="1"/>
  <c r="Y51" i="3" s="1"/>
  <c r="Q50" i="3"/>
  <c r="W50" i="3" s="1"/>
  <c r="W51" i="3" s="1"/>
  <c r="P75" i="3"/>
  <c r="S75" i="3" s="1"/>
  <c r="Y75" i="3" s="1"/>
  <c r="X3" i="3"/>
  <c r="AB2" i="3"/>
  <c r="P88" i="3"/>
  <c r="S88" i="3" s="1"/>
  <c r="P96" i="3"/>
  <c r="S96" i="3" s="1"/>
  <c r="P128" i="3"/>
  <c r="P129" i="3"/>
  <c r="S129" i="3" s="1"/>
  <c r="P141" i="3"/>
  <c r="S141" i="3" s="1"/>
  <c r="P183" i="3"/>
  <c r="P192" i="3"/>
  <c r="S192" i="3" s="1"/>
  <c r="P224" i="3"/>
  <c r="P227" i="3"/>
  <c r="S227" i="3" s="1"/>
  <c r="K3" i="6"/>
  <c r="Y52" i="3"/>
  <c r="P44" i="3"/>
  <c r="S44" i="3" s="1"/>
  <c r="Y5" i="3"/>
  <c r="Y6" i="3" s="1"/>
  <c r="Y7" i="3" s="1"/>
  <c r="Y8" i="3" s="1"/>
  <c r="Y9" i="3" s="1"/>
  <c r="Y10" i="3" s="1"/>
  <c r="Y11" i="3" s="1"/>
  <c r="Y12" i="3" s="1"/>
  <c r="Y13" i="3" s="1"/>
  <c r="P39" i="3"/>
  <c r="Q39" i="3" s="1"/>
  <c r="S233" i="3"/>
  <c r="Y233" i="3" s="1"/>
  <c r="Y234" i="3" s="1"/>
  <c r="Q233" i="3"/>
  <c r="P235" i="3"/>
  <c r="AA219" i="3"/>
  <c r="W220" i="3"/>
  <c r="AA220" i="3" s="1"/>
  <c r="W172" i="3"/>
  <c r="AA172" i="3" s="1"/>
  <c r="AA171" i="3"/>
  <c r="P170" i="3"/>
  <c r="P182" i="3"/>
  <c r="P134" i="3"/>
  <c r="P130" i="3"/>
  <c r="W148" i="3"/>
  <c r="AA148" i="3" s="1"/>
  <c r="X99" i="3"/>
  <c r="AB98" i="3"/>
  <c r="X111" i="3"/>
  <c r="P95" i="3"/>
  <c r="S95" i="3" s="1"/>
  <c r="P89" i="3"/>
  <c r="P85" i="3"/>
  <c r="S85" i="3" s="1"/>
  <c r="P77" i="3"/>
  <c r="Q77" i="3" s="1"/>
  <c r="P86" i="3"/>
  <c r="P32" i="3"/>
  <c r="P28" i="3"/>
  <c r="P46" i="3"/>
  <c r="Q46" i="3" s="1"/>
  <c r="P43" i="3"/>
  <c r="S43" i="3" s="1"/>
  <c r="P80" i="3"/>
  <c r="S63" i="3"/>
  <c r="Y63" i="3" s="1"/>
  <c r="Y64" i="3" s="1"/>
  <c r="Y65" i="3" s="1"/>
  <c r="Q63" i="3"/>
  <c r="W63" i="3" s="1"/>
  <c r="P132" i="3"/>
  <c r="S132" i="3" s="1"/>
  <c r="P133" i="3"/>
  <c r="S133" i="3" s="1"/>
  <c r="P143" i="3"/>
  <c r="S143" i="3" s="1"/>
  <c r="P189" i="3"/>
  <c r="S189" i="3" s="1"/>
  <c r="P228" i="3"/>
  <c r="S228" i="3" s="1"/>
  <c r="P232" i="3"/>
  <c r="Q66" i="3"/>
  <c r="S66" i="3"/>
  <c r="AB50" i="3"/>
  <c r="X51" i="3"/>
  <c r="AA2" i="3"/>
  <c r="Y15" i="3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P37" i="3"/>
  <c r="S37" i="3" s="1"/>
  <c r="P237" i="3"/>
  <c r="S237" i="3" s="1"/>
  <c r="L3" i="6"/>
  <c r="D43" i="1" s="1"/>
  <c r="X231" i="3"/>
  <c r="Z219" i="3"/>
  <c r="Y222" i="3"/>
  <c r="W208" i="3"/>
  <c r="X171" i="3"/>
  <c r="AB170" i="3"/>
  <c r="X159" i="3"/>
  <c r="AB158" i="3"/>
  <c r="S197" i="3"/>
  <c r="Y197" i="3" s="1"/>
  <c r="Y198" i="3" s="1"/>
  <c r="Y199" i="3" s="1"/>
  <c r="Y200" i="3" s="1"/>
  <c r="Y201" i="3" s="1"/>
  <c r="Y202" i="3" s="1"/>
  <c r="Y203" i="3" s="1"/>
  <c r="Y204" i="3" s="1"/>
  <c r="Y205" i="3" s="1"/>
  <c r="Q197" i="3"/>
  <c r="W197" i="3" s="1"/>
  <c r="X183" i="3"/>
  <c r="P179" i="3"/>
  <c r="S179" i="3" s="1"/>
  <c r="P184" i="3"/>
  <c r="P171" i="3"/>
  <c r="Q162" i="3"/>
  <c r="S162" i="3"/>
  <c r="X135" i="3"/>
  <c r="W112" i="3"/>
  <c r="P123" i="3"/>
  <c r="P93" i="3"/>
  <c r="S93" i="3" s="1"/>
  <c r="P78" i="3"/>
  <c r="S78" i="3" s="1"/>
  <c r="P97" i="3"/>
  <c r="S97" i="3" s="1"/>
  <c r="P91" i="3"/>
  <c r="S91" i="3" s="1"/>
  <c r="X87" i="3"/>
  <c r="AB86" i="3"/>
  <c r="P125" i="3"/>
  <c r="Q125" i="3" s="1"/>
  <c r="W125" i="3" s="1"/>
  <c r="Q53" i="3"/>
  <c r="S53" i="3"/>
  <c r="Y53" i="3" s="1"/>
  <c r="Y54" i="3" s="1"/>
  <c r="Y55" i="3" s="1"/>
  <c r="Y56" i="3" s="1"/>
  <c r="Y57" i="3" s="1"/>
  <c r="Y58" i="3" s="1"/>
  <c r="Y59" i="3" s="1"/>
  <c r="Y60" i="3" s="1"/>
  <c r="Y61" i="3" s="1"/>
  <c r="P49" i="3"/>
  <c r="S49" i="3" s="1"/>
  <c r="P34" i="3"/>
  <c r="P47" i="3"/>
  <c r="S47" i="3" s="1"/>
  <c r="P76" i="3"/>
  <c r="P136" i="3"/>
  <c r="P137" i="3"/>
  <c r="P145" i="3"/>
  <c r="S145" i="3" s="1"/>
  <c r="P140" i="3"/>
  <c r="S140" i="3" s="1"/>
  <c r="P176" i="3"/>
  <c r="P229" i="3"/>
  <c r="S229" i="3" s="1"/>
  <c r="P236" i="3"/>
  <c r="S236" i="3" s="1"/>
  <c r="P48" i="3"/>
  <c r="S48" i="3" s="1"/>
  <c r="P42" i="3"/>
  <c r="Q42" i="3" s="1"/>
  <c r="P38" i="3"/>
  <c r="P40" i="3"/>
  <c r="S40" i="3" s="1"/>
  <c r="X63" i="3"/>
  <c r="X18" i="3"/>
  <c r="P29" i="3"/>
  <c r="Q29" i="3" s="1"/>
  <c r="P230" i="3"/>
  <c r="P241" i="3"/>
  <c r="S241" i="3" s="1"/>
  <c r="P234" i="3"/>
  <c r="Q234" i="3" s="1"/>
  <c r="P239" i="3"/>
  <c r="S239" i="3" s="1"/>
  <c r="S210" i="3"/>
  <c r="Q210" i="3"/>
  <c r="X223" i="3"/>
  <c r="X195" i="3"/>
  <c r="P175" i="3"/>
  <c r="P138" i="3"/>
  <c r="Q138" i="3" s="1"/>
  <c r="P177" i="3"/>
  <c r="S177" i="3" s="1"/>
  <c r="W161" i="3"/>
  <c r="AA160" i="3"/>
  <c r="AB146" i="3"/>
  <c r="X147" i="3"/>
  <c r="P186" i="3"/>
  <c r="Q186" i="3" s="1"/>
  <c r="P127" i="3"/>
  <c r="P122" i="3"/>
  <c r="X123" i="3"/>
  <c r="Q114" i="3"/>
  <c r="S114" i="3"/>
  <c r="Y114" i="3" s="1"/>
  <c r="Y115" i="3" s="1"/>
  <c r="Y116" i="3" s="1"/>
  <c r="Y117" i="3" s="1"/>
  <c r="Y118" i="3" s="1"/>
  <c r="Y119" i="3" s="1"/>
  <c r="Y120" i="3" s="1"/>
  <c r="Y121" i="3" s="1"/>
  <c r="W102" i="3"/>
  <c r="P87" i="3"/>
  <c r="Q87" i="3" s="1"/>
  <c r="P82" i="3"/>
  <c r="P74" i="3"/>
  <c r="Q74" i="3" s="1"/>
  <c r="W74" i="3" s="1"/>
  <c r="P83" i="3"/>
  <c r="S83" i="3" s="1"/>
  <c r="AB38" i="3"/>
  <c r="X39" i="3"/>
  <c r="P33" i="3"/>
  <c r="S33" i="3" s="1"/>
  <c r="P31" i="3"/>
  <c r="P27" i="3"/>
  <c r="S27" i="3" s="1"/>
  <c r="Y27" i="3" s="1"/>
  <c r="AB26" i="3"/>
  <c r="X27" i="3"/>
  <c r="P84" i="3"/>
  <c r="S84" i="3" s="1"/>
  <c r="P92" i="3"/>
  <c r="S92" i="3" s="1"/>
  <c r="P139" i="3"/>
  <c r="P144" i="3"/>
  <c r="S144" i="3" s="1"/>
  <c r="P180" i="3"/>
  <c r="S180" i="3" s="1"/>
  <c r="P188" i="3"/>
  <c r="S188" i="3" s="1"/>
  <c r="P193" i="3"/>
  <c r="S193" i="3" s="1"/>
  <c r="P219" i="3"/>
  <c r="P223" i="3"/>
  <c r="L2" i="6"/>
  <c r="D42" i="1" s="1"/>
  <c r="P45" i="3"/>
  <c r="S45" i="3" s="1"/>
  <c r="X75" i="3"/>
  <c r="P30" i="3"/>
  <c r="S30" i="3" s="1"/>
  <c r="P35" i="3"/>
  <c r="S35" i="3" s="1"/>
  <c r="P36" i="3"/>
  <c r="S36" i="3" s="1"/>
  <c r="P41" i="3"/>
  <c r="W3" i="3"/>
  <c r="AA16" i="3"/>
  <c r="W17" i="3"/>
  <c r="AA17" i="3" s="1"/>
  <c r="W233" i="3" l="1"/>
  <c r="AA161" i="3"/>
  <c r="X208" i="3"/>
  <c r="W234" i="3"/>
  <c r="AA234" i="3" s="1"/>
  <c r="Y162" i="3"/>
  <c r="Y163" i="3" s="1"/>
  <c r="Y164" i="3" s="1"/>
  <c r="Y165" i="3" s="1"/>
  <c r="Y166" i="3" s="1"/>
  <c r="Y167" i="3" s="1"/>
  <c r="Y168" i="3" s="1"/>
  <c r="Y169" i="3" s="1"/>
  <c r="Y210" i="3"/>
  <c r="Y211" i="3" s="1"/>
  <c r="Y212" i="3" s="1"/>
  <c r="Y213" i="3" s="1"/>
  <c r="Y214" i="3" s="1"/>
  <c r="Y215" i="3" s="1"/>
  <c r="Y216" i="3" s="1"/>
  <c r="Y217" i="3" s="1"/>
  <c r="W221" i="3"/>
  <c r="W222" i="3" s="1"/>
  <c r="AA222" i="3" s="1"/>
  <c r="Z16" i="3"/>
  <c r="Z17" i="3" s="1"/>
  <c r="AA197" i="3"/>
  <c r="AA63" i="3"/>
  <c r="AA74" i="3"/>
  <c r="W75" i="3"/>
  <c r="AA75" i="3" s="1"/>
  <c r="AA3" i="3"/>
  <c r="W4" i="3"/>
  <c r="AB123" i="3"/>
  <c r="X124" i="3"/>
  <c r="X148" i="3"/>
  <c r="AB147" i="3"/>
  <c r="S175" i="3"/>
  <c r="Y175" i="3" s="1"/>
  <c r="Y176" i="3" s="1"/>
  <c r="Y177" i="3" s="1"/>
  <c r="Y178" i="3" s="1"/>
  <c r="Y179" i="3" s="1"/>
  <c r="Y180" i="3" s="1"/>
  <c r="Y181" i="3" s="1"/>
  <c r="Q175" i="3"/>
  <c r="W18" i="3"/>
  <c r="Y66" i="3"/>
  <c r="Y67" i="3" s="1"/>
  <c r="Y68" i="3" s="1"/>
  <c r="Y69" i="3" s="1"/>
  <c r="Y70" i="3" s="1"/>
  <c r="Y71" i="3" s="1"/>
  <c r="Y72" i="3" s="1"/>
  <c r="Y73" i="3" s="1"/>
  <c r="S79" i="3"/>
  <c r="Q79" i="3"/>
  <c r="W149" i="3"/>
  <c r="W173" i="3"/>
  <c r="AB27" i="3"/>
  <c r="X28" i="3"/>
  <c r="Q41" i="3"/>
  <c r="S41" i="3"/>
  <c r="X76" i="3"/>
  <c r="AB75" i="3"/>
  <c r="S223" i="3"/>
  <c r="Y223" i="3" s="1"/>
  <c r="Y224" i="3" s="1"/>
  <c r="Y225" i="3" s="1"/>
  <c r="Y226" i="3" s="1"/>
  <c r="Y227" i="3" s="1"/>
  <c r="Y228" i="3" s="1"/>
  <c r="Y229" i="3" s="1"/>
  <c r="Q223" i="3"/>
  <c r="S31" i="3"/>
  <c r="Q31" i="3"/>
  <c r="AA102" i="3"/>
  <c r="W103" i="3"/>
  <c r="X196" i="3"/>
  <c r="AB195" i="3"/>
  <c r="Q137" i="3"/>
  <c r="W137" i="3" s="1"/>
  <c r="S137" i="3"/>
  <c r="Y137" i="3" s="1"/>
  <c r="Y138" i="3" s="1"/>
  <c r="Q76" i="3"/>
  <c r="S76" i="3"/>
  <c r="Y76" i="3" s="1"/>
  <c r="Y77" i="3" s="1"/>
  <c r="Y78" i="3" s="1"/>
  <c r="AA125" i="3"/>
  <c r="W126" i="3"/>
  <c r="AA126" i="3" s="1"/>
  <c r="AA112" i="3"/>
  <c r="W113" i="3"/>
  <c r="AA113" i="3" s="1"/>
  <c r="X172" i="3"/>
  <c r="AB171" i="3"/>
  <c r="Z220" i="3"/>
  <c r="AB219" i="3"/>
  <c r="X232" i="3"/>
  <c r="AB231" i="3"/>
  <c r="Q89" i="3"/>
  <c r="S89" i="3"/>
  <c r="X100" i="3"/>
  <c r="AB99" i="3"/>
  <c r="AB208" i="3"/>
  <c r="X209" i="3"/>
  <c r="AA15" i="3"/>
  <c r="AA50" i="3"/>
  <c r="S127" i="3"/>
  <c r="Y127" i="3" s="1"/>
  <c r="Y128" i="3" s="1"/>
  <c r="Y129" i="3" s="1"/>
  <c r="Y130" i="3" s="1"/>
  <c r="Y131" i="3" s="1"/>
  <c r="Y132" i="3" s="1"/>
  <c r="Y133" i="3" s="1"/>
  <c r="Q127" i="3"/>
  <c r="X19" i="3"/>
  <c r="W162" i="3"/>
  <c r="AB51" i="3"/>
  <c r="X52" i="3"/>
  <c r="S86" i="3"/>
  <c r="Y86" i="3" s="1"/>
  <c r="Y87" i="3" s="1"/>
  <c r="Y88" i="3" s="1"/>
  <c r="Q86" i="3"/>
  <c r="W86" i="3" s="1"/>
  <c r="W87" i="3" s="1"/>
  <c r="W198" i="3"/>
  <c r="AA233" i="3"/>
  <c r="AB3" i="3"/>
  <c r="X4" i="3"/>
  <c r="AA27" i="3"/>
  <c r="S139" i="3"/>
  <c r="Q139" i="3"/>
  <c r="X40" i="3"/>
  <c r="AB39" i="3"/>
  <c r="W138" i="3"/>
  <c r="X224" i="3"/>
  <c r="X64" i="3"/>
  <c r="AB63" i="3"/>
  <c r="S38" i="3"/>
  <c r="Y38" i="3" s="1"/>
  <c r="Y39" i="3" s="1"/>
  <c r="Y40" i="3" s="1"/>
  <c r="Q38" i="3"/>
  <c r="W38" i="3" s="1"/>
  <c r="AA38" i="3" s="1"/>
  <c r="AB87" i="3"/>
  <c r="X88" i="3"/>
  <c r="AB135" i="3"/>
  <c r="X136" i="3"/>
  <c r="AB183" i="3"/>
  <c r="X184" i="3"/>
  <c r="X160" i="3"/>
  <c r="AB159" i="3"/>
  <c r="W209" i="3"/>
  <c r="AA209" i="3" s="1"/>
  <c r="AA208" i="3"/>
  <c r="Q28" i="3"/>
  <c r="W28" i="3" s="1"/>
  <c r="S28" i="3"/>
  <c r="Y28" i="3" s="1"/>
  <c r="Y29" i="3" s="1"/>
  <c r="Y30" i="3" s="1"/>
  <c r="AB111" i="3"/>
  <c r="X112" i="3"/>
  <c r="Q235" i="3"/>
  <c r="W235" i="3" s="1"/>
  <c r="S235" i="3"/>
  <c r="Y235" i="3" s="1"/>
  <c r="Y236" i="3" s="1"/>
  <c r="Y237" i="3" s="1"/>
  <c r="Y238" i="3" s="1"/>
  <c r="Y239" i="3" s="1"/>
  <c r="Y240" i="3" s="1"/>
  <c r="Y241" i="3" s="1"/>
  <c r="AA51" i="3"/>
  <c r="W52" i="3"/>
  <c r="AA52" i="3" s="1"/>
  <c r="W64" i="3"/>
  <c r="AA101" i="3"/>
  <c r="Q185" i="3"/>
  <c r="W185" i="3" s="1"/>
  <c r="W186" i="3" s="1"/>
  <c r="S185" i="3"/>
  <c r="Y185" i="3" s="1"/>
  <c r="Y186" i="3" s="1"/>
  <c r="Y187" i="3" s="1"/>
  <c r="Y188" i="3" s="1"/>
  <c r="Y189" i="3" s="1"/>
  <c r="Y190" i="3" s="1"/>
  <c r="Y191" i="3" s="1"/>
  <c r="Y192" i="3" s="1"/>
  <c r="Y193" i="3" s="1"/>
  <c r="W76" i="3" l="1"/>
  <c r="W77" i="3" s="1"/>
  <c r="AA138" i="3"/>
  <c r="Y139" i="3"/>
  <c r="Y140" i="3" s="1"/>
  <c r="Y141" i="3" s="1"/>
  <c r="Y142" i="3" s="1"/>
  <c r="Y143" i="3" s="1"/>
  <c r="Y144" i="3" s="1"/>
  <c r="Y145" i="3" s="1"/>
  <c r="AA221" i="3"/>
  <c r="W223" i="3"/>
  <c r="W224" i="3" s="1"/>
  <c r="AA137" i="3"/>
  <c r="AB16" i="3"/>
  <c r="AA186" i="3"/>
  <c r="AA28" i="3"/>
  <c r="W127" i="3"/>
  <c r="W128" i="3" s="1"/>
  <c r="W114" i="3"/>
  <c r="W115" i="3" s="1"/>
  <c r="W88" i="3"/>
  <c r="AA88" i="3" s="1"/>
  <c r="AA87" i="3"/>
  <c r="AB88" i="3"/>
  <c r="X89" i="3"/>
  <c r="Y31" i="3"/>
  <c r="Y32" i="3" s="1"/>
  <c r="Y33" i="3" s="1"/>
  <c r="Y34" i="3" s="1"/>
  <c r="Y35" i="3" s="1"/>
  <c r="Y36" i="3" s="1"/>
  <c r="Y37" i="3" s="1"/>
  <c r="W65" i="3"/>
  <c r="AA64" i="3"/>
  <c r="AA77" i="3"/>
  <c r="W78" i="3"/>
  <c r="AA78" i="3" s="1"/>
  <c r="X137" i="3"/>
  <c r="AB136" i="3"/>
  <c r="AB4" i="3"/>
  <c r="X5" i="3"/>
  <c r="AA198" i="3"/>
  <c r="W199" i="3"/>
  <c r="W53" i="3"/>
  <c r="X20" i="3"/>
  <c r="AB209" i="3"/>
  <c r="X210" i="3"/>
  <c r="Y89" i="3"/>
  <c r="Y90" i="3" s="1"/>
  <c r="Y91" i="3" s="1"/>
  <c r="Y92" i="3" s="1"/>
  <c r="Y93" i="3" s="1"/>
  <c r="Y94" i="3" s="1"/>
  <c r="Y95" i="3" s="1"/>
  <c r="Y96" i="3" s="1"/>
  <c r="Y97" i="3" s="1"/>
  <c r="AA76" i="3"/>
  <c r="W29" i="3"/>
  <c r="AA103" i="3"/>
  <c r="W104" i="3"/>
  <c r="Y79" i="3"/>
  <c r="Y80" i="3" s="1"/>
  <c r="Y81" i="3" s="1"/>
  <c r="Y82" i="3" s="1"/>
  <c r="Y83" i="3" s="1"/>
  <c r="Y84" i="3" s="1"/>
  <c r="Y85" i="3" s="1"/>
  <c r="W210" i="3"/>
  <c r="AB148" i="3"/>
  <c r="X149" i="3"/>
  <c r="AB100" i="3"/>
  <c r="X101" i="3"/>
  <c r="AB220" i="3"/>
  <c r="Z221" i="3"/>
  <c r="AA185" i="3"/>
  <c r="AA235" i="3"/>
  <c r="W236" i="3"/>
  <c r="AB160" i="3"/>
  <c r="X161" i="3"/>
  <c r="X225" i="3"/>
  <c r="AB40" i="3"/>
  <c r="X41" i="3"/>
  <c r="W89" i="3"/>
  <c r="AB232" i="3"/>
  <c r="X233" i="3"/>
  <c r="AB172" i="3"/>
  <c r="X173" i="3"/>
  <c r="AB76" i="3"/>
  <c r="X77" i="3"/>
  <c r="AA173" i="3"/>
  <c r="W174" i="3"/>
  <c r="AA174" i="3" s="1"/>
  <c r="AB124" i="3"/>
  <c r="X125" i="3"/>
  <c r="AA4" i="3"/>
  <c r="W5" i="3"/>
  <c r="AB196" i="3"/>
  <c r="X197" i="3"/>
  <c r="X113" i="3"/>
  <c r="AB112" i="3"/>
  <c r="X185" i="3"/>
  <c r="AB184" i="3"/>
  <c r="X65" i="3"/>
  <c r="AB64" i="3"/>
  <c r="W139" i="3"/>
  <c r="W187" i="3"/>
  <c r="AA86" i="3"/>
  <c r="AB52" i="3"/>
  <c r="X53" i="3"/>
  <c r="AA162" i="3"/>
  <c r="W163" i="3"/>
  <c r="Y41" i="3"/>
  <c r="Y42" i="3" s="1"/>
  <c r="Y43" i="3" s="1"/>
  <c r="Y44" i="3" s="1"/>
  <c r="Y45" i="3" s="1"/>
  <c r="Y46" i="3" s="1"/>
  <c r="Y47" i="3" s="1"/>
  <c r="Y48" i="3" s="1"/>
  <c r="Y49" i="3" s="1"/>
  <c r="AB28" i="3"/>
  <c r="X29" i="3"/>
  <c r="AA149" i="3"/>
  <c r="W150" i="3"/>
  <c r="Z18" i="3"/>
  <c r="AB17" i="3"/>
  <c r="W39" i="3"/>
  <c r="AA18" i="3"/>
  <c r="W19" i="3"/>
  <c r="W79" i="3" l="1"/>
  <c r="AA223" i="3"/>
  <c r="AA127" i="3"/>
  <c r="AA114" i="3"/>
  <c r="W175" i="3"/>
  <c r="W176" i="3" s="1"/>
  <c r="AA39" i="3"/>
  <c r="W40" i="3"/>
  <c r="W20" i="3"/>
  <c r="AA19" i="3"/>
  <c r="AB29" i="3"/>
  <c r="X30" i="3"/>
  <c r="W164" i="3"/>
  <c r="AA163" i="3"/>
  <c r="AB65" i="3"/>
  <c r="X66" i="3"/>
  <c r="AB113" i="3"/>
  <c r="X114" i="3"/>
  <c r="AB173" i="3"/>
  <c r="X174" i="3"/>
  <c r="AA89" i="3"/>
  <c r="W90" i="3"/>
  <c r="AB210" i="3"/>
  <c r="X211" i="3"/>
  <c r="AA53" i="3"/>
  <c r="W54" i="3"/>
  <c r="AB89" i="3"/>
  <c r="X90" i="3"/>
  <c r="AA150" i="3"/>
  <c r="W151" i="3"/>
  <c r="W80" i="3"/>
  <c r="AA79" i="3"/>
  <c r="Z19" i="3"/>
  <c r="AB18" i="3"/>
  <c r="AA187" i="3"/>
  <c r="W188" i="3"/>
  <c r="AB197" i="3"/>
  <c r="X198" i="3"/>
  <c r="AB125" i="3"/>
  <c r="X126" i="3"/>
  <c r="AB41" i="3"/>
  <c r="X42" i="3"/>
  <c r="AB161" i="3"/>
  <c r="X162" i="3"/>
  <c r="AB101" i="3"/>
  <c r="X102" i="3"/>
  <c r="AA210" i="3"/>
  <c r="W211" i="3"/>
  <c r="AA29" i="3"/>
  <c r="W30" i="3"/>
  <c r="AA199" i="3"/>
  <c r="W200" i="3"/>
  <c r="AA128" i="3"/>
  <c r="W129" i="3"/>
  <c r="AB53" i="3"/>
  <c r="X54" i="3"/>
  <c r="AA139" i="3"/>
  <c r="W140" i="3"/>
  <c r="AB185" i="3"/>
  <c r="X186" i="3"/>
  <c r="AB77" i="3"/>
  <c r="X78" i="3"/>
  <c r="AB233" i="3"/>
  <c r="X234" i="3"/>
  <c r="X21" i="3"/>
  <c r="AB137" i="3"/>
  <c r="X138" i="3"/>
  <c r="AA65" i="3"/>
  <c r="W66" i="3"/>
  <c r="AA115" i="3"/>
  <c r="W116" i="3"/>
  <c r="W225" i="3"/>
  <c r="AA224" i="3"/>
  <c r="AA5" i="3"/>
  <c r="W6" i="3"/>
  <c r="X226" i="3"/>
  <c r="W237" i="3"/>
  <c r="AA236" i="3"/>
  <c r="Z222" i="3"/>
  <c r="AB221" i="3"/>
  <c r="AB149" i="3"/>
  <c r="X150" i="3"/>
  <c r="W105" i="3"/>
  <c r="AA104" i="3"/>
  <c r="AB5" i="3"/>
  <c r="X6" i="3"/>
  <c r="AA175" i="3" l="1"/>
  <c r="X227" i="3"/>
  <c r="AB138" i="3"/>
  <c r="X139" i="3"/>
  <c r="AB54" i="3"/>
  <c r="X55" i="3"/>
  <c r="X163" i="3"/>
  <c r="AB162" i="3"/>
  <c r="X7" i="3"/>
  <c r="AB6" i="3"/>
  <c r="AA66" i="3"/>
  <c r="W67" i="3"/>
  <c r="X79" i="3"/>
  <c r="AB78" i="3"/>
  <c r="W130" i="3"/>
  <c r="AA129" i="3"/>
  <c r="AB102" i="3"/>
  <c r="X103" i="3"/>
  <c r="AB198" i="3"/>
  <c r="X199" i="3"/>
  <c r="AA151" i="3"/>
  <c r="W152" i="3"/>
  <c r="AA54" i="3"/>
  <c r="W55" i="3"/>
  <c r="AA90" i="3"/>
  <c r="W91" i="3"/>
  <c r="AB114" i="3"/>
  <c r="X115" i="3"/>
  <c r="AA116" i="3"/>
  <c r="W117" i="3"/>
  <c r="AB186" i="3"/>
  <c r="X187" i="3"/>
  <c r="AA211" i="3"/>
  <c r="W212" i="3"/>
  <c r="W189" i="3"/>
  <c r="AA188" i="3"/>
  <c r="AB150" i="3"/>
  <c r="X151" i="3"/>
  <c r="AA176" i="3"/>
  <c r="W177" i="3"/>
  <c r="X22" i="3"/>
  <c r="W141" i="3"/>
  <c r="AA140" i="3"/>
  <c r="AA30" i="3"/>
  <c r="W31" i="3"/>
  <c r="AB42" i="3"/>
  <c r="X43" i="3"/>
  <c r="AA237" i="3"/>
  <c r="W238" i="3"/>
  <c r="AA225" i="3"/>
  <c r="W226" i="3"/>
  <c r="Z20" i="3"/>
  <c r="AB19" i="3"/>
  <c r="W165" i="3"/>
  <c r="AA164" i="3"/>
  <c r="AA20" i="3"/>
  <c r="W21" i="3"/>
  <c r="AA6" i="3"/>
  <c r="W7" i="3"/>
  <c r="AB234" i="3"/>
  <c r="X235" i="3"/>
  <c r="W201" i="3"/>
  <c r="AA200" i="3"/>
  <c r="AB126" i="3"/>
  <c r="X127" i="3"/>
  <c r="X91" i="3"/>
  <c r="AB90" i="3"/>
  <c r="AB211" i="3"/>
  <c r="X212" i="3"/>
  <c r="AB174" i="3"/>
  <c r="X175" i="3"/>
  <c r="AB66" i="3"/>
  <c r="X67" i="3"/>
  <c r="AB30" i="3"/>
  <c r="X31" i="3"/>
  <c r="AA40" i="3"/>
  <c r="W41" i="3"/>
  <c r="W106" i="3"/>
  <c r="AA105" i="3"/>
  <c r="Z223" i="3"/>
  <c r="AB222" i="3"/>
  <c r="AA80" i="3"/>
  <c r="W81" i="3"/>
  <c r="AB31" i="3" l="1"/>
  <c r="X32" i="3"/>
  <c r="AA226" i="3"/>
  <c r="W227" i="3"/>
  <c r="AB43" i="3"/>
  <c r="X44" i="3"/>
  <c r="AA177" i="3"/>
  <c r="W178" i="3"/>
  <c r="X188" i="3"/>
  <c r="AB187" i="3"/>
  <c r="AB115" i="3"/>
  <c r="X116" i="3"/>
  <c r="AA55" i="3"/>
  <c r="W56" i="3"/>
  <c r="X200" i="3"/>
  <c r="AB199" i="3"/>
  <c r="AA67" i="3"/>
  <c r="W68" i="3"/>
  <c r="X140" i="3"/>
  <c r="AB139" i="3"/>
  <c r="AA81" i="3"/>
  <c r="W82" i="3"/>
  <c r="AA7" i="3"/>
  <c r="W8" i="3"/>
  <c r="X92" i="3"/>
  <c r="AB91" i="3"/>
  <c r="W202" i="3"/>
  <c r="AA201" i="3"/>
  <c r="AA165" i="3"/>
  <c r="W166" i="3"/>
  <c r="AA141" i="3"/>
  <c r="W142" i="3"/>
  <c r="AA189" i="3"/>
  <c r="W190" i="3"/>
  <c r="AA130" i="3"/>
  <c r="W131" i="3"/>
  <c r="X164" i="3"/>
  <c r="AB163" i="3"/>
  <c r="AA106" i="3"/>
  <c r="W107" i="3"/>
  <c r="AA41" i="3"/>
  <c r="W42" i="3"/>
  <c r="AB127" i="3"/>
  <c r="X128" i="3"/>
  <c r="W22" i="3"/>
  <c r="AA21" i="3"/>
  <c r="AA238" i="3"/>
  <c r="W239" i="3"/>
  <c r="AA31" i="3"/>
  <c r="W32" i="3"/>
  <c r="X23" i="3"/>
  <c r="X152" i="3"/>
  <c r="AB151" i="3"/>
  <c r="AA212" i="3"/>
  <c r="W213" i="3"/>
  <c r="AA117" i="3"/>
  <c r="W118" i="3"/>
  <c r="W92" i="3"/>
  <c r="AA91" i="3"/>
  <c r="W153" i="3"/>
  <c r="AA152" i="3"/>
  <c r="X104" i="3"/>
  <c r="AB103" i="3"/>
  <c r="AB55" i="3"/>
  <c r="X56" i="3"/>
  <c r="X228" i="3"/>
  <c r="X176" i="3"/>
  <c r="AB175" i="3"/>
  <c r="X68" i="3"/>
  <c r="AB67" i="3"/>
  <c r="AB212" i="3"/>
  <c r="X213" i="3"/>
  <c r="X236" i="3"/>
  <c r="AB235" i="3"/>
  <c r="Z224" i="3"/>
  <c r="AB223" i="3"/>
  <c r="Z21" i="3"/>
  <c r="AB20" i="3"/>
  <c r="AB79" i="3"/>
  <c r="X80" i="3"/>
  <c r="AB7" i="3"/>
  <c r="X8" i="3"/>
  <c r="AA213" i="3" l="1"/>
  <c r="W214" i="3"/>
  <c r="AA239" i="3"/>
  <c r="W240" i="3"/>
  <c r="X129" i="3"/>
  <c r="AB128" i="3"/>
  <c r="AA107" i="3"/>
  <c r="W108" i="3"/>
  <c r="AA131" i="3"/>
  <c r="W132" i="3"/>
  <c r="AA142" i="3"/>
  <c r="W143" i="3"/>
  <c r="AA8" i="3"/>
  <c r="W9" i="3"/>
  <c r="AB116" i="3"/>
  <c r="X117" i="3"/>
  <c r="AA178" i="3"/>
  <c r="W179" i="3"/>
  <c r="AA227" i="3"/>
  <c r="W228" i="3"/>
  <c r="AB8" i="3"/>
  <c r="X9" i="3"/>
  <c r="X229" i="3"/>
  <c r="X24" i="3"/>
  <c r="Z22" i="3"/>
  <c r="AB21" i="3"/>
  <c r="AB236" i="3"/>
  <c r="X237" i="3"/>
  <c r="X69" i="3"/>
  <c r="AB68" i="3"/>
  <c r="AB104" i="3"/>
  <c r="X105" i="3"/>
  <c r="W93" i="3"/>
  <c r="AA92" i="3"/>
  <c r="AA202" i="3"/>
  <c r="W203" i="3"/>
  <c r="AB140" i="3"/>
  <c r="X141" i="3"/>
  <c r="X201" i="3"/>
  <c r="AB200" i="3"/>
  <c r="AA190" i="3"/>
  <c r="W191" i="3"/>
  <c r="W57" i="3"/>
  <c r="AA56" i="3"/>
  <c r="AB44" i="3"/>
  <c r="X45" i="3"/>
  <c r="AB32" i="3"/>
  <c r="X33" i="3"/>
  <c r="AB80" i="3"/>
  <c r="X81" i="3"/>
  <c r="AB213" i="3"/>
  <c r="X214" i="3"/>
  <c r="X57" i="3"/>
  <c r="AB56" i="3"/>
  <c r="AA118" i="3"/>
  <c r="W119" i="3"/>
  <c r="AA32" i="3"/>
  <c r="W33" i="3"/>
  <c r="AA42" i="3"/>
  <c r="W43" i="3"/>
  <c r="AA166" i="3"/>
  <c r="W167" i="3"/>
  <c r="AA82" i="3"/>
  <c r="W83" i="3"/>
  <c r="W69" i="3"/>
  <c r="AA68" i="3"/>
  <c r="Z225" i="3"/>
  <c r="AB224" i="3"/>
  <c r="AB176" i="3"/>
  <c r="X177" i="3"/>
  <c r="AA153" i="3"/>
  <c r="W154" i="3"/>
  <c r="AB152" i="3"/>
  <c r="X153" i="3"/>
  <c r="AA22" i="3"/>
  <c r="W23" i="3"/>
  <c r="AB164" i="3"/>
  <c r="X165" i="3"/>
  <c r="AB92" i="3"/>
  <c r="X93" i="3"/>
  <c r="X189" i="3"/>
  <c r="AB188" i="3"/>
  <c r="AB153" i="3" l="1"/>
  <c r="X154" i="3"/>
  <c r="AA33" i="3"/>
  <c r="W34" i="3"/>
  <c r="AB81" i="3"/>
  <c r="X82" i="3"/>
  <c r="AB45" i="3"/>
  <c r="X46" i="3"/>
  <c r="AA191" i="3"/>
  <c r="W192" i="3"/>
  <c r="AB141" i="3"/>
  <c r="X142" i="3"/>
  <c r="AA228" i="3"/>
  <c r="W229" i="3"/>
  <c r="AA229" i="3" s="1"/>
  <c r="D24" i="1" s="1"/>
  <c r="AB117" i="3"/>
  <c r="X118" i="3"/>
  <c r="AA143" i="3"/>
  <c r="W144" i="3"/>
  <c r="W109" i="3"/>
  <c r="AA109" i="3" s="1"/>
  <c r="D14" i="1" s="1"/>
  <c r="AA108" i="3"/>
  <c r="AA240" i="3"/>
  <c r="W241" i="3"/>
  <c r="AA241" i="3" s="1"/>
  <c r="D25" i="1" s="1"/>
  <c r="AB165" i="3"/>
  <c r="X166" i="3"/>
  <c r="AA69" i="3"/>
  <c r="W70" i="3"/>
  <c r="AB57" i="3"/>
  <c r="X58" i="3"/>
  <c r="AA93" i="3"/>
  <c r="W94" i="3"/>
  <c r="AB69" i="3"/>
  <c r="X70" i="3"/>
  <c r="Z23" i="3"/>
  <c r="AB22" i="3"/>
  <c r="W168" i="3"/>
  <c r="AA167" i="3"/>
  <c r="AB93" i="3"/>
  <c r="X94" i="3"/>
  <c r="AA154" i="3"/>
  <c r="W155" i="3"/>
  <c r="W84" i="3"/>
  <c r="AA83" i="3"/>
  <c r="AA43" i="3"/>
  <c r="W44" i="3"/>
  <c r="AA119" i="3"/>
  <c r="W120" i="3"/>
  <c r="AB214" i="3"/>
  <c r="X215" i="3"/>
  <c r="AB33" i="3"/>
  <c r="X34" i="3"/>
  <c r="AA203" i="3"/>
  <c r="W204" i="3"/>
  <c r="AB105" i="3"/>
  <c r="X106" i="3"/>
  <c r="AB237" i="3"/>
  <c r="X238" i="3"/>
  <c r="X10" i="3"/>
  <c r="AB9" i="3"/>
  <c r="AA179" i="3"/>
  <c r="W180" i="3"/>
  <c r="AA9" i="3"/>
  <c r="W10" i="3"/>
  <c r="AA132" i="3"/>
  <c r="W133" i="3"/>
  <c r="AA133" i="3" s="1"/>
  <c r="D16" i="1" s="1"/>
  <c r="W215" i="3"/>
  <c r="AA214" i="3"/>
  <c r="AB177" i="3"/>
  <c r="X178" i="3"/>
  <c r="AB189" i="3"/>
  <c r="X190" i="3"/>
  <c r="AA23" i="3"/>
  <c r="W24" i="3"/>
  <c r="Z226" i="3"/>
  <c r="AB225" i="3"/>
  <c r="AA57" i="3"/>
  <c r="W58" i="3"/>
  <c r="AB201" i="3"/>
  <c r="X202" i="3"/>
  <c r="X25" i="3"/>
  <c r="AB129" i="3"/>
  <c r="X130" i="3"/>
  <c r="W169" i="3" l="1"/>
  <c r="AA169" i="3" s="1"/>
  <c r="D19" i="1" s="1"/>
  <c r="AA168" i="3"/>
  <c r="AB70" i="3"/>
  <c r="X71" i="3"/>
  <c r="AB58" i="3"/>
  <c r="X59" i="3"/>
  <c r="X167" i="3"/>
  <c r="AB166" i="3"/>
  <c r="AB118" i="3"/>
  <c r="X119" i="3"/>
  <c r="AB142" i="3"/>
  <c r="X143" i="3"/>
  <c r="AB46" i="3"/>
  <c r="X47" i="3"/>
  <c r="AA34" i="3"/>
  <c r="W35" i="3"/>
  <c r="AB190" i="3"/>
  <c r="X191" i="3"/>
  <c r="W11" i="3"/>
  <c r="AA10" i="3"/>
  <c r="AB106" i="3"/>
  <c r="X107" i="3"/>
  <c r="AB34" i="3"/>
  <c r="X35" i="3"/>
  <c r="AA120" i="3"/>
  <c r="W121" i="3"/>
  <c r="AA121" i="3" s="1"/>
  <c r="D15" i="1" s="1"/>
  <c r="X95" i="3"/>
  <c r="AB94" i="3"/>
  <c r="AB130" i="3"/>
  <c r="X131" i="3"/>
  <c r="X11" i="3"/>
  <c r="AB10" i="3"/>
  <c r="AA94" i="3"/>
  <c r="W95" i="3"/>
  <c r="W145" i="3"/>
  <c r="AA145" i="3" s="1"/>
  <c r="D17" i="1" s="1"/>
  <c r="AA144" i="3"/>
  <c r="W193" i="3"/>
  <c r="AA193" i="3" s="1"/>
  <c r="D21" i="1" s="1"/>
  <c r="AA192" i="3"/>
  <c r="X83" i="3"/>
  <c r="AB82" i="3"/>
  <c r="X155" i="3"/>
  <c r="AB154" i="3"/>
  <c r="AB202" i="3"/>
  <c r="X203" i="3"/>
  <c r="Z227" i="3"/>
  <c r="AB226" i="3"/>
  <c r="AA215" i="3"/>
  <c r="W216" i="3"/>
  <c r="AA84" i="3"/>
  <c r="W85" i="3"/>
  <c r="AA85" i="3" s="1"/>
  <c r="D12" i="1" s="1"/>
  <c r="AA70" i="3"/>
  <c r="W71" i="3"/>
  <c r="AA58" i="3"/>
  <c r="W59" i="3"/>
  <c r="W25" i="3"/>
  <c r="AA25" i="3" s="1"/>
  <c r="D7" i="1" s="1"/>
  <c r="AA24" i="3"/>
  <c r="AB178" i="3"/>
  <c r="X179" i="3"/>
  <c r="AA180" i="3"/>
  <c r="W181" i="3"/>
  <c r="AA181" i="3" s="1"/>
  <c r="D20" i="1" s="1"/>
  <c r="AB238" i="3"/>
  <c r="X239" i="3"/>
  <c r="W205" i="3"/>
  <c r="AA205" i="3" s="1"/>
  <c r="D22" i="1" s="1"/>
  <c r="AA204" i="3"/>
  <c r="AB215" i="3"/>
  <c r="X216" i="3"/>
  <c r="AA44" i="3"/>
  <c r="W45" i="3"/>
  <c r="W156" i="3"/>
  <c r="AA155" i="3"/>
  <c r="Z24" i="3"/>
  <c r="AB23" i="3"/>
  <c r="AB83" i="3" l="1"/>
  <c r="X84" i="3"/>
  <c r="AB11" i="3"/>
  <c r="X12" i="3"/>
  <c r="X96" i="3"/>
  <c r="AB95" i="3"/>
  <c r="W12" i="3"/>
  <c r="AA11" i="3"/>
  <c r="X168" i="3"/>
  <c r="AB167" i="3"/>
  <c r="AB216" i="3"/>
  <c r="X217" i="3"/>
  <c r="AB217" i="3" s="1"/>
  <c r="F23" i="1" s="1"/>
  <c r="X180" i="3"/>
  <c r="AB179" i="3"/>
  <c r="X108" i="3"/>
  <c r="AB107" i="3"/>
  <c r="X192" i="3"/>
  <c r="AB191" i="3"/>
  <c r="AB47" i="3"/>
  <c r="X48" i="3"/>
  <c r="AB119" i="3"/>
  <c r="X120" i="3"/>
  <c r="X60" i="3"/>
  <c r="AB59" i="3"/>
  <c r="AB239" i="3"/>
  <c r="X240" i="3"/>
  <c r="AA59" i="3"/>
  <c r="W60" i="3"/>
  <c r="W96" i="3"/>
  <c r="AA95" i="3"/>
  <c r="W157" i="3"/>
  <c r="AA157" i="3" s="1"/>
  <c r="D18" i="1" s="1"/>
  <c r="AA156" i="3"/>
  <c r="Z228" i="3"/>
  <c r="AB227" i="3"/>
  <c r="AB155" i="3"/>
  <c r="X156" i="3"/>
  <c r="Z25" i="3"/>
  <c r="AB25" i="3" s="1"/>
  <c r="F7" i="1" s="1"/>
  <c r="AB24" i="3"/>
  <c r="AB131" i="3"/>
  <c r="X132" i="3"/>
  <c r="AA45" i="3"/>
  <c r="W46" i="3"/>
  <c r="AA71" i="3"/>
  <c r="W72" i="3"/>
  <c r="AA216" i="3"/>
  <c r="W217" i="3"/>
  <c r="AA217" i="3" s="1"/>
  <c r="D23" i="1" s="1"/>
  <c r="X204" i="3"/>
  <c r="AB203" i="3"/>
  <c r="AB35" i="3"/>
  <c r="X36" i="3"/>
  <c r="AA35" i="3"/>
  <c r="W36" i="3"/>
  <c r="X144" i="3"/>
  <c r="AB143" i="3"/>
  <c r="X72" i="3"/>
  <c r="AB71" i="3"/>
  <c r="AB12" i="3" l="1"/>
  <c r="X13" i="3"/>
  <c r="AB13" i="3" s="1"/>
  <c r="F6" i="1" s="1"/>
  <c r="AA36" i="3"/>
  <c r="W37" i="3"/>
  <c r="AA37" i="3" s="1"/>
  <c r="D8" i="1" s="1"/>
  <c r="X133" i="3"/>
  <c r="AB133" i="3" s="1"/>
  <c r="F16" i="1" s="1"/>
  <c r="AB132" i="3"/>
  <c r="AB60" i="3"/>
  <c r="X61" i="3"/>
  <c r="AB61" i="3" s="1"/>
  <c r="F10" i="1" s="1"/>
  <c r="AB108" i="3"/>
  <c r="X109" i="3"/>
  <c r="AB109" i="3" s="1"/>
  <c r="F14" i="1" s="1"/>
  <c r="AA12" i="3"/>
  <c r="W13" i="3"/>
  <c r="AA13" i="3" s="1"/>
  <c r="D6" i="1" s="1"/>
  <c r="W73" i="3"/>
  <c r="AA73" i="3" s="1"/>
  <c r="D11" i="1" s="1"/>
  <c r="AA72" i="3"/>
  <c r="AA60" i="3"/>
  <c r="W61" i="3"/>
  <c r="AA61" i="3" s="1"/>
  <c r="D10" i="1" s="1"/>
  <c r="AB48" i="3"/>
  <c r="X49" i="3"/>
  <c r="AB49" i="3" s="1"/>
  <c r="F9" i="1" s="1"/>
  <c r="AB72" i="3"/>
  <c r="X73" i="3"/>
  <c r="AB73" i="3" s="1"/>
  <c r="F11" i="1" s="1"/>
  <c r="X205" i="3"/>
  <c r="AB205" i="3" s="1"/>
  <c r="F22" i="1" s="1"/>
  <c r="AB204" i="3"/>
  <c r="AB36" i="3"/>
  <c r="X37" i="3"/>
  <c r="AB37" i="3" s="1"/>
  <c r="F8" i="1" s="1"/>
  <c r="AA46" i="3"/>
  <c r="W47" i="3"/>
  <c r="AB240" i="3"/>
  <c r="X241" i="3"/>
  <c r="AB241" i="3" s="1"/>
  <c r="F25" i="1" s="1"/>
  <c r="AB120" i="3"/>
  <c r="X121" i="3"/>
  <c r="AB121" i="3" s="1"/>
  <c r="F15" i="1" s="1"/>
  <c r="AB84" i="3"/>
  <c r="X85" i="3"/>
  <c r="AB85" i="3" s="1"/>
  <c r="F12" i="1" s="1"/>
  <c r="AB156" i="3"/>
  <c r="X157" i="3"/>
  <c r="AB157" i="3" s="1"/>
  <c r="F18" i="1" s="1"/>
  <c r="AB144" i="3"/>
  <c r="X145" i="3"/>
  <c r="AB145" i="3" s="1"/>
  <c r="F17" i="1" s="1"/>
  <c r="Z229" i="3"/>
  <c r="AB229" i="3" s="1"/>
  <c r="F24" i="1" s="1"/>
  <c r="AB228" i="3"/>
  <c r="W97" i="3"/>
  <c r="AA97" i="3" s="1"/>
  <c r="D13" i="1" s="1"/>
  <c r="AA96" i="3"/>
  <c r="X193" i="3"/>
  <c r="AB193" i="3" s="1"/>
  <c r="F21" i="1" s="1"/>
  <c r="AB192" i="3"/>
  <c r="X181" i="3"/>
  <c r="AB181" i="3" s="1"/>
  <c r="F20" i="1" s="1"/>
  <c r="AB180" i="3"/>
  <c r="AB168" i="3"/>
  <c r="X169" i="3"/>
  <c r="AB169" i="3" s="1"/>
  <c r="F19" i="1" s="1"/>
  <c r="AB96" i="3"/>
  <c r="X97" i="3"/>
  <c r="AB97" i="3" s="1"/>
  <c r="F13" i="1" s="1"/>
  <c r="AA47" i="3" l="1"/>
  <c r="W48" i="3"/>
  <c r="AA48" i="3" l="1"/>
  <c r="W49" i="3"/>
  <c r="AA49" i="3" s="1"/>
  <c r="D9" i="1" s="1"/>
</calcChain>
</file>

<file path=xl/comments1.xml><?xml version="1.0" encoding="utf-8"?>
<comments xmlns="http://schemas.openxmlformats.org/spreadsheetml/2006/main">
  <authors>
    <author>Guang</author>
  </authors>
  <commentList>
    <comment ref="F4" authorId="0" shapeId="0">
      <text>
        <r>
          <rPr>
            <sz val="11"/>
            <color theme="1"/>
            <rFont val="宋体"/>
            <family val="2"/>
            <charset val="134"/>
            <scheme val="minor"/>
          </rPr>
          <t>组内权重值之和需要为10000</t>
        </r>
      </text>
    </comment>
  </commentList>
</comments>
</file>

<file path=xl/sharedStrings.xml><?xml version="1.0" encoding="utf-8"?>
<sst xmlns="http://schemas.openxmlformats.org/spreadsheetml/2006/main" count="1109" uniqueCount="132">
  <si>
    <t>_flag</t>
  </si>
  <si>
    <t>id</t>
  </si>
  <si>
    <t>des</t>
  </si>
  <si>
    <t>attrList</t>
  </si>
  <si>
    <t>attrPro</t>
  </si>
  <si>
    <t>attrRelativePro</t>
  </si>
  <si>
    <t>STRING</t>
  </si>
  <si>
    <t>INT</t>
  </si>
  <si>
    <t>转表标记</t>
  </si>
  <si>
    <t>编号</t>
  </si>
  <si>
    <t>备注</t>
  </si>
  <si>
    <t>属性列表</t>
  </si>
  <si>
    <t>组概率(绝对概率)</t>
  </si>
  <si>
    <t>组内概率(相对概率_特殊)</t>
  </si>
  <si>
    <t>0</t>
  </si>
  <si>
    <t>110</t>
  </si>
  <si>
    <t>#</t>
  </si>
  <si>
    <t>橙_主原核_基础主属性</t>
  </si>
  <si>
    <t>100|100</t>
  </si>
  <si>
    <t>橙_2号位_基础主属性</t>
  </si>
  <si>
    <t>橙_3号位_基础主属性</t>
  </si>
  <si>
    <t>橙_4号位_基础主属性</t>
  </si>
  <si>
    <t>紫_主原核_基础主属性</t>
  </si>
  <si>
    <t>紫_2号位_基础主属性</t>
  </si>
  <si>
    <t>紫_3号位_基础主属性</t>
  </si>
  <si>
    <t>紫_4号位_基础主属性</t>
  </si>
  <si>
    <t>蓝_主原核_基础主属性</t>
  </si>
  <si>
    <t>蓝_2号位_基础主属性</t>
  </si>
  <si>
    <t>蓝_3号位_基础主属性</t>
  </si>
  <si>
    <t>蓝_4号位_基础主属性</t>
  </si>
  <si>
    <t>绿_主原核_基础主属性</t>
  </si>
  <si>
    <t>绿_2号位_基础主属性</t>
  </si>
  <si>
    <t>绿_3号位_基础主属性</t>
  </si>
  <si>
    <t>绿_4号位_基础主属性</t>
  </si>
  <si>
    <t>白_主原核_基础主属性</t>
  </si>
  <si>
    <t>白_2号位_基础主属性</t>
  </si>
  <si>
    <t>白_3号位_基础主属性</t>
  </si>
  <si>
    <t>白_4号位_基础主属性</t>
  </si>
  <si>
    <t>1501,1502,1503,1504,1505,1506,1507,1508,1509,1510,1511|1501,1502,1503,1504,1505,1506,1507,1508,1509,1510,1511|1501,1502,1503,1504,1505,1506,1507,1508,1509,1510,1511</t>
  </si>
  <si>
    <t>100|100|100</t>
  </si>
  <si>
    <t>909,909,909,909,909,909,909,909,909,909,910|909,909,909,909,909,909,909,909,909,909,910|909,909,909,909,909,909,909,909,909,909,910</t>
  </si>
  <si>
    <t>1401,1402,1403,1404,1405,1406,1407,1408,1409,1410,1411|1401,1402,1403,1404,1405,1406,1407,1408,1409,1410,1411|1401,1402,1403,1404,1405,1406,1407,1408,1409,1410,1411</t>
  </si>
  <si>
    <t>100|100|15</t>
  </si>
  <si>
    <t>1301,1302,1303,1304,1305,1306,1307,1308,1309,1310,1311|1301,1302,1303,1304,1305,1306,1307,1308,1309,1310,1311</t>
  </si>
  <si>
    <t>100|70</t>
  </si>
  <si>
    <t>909,909,909,909,909,909,909,909,909,909,910|909,909,909,909,909,909,909,909,909,909,910</t>
  </si>
  <si>
    <t>1201,1202,1203,1204,1205,1206,1207,1208,1209,1210,1211|1201,1202,1203,1204,1205,1206,1207,1208,1209,1210,1211</t>
  </si>
  <si>
    <t>100|20</t>
  </si>
  <si>
    <t>1101,1102,1103,1104,1105,1106,1107,1108,1109,1110,1111</t>
  </si>
  <si>
    <t>909,909,909,909,909,909,909,909,909,909,910</t>
  </si>
  <si>
    <t>橙_基础副属性</t>
  </si>
  <si>
    <t>1501,1502,1503,1504,1505,1506,1507,1508,1509,1510,1511,1512</t>
  </si>
  <si>
    <t>833,833,833,833,833,833,833,833,833,833,833,837</t>
  </si>
  <si>
    <t>紫_基础副属性</t>
  </si>
  <si>
    <t>1401,1402,1403,1404,1405,1406,1407,1408,1409,1410,1411,1412</t>
  </si>
  <si>
    <t>蓝_基础副属性</t>
  </si>
  <si>
    <t>1301,1302,1303,1304,1305,1306,1307,1308,1309,1310,1311,1312</t>
  </si>
  <si>
    <t>绿_基础副属性</t>
  </si>
  <si>
    <t>1201,1202,1203,1204,1205,1206,1207,1208,1209,1210,1211,1212</t>
  </si>
  <si>
    <t>白_基础副属性</t>
  </si>
  <si>
    <t>1101,1102,1103,1104,1105,1106,1107,1108,1109,1110,1111,1112</t>
  </si>
  <si>
    <t>白_2号位_主属性_攻击生命</t>
  </si>
  <si>
    <t>白_3号位_主属性_防御攻击</t>
  </si>
  <si>
    <t>橙</t>
  </si>
  <si>
    <t>类型</t>
  </si>
  <si>
    <t>属性名称</t>
  </si>
  <si>
    <t>品质</t>
  </si>
  <si>
    <t>位置</t>
  </si>
  <si>
    <t>属性1</t>
  </si>
  <si>
    <t>属性2</t>
  </si>
  <si>
    <t>属性3</t>
  </si>
  <si>
    <t>紫</t>
  </si>
  <si>
    <t>主属性</t>
  </si>
  <si>
    <t>生命加成</t>
  </si>
  <si>
    <t>蓝</t>
  </si>
  <si>
    <t>攻击加成</t>
  </si>
  <si>
    <t>绿</t>
  </si>
  <si>
    <t>防御加成</t>
  </si>
  <si>
    <t>白</t>
  </si>
  <si>
    <t>生命</t>
  </si>
  <si>
    <t>攻击</t>
  </si>
  <si>
    <t>防御</t>
  </si>
  <si>
    <t>暴击</t>
  </si>
  <si>
    <t>暴伤</t>
  </si>
  <si>
    <t>速度</t>
  </si>
  <si>
    <t>命中</t>
  </si>
  <si>
    <t>抵抗</t>
  </si>
  <si>
    <t>回能</t>
  </si>
  <si>
    <t>次序</t>
  </si>
  <si>
    <t>属性名称1</t>
  </si>
  <si>
    <t>属性名称2</t>
  </si>
  <si>
    <t>10000|10000</t>
  </si>
  <si>
    <t>橙色_2号位_主属性_攻击生命</t>
  </si>
  <si>
    <t>橙</t>
    <phoneticPr fontId="1" type="noConversion"/>
  </si>
  <si>
    <t>攻击</t>
    <phoneticPr fontId="1" type="noConversion"/>
  </si>
  <si>
    <t>橙色_2号位_副属性_测试</t>
  </si>
  <si>
    <t>1250,1250,1250,1250,1250,1250,1250,1250</t>
    <phoneticPr fontId="1" type="noConversion"/>
  </si>
  <si>
    <t>1591,1592,1593,1594,1595,1596,1597,1598</t>
  </si>
  <si>
    <t>橙_攻击_闪光属性</t>
    <phoneticPr fontId="1" type="noConversion"/>
  </si>
  <si>
    <t>紫_攻击_闪光属性</t>
    <phoneticPr fontId="1" type="noConversion"/>
  </si>
  <si>
    <t>蓝_攻击_闪光属性</t>
    <phoneticPr fontId="1" type="noConversion"/>
  </si>
  <si>
    <t>橙_防御_闪光属性</t>
    <phoneticPr fontId="1" type="noConversion"/>
  </si>
  <si>
    <t>紫_防御_闪光属性</t>
    <phoneticPr fontId="1" type="noConversion"/>
  </si>
  <si>
    <t>蓝_防御_闪光属性</t>
    <phoneticPr fontId="1" type="noConversion"/>
  </si>
  <si>
    <t>4501,4502,4503</t>
    <phoneticPr fontId="1" type="noConversion"/>
  </si>
  <si>
    <t>4504,4505,4506</t>
    <phoneticPr fontId="1" type="noConversion"/>
  </si>
  <si>
    <t>4401,4402,4403</t>
    <phoneticPr fontId="1" type="noConversion"/>
  </si>
  <si>
    <t>4404,4405,4406</t>
    <phoneticPr fontId="1" type="noConversion"/>
  </si>
  <si>
    <t>4301,4302,4303</t>
    <phoneticPr fontId="1" type="noConversion"/>
  </si>
  <si>
    <t>4304,4305,4306</t>
    <phoneticPr fontId="1" type="noConversion"/>
  </si>
  <si>
    <t>3333,3333,3334</t>
    <phoneticPr fontId="1" type="noConversion"/>
  </si>
  <si>
    <t>蚊娘_副属性</t>
    <phoneticPr fontId="1" type="noConversion"/>
  </si>
  <si>
    <t>蚊娘_2号位_主属性_攻击攻击加成</t>
  </si>
  <si>
    <t>蚊娘_2号位_主属性_攻击攻击加成</t>
    <phoneticPr fontId="1" type="noConversion"/>
  </si>
  <si>
    <t>蚊娘_2号位_主属性_生命加成暴击</t>
  </si>
  <si>
    <t>蚊娘_2号位_主属性_生命加成暴击</t>
    <phoneticPr fontId="1" type="noConversion"/>
  </si>
  <si>
    <t>蚊娘_3号位_主属性_生命加成暴伤</t>
  </si>
  <si>
    <t>蚊娘_3号位_主属性_生命加成暴伤</t>
    <phoneticPr fontId="1" type="noConversion"/>
  </si>
  <si>
    <t>蚊娘_3号位_主属性_暴击爆伤</t>
  </si>
  <si>
    <t>蚊娘_3号位_主属性_暴击爆伤</t>
    <phoneticPr fontId="1" type="noConversion"/>
  </si>
  <si>
    <t>蚊娘_4号位_主属性_攻击加成暴击</t>
  </si>
  <si>
    <t>蚊娘_4号位_主属性_攻击加成暴击</t>
    <phoneticPr fontId="1" type="noConversion"/>
  </si>
  <si>
    <t>蚊娘_4号位_主属性_攻击加成爆伤</t>
  </si>
  <si>
    <t>蚊娘_4号位_主属性_攻击加成爆伤</t>
    <phoneticPr fontId="1" type="noConversion"/>
  </si>
  <si>
    <t>蚊娘_主核_主属性_攻击加成生命加成</t>
  </si>
  <si>
    <t>蚊娘_主核_主属性_攻击加成生命加成</t>
    <phoneticPr fontId="1" type="noConversion"/>
  </si>
  <si>
    <t>攻击加成</t>
    <phoneticPr fontId="1" type="noConversion"/>
  </si>
  <si>
    <t>暴击</t>
    <phoneticPr fontId="1" type="noConversion"/>
  </si>
  <si>
    <t>生命加成</t>
    <phoneticPr fontId="1" type="noConversion"/>
  </si>
  <si>
    <t>暴伤</t>
    <phoneticPr fontId="1" type="noConversion"/>
  </si>
  <si>
    <t>1501,1502,1503,1504,1505,1506,1509,1512</t>
    <phoneticPr fontId="1" type="noConversion"/>
  </si>
  <si>
    <t>1250,1250,1250,1250,1250,1250,1250,1250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</si>
</sst>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Microsoft YaHei Light"/>
      <family val="2"/>
    </font>
    <font>
      <sz val="10"/>
      <color theme="1"/>
      <name val="Microsoft YaHei Light"/>
      <family val="2"/>
      <charset val="134"/>
    </font>
    <font>
      <sz val="11"/>
      <color theme="1"/>
      <name val="宋体"/>
      <family val="2"/>
      <scheme val="minor"/>
    </font>
    <font>
      <sz val="10"/>
      <color theme="1"/>
      <name val="Microsoft YaHei Light"/>
      <family val="2"/>
    </font>
    <font>
      <sz val="10"/>
      <color theme="1"/>
      <name val="Microsoft YaHei Light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890133365886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26">
    <xf numFmtId="0" fontId="0" fillId="0" borderId="0" xfId="0" applyAlignment="1">
      <alignment vertical="center"/>
    </xf>
    <xf numFmtId="0" fontId="3" fillId="0" borderId="1" xfId="1" applyFont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49" fontId="4" fillId="3" borderId="1" xfId="2" applyNumberFormat="1" applyFont="1" applyFill="1" applyBorder="1" applyAlignment="1">
      <alignment horizontal="center"/>
    </xf>
    <xf numFmtId="0" fontId="4" fillId="3" borderId="1" xfId="2" applyFont="1" applyFill="1" applyBorder="1" applyAlignment="1">
      <alignment horizontal="center"/>
    </xf>
    <xf numFmtId="0" fontId="5" fillId="0" borderId="0" xfId="2"/>
    <xf numFmtId="0" fontId="4" fillId="0" borderId="1" xfId="1" applyFont="1" applyBorder="1" applyAlignment="1">
      <alignment horizontal="center"/>
    </xf>
    <xf numFmtId="49" fontId="4" fillId="0" borderId="1" xfId="2" applyNumberFormat="1" applyFont="1" applyBorder="1" applyAlignment="1">
      <alignment horizontal="center"/>
    </xf>
    <xf numFmtId="49" fontId="5" fillId="0" borderId="0" xfId="2" applyNumberFormat="1"/>
    <xf numFmtId="0" fontId="6" fillId="0" borderId="2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49" fontId="4" fillId="0" borderId="1" xfId="2" applyNumberFormat="1" applyFont="1" applyBorder="1" applyAlignment="1">
      <alignment horizontal="center" wrapText="1"/>
    </xf>
    <xf numFmtId="0" fontId="4" fillId="0" borderId="1" xfId="2" applyFont="1" applyBorder="1" applyAlignment="1">
      <alignment horizontal="center" wrapText="1"/>
    </xf>
    <xf numFmtId="3" fontId="0" fillId="0" borderId="0" xfId="0" applyNumberFormat="1" applyAlignment="1">
      <alignment vertical="center"/>
    </xf>
    <xf numFmtId="0" fontId="0" fillId="0" borderId="0" xfId="0" applyAlignment="1"/>
    <xf numFmtId="0" fontId="7" fillId="0" borderId="0" xfId="2" applyFont="1" applyAlignment="1">
      <alignment horizontal="center"/>
    </xf>
    <xf numFmtId="0" fontId="2" fillId="0" borderId="0" xfId="2" applyFont="1" applyAlignment="1">
      <alignment horizontal="center"/>
    </xf>
    <xf numFmtId="0" fontId="5" fillId="0" borderId="0" xfId="2" applyAlignment="1">
      <alignment horizontal="center"/>
    </xf>
    <xf numFmtId="0" fontId="0" fillId="0" borderId="0" xfId="0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4" fillId="4" borderId="1" xfId="2" applyFont="1" applyFill="1" applyBorder="1" applyAlignment="1">
      <alignment horizontal="center"/>
    </xf>
    <xf numFmtId="0" fontId="4" fillId="4" borderId="1" xfId="2" applyFont="1" applyFill="1" applyBorder="1" applyAlignment="1">
      <alignment horizontal="center" wrapText="1"/>
    </xf>
    <xf numFmtId="0" fontId="5" fillId="4" borderId="0" xfId="2" applyFill="1"/>
    <xf numFmtId="49" fontId="4" fillId="4" borderId="1" xfId="2" applyNumberFormat="1" applyFont="1" applyFill="1" applyBorder="1" applyAlignment="1">
      <alignment horizontal="center"/>
    </xf>
    <xf numFmtId="49" fontId="4" fillId="4" borderId="1" xfId="2" applyNumberFormat="1" applyFont="1" applyFill="1" applyBorder="1" applyAlignment="1">
      <alignment horizontal="center" wrapText="1"/>
    </xf>
  </cellXfs>
  <cellStyles count="3">
    <cellStyle name="常规" xfId="0" builtinId="0"/>
    <cellStyle name="常规 2" xfId="1"/>
    <cellStyle name="常规 3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F53"/>
  <sheetViews>
    <sheetView tabSelected="1" topLeftCell="A34" workbookViewId="0">
      <selection activeCell="D57" sqref="D57"/>
    </sheetView>
  </sheetViews>
  <sheetFormatPr defaultRowHeight="13.5"/>
  <cols>
    <col min="1" max="1" width="8" style="5" bestFit="1" customWidth="1"/>
    <col min="2" max="2" width="9" style="5" customWidth="1"/>
    <col min="3" max="3" width="18.5" style="5" bestFit="1" customWidth="1"/>
    <col min="4" max="4" width="66.25" style="8" customWidth="1"/>
    <col min="5" max="5" width="14.25" style="5" bestFit="1" customWidth="1"/>
    <col min="6" max="6" width="70" style="5" customWidth="1"/>
    <col min="7" max="7" width="9" style="5" customWidth="1"/>
    <col min="8" max="16384" width="9" style="5"/>
  </cols>
  <sheetData>
    <row r="1" spans="1:6" ht="16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</row>
    <row r="2" spans="1:6" ht="16.5" customHeight="1">
      <c r="A2" s="1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4" t="s">
        <v>5</v>
      </c>
    </row>
    <row r="3" spans="1:6" ht="16.5" customHeight="1">
      <c r="A3" s="1" t="s">
        <v>6</v>
      </c>
      <c r="B3" s="6" t="s">
        <v>7</v>
      </c>
      <c r="C3" s="7" t="s">
        <v>6</v>
      </c>
      <c r="D3" s="7" t="s">
        <v>6</v>
      </c>
      <c r="E3" s="10" t="s">
        <v>6</v>
      </c>
      <c r="F3" s="10" t="s">
        <v>6</v>
      </c>
    </row>
    <row r="4" spans="1:6" ht="16.5" customHeight="1">
      <c r="A4" s="1" t="s">
        <v>8</v>
      </c>
      <c r="B4" s="6" t="s">
        <v>9</v>
      </c>
      <c r="C4" s="6" t="s">
        <v>10</v>
      </c>
      <c r="D4" s="7" t="s">
        <v>11</v>
      </c>
      <c r="E4" s="10" t="s">
        <v>12</v>
      </c>
      <c r="F4" s="10" t="s">
        <v>13</v>
      </c>
    </row>
    <row r="5" spans="1:6" ht="16.5" customHeight="1">
      <c r="A5" s="1" t="s">
        <v>14</v>
      </c>
      <c r="B5" s="10" t="s">
        <v>15</v>
      </c>
      <c r="C5" s="10" t="s">
        <v>14</v>
      </c>
      <c r="D5" s="10" t="s">
        <v>15</v>
      </c>
      <c r="E5" s="10" t="s">
        <v>15</v>
      </c>
      <c r="F5" s="10" t="s">
        <v>15</v>
      </c>
    </row>
    <row r="6" spans="1:6" s="10" customFormat="1" ht="16.5" customHeight="1">
      <c r="A6" s="10" t="s">
        <v>16</v>
      </c>
      <c r="B6" s="10">
        <v>5000</v>
      </c>
      <c r="C6" s="10" t="s">
        <v>17</v>
      </c>
      <c r="D6" s="10" t="str">
        <f>INDEX(Sheet3!AA:AA,MATCH(B6,Sheet3!AC:AC,0)+11)</f>
        <v>506,501,505,502|506,508,505,507,503,504,510,511,512</v>
      </c>
      <c r="E6" s="10" t="s">
        <v>18</v>
      </c>
      <c r="F6" s="10" t="str">
        <f>INDEX(Sheet3!AB:AB,MATCH(B6,Sheet3!AC:AC,0)+11)</f>
        <v>2500,2500,2500,2500|1111,1111,1111,1111,1111,1111,1111,1111,1112</v>
      </c>
    </row>
    <row r="7" spans="1:6" s="10" customFormat="1" ht="16.5" customHeight="1">
      <c r="A7" s="10" t="s">
        <v>16</v>
      </c>
      <c r="B7" s="10">
        <v>5100</v>
      </c>
      <c r="C7" s="10" t="s">
        <v>19</v>
      </c>
      <c r="D7" s="10" t="str">
        <f>INDEX(Sheet3!AA:AA,MATCH(B7,Sheet3!AC:AC,0)+11)</f>
        <v>531,532|536,531,538,535,532,537,533,540,541,542</v>
      </c>
      <c r="E7" s="10" t="s">
        <v>18</v>
      </c>
      <c r="F7" s="10" t="str">
        <f>INDEX(Sheet3!AB:AB,MATCH(B7,Sheet3!AC:AC,0)+11)</f>
        <v>5000,5000|1000,1000,1000,1000,1000,1000,1000,1000,1000,1000</v>
      </c>
    </row>
    <row r="8" spans="1:6" s="10" customFormat="1" ht="16.5" customHeight="1">
      <c r="A8" s="10" t="s">
        <v>16</v>
      </c>
      <c r="B8" s="10">
        <v>5200</v>
      </c>
      <c r="C8" s="10" t="s">
        <v>20</v>
      </c>
      <c r="D8" s="10" t="str">
        <f>INDEX(Sheet3!AA:AA,MATCH(B8,Sheet3!AC:AC,0)+11)</f>
        <v>536,535|531,538,532,537,534,540,541,542</v>
      </c>
      <c r="E8" s="10" t="s">
        <v>18</v>
      </c>
      <c r="F8" s="10" t="str">
        <f>INDEX(Sheet3!AB:AB,MATCH(B8,Sheet3!AC:AC,0)+11)</f>
        <v>5000,5000|1250,1250,1250,1250,1250,1250,1250,1250</v>
      </c>
    </row>
    <row r="9" spans="1:6" s="10" customFormat="1" ht="16.5" customHeight="1">
      <c r="A9" s="10" t="s">
        <v>16</v>
      </c>
      <c r="B9" s="10">
        <v>5300</v>
      </c>
      <c r="C9" s="10" t="s">
        <v>21</v>
      </c>
      <c r="D9" s="10" t="str">
        <f>INDEX(Sheet3!AA:AA,MATCH(B9,Sheet3!AC:AC,0)+11)</f>
        <v>536,531,535,532,539|536,538,535,537,533,534,540,541,542</v>
      </c>
      <c r="E9" s="10" t="s">
        <v>18</v>
      </c>
      <c r="F9" s="10" t="str">
        <f>INDEX(Sheet3!AB:AB,MATCH(B9,Sheet3!AC:AC,0)+11)</f>
        <v>2000,2000,2000,2000,2000|1111,1111,1111,1111,1111,1111,1111,1111,1112</v>
      </c>
    </row>
    <row r="10" spans="1:6" s="10" customFormat="1" ht="16.5" customHeight="1">
      <c r="A10" s="10" t="s">
        <v>16</v>
      </c>
      <c r="B10" s="10">
        <v>4000</v>
      </c>
      <c r="C10" s="10" t="s">
        <v>22</v>
      </c>
      <c r="D10" s="10" t="str">
        <f>INDEX(Sheet3!AA:AA,MATCH(B10,Sheet3!AC:AC,0)+11)</f>
        <v>406,401,405,402|406,408,405,407,403,404,410,411,412</v>
      </c>
      <c r="E10" s="10" t="s">
        <v>18</v>
      </c>
      <c r="F10" s="10" t="str">
        <f>INDEX(Sheet3!AB:AB,MATCH(B10,Sheet3!AC:AC,0)+11)</f>
        <v>2500,2500,2500,2500|1111,1111,1111,1111,1111,1111,1111,1111,1112</v>
      </c>
    </row>
    <row r="11" spans="1:6" s="10" customFormat="1" ht="16.5" customHeight="1">
      <c r="A11" s="10" t="s">
        <v>16</v>
      </c>
      <c r="B11" s="10">
        <v>4100</v>
      </c>
      <c r="C11" s="10" t="s">
        <v>23</v>
      </c>
      <c r="D11" s="10" t="str">
        <f>INDEX(Sheet3!AA:AA,MATCH(B11,Sheet3!AC:AC,0)+11)</f>
        <v>431,432|436,431,438,435,432,437,433,440,441,442</v>
      </c>
      <c r="E11" s="10" t="s">
        <v>18</v>
      </c>
      <c r="F11" s="10" t="str">
        <f>INDEX(Sheet3!AB:AB,MATCH(B11,Sheet3!AC:AC,0)+11)</f>
        <v>5000,5000|1000,1000,1000,1000,1000,1000,1000,1000,1000,1000</v>
      </c>
    </row>
    <row r="12" spans="1:6" s="10" customFormat="1" ht="16.5" customHeight="1">
      <c r="A12" s="10" t="s">
        <v>16</v>
      </c>
      <c r="B12" s="10">
        <v>4200</v>
      </c>
      <c r="C12" s="10" t="s">
        <v>24</v>
      </c>
      <c r="D12" s="10" t="str">
        <f>INDEX(Sheet3!AA:AA,MATCH(B12,Sheet3!AC:AC,0)+11)</f>
        <v>436,435|431,438,432,437,434,440,441,442</v>
      </c>
      <c r="E12" s="10" t="s">
        <v>18</v>
      </c>
      <c r="F12" s="10" t="str">
        <f>INDEX(Sheet3!AB:AB,MATCH(B12,Sheet3!AC:AC,0)+11)</f>
        <v>5000,5000|1250,1250,1250,1250,1250,1250,1250,1250</v>
      </c>
    </row>
    <row r="13" spans="1:6" s="10" customFormat="1" ht="16.5" customHeight="1">
      <c r="A13" s="10" t="s">
        <v>16</v>
      </c>
      <c r="B13" s="10">
        <v>4300</v>
      </c>
      <c r="C13" s="10" t="s">
        <v>25</v>
      </c>
      <c r="D13" s="10" t="str">
        <f>INDEX(Sheet3!AA:AA,MATCH(B13,Sheet3!AC:AC,0)+11)</f>
        <v>436,431,435,432,439|436,438,435,437,433,434,440,441,442</v>
      </c>
      <c r="E13" s="10" t="s">
        <v>18</v>
      </c>
      <c r="F13" s="10" t="str">
        <f>INDEX(Sheet3!AB:AB,MATCH(B13,Sheet3!AC:AC,0)+11)</f>
        <v>2000,2000,2000,2000,2000|1111,1111,1111,1111,1111,1111,1111,1111,1112</v>
      </c>
    </row>
    <row r="14" spans="1:6" s="10" customFormat="1" ht="16.5" customHeight="1">
      <c r="A14" s="10" t="s">
        <v>16</v>
      </c>
      <c r="B14" s="10">
        <v>3000</v>
      </c>
      <c r="C14" s="10" t="s">
        <v>26</v>
      </c>
      <c r="D14" s="10" t="str">
        <f>INDEX(Sheet3!AA:AA,MATCH(B14,Sheet3!AC:AC,0)+11)</f>
        <v>305,302|305,307,303,304,310,311,312</v>
      </c>
      <c r="E14" s="10" t="s">
        <v>18</v>
      </c>
      <c r="F14" s="10" t="str">
        <f>INDEX(Sheet3!AB:AB,MATCH(B14,Sheet3!AC:AC,0)+11)</f>
        <v>5000,5000|1428,1428,1428,1428,1428,1428,1432</v>
      </c>
    </row>
    <row r="15" spans="1:6" s="10" customFormat="1" ht="16.5" customHeight="1">
      <c r="A15" s="10" t="s">
        <v>16</v>
      </c>
      <c r="B15" s="10">
        <v>3100</v>
      </c>
      <c r="C15" s="10" t="s">
        <v>27</v>
      </c>
      <c r="D15" s="10" t="str">
        <f>INDEX(Sheet3!AA:AA,MATCH(B15,Sheet3!AC:AC,0)+11)</f>
        <v>332|335,332,337,333,340,341,342</v>
      </c>
      <c r="E15" s="10" t="s">
        <v>18</v>
      </c>
      <c r="F15" s="10" t="str">
        <f>INDEX(Sheet3!AB:AB,MATCH(B15,Sheet3!AC:AC,0)+11)</f>
        <v>10000|1428,1428,1428,1428,1428,1428,1432</v>
      </c>
    </row>
    <row r="16" spans="1:6" s="10" customFormat="1" ht="16.5" customHeight="1">
      <c r="A16" s="10" t="s">
        <v>16</v>
      </c>
      <c r="B16" s="10">
        <v>3200</v>
      </c>
      <c r="C16" s="10" t="s">
        <v>28</v>
      </c>
      <c r="D16" s="10" t="str">
        <f>INDEX(Sheet3!AA:AA,MATCH(B16,Sheet3!AC:AC,0)+11)</f>
        <v>335|332,337,334,340,341,342</v>
      </c>
      <c r="E16" s="10" t="s">
        <v>18</v>
      </c>
      <c r="F16" s="10" t="str">
        <f>INDEX(Sheet3!AB:AB,MATCH(B16,Sheet3!AC:AC,0)+11)</f>
        <v>10000|1666,1666,1666,1666,1666,1670</v>
      </c>
    </row>
    <row r="17" spans="1:6" s="10" customFormat="1" ht="16.5" customHeight="1">
      <c r="A17" s="10" t="s">
        <v>16</v>
      </c>
      <c r="B17" s="10">
        <v>3300</v>
      </c>
      <c r="C17" s="10" t="s">
        <v>29</v>
      </c>
      <c r="D17" s="10" t="str">
        <f>INDEX(Sheet3!AA:AA,MATCH(B17,Sheet3!AC:AC,0)+11)</f>
        <v>335,332,337,339|335,337,333,334,340,341,342</v>
      </c>
      <c r="E17" s="10" t="s">
        <v>18</v>
      </c>
      <c r="F17" s="10" t="str">
        <f>INDEX(Sheet3!AB:AB,MATCH(B17,Sheet3!AC:AC,0)+11)</f>
        <v>2500,2500,2500,2500|1428,1428,1428,1428,1428,1428,1432</v>
      </c>
    </row>
    <row r="18" spans="1:6" s="10" customFormat="1" ht="16.5" customHeight="1">
      <c r="A18" s="10" t="s">
        <v>16</v>
      </c>
      <c r="B18" s="10">
        <v>2000</v>
      </c>
      <c r="C18" s="10" t="s">
        <v>30</v>
      </c>
      <c r="D18" s="10" t="str">
        <f>INDEX(Sheet3!AA:AA,MATCH(B18,Sheet3!AC:AC,0)+11)</f>
        <v>205,202|205,207,203,204,210,211,212</v>
      </c>
      <c r="E18" s="10" t="s">
        <v>18</v>
      </c>
      <c r="F18" s="10" t="str">
        <f>INDEX(Sheet3!AB:AB,MATCH(B18,Sheet3!AC:AC,0)+11)</f>
        <v>5000,5000|1428,1428,1428,1428,1428,1428,1432</v>
      </c>
    </row>
    <row r="19" spans="1:6" s="10" customFormat="1" ht="16.5" customHeight="1">
      <c r="A19" s="10" t="s">
        <v>16</v>
      </c>
      <c r="B19" s="10">
        <v>2100</v>
      </c>
      <c r="C19" s="10" t="s">
        <v>31</v>
      </c>
      <c r="D19" s="10" t="str">
        <f>INDEX(Sheet3!AA:AA,MATCH(B19,Sheet3!AC:AC,0)+11)</f>
        <v>232|235,232,237,233,240,241,242</v>
      </c>
      <c r="E19" s="10" t="s">
        <v>18</v>
      </c>
      <c r="F19" s="10" t="str">
        <f>INDEX(Sheet3!AB:AB,MATCH(B19,Sheet3!AC:AC,0)+11)</f>
        <v>10000|1428,1428,1428,1428,1428,1428,1432</v>
      </c>
    </row>
    <row r="20" spans="1:6" s="10" customFormat="1" ht="16.5" customHeight="1">
      <c r="A20" s="10" t="s">
        <v>16</v>
      </c>
      <c r="B20" s="10">
        <v>2200</v>
      </c>
      <c r="C20" s="10" t="s">
        <v>32</v>
      </c>
      <c r="D20" s="10" t="str">
        <f>INDEX(Sheet3!AA:AA,MATCH(B20,Sheet3!AC:AC,0)+11)</f>
        <v>235|232,237,234,240,241,242</v>
      </c>
      <c r="E20" s="10" t="s">
        <v>18</v>
      </c>
      <c r="F20" s="10" t="str">
        <f>INDEX(Sheet3!AB:AB,MATCH(B20,Sheet3!AC:AC,0)+11)</f>
        <v>10000|1666,1666,1666,1666,1666,1670</v>
      </c>
    </row>
    <row r="21" spans="1:6" s="10" customFormat="1" ht="16.5" customHeight="1">
      <c r="A21" s="10" t="s">
        <v>16</v>
      </c>
      <c r="B21" s="10">
        <v>2300</v>
      </c>
      <c r="C21" s="10" t="s">
        <v>33</v>
      </c>
      <c r="D21" s="10" t="str">
        <f>INDEX(Sheet3!AA:AA,MATCH(B21,Sheet3!AC:AC,0)+11)</f>
        <v>235,232,237,239|235,237,233,234,240,241,242</v>
      </c>
      <c r="E21" s="10" t="s">
        <v>18</v>
      </c>
      <c r="F21" s="10" t="str">
        <f>INDEX(Sheet3!AB:AB,MATCH(B21,Sheet3!AC:AC,0)+11)</f>
        <v>2500,2500,2500,2500|1428,1428,1428,1428,1428,1428,1432</v>
      </c>
    </row>
    <row r="22" spans="1:6" s="10" customFormat="1" ht="16.5" customHeight="1">
      <c r="A22" s="10" t="s">
        <v>16</v>
      </c>
      <c r="B22" s="10">
        <v>1000</v>
      </c>
      <c r="C22" s="10" t="s">
        <v>34</v>
      </c>
      <c r="D22" s="10" t="str">
        <f>INDEX(Sheet3!AA:AA,MATCH(B22,Sheet3!AC:AC,0)+11)</f>
        <v>105,102|105,107,103,104,110,111,112</v>
      </c>
      <c r="E22" s="10" t="s">
        <v>18</v>
      </c>
      <c r="F22" s="10" t="str">
        <f>INDEX(Sheet3!AB:AB,MATCH(B22,Sheet3!AC:AC,0)+11)</f>
        <v>5000,5000|1428,1428,1428,1428,1428,1428,1432</v>
      </c>
    </row>
    <row r="23" spans="1:6" s="10" customFormat="1" ht="16.5" customHeight="1">
      <c r="A23" s="10" t="s">
        <v>16</v>
      </c>
      <c r="B23" s="10">
        <v>1100</v>
      </c>
      <c r="C23" s="10" t="s">
        <v>35</v>
      </c>
      <c r="D23" s="10" t="str">
        <f>INDEX(Sheet3!AA:AA,MATCH(B23,Sheet3!AC:AC,0)+11)</f>
        <v>132|135,132,137,133,140,141,142</v>
      </c>
      <c r="E23" s="10" t="s">
        <v>18</v>
      </c>
      <c r="F23" s="10" t="str">
        <f>INDEX(Sheet3!AB:AB,MATCH(B23,Sheet3!AC:AC,0)+11)</f>
        <v>10000|1428,1428,1428,1428,1428,1428,1432</v>
      </c>
    </row>
    <row r="24" spans="1:6" s="10" customFormat="1" ht="16.5" customHeight="1">
      <c r="A24" s="10" t="s">
        <v>16</v>
      </c>
      <c r="B24" s="10">
        <v>1200</v>
      </c>
      <c r="C24" s="10" t="s">
        <v>36</v>
      </c>
      <c r="D24" s="10" t="str">
        <f>INDEX(Sheet3!AA:AA,MATCH(B24,Sheet3!AC:AC,0)+11)</f>
        <v>135|132,137,134,140,141,142</v>
      </c>
      <c r="E24" s="10" t="s">
        <v>18</v>
      </c>
      <c r="F24" s="10" t="str">
        <f>INDEX(Sheet3!AB:AB,MATCH(B24,Sheet3!AC:AC,0)+11)</f>
        <v>10000|1666,1666,1666,1666,1666,1670</v>
      </c>
    </row>
    <row r="25" spans="1:6" s="10" customFormat="1" ht="16.5" customHeight="1">
      <c r="A25" s="10" t="s">
        <v>16</v>
      </c>
      <c r="B25" s="10">
        <v>1300</v>
      </c>
      <c r="C25" s="10" t="s">
        <v>37</v>
      </c>
      <c r="D25" s="10" t="str">
        <f>INDEX(Sheet3!AA:AA,MATCH(B25,Sheet3!AC:AC,0)+11)</f>
        <v>135,132,137,139|135,137,133,134,140,141,142</v>
      </c>
      <c r="E25" s="10" t="s">
        <v>18</v>
      </c>
      <c r="F25" s="10" t="str">
        <f>INDEX(Sheet3!AB:AB,MATCH(B25,Sheet3!AC:AC,0)+11)</f>
        <v>2500,2500,2500,2500|1428,1428,1428,1428,1428,1428,1432</v>
      </c>
    </row>
    <row r="26" spans="1:6" s="10" customFormat="1" ht="16.5" customHeight="1">
      <c r="A26" s="10" t="s">
        <v>16</v>
      </c>
      <c r="B26" s="10">
        <v>5010</v>
      </c>
      <c r="C26" s="10" t="s">
        <v>98</v>
      </c>
      <c r="D26" s="7" t="s">
        <v>104</v>
      </c>
      <c r="E26" s="10">
        <v>100</v>
      </c>
      <c r="F26" s="7" t="s">
        <v>110</v>
      </c>
    </row>
    <row r="27" spans="1:6" s="10" customFormat="1" ht="16.5" customHeight="1">
      <c r="A27" s="10" t="s">
        <v>16</v>
      </c>
      <c r="B27" s="10">
        <v>5011</v>
      </c>
      <c r="C27" s="10" t="s">
        <v>101</v>
      </c>
      <c r="D27" s="7" t="s">
        <v>105</v>
      </c>
      <c r="E27" s="10">
        <v>100</v>
      </c>
      <c r="F27" s="7" t="s">
        <v>110</v>
      </c>
    </row>
    <row r="28" spans="1:6" s="10" customFormat="1" ht="16.5" customHeight="1">
      <c r="A28" s="10" t="s">
        <v>16</v>
      </c>
      <c r="B28" s="10">
        <v>4010</v>
      </c>
      <c r="C28" s="10" t="s">
        <v>99</v>
      </c>
      <c r="D28" s="7" t="s">
        <v>106</v>
      </c>
      <c r="E28" s="10">
        <v>100</v>
      </c>
      <c r="F28" s="7" t="s">
        <v>110</v>
      </c>
    </row>
    <row r="29" spans="1:6" s="10" customFormat="1" ht="16.5" customHeight="1">
      <c r="A29" s="10" t="s">
        <v>16</v>
      </c>
      <c r="B29" s="10">
        <v>4011</v>
      </c>
      <c r="C29" s="10" t="s">
        <v>102</v>
      </c>
      <c r="D29" s="7" t="s">
        <v>107</v>
      </c>
      <c r="E29" s="10">
        <v>100</v>
      </c>
      <c r="F29" s="7" t="s">
        <v>110</v>
      </c>
    </row>
    <row r="30" spans="1:6" s="10" customFormat="1" ht="16.5" customHeight="1">
      <c r="A30" s="10" t="s">
        <v>16</v>
      </c>
      <c r="B30" s="10">
        <v>3010</v>
      </c>
      <c r="C30" s="10" t="s">
        <v>100</v>
      </c>
      <c r="D30" s="7" t="s">
        <v>108</v>
      </c>
      <c r="E30" s="10">
        <v>100</v>
      </c>
      <c r="F30" s="7" t="s">
        <v>110</v>
      </c>
    </row>
    <row r="31" spans="1:6" s="10" customFormat="1" ht="16.5" customHeight="1">
      <c r="A31" s="10" t="s">
        <v>16</v>
      </c>
      <c r="B31" s="10">
        <v>3011</v>
      </c>
      <c r="C31" s="10" t="s">
        <v>103</v>
      </c>
      <c r="D31" s="7" t="s">
        <v>109</v>
      </c>
      <c r="E31" s="10">
        <v>100</v>
      </c>
      <c r="F31" s="7" t="s">
        <v>110</v>
      </c>
    </row>
    <row r="32" spans="1:6" s="10" customFormat="1" ht="33" customHeight="1">
      <c r="A32" s="10" t="s">
        <v>16</v>
      </c>
      <c r="B32" s="10">
        <v>15000</v>
      </c>
      <c r="D32" s="11" t="s">
        <v>38</v>
      </c>
      <c r="E32" s="10" t="s">
        <v>39</v>
      </c>
      <c r="F32" s="11" t="s">
        <v>40</v>
      </c>
    </row>
    <row r="33" spans="1:6" s="10" customFormat="1" ht="33" customHeight="1">
      <c r="A33" s="10" t="s">
        <v>16</v>
      </c>
      <c r="B33" s="10">
        <v>14000</v>
      </c>
      <c r="D33" s="11" t="s">
        <v>41</v>
      </c>
      <c r="E33" s="11" t="s">
        <v>42</v>
      </c>
      <c r="F33" s="11" t="s">
        <v>40</v>
      </c>
    </row>
    <row r="34" spans="1:6" s="10" customFormat="1" ht="33" customHeight="1">
      <c r="A34" s="10" t="s">
        <v>16</v>
      </c>
      <c r="B34" s="10">
        <v>13000</v>
      </c>
      <c r="D34" s="11" t="s">
        <v>43</v>
      </c>
      <c r="E34" s="11" t="s">
        <v>44</v>
      </c>
      <c r="F34" s="11" t="s">
        <v>45</v>
      </c>
    </row>
    <row r="35" spans="1:6" s="10" customFormat="1" ht="33" customHeight="1">
      <c r="A35" s="10" t="s">
        <v>16</v>
      </c>
      <c r="B35" s="10">
        <v>12000</v>
      </c>
      <c r="D35" s="11" t="s">
        <v>46</v>
      </c>
      <c r="E35" s="11" t="s">
        <v>47</v>
      </c>
      <c r="F35" s="11" t="s">
        <v>45</v>
      </c>
    </row>
    <row r="36" spans="1:6" s="10" customFormat="1" ht="16.5" customHeight="1">
      <c r="A36" s="10" t="s">
        <v>16</v>
      </c>
      <c r="B36" s="10">
        <v>11000</v>
      </c>
      <c r="D36" s="11" t="s">
        <v>48</v>
      </c>
      <c r="E36" s="12">
        <v>100</v>
      </c>
      <c r="F36" s="11" t="s">
        <v>49</v>
      </c>
    </row>
    <row r="37" spans="1:6" s="10" customFormat="1" ht="16.5" customHeight="1">
      <c r="A37" s="10" t="s">
        <v>16</v>
      </c>
      <c r="B37" s="10">
        <v>25000</v>
      </c>
      <c r="C37" s="10" t="s">
        <v>50</v>
      </c>
      <c r="D37" s="7" t="s">
        <v>51</v>
      </c>
      <c r="E37" s="10">
        <v>100</v>
      </c>
      <c r="F37" s="11" t="s">
        <v>52</v>
      </c>
    </row>
    <row r="38" spans="1:6" s="10" customFormat="1" ht="16.5" customHeight="1">
      <c r="A38" s="10" t="s">
        <v>16</v>
      </c>
      <c r="B38" s="10">
        <v>24000</v>
      </c>
      <c r="C38" s="10" t="s">
        <v>53</v>
      </c>
      <c r="D38" s="7" t="s">
        <v>54</v>
      </c>
      <c r="E38" s="10">
        <v>100</v>
      </c>
      <c r="F38" s="11" t="s">
        <v>52</v>
      </c>
    </row>
    <row r="39" spans="1:6" s="10" customFormat="1" ht="16.5" customHeight="1">
      <c r="A39" s="10" t="s">
        <v>16</v>
      </c>
      <c r="B39" s="10">
        <v>23000</v>
      </c>
      <c r="C39" s="10" t="s">
        <v>55</v>
      </c>
      <c r="D39" s="7" t="s">
        <v>56</v>
      </c>
      <c r="E39" s="10">
        <v>100</v>
      </c>
      <c r="F39" s="11" t="s">
        <v>52</v>
      </c>
    </row>
    <row r="40" spans="1:6" s="10" customFormat="1" ht="16.5" customHeight="1">
      <c r="A40" s="10" t="s">
        <v>16</v>
      </c>
      <c r="B40" s="10">
        <v>22000</v>
      </c>
      <c r="C40" s="10" t="s">
        <v>57</v>
      </c>
      <c r="D40" s="7" t="s">
        <v>58</v>
      </c>
      <c r="E40" s="10">
        <v>100</v>
      </c>
      <c r="F40" s="11" t="s">
        <v>52</v>
      </c>
    </row>
    <row r="41" spans="1:6" s="10" customFormat="1" ht="16.5" customHeight="1">
      <c r="A41" s="10" t="s">
        <v>16</v>
      </c>
      <c r="B41" s="10">
        <v>21000</v>
      </c>
      <c r="C41" s="10" t="s">
        <v>59</v>
      </c>
      <c r="D41" s="7" t="s">
        <v>60</v>
      </c>
      <c r="E41" s="10">
        <v>100</v>
      </c>
      <c r="F41" s="11" t="s">
        <v>52</v>
      </c>
    </row>
    <row r="42" spans="1:6" s="23" customFormat="1" ht="16.5" customHeight="1">
      <c r="A42" s="21" t="s">
        <v>16</v>
      </c>
      <c r="B42" s="21">
        <v>311001</v>
      </c>
      <c r="C42" s="21" t="s">
        <v>61</v>
      </c>
      <c r="D42" s="22" t="str">
        <f>INDEX(Sheet6!L:L,MATCH($B42,Sheet6!$A:$A,0))</f>
        <v>132|135</v>
      </c>
      <c r="E42" s="22" t="str">
        <f>INDEX(Sheet6!M:M,MATCH($B42,Sheet6!$A:$A,0))</f>
        <v>100|100</v>
      </c>
      <c r="F42" s="22" t="str">
        <f>INDEX(Sheet6!N:N,MATCH($B42,Sheet6!$A:$A,0))</f>
        <v>10000|10000</v>
      </c>
    </row>
    <row r="43" spans="1:6" s="23" customFormat="1" ht="16.5" customHeight="1">
      <c r="A43" s="21" t="s">
        <v>16</v>
      </c>
      <c r="B43" s="21">
        <v>312001</v>
      </c>
      <c r="C43" s="21" t="s">
        <v>62</v>
      </c>
      <c r="D43" s="22" t="str">
        <f>INDEX(Sheet6!L:L,MATCH($B43,Sheet6!$A:$A,0))</f>
        <v>137|132</v>
      </c>
      <c r="E43" s="22" t="str">
        <f>INDEX(Sheet6!M:M,MATCH($B43,Sheet6!$A:$A,0))</f>
        <v>100|100</v>
      </c>
      <c r="F43" s="22" t="str">
        <f>INDEX(Sheet6!N:N,MATCH($B43,Sheet6!$A:$A,0))</f>
        <v>10000|10000</v>
      </c>
    </row>
    <row r="44" spans="1:6" s="23" customFormat="1" ht="16.5" customHeight="1">
      <c r="A44" s="21" t="s">
        <v>16</v>
      </c>
      <c r="B44" s="21">
        <v>313001</v>
      </c>
      <c r="C44" s="21" t="s">
        <v>113</v>
      </c>
      <c r="D44" s="22" t="str">
        <f>INDEX(Sheet6!L:L,MATCH($B44,Sheet6!$A:$A,0))</f>
        <v>532|531</v>
      </c>
      <c r="E44" s="22" t="str">
        <f>INDEX(Sheet6!M:M,MATCH($B44,Sheet6!$A:$A,0))</f>
        <v>100|100</v>
      </c>
      <c r="F44" s="22" t="str">
        <f>INDEX(Sheet6!N:N,MATCH($B44,Sheet6!$A:$A,0))</f>
        <v>10000|10000</v>
      </c>
    </row>
    <row r="45" spans="1:6" s="23" customFormat="1" ht="16.5" customHeight="1">
      <c r="A45" s="21" t="s">
        <v>16</v>
      </c>
      <c r="B45" s="21">
        <v>314001</v>
      </c>
      <c r="C45" s="21" t="s">
        <v>115</v>
      </c>
      <c r="D45" s="22" t="str">
        <f>INDEX(Sheet6!L:L,MATCH($B45,Sheet6!$A:$A,0))</f>
        <v>536|533</v>
      </c>
      <c r="E45" s="22" t="str">
        <f>INDEX(Sheet6!M:M,MATCH($B45,Sheet6!$A:$A,0))</f>
        <v>100|100</v>
      </c>
      <c r="F45" s="22" t="str">
        <f>INDEX(Sheet6!N:N,MATCH($B45,Sheet6!$A:$A,0))</f>
        <v>10000|10000</v>
      </c>
    </row>
    <row r="46" spans="1:6" s="23" customFormat="1" ht="16.5" customHeight="1">
      <c r="A46" s="21" t="s">
        <v>16</v>
      </c>
      <c r="B46" s="21">
        <v>315001</v>
      </c>
      <c r="C46" s="21" t="s">
        <v>117</v>
      </c>
      <c r="D46" s="22" t="str">
        <f>INDEX(Sheet6!L:L,MATCH($B46,Sheet6!$A:$A,0))</f>
        <v>536|534</v>
      </c>
      <c r="E46" s="22" t="str">
        <f>INDEX(Sheet6!M:M,MATCH($B46,Sheet6!$A:$A,0))</f>
        <v>100|100</v>
      </c>
      <c r="F46" s="22" t="str">
        <f>INDEX(Sheet6!N:N,MATCH($B46,Sheet6!$A:$A,0))</f>
        <v>10000|10000</v>
      </c>
    </row>
    <row r="47" spans="1:6" s="23" customFormat="1" ht="16.5" customHeight="1">
      <c r="A47" s="21" t="s">
        <v>16</v>
      </c>
      <c r="B47" s="21">
        <v>316001</v>
      </c>
      <c r="C47" s="21" t="s">
        <v>119</v>
      </c>
      <c r="D47" s="22" t="str">
        <f>INDEX(Sheet6!L:L,MATCH($B47,Sheet6!$A:$A,0))</f>
        <v>533|534</v>
      </c>
      <c r="E47" s="22" t="str">
        <f>INDEX(Sheet6!M:M,MATCH($B47,Sheet6!$A:$A,0))</f>
        <v>100|100</v>
      </c>
      <c r="F47" s="22" t="str">
        <f>INDEX(Sheet6!N:N,MATCH($B47,Sheet6!$A:$A,0))</f>
        <v>10000|10000</v>
      </c>
    </row>
    <row r="48" spans="1:6" s="23" customFormat="1" ht="16.5" customHeight="1">
      <c r="A48" s="21" t="s">
        <v>16</v>
      </c>
      <c r="B48" s="21">
        <v>317001</v>
      </c>
      <c r="C48" s="21" t="s">
        <v>121</v>
      </c>
      <c r="D48" s="22" t="str">
        <f>INDEX(Sheet6!L:L,MATCH($B48,Sheet6!$A:$A,0))</f>
        <v>531|533</v>
      </c>
      <c r="E48" s="22" t="str">
        <f>INDEX(Sheet6!M:M,MATCH($B48,Sheet6!$A:$A,0))</f>
        <v>100|100</v>
      </c>
      <c r="F48" s="22" t="str">
        <f>INDEX(Sheet6!N:N,MATCH($B48,Sheet6!$A:$A,0))</f>
        <v>10000|10000</v>
      </c>
    </row>
    <row r="49" spans="1:6" s="23" customFormat="1" ht="16.5" customHeight="1">
      <c r="A49" s="21" t="s">
        <v>16</v>
      </c>
      <c r="B49" s="21">
        <v>318001</v>
      </c>
      <c r="C49" s="21" t="s">
        <v>123</v>
      </c>
      <c r="D49" s="22" t="str">
        <f>INDEX(Sheet6!L:L,MATCH($B49,Sheet6!$A:$A,0))</f>
        <v>531|534</v>
      </c>
      <c r="E49" s="22" t="str">
        <f>INDEX(Sheet6!M:M,MATCH($B49,Sheet6!$A:$A,0))</f>
        <v>100|100</v>
      </c>
      <c r="F49" s="22" t="str">
        <f>INDEX(Sheet6!N:N,MATCH($B49,Sheet6!$A:$A,0))</f>
        <v>10000|10000</v>
      </c>
    </row>
    <row r="50" spans="1:6" s="23" customFormat="1" ht="16.5" customHeight="1">
      <c r="A50" s="21" t="s">
        <v>16</v>
      </c>
      <c r="B50" s="21">
        <v>319001</v>
      </c>
      <c r="C50" s="21" t="s">
        <v>125</v>
      </c>
      <c r="D50" s="22" t="str">
        <f>INDEX(Sheet6!L:L,MATCH($B50,Sheet6!$A:$A,0))</f>
        <v>501|506</v>
      </c>
      <c r="E50" s="22" t="str">
        <f>INDEX(Sheet6!M:M,MATCH($B50,Sheet6!$A:$A,0))</f>
        <v>100|100</v>
      </c>
      <c r="F50" s="22" t="str">
        <f>INDEX(Sheet6!N:N,MATCH($B50,Sheet6!$A:$A,0))</f>
        <v>10000|10000</v>
      </c>
    </row>
    <row r="51" spans="1:6" s="23" customFormat="1" ht="16.5" customHeight="1">
      <c r="A51" s="21" t="s">
        <v>16</v>
      </c>
      <c r="B51" s="21">
        <v>320001</v>
      </c>
      <c r="C51" s="21" t="s">
        <v>111</v>
      </c>
      <c r="D51" s="24" t="s">
        <v>130</v>
      </c>
      <c r="E51" s="21">
        <v>100</v>
      </c>
      <c r="F51" s="25" t="s">
        <v>131</v>
      </c>
    </row>
    <row r="52" spans="1:6" ht="16.5" customHeight="1">
      <c r="A52" s="10" t="s">
        <v>16</v>
      </c>
      <c r="B52" s="10">
        <v>590001</v>
      </c>
      <c r="C52" s="10" t="s">
        <v>92</v>
      </c>
      <c r="D52" s="12" t="str">
        <f>INDEX(Sheet6!L:L,MATCH($B52,Sheet6!$A:$A,0))</f>
        <v>591|592</v>
      </c>
      <c r="E52" s="12" t="str">
        <f>INDEX(Sheet6!M:M,MATCH($B52,Sheet6!$A:$A,0))</f>
        <v>100|100</v>
      </c>
      <c r="F52" s="12" t="str">
        <f>INDEX(Sheet6!N:N,MATCH($B52,Sheet6!$A:$A,0))</f>
        <v>10000|10000</v>
      </c>
    </row>
    <row r="53" spans="1:6" s="10" customFormat="1" ht="16.5" customHeight="1">
      <c r="A53" s="10" t="s">
        <v>16</v>
      </c>
      <c r="B53" s="10">
        <v>590002</v>
      </c>
      <c r="C53" s="10" t="s">
        <v>95</v>
      </c>
      <c r="D53" s="7" t="s">
        <v>97</v>
      </c>
      <c r="E53" s="10">
        <v>100</v>
      </c>
      <c r="F53" s="11" t="s">
        <v>96</v>
      </c>
    </row>
  </sheetData>
  <autoFilter ref="B1:B43"/>
  <phoneticPr fontId="1" type="noConversion"/>
  <dataValidations disablePrompts="1" count="1">
    <dataValidation showInputMessage="1" showErrorMessage="1" prompt="(0) id_x000a_(1) school,grade" sqref="D1:D2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5"/>
  <sheetViews>
    <sheetView workbookViewId="0">
      <selection activeCell="E11" sqref="E11"/>
    </sheetView>
  </sheetViews>
  <sheetFormatPr defaultRowHeight="13.5"/>
  <sheetData>
    <row r="1" spans="1:5">
      <c r="A1" s="18">
        <v>1501</v>
      </c>
      <c r="D1" s="18">
        <v>1101</v>
      </c>
      <c r="E1" s="18">
        <f>D1</f>
        <v>1101</v>
      </c>
    </row>
    <row r="2" spans="1:5">
      <c r="A2" s="18">
        <v>1401</v>
      </c>
      <c r="D2" s="18">
        <f t="shared" ref="D2:D11" si="0">D1+1</f>
        <v>1102</v>
      </c>
      <c r="E2" s="18" t="str">
        <f t="shared" ref="E2:E11" si="1">E1&amp;","&amp;D2</f>
        <v>1101,1102</v>
      </c>
    </row>
    <row r="3" spans="1:5">
      <c r="A3" s="18">
        <v>1301</v>
      </c>
      <c r="D3" s="18">
        <f t="shared" si="0"/>
        <v>1103</v>
      </c>
      <c r="E3" s="18" t="str">
        <f t="shared" si="1"/>
        <v>1101,1102,1103</v>
      </c>
    </row>
    <row r="4" spans="1:5">
      <c r="A4" s="18">
        <v>1201</v>
      </c>
      <c r="D4" s="18">
        <f t="shared" si="0"/>
        <v>1104</v>
      </c>
      <c r="E4" s="18" t="str">
        <f t="shared" si="1"/>
        <v>1101,1102,1103,1104</v>
      </c>
    </row>
    <row r="5" spans="1:5">
      <c r="A5" s="18">
        <v>1101</v>
      </c>
      <c r="D5" s="18">
        <f t="shared" si="0"/>
        <v>1105</v>
      </c>
      <c r="E5" s="18" t="str">
        <f t="shared" si="1"/>
        <v>1101,1102,1103,1104,1105</v>
      </c>
    </row>
    <row r="6" spans="1:5">
      <c r="A6" s="18">
        <v>1502</v>
      </c>
      <c r="D6" s="18">
        <f t="shared" si="0"/>
        <v>1106</v>
      </c>
      <c r="E6" s="18" t="str">
        <f t="shared" si="1"/>
        <v>1101,1102,1103,1104,1105,1106</v>
      </c>
    </row>
    <row r="7" spans="1:5">
      <c r="A7" s="18">
        <v>1402</v>
      </c>
      <c r="D7" s="18">
        <f t="shared" si="0"/>
        <v>1107</v>
      </c>
      <c r="E7" s="18" t="str">
        <f t="shared" si="1"/>
        <v>1101,1102,1103,1104,1105,1106,1107</v>
      </c>
    </row>
    <row r="8" spans="1:5">
      <c r="A8" s="18">
        <v>1302</v>
      </c>
      <c r="D8" s="18">
        <f t="shared" si="0"/>
        <v>1108</v>
      </c>
      <c r="E8" s="18" t="str">
        <f t="shared" si="1"/>
        <v>1101,1102,1103,1104,1105,1106,1107,1108</v>
      </c>
    </row>
    <row r="9" spans="1:5">
      <c r="A9" s="18">
        <v>1202</v>
      </c>
      <c r="D9" s="18">
        <f t="shared" si="0"/>
        <v>1109</v>
      </c>
      <c r="E9" s="18" t="str">
        <f t="shared" si="1"/>
        <v>1101,1102,1103,1104,1105,1106,1107,1108,1109</v>
      </c>
    </row>
    <row r="10" spans="1:5">
      <c r="A10" s="18">
        <v>1102</v>
      </c>
      <c r="D10" s="18">
        <f t="shared" si="0"/>
        <v>1110</v>
      </c>
      <c r="E10" s="18" t="str">
        <f t="shared" si="1"/>
        <v>1101,1102,1103,1104,1105,1106,1107,1108,1109,1110</v>
      </c>
    </row>
    <row r="11" spans="1:5">
      <c r="A11" s="18">
        <v>1503</v>
      </c>
      <c r="D11" s="18">
        <f t="shared" si="0"/>
        <v>1111</v>
      </c>
      <c r="E11" s="18" t="str">
        <f t="shared" si="1"/>
        <v>1101,1102,1103,1104,1105,1106,1107,1108,1109,1110,1111</v>
      </c>
    </row>
    <row r="12" spans="1:5">
      <c r="A12" s="18">
        <v>1403</v>
      </c>
    </row>
    <row r="13" spans="1:5">
      <c r="A13" s="18">
        <v>1303</v>
      </c>
    </row>
    <row r="14" spans="1:5">
      <c r="A14" s="18">
        <v>1203</v>
      </c>
    </row>
    <row r="15" spans="1:5">
      <c r="A15" s="18">
        <v>1103</v>
      </c>
    </row>
    <row r="16" spans="1:5">
      <c r="A16" s="18">
        <v>1504</v>
      </c>
    </row>
    <row r="17" spans="1:1">
      <c r="A17" s="18">
        <v>1404</v>
      </c>
    </row>
    <row r="18" spans="1:1">
      <c r="A18" s="18">
        <v>1304</v>
      </c>
    </row>
    <row r="19" spans="1:1">
      <c r="A19" s="18">
        <v>1204</v>
      </c>
    </row>
    <row r="20" spans="1:1">
      <c r="A20" s="18">
        <v>1104</v>
      </c>
    </row>
    <row r="21" spans="1:1">
      <c r="A21" s="18">
        <v>1505</v>
      </c>
    </row>
    <row r="22" spans="1:1">
      <c r="A22" s="18">
        <v>1405</v>
      </c>
    </row>
    <row r="23" spans="1:1">
      <c r="A23" s="18">
        <v>1305</v>
      </c>
    </row>
    <row r="24" spans="1:1">
      <c r="A24" s="18">
        <v>1205</v>
      </c>
    </row>
    <row r="25" spans="1:1">
      <c r="A25" s="18">
        <v>1105</v>
      </c>
    </row>
    <row r="26" spans="1:1">
      <c r="A26" s="18">
        <v>1506</v>
      </c>
    </row>
    <row r="27" spans="1:1">
      <c r="A27" s="18">
        <v>1406</v>
      </c>
    </row>
    <row r="28" spans="1:1">
      <c r="A28" s="18">
        <v>1306</v>
      </c>
    </row>
    <row r="29" spans="1:1">
      <c r="A29" s="18">
        <v>1206</v>
      </c>
    </row>
    <row r="30" spans="1:1">
      <c r="A30" s="18">
        <v>1106</v>
      </c>
    </row>
    <row r="31" spans="1:1">
      <c r="A31" s="18">
        <v>1507</v>
      </c>
    </row>
    <row r="32" spans="1:1">
      <c r="A32" s="18">
        <v>1407</v>
      </c>
    </row>
    <row r="33" spans="1:1">
      <c r="A33" s="18">
        <v>1307</v>
      </c>
    </row>
    <row r="34" spans="1:1">
      <c r="A34" s="18">
        <v>1207</v>
      </c>
    </row>
    <row r="35" spans="1:1">
      <c r="A35" s="18">
        <v>1107</v>
      </c>
    </row>
    <row r="36" spans="1:1">
      <c r="A36" s="18">
        <v>1508</v>
      </c>
    </row>
    <row r="37" spans="1:1">
      <c r="A37" s="18">
        <v>1408</v>
      </c>
    </row>
    <row r="38" spans="1:1">
      <c r="A38" s="18">
        <v>1308</v>
      </c>
    </row>
    <row r="39" spans="1:1">
      <c r="A39" s="18">
        <v>1208</v>
      </c>
    </row>
    <row r="40" spans="1:1">
      <c r="A40" s="18">
        <v>1108</v>
      </c>
    </row>
    <row r="41" spans="1:1">
      <c r="A41" s="18">
        <v>1509</v>
      </c>
    </row>
    <row r="42" spans="1:1">
      <c r="A42" s="18">
        <v>1409</v>
      </c>
    </row>
    <row r="43" spans="1:1">
      <c r="A43" s="18">
        <v>1309</v>
      </c>
    </row>
    <row r="44" spans="1:1">
      <c r="A44" s="18">
        <v>1209</v>
      </c>
    </row>
    <row r="45" spans="1:1">
      <c r="A45" s="18">
        <v>1109</v>
      </c>
    </row>
    <row r="46" spans="1:1">
      <c r="A46" s="18">
        <v>1510</v>
      </c>
    </row>
    <row r="47" spans="1:1">
      <c r="A47" s="18">
        <v>1410</v>
      </c>
    </row>
    <row r="48" spans="1:1">
      <c r="A48" s="18">
        <v>1310</v>
      </c>
    </row>
    <row r="49" spans="1:1">
      <c r="A49" s="18">
        <v>1210</v>
      </c>
    </row>
    <row r="50" spans="1:1">
      <c r="A50" s="18">
        <v>1110</v>
      </c>
    </row>
    <row r="51" spans="1:1">
      <c r="A51" s="18">
        <v>1511</v>
      </c>
    </row>
    <row r="52" spans="1:1">
      <c r="A52" s="18">
        <v>1411</v>
      </c>
    </row>
    <row r="53" spans="1:1">
      <c r="A53" s="18">
        <v>1311</v>
      </c>
    </row>
    <row r="54" spans="1:1">
      <c r="A54" s="18">
        <v>1211</v>
      </c>
    </row>
    <row r="55" spans="1:1">
      <c r="A55" s="18">
        <v>1111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271"/>
  <sheetViews>
    <sheetView topLeftCell="I218" zoomScaleNormal="100" workbookViewId="0">
      <selection activeCell="AA241" sqref="AA241"/>
    </sheetView>
  </sheetViews>
  <sheetFormatPr defaultRowHeight="13.5"/>
  <cols>
    <col min="17" max="19" width="9" style="18" customWidth="1"/>
    <col min="23" max="23" width="10.5" style="14" customWidth="1"/>
    <col min="24" max="24" width="12" style="14" customWidth="1"/>
    <col min="25" max="25" width="17.375" style="14" customWidth="1"/>
    <col min="28" max="28" width="9" style="14" customWidth="1"/>
  </cols>
  <sheetData>
    <row r="1" spans="1:29">
      <c r="A1" s="5">
        <v>501</v>
      </c>
      <c r="B1" s="5">
        <v>9</v>
      </c>
      <c r="C1" s="17">
        <v>0</v>
      </c>
      <c r="D1" s="17" t="s">
        <v>63</v>
      </c>
      <c r="E1" s="18" t="str">
        <f t="shared" ref="E1:E64" si="0">B1&amp;D1&amp;C1</f>
        <v>9橙0</v>
      </c>
      <c r="G1" s="18" t="s">
        <v>64</v>
      </c>
      <c r="H1" s="18" t="s">
        <v>65</v>
      </c>
      <c r="I1" s="18" t="s">
        <v>66</v>
      </c>
      <c r="J1" s="18" t="s">
        <v>67</v>
      </c>
      <c r="K1" s="18" t="s">
        <v>68</v>
      </c>
      <c r="L1" s="18" t="s">
        <v>69</v>
      </c>
      <c r="M1" s="18" t="s">
        <v>70</v>
      </c>
    </row>
    <row r="2" spans="1:29" ht="16.5" customHeight="1">
      <c r="A2" s="5">
        <v>401</v>
      </c>
      <c r="B2" s="5">
        <v>9</v>
      </c>
      <c r="C2" s="17">
        <v>0</v>
      </c>
      <c r="D2" s="17" t="s">
        <v>71</v>
      </c>
      <c r="E2" s="18" t="str">
        <f t="shared" si="0"/>
        <v>9紫0</v>
      </c>
      <c r="G2" s="15" t="s">
        <v>72</v>
      </c>
      <c r="H2" s="15" t="s">
        <v>73</v>
      </c>
      <c r="I2" s="15" t="s">
        <v>63</v>
      </c>
      <c r="J2">
        <v>0</v>
      </c>
      <c r="K2">
        <v>1</v>
      </c>
      <c r="L2">
        <v>1111</v>
      </c>
      <c r="N2" s="18">
        <f>VLOOKUP(H2,Sheet4!A:B,2,0)</f>
        <v>4</v>
      </c>
      <c r="O2" s="18" t="str">
        <f t="shared" ref="O2:O65" si="1">N2&amp;I2&amp;J2</f>
        <v>4橙0</v>
      </c>
      <c r="P2" s="18">
        <f t="shared" ref="P2:P65" si="2">INDEX(A:A,MATCH(O2,E:E,0))</f>
        <v>506</v>
      </c>
      <c r="Q2" s="18">
        <f>IF(K2&gt;0,$P2,"")</f>
        <v>506</v>
      </c>
      <c r="R2" s="18">
        <f t="shared" ref="R2:R65" si="3">IF(K2=0,"",INT(K2/SUMIFS(K:K,$I:$I,"="&amp;$I2,$J:$J,"="&amp;$J2)*10000))</f>
        <v>2500</v>
      </c>
      <c r="S2" s="18">
        <f t="shared" ref="S2:S65" si="4">IF(L2&gt;0,$P2,"")</f>
        <v>506</v>
      </c>
      <c r="T2" s="18">
        <f t="shared" ref="T2:T65" si="5">IF(L2=0,"",INT(L2/SUMIFS(L:L,$I:$I,"="&amp;$I2,$J:$J,"="&amp;$J2)*10000))</f>
        <v>1111</v>
      </c>
      <c r="U2" s="18">
        <f t="shared" ref="U2:U65" si="6">SUMIFS(R:R,J:J,"="&amp;J2,I:I,"="&amp;I2)</f>
        <v>10000</v>
      </c>
      <c r="V2" s="18">
        <f t="shared" ref="V2:V65" si="7">SUMIFS(T:T,J:J,"="&amp;J2,I:I,"="&amp;I2)</f>
        <v>10000</v>
      </c>
      <c r="W2" s="18">
        <f>Q2</f>
        <v>506</v>
      </c>
      <c r="X2" s="18">
        <f>R2</f>
        <v>2500</v>
      </c>
      <c r="Y2" s="18">
        <f>S2</f>
        <v>506</v>
      </c>
      <c r="Z2" s="18">
        <f>T2</f>
        <v>1111</v>
      </c>
      <c r="AA2" s="18" t="str">
        <f t="shared" ref="AA2:AA65" si="8">W2&amp;"|"&amp;Y2</f>
        <v>506|506</v>
      </c>
      <c r="AB2" s="18" t="str">
        <f t="shared" ref="AB2:AB65" si="9">X2&amp;"|"&amp;Z2</f>
        <v>2500|1111</v>
      </c>
      <c r="AC2" s="18">
        <f>VLOOKUP(I2,Sheet4!D:E,2,0)*1000+J2*100</f>
        <v>5000</v>
      </c>
    </row>
    <row r="3" spans="1:29" ht="16.5" customHeight="1">
      <c r="A3" s="5">
        <v>301</v>
      </c>
      <c r="B3" s="5">
        <v>9</v>
      </c>
      <c r="C3" s="17">
        <v>0</v>
      </c>
      <c r="D3" s="17" t="s">
        <v>74</v>
      </c>
      <c r="E3" s="18" t="str">
        <f t="shared" si="0"/>
        <v>9蓝0</v>
      </c>
      <c r="G3" s="15" t="s">
        <v>72</v>
      </c>
      <c r="H3" s="15" t="s">
        <v>75</v>
      </c>
      <c r="I3" s="15" t="s">
        <v>63</v>
      </c>
      <c r="J3">
        <v>0</v>
      </c>
      <c r="K3">
        <v>1</v>
      </c>
      <c r="L3">
        <v>0</v>
      </c>
      <c r="N3" s="18">
        <f>VLOOKUP(H3,Sheet4!A:B,2,0)</f>
        <v>9</v>
      </c>
      <c r="O3" s="18" t="str">
        <f t="shared" si="1"/>
        <v>9橙0</v>
      </c>
      <c r="P3" s="18">
        <f t="shared" si="2"/>
        <v>501</v>
      </c>
      <c r="Q3" s="18">
        <f t="shared" ref="Q3:Q66" si="10">IF(K3&gt;0,P3,"")</f>
        <v>501</v>
      </c>
      <c r="R3" s="18">
        <f t="shared" si="3"/>
        <v>2500</v>
      </c>
      <c r="S3" s="18" t="str">
        <f t="shared" si="4"/>
        <v/>
      </c>
      <c r="T3" s="18" t="str">
        <f t="shared" si="5"/>
        <v/>
      </c>
      <c r="U3" s="18">
        <f t="shared" si="6"/>
        <v>10000</v>
      </c>
      <c r="V3" s="18">
        <f t="shared" si="7"/>
        <v>10000</v>
      </c>
      <c r="W3" s="18" t="str">
        <f>IF(AND($I2=$I3,$J2=$J3),IF(AND(Q3&lt;&gt;"",W2&lt;&gt;""),W2&amp;","&amp;Q3,IF(Q3&lt;&gt;"",Q3,W2)),Q3)</f>
        <v>506,501</v>
      </c>
      <c r="X3" s="18" t="str">
        <f>IF(AND($I2=$I3,$J2=$J3),IF(AND(R3&lt;&gt;"",X2&lt;&gt;""),X2&amp;","&amp;R3,IF(R3&lt;&gt;"",R3,X2)),R3)</f>
        <v>2500,2500</v>
      </c>
      <c r="Y3" s="18">
        <f>IF(AND($I2=$I3,$J2=$J3),IF(AND(S3&lt;&gt;"",Y2&lt;&gt;""),Y2&amp;","&amp;S3,IF(S3&lt;&gt;"",S3,Y2)),S3)</f>
        <v>506</v>
      </c>
      <c r="Z3" s="18">
        <f>IF(AND($I2=$I3,$J2=$J3),IF(AND(T3&lt;&gt;"",Z2&lt;&gt;""),Z2&amp;","&amp;T3,IF(T3&lt;&gt;"",T3,Z2)),T3)</f>
        <v>1111</v>
      </c>
      <c r="AA3" s="18" t="str">
        <f t="shared" si="8"/>
        <v>506,501|506</v>
      </c>
      <c r="AB3" s="18" t="str">
        <f t="shared" si="9"/>
        <v>2500,2500|1111</v>
      </c>
      <c r="AC3" s="18">
        <f>VLOOKUP(I3,Sheet4!D:E,2,0)*1000+J3*100</f>
        <v>5000</v>
      </c>
    </row>
    <row r="4" spans="1:29" ht="16.5" customHeight="1">
      <c r="A4" s="5">
        <v>201</v>
      </c>
      <c r="B4" s="5">
        <v>9</v>
      </c>
      <c r="C4" s="17">
        <v>0</v>
      </c>
      <c r="D4" s="17" t="s">
        <v>76</v>
      </c>
      <c r="E4" s="18" t="str">
        <f t="shared" si="0"/>
        <v>9绿0</v>
      </c>
      <c r="G4" s="15" t="s">
        <v>72</v>
      </c>
      <c r="H4" s="15" t="s">
        <v>77</v>
      </c>
      <c r="I4" s="15" t="s">
        <v>63</v>
      </c>
      <c r="J4">
        <v>0</v>
      </c>
      <c r="K4">
        <v>0</v>
      </c>
      <c r="L4">
        <v>1111</v>
      </c>
      <c r="N4" s="18">
        <f>VLOOKUP(H4,Sheet4!A:B,2,0)</f>
        <v>14</v>
      </c>
      <c r="O4" s="18" t="str">
        <f t="shared" si="1"/>
        <v>14橙0</v>
      </c>
      <c r="P4" s="18">
        <f t="shared" si="2"/>
        <v>508</v>
      </c>
      <c r="Q4" s="18" t="str">
        <f t="shared" si="10"/>
        <v/>
      </c>
      <c r="R4" s="18" t="str">
        <f t="shared" si="3"/>
        <v/>
      </c>
      <c r="S4" s="18">
        <f t="shared" si="4"/>
        <v>508</v>
      </c>
      <c r="T4" s="18">
        <f t="shared" si="5"/>
        <v>1111</v>
      </c>
      <c r="U4" s="18">
        <f t="shared" si="6"/>
        <v>10000</v>
      </c>
      <c r="V4" s="18">
        <f t="shared" si="7"/>
        <v>10000</v>
      </c>
      <c r="W4" s="18" t="str">
        <f t="shared" ref="W4:W67" si="11">IF(AND(I3=I4,J3=J4),IF(AND(Q4&lt;&gt;"",W3&lt;&gt;""),W3&amp;","&amp;Q4,IF(Q4&lt;&gt;"",Q4,W3)),Q4)</f>
        <v>506,501</v>
      </c>
      <c r="X4" s="18" t="str">
        <f t="shared" ref="X4:X67" si="12">IF(AND($I3=$I4,$J3=$J4),IF(AND(R4&lt;&gt;"",X3&lt;&gt;""),X3&amp;","&amp;R4,IF(R4&lt;&gt;"",R4,X3)),R4)</f>
        <v>2500,2500</v>
      </c>
      <c r="Y4" s="18" t="str">
        <f t="shared" ref="Y4:Y67" si="13">IF(AND($I3=$I4,$J3=$J4),IF(AND(S4&lt;&gt;"",Y3&lt;&gt;""),Y3&amp;","&amp;S4,IF(S4&lt;&gt;"",S4,Y3)),S4)</f>
        <v>506,508</v>
      </c>
      <c r="Z4" s="18" t="str">
        <f t="shared" ref="Z4:Z67" si="14">IF(AND($I3=$I4,$J3=$J4),IF(AND(T4&lt;&gt;"",Z3&lt;&gt;""),Z3&amp;","&amp;T4,IF(T4&lt;&gt;"",T4,Z3)),T4)</f>
        <v>1111,1111</v>
      </c>
      <c r="AA4" s="18" t="str">
        <f t="shared" si="8"/>
        <v>506,501|506,508</v>
      </c>
      <c r="AB4" s="18" t="str">
        <f t="shared" si="9"/>
        <v>2500,2500|1111,1111</v>
      </c>
      <c r="AC4" s="18">
        <f>VLOOKUP(I4,Sheet4!D:E,2,0)*1000+J4*100</f>
        <v>5000</v>
      </c>
    </row>
    <row r="5" spans="1:29" ht="16.5" customHeight="1">
      <c r="A5" s="5">
        <v>101</v>
      </c>
      <c r="B5" s="5">
        <v>9</v>
      </c>
      <c r="C5" s="17">
        <v>0</v>
      </c>
      <c r="D5" s="17" t="s">
        <v>78</v>
      </c>
      <c r="E5" s="18" t="str">
        <f t="shared" si="0"/>
        <v>9白0</v>
      </c>
      <c r="G5" s="15" t="s">
        <v>72</v>
      </c>
      <c r="H5" s="15" t="s">
        <v>79</v>
      </c>
      <c r="I5" s="15" t="s">
        <v>63</v>
      </c>
      <c r="J5">
        <v>0</v>
      </c>
      <c r="K5">
        <v>1</v>
      </c>
      <c r="L5">
        <v>1111</v>
      </c>
      <c r="N5" s="18">
        <f>VLOOKUP(H5,Sheet4!A:B,2,0)</f>
        <v>5</v>
      </c>
      <c r="O5" s="18" t="str">
        <f t="shared" si="1"/>
        <v>5橙0</v>
      </c>
      <c r="P5" s="18">
        <f t="shared" si="2"/>
        <v>505</v>
      </c>
      <c r="Q5" s="18">
        <f t="shared" si="10"/>
        <v>505</v>
      </c>
      <c r="R5" s="18">
        <f t="shared" si="3"/>
        <v>2500</v>
      </c>
      <c r="S5" s="18">
        <f t="shared" si="4"/>
        <v>505</v>
      </c>
      <c r="T5" s="18">
        <f t="shared" si="5"/>
        <v>1111</v>
      </c>
      <c r="U5" s="18">
        <f t="shared" si="6"/>
        <v>10000</v>
      </c>
      <c r="V5" s="18">
        <f t="shared" si="7"/>
        <v>10000</v>
      </c>
      <c r="W5" s="18" t="str">
        <f t="shared" si="11"/>
        <v>506,501,505</v>
      </c>
      <c r="X5" s="18" t="str">
        <f t="shared" si="12"/>
        <v>2500,2500,2500</v>
      </c>
      <c r="Y5" s="18" t="str">
        <f t="shared" si="13"/>
        <v>506,508,505</v>
      </c>
      <c r="Z5" s="18" t="str">
        <f t="shared" si="14"/>
        <v>1111,1111,1111</v>
      </c>
      <c r="AA5" s="18" t="str">
        <f t="shared" si="8"/>
        <v>506,501,505|506,508,505</v>
      </c>
      <c r="AB5" s="18" t="str">
        <f t="shared" si="9"/>
        <v>2500,2500,2500|1111,1111,1111</v>
      </c>
      <c r="AC5" s="18">
        <f>VLOOKUP(I5,Sheet4!D:E,2,0)*1000+J5*100</f>
        <v>5000</v>
      </c>
    </row>
    <row r="6" spans="1:29" ht="16.5" customHeight="1">
      <c r="A6" s="5">
        <v>502</v>
      </c>
      <c r="B6" s="5">
        <v>10</v>
      </c>
      <c r="C6" s="17">
        <v>0</v>
      </c>
      <c r="D6" s="17" t="s">
        <v>63</v>
      </c>
      <c r="E6" s="18" t="str">
        <f t="shared" si="0"/>
        <v>10橙0</v>
      </c>
      <c r="G6" s="15" t="s">
        <v>72</v>
      </c>
      <c r="H6" s="15" t="s">
        <v>80</v>
      </c>
      <c r="I6" s="15" t="s">
        <v>63</v>
      </c>
      <c r="J6">
        <v>0</v>
      </c>
      <c r="K6">
        <v>1</v>
      </c>
      <c r="L6">
        <v>0</v>
      </c>
      <c r="N6" s="18">
        <f>VLOOKUP(H6,Sheet4!A:B,2,0)</f>
        <v>10</v>
      </c>
      <c r="O6" s="18" t="str">
        <f t="shared" si="1"/>
        <v>10橙0</v>
      </c>
      <c r="P6" s="18">
        <f t="shared" si="2"/>
        <v>502</v>
      </c>
      <c r="Q6" s="18">
        <f t="shared" si="10"/>
        <v>502</v>
      </c>
      <c r="R6" s="18">
        <f t="shared" si="3"/>
        <v>2500</v>
      </c>
      <c r="S6" s="18" t="str">
        <f t="shared" si="4"/>
        <v/>
      </c>
      <c r="T6" s="18" t="str">
        <f t="shared" si="5"/>
        <v/>
      </c>
      <c r="U6" s="18">
        <f t="shared" si="6"/>
        <v>10000</v>
      </c>
      <c r="V6" s="18">
        <f t="shared" si="7"/>
        <v>10000</v>
      </c>
      <c r="W6" s="18" t="str">
        <f t="shared" si="11"/>
        <v>506,501,505,502</v>
      </c>
      <c r="X6" s="18" t="str">
        <f t="shared" si="12"/>
        <v>2500,2500,2500,2500</v>
      </c>
      <c r="Y6" s="18" t="str">
        <f t="shared" si="13"/>
        <v>506,508,505</v>
      </c>
      <c r="Z6" s="18" t="str">
        <f t="shared" si="14"/>
        <v>1111,1111,1111</v>
      </c>
      <c r="AA6" s="18" t="str">
        <f t="shared" si="8"/>
        <v>506,501,505,502|506,508,505</v>
      </c>
      <c r="AB6" s="18" t="str">
        <f t="shared" si="9"/>
        <v>2500,2500,2500,2500|1111,1111,1111</v>
      </c>
      <c r="AC6" s="18">
        <f>VLOOKUP(I6,Sheet4!D:E,2,0)*1000+J6*100</f>
        <v>5000</v>
      </c>
    </row>
    <row r="7" spans="1:29" ht="16.5" customHeight="1">
      <c r="A7" s="5">
        <v>402</v>
      </c>
      <c r="B7" s="5">
        <v>10</v>
      </c>
      <c r="C7" s="17">
        <v>0</v>
      </c>
      <c r="D7" s="17" t="s">
        <v>71</v>
      </c>
      <c r="E7" s="18" t="str">
        <f t="shared" si="0"/>
        <v>10紫0</v>
      </c>
      <c r="G7" s="15" t="s">
        <v>72</v>
      </c>
      <c r="H7" s="15" t="s">
        <v>81</v>
      </c>
      <c r="I7" s="15" t="s">
        <v>63</v>
      </c>
      <c r="J7">
        <v>0</v>
      </c>
      <c r="K7">
        <v>0</v>
      </c>
      <c r="L7">
        <v>1111</v>
      </c>
      <c r="N7" s="18">
        <f>VLOOKUP(H7,Sheet4!A:B,2,0)</f>
        <v>15</v>
      </c>
      <c r="O7" s="18" t="str">
        <f t="shared" si="1"/>
        <v>15橙0</v>
      </c>
      <c r="P7" s="18">
        <f t="shared" si="2"/>
        <v>507</v>
      </c>
      <c r="Q7" s="18" t="str">
        <f t="shared" si="10"/>
        <v/>
      </c>
      <c r="R7" s="18" t="str">
        <f t="shared" si="3"/>
        <v/>
      </c>
      <c r="S7" s="18">
        <f t="shared" si="4"/>
        <v>507</v>
      </c>
      <c r="T7" s="18">
        <f t="shared" si="5"/>
        <v>1111</v>
      </c>
      <c r="U7" s="18">
        <f t="shared" si="6"/>
        <v>10000</v>
      </c>
      <c r="V7" s="18">
        <f t="shared" si="7"/>
        <v>10000</v>
      </c>
      <c r="W7" s="18" t="str">
        <f t="shared" si="11"/>
        <v>506,501,505,502</v>
      </c>
      <c r="X7" s="18" t="str">
        <f t="shared" si="12"/>
        <v>2500,2500,2500,2500</v>
      </c>
      <c r="Y7" s="18" t="str">
        <f t="shared" si="13"/>
        <v>506,508,505,507</v>
      </c>
      <c r="Z7" s="18" t="str">
        <f t="shared" si="14"/>
        <v>1111,1111,1111,1111</v>
      </c>
      <c r="AA7" s="18" t="str">
        <f t="shared" si="8"/>
        <v>506,501,505,502|506,508,505,507</v>
      </c>
      <c r="AB7" s="18" t="str">
        <f t="shared" si="9"/>
        <v>2500,2500,2500,2500|1111,1111,1111,1111</v>
      </c>
      <c r="AC7" s="18">
        <f>VLOOKUP(I7,Sheet4!D:E,2,0)*1000+J7*100</f>
        <v>5000</v>
      </c>
    </row>
    <row r="8" spans="1:29" ht="16.5" customHeight="1">
      <c r="A8" s="5">
        <v>302</v>
      </c>
      <c r="B8" s="5">
        <v>10</v>
      </c>
      <c r="C8" s="17">
        <v>0</v>
      </c>
      <c r="D8" s="17" t="s">
        <v>74</v>
      </c>
      <c r="E8" s="18" t="str">
        <f t="shared" si="0"/>
        <v>10蓝0</v>
      </c>
      <c r="G8" s="15" t="s">
        <v>72</v>
      </c>
      <c r="H8" s="15" t="s">
        <v>82</v>
      </c>
      <c r="I8" s="15" t="s">
        <v>63</v>
      </c>
      <c r="J8">
        <v>0</v>
      </c>
      <c r="K8">
        <v>0</v>
      </c>
      <c r="L8">
        <v>1111</v>
      </c>
      <c r="N8" s="18">
        <f>VLOOKUP(H8,Sheet4!A:B,2,0)</f>
        <v>18</v>
      </c>
      <c r="O8" s="18" t="str">
        <f t="shared" si="1"/>
        <v>18橙0</v>
      </c>
      <c r="P8" s="18">
        <f t="shared" si="2"/>
        <v>503</v>
      </c>
      <c r="Q8" s="18" t="str">
        <f t="shared" si="10"/>
        <v/>
      </c>
      <c r="R8" s="18" t="str">
        <f t="shared" si="3"/>
        <v/>
      </c>
      <c r="S8" s="18">
        <f t="shared" si="4"/>
        <v>503</v>
      </c>
      <c r="T8" s="18">
        <f t="shared" si="5"/>
        <v>1111</v>
      </c>
      <c r="U8" s="18">
        <f t="shared" si="6"/>
        <v>10000</v>
      </c>
      <c r="V8" s="18">
        <f t="shared" si="7"/>
        <v>10000</v>
      </c>
      <c r="W8" s="18" t="str">
        <f t="shared" si="11"/>
        <v>506,501,505,502</v>
      </c>
      <c r="X8" s="18" t="str">
        <f t="shared" si="12"/>
        <v>2500,2500,2500,2500</v>
      </c>
      <c r="Y8" s="18" t="str">
        <f t="shared" si="13"/>
        <v>506,508,505,507,503</v>
      </c>
      <c r="Z8" s="18" t="str">
        <f t="shared" si="14"/>
        <v>1111,1111,1111,1111,1111</v>
      </c>
      <c r="AA8" s="18" t="str">
        <f t="shared" si="8"/>
        <v>506,501,505,502|506,508,505,507,503</v>
      </c>
      <c r="AB8" s="18" t="str">
        <f t="shared" si="9"/>
        <v>2500,2500,2500,2500|1111,1111,1111,1111,1111</v>
      </c>
      <c r="AC8" s="18">
        <f>VLOOKUP(I8,Sheet4!D:E,2,0)*1000+J8*100</f>
        <v>5000</v>
      </c>
    </row>
    <row r="9" spans="1:29" ht="16.5" customHeight="1">
      <c r="A9" s="5">
        <v>202</v>
      </c>
      <c r="B9" s="5">
        <v>10</v>
      </c>
      <c r="C9" s="17">
        <v>0</v>
      </c>
      <c r="D9" s="17" t="s">
        <v>76</v>
      </c>
      <c r="E9" s="18" t="str">
        <f t="shared" si="0"/>
        <v>10绿0</v>
      </c>
      <c r="G9" s="15" t="s">
        <v>72</v>
      </c>
      <c r="H9" s="15" t="s">
        <v>83</v>
      </c>
      <c r="I9" s="15" t="s">
        <v>63</v>
      </c>
      <c r="J9">
        <v>0</v>
      </c>
      <c r="K9">
        <v>0</v>
      </c>
      <c r="L9">
        <v>1111</v>
      </c>
      <c r="N9" s="18">
        <f>VLOOKUP(H9,Sheet4!A:B,2,0)</f>
        <v>23</v>
      </c>
      <c r="O9" s="18" t="str">
        <f t="shared" si="1"/>
        <v>23橙0</v>
      </c>
      <c r="P9" s="18">
        <f t="shared" si="2"/>
        <v>504</v>
      </c>
      <c r="Q9" s="18" t="str">
        <f t="shared" si="10"/>
        <v/>
      </c>
      <c r="R9" s="18" t="str">
        <f t="shared" si="3"/>
        <v/>
      </c>
      <c r="S9" s="18">
        <f t="shared" si="4"/>
        <v>504</v>
      </c>
      <c r="T9" s="18">
        <f t="shared" si="5"/>
        <v>1111</v>
      </c>
      <c r="U9" s="18">
        <f t="shared" si="6"/>
        <v>10000</v>
      </c>
      <c r="V9" s="18">
        <f t="shared" si="7"/>
        <v>10000</v>
      </c>
      <c r="W9" s="18" t="str">
        <f t="shared" si="11"/>
        <v>506,501,505,502</v>
      </c>
      <c r="X9" s="18" t="str">
        <f t="shared" si="12"/>
        <v>2500,2500,2500,2500</v>
      </c>
      <c r="Y9" s="18" t="str">
        <f t="shared" si="13"/>
        <v>506,508,505,507,503,504</v>
      </c>
      <c r="Z9" s="18" t="str">
        <f t="shared" si="14"/>
        <v>1111,1111,1111,1111,1111,1111</v>
      </c>
      <c r="AA9" s="18" t="str">
        <f t="shared" si="8"/>
        <v>506,501,505,502|506,508,505,507,503,504</v>
      </c>
      <c r="AB9" s="18" t="str">
        <f t="shared" si="9"/>
        <v>2500,2500,2500,2500|1111,1111,1111,1111,1111,1111</v>
      </c>
      <c r="AC9" s="18">
        <f>VLOOKUP(I9,Sheet4!D:E,2,0)*1000+J9*100</f>
        <v>5000</v>
      </c>
    </row>
    <row r="10" spans="1:29" ht="16.5" customHeight="1">
      <c r="A10" s="5">
        <v>102</v>
      </c>
      <c r="B10" s="5">
        <v>10</v>
      </c>
      <c r="C10" s="17">
        <v>0</v>
      </c>
      <c r="D10" s="17" t="s">
        <v>78</v>
      </c>
      <c r="E10" s="18" t="str">
        <f t="shared" si="0"/>
        <v>10白0</v>
      </c>
      <c r="G10" s="15" t="s">
        <v>72</v>
      </c>
      <c r="H10" s="15" t="s">
        <v>84</v>
      </c>
      <c r="I10" s="15" t="s">
        <v>63</v>
      </c>
      <c r="J10">
        <v>0</v>
      </c>
      <c r="K10">
        <v>0</v>
      </c>
      <c r="L10">
        <v>0</v>
      </c>
      <c r="N10" s="18">
        <f>VLOOKUP(H10,Sheet4!A:B,2,0)</f>
        <v>40</v>
      </c>
      <c r="O10" s="18" t="str">
        <f t="shared" si="1"/>
        <v>40橙0</v>
      </c>
      <c r="P10" s="18">
        <f t="shared" si="2"/>
        <v>509</v>
      </c>
      <c r="Q10" s="18" t="str">
        <f t="shared" si="10"/>
        <v/>
      </c>
      <c r="R10" s="18" t="str">
        <f t="shared" si="3"/>
        <v/>
      </c>
      <c r="S10" s="18" t="str">
        <f t="shared" si="4"/>
        <v/>
      </c>
      <c r="T10" s="18" t="str">
        <f t="shared" si="5"/>
        <v/>
      </c>
      <c r="U10" s="18">
        <f t="shared" si="6"/>
        <v>10000</v>
      </c>
      <c r="V10" s="18">
        <f t="shared" si="7"/>
        <v>10000</v>
      </c>
      <c r="W10" s="18" t="str">
        <f t="shared" si="11"/>
        <v>506,501,505,502</v>
      </c>
      <c r="X10" s="18" t="str">
        <f t="shared" si="12"/>
        <v>2500,2500,2500,2500</v>
      </c>
      <c r="Y10" s="18" t="str">
        <f t="shared" si="13"/>
        <v>506,508,505,507,503,504</v>
      </c>
      <c r="Z10" s="18" t="str">
        <f t="shared" si="14"/>
        <v>1111,1111,1111,1111,1111,1111</v>
      </c>
      <c r="AA10" s="18" t="str">
        <f t="shared" si="8"/>
        <v>506,501,505,502|506,508,505,507,503,504</v>
      </c>
      <c r="AB10" s="18" t="str">
        <f t="shared" si="9"/>
        <v>2500,2500,2500,2500|1111,1111,1111,1111,1111,1111</v>
      </c>
      <c r="AC10" s="18">
        <f>VLOOKUP(I10,Sheet4!D:E,2,0)*1000+J10*100</f>
        <v>5000</v>
      </c>
    </row>
    <row r="11" spans="1:29" ht="16.5" customHeight="1">
      <c r="A11" s="5">
        <v>503</v>
      </c>
      <c r="B11" s="5">
        <v>18</v>
      </c>
      <c r="C11" s="17">
        <v>0</v>
      </c>
      <c r="D11" s="17" t="s">
        <v>63</v>
      </c>
      <c r="E11" s="18" t="str">
        <f t="shared" si="0"/>
        <v>18橙0</v>
      </c>
      <c r="G11" s="15" t="s">
        <v>72</v>
      </c>
      <c r="H11" s="15" t="s">
        <v>85</v>
      </c>
      <c r="I11" s="15" t="s">
        <v>63</v>
      </c>
      <c r="J11">
        <v>0</v>
      </c>
      <c r="K11">
        <v>0</v>
      </c>
      <c r="L11">
        <v>1111</v>
      </c>
      <c r="N11" s="18">
        <f>VLOOKUP(H11,Sheet4!A:B,2,0)</f>
        <v>28</v>
      </c>
      <c r="O11" s="18" t="str">
        <f t="shared" si="1"/>
        <v>28橙0</v>
      </c>
      <c r="P11" s="18">
        <f t="shared" si="2"/>
        <v>510</v>
      </c>
      <c r="Q11" s="18" t="str">
        <f t="shared" si="10"/>
        <v/>
      </c>
      <c r="R11" s="18" t="str">
        <f t="shared" si="3"/>
        <v/>
      </c>
      <c r="S11" s="18">
        <f t="shared" si="4"/>
        <v>510</v>
      </c>
      <c r="T11" s="18">
        <f t="shared" si="5"/>
        <v>1111</v>
      </c>
      <c r="U11" s="18">
        <f t="shared" si="6"/>
        <v>10000</v>
      </c>
      <c r="V11" s="18">
        <f t="shared" si="7"/>
        <v>10000</v>
      </c>
      <c r="W11" s="18" t="str">
        <f t="shared" si="11"/>
        <v>506,501,505,502</v>
      </c>
      <c r="X11" s="18" t="str">
        <f t="shared" si="12"/>
        <v>2500,2500,2500,2500</v>
      </c>
      <c r="Y11" s="18" t="str">
        <f t="shared" si="13"/>
        <v>506,508,505,507,503,504,510</v>
      </c>
      <c r="Z11" s="18" t="str">
        <f t="shared" si="14"/>
        <v>1111,1111,1111,1111,1111,1111,1111</v>
      </c>
      <c r="AA11" s="18" t="str">
        <f t="shared" si="8"/>
        <v>506,501,505,502|506,508,505,507,503,504,510</v>
      </c>
      <c r="AB11" s="18" t="str">
        <f t="shared" si="9"/>
        <v>2500,2500,2500,2500|1111,1111,1111,1111,1111,1111,1111</v>
      </c>
      <c r="AC11" s="18">
        <f>VLOOKUP(I11,Sheet4!D:E,2,0)*1000+J11*100</f>
        <v>5000</v>
      </c>
    </row>
    <row r="12" spans="1:29" ht="16.5" customHeight="1">
      <c r="A12" s="5">
        <v>403</v>
      </c>
      <c r="B12" s="5">
        <v>18</v>
      </c>
      <c r="C12" s="17">
        <v>0</v>
      </c>
      <c r="D12" s="17" t="s">
        <v>71</v>
      </c>
      <c r="E12" s="18" t="str">
        <f t="shared" si="0"/>
        <v>18紫0</v>
      </c>
      <c r="G12" s="15" t="s">
        <v>72</v>
      </c>
      <c r="H12" s="15" t="s">
        <v>86</v>
      </c>
      <c r="I12" s="15" t="s">
        <v>63</v>
      </c>
      <c r="J12">
        <v>0</v>
      </c>
      <c r="K12">
        <v>0</v>
      </c>
      <c r="L12">
        <v>1111</v>
      </c>
      <c r="N12" s="18">
        <f>VLOOKUP(H12,Sheet4!A:B,2,0)</f>
        <v>33</v>
      </c>
      <c r="O12" s="18" t="str">
        <f t="shared" si="1"/>
        <v>33橙0</v>
      </c>
      <c r="P12" s="18">
        <f t="shared" si="2"/>
        <v>511</v>
      </c>
      <c r="Q12" s="18" t="str">
        <f t="shared" si="10"/>
        <v/>
      </c>
      <c r="R12" s="18" t="str">
        <f t="shared" si="3"/>
        <v/>
      </c>
      <c r="S12" s="18">
        <f t="shared" si="4"/>
        <v>511</v>
      </c>
      <c r="T12" s="18">
        <f t="shared" si="5"/>
        <v>1111</v>
      </c>
      <c r="U12" s="18">
        <f t="shared" si="6"/>
        <v>10000</v>
      </c>
      <c r="V12" s="18">
        <f t="shared" si="7"/>
        <v>10000</v>
      </c>
      <c r="W12" s="18" t="str">
        <f t="shared" si="11"/>
        <v>506,501,505,502</v>
      </c>
      <c r="X12" s="18" t="str">
        <f t="shared" si="12"/>
        <v>2500,2500,2500,2500</v>
      </c>
      <c r="Y12" s="18" t="str">
        <f t="shared" si="13"/>
        <v>506,508,505,507,503,504,510,511</v>
      </c>
      <c r="Z12" s="18" t="str">
        <f t="shared" si="14"/>
        <v>1111,1111,1111,1111,1111,1111,1111,1111</v>
      </c>
      <c r="AA12" s="18" t="str">
        <f t="shared" si="8"/>
        <v>506,501,505,502|506,508,505,507,503,504,510,511</v>
      </c>
      <c r="AB12" s="18" t="str">
        <f t="shared" si="9"/>
        <v>2500,2500,2500,2500|1111,1111,1111,1111,1111,1111,1111,1111</v>
      </c>
      <c r="AC12" s="18">
        <f>VLOOKUP(I12,Sheet4!D:E,2,0)*1000+J12*100</f>
        <v>5000</v>
      </c>
    </row>
    <row r="13" spans="1:29" ht="16.5" customHeight="1">
      <c r="A13" s="5">
        <v>303</v>
      </c>
      <c r="B13" s="5">
        <v>18</v>
      </c>
      <c r="C13" s="17">
        <v>0</v>
      </c>
      <c r="D13" s="17" t="s">
        <v>74</v>
      </c>
      <c r="E13" s="18" t="str">
        <f t="shared" si="0"/>
        <v>18蓝0</v>
      </c>
      <c r="G13" s="15" t="s">
        <v>72</v>
      </c>
      <c r="H13" s="15" t="s">
        <v>87</v>
      </c>
      <c r="I13" s="15" t="s">
        <v>63</v>
      </c>
      <c r="J13">
        <v>0</v>
      </c>
      <c r="K13">
        <v>0</v>
      </c>
      <c r="L13">
        <v>1112</v>
      </c>
      <c r="N13" s="18">
        <f>VLOOKUP(H13,Sheet4!A:B,2,0)</f>
        <v>61</v>
      </c>
      <c r="O13" s="18" t="str">
        <f t="shared" si="1"/>
        <v>61橙0</v>
      </c>
      <c r="P13" s="18">
        <f t="shared" si="2"/>
        <v>512</v>
      </c>
      <c r="Q13" s="18" t="str">
        <f t="shared" si="10"/>
        <v/>
      </c>
      <c r="R13" s="18" t="str">
        <f t="shared" si="3"/>
        <v/>
      </c>
      <c r="S13" s="18">
        <f t="shared" si="4"/>
        <v>512</v>
      </c>
      <c r="T13" s="18">
        <f t="shared" si="5"/>
        <v>1112</v>
      </c>
      <c r="U13" s="18">
        <f t="shared" si="6"/>
        <v>10000</v>
      </c>
      <c r="V13" s="18">
        <f t="shared" si="7"/>
        <v>10000</v>
      </c>
      <c r="W13" s="18" t="str">
        <f t="shared" si="11"/>
        <v>506,501,505,502</v>
      </c>
      <c r="X13" s="18" t="str">
        <f t="shared" si="12"/>
        <v>2500,2500,2500,2500</v>
      </c>
      <c r="Y13" s="18" t="str">
        <f t="shared" si="13"/>
        <v>506,508,505,507,503,504,510,511,512</v>
      </c>
      <c r="Z13" s="18" t="str">
        <f t="shared" si="14"/>
        <v>1111,1111,1111,1111,1111,1111,1111,1111,1112</v>
      </c>
      <c r="AA13" s="18" t="str">
        <f t="shared" si="8"/>
        <v>506,501,505,502|506,508,505,507,503,504,510,511,512</v>
      </c>
      <c r="AB13" s="18" t="str">
        <f t="shared" si="9"/>
        <v>2500,2500,2500,2500|1111,1111,1111,1111,1111,1111,1111,1111,1112</v>
      </c>
      <c r="AC13" s="18">
        <f>VLOOKUP(I13,Sheet4!D:E,2,0)*1000+J13*100</f>
        <v>5000</v>
      </c>
    </row>
    <row r="14" spans="1:29" ht="16.5" customHeight="1">
      <c r="A14" s="5">
        <v>203</v>
      </c>
      <c r="B14" s="5">
        <v>18</v>
      </c>
      <c r="C14" s="17">
        <v>0</v>
      </c>
      <c r="D14" s="17" t="s">
        <v>76</v>
      </c>
      <c r="E14" s="18" t="str">
        <f t="shared" si="0"/>
        <v>18绿0</v>
      </c>
      <c r="G14" s="15" t="s">
        <v>72</v>
      </c>
      <c r="H14" s="15" t="s">
        <v>73</v>
      </c>
      <c r="I14" s="15" t="s">
        <v>63</v>
      </c>
      <c r="J14">
        <v>1</v>
      </c>
      <c r="K14">
        <v>0</v>
      </c>
      <c r="L14">
        <v>1</v>
      </c>
      <c r="N14" s="18">
        <f>VLOOKUP(H14,Sheet4!A:B,2,0)</f>
        <v>4</v>
      </c>
      <c r="O14" s="18" t="str">
        <f t="shared" si="1"/>
        <v>4橙1</v>
      </c>
      <c r="P14" s="18">
        <f t="shared" si="2"/>
        <v>536</v>
      </c>
      <c r="Q14" s="18" t="str">
        <f t="shared" si="10"/>
        <v/>
      </c>
      <c r="R14" s="18" t="str">
        <f t="shared" si="3"/>
        <v/>
      </c>
      <c r="S14" s="18">
        <f t="shared" si="4"/>
        <v>536</v>
      </c>
      <c r="T14" s="18">
        <f t="shared" si="5"/>
        <v>1000</v>
      </c>
      <c r="U14" s="18">
        <f t="shared" si="6"/>
        <v>10000</v>
      </c>
      <c r="V14" s="18">
        <f t="shared" si="7"/>
        <v>10000</v>
      </c>
      <c r="W14" s="18" t="str">
        <f t="shared" si="11"/>
        <v/>
      </c>
      <c r="X14" s="18" t="str">
        <f t="shared" si="12"/>
        <v/>
      </c>
      <c r="Y14" s="18">
        <f t="shared" si="13"/>
        <v>536</v>
      </c>
      <c r="Z14" s="18">
        <f t="shared" si="14"/>
        <v>1000</v>
      </c>
      <c r="AA14" s="18" t="str">
        <f t="shared" si="8"/>
        <v>|536</v>
      </c>
      <c r="AB14" s="18" t="str">
        <f t="shared" si="9"/>
        <v>|1000</v>
      </c>
      <c r="AC14" s="18">
        <f>VLOOKUP(I14,Sheet4!D:E,2,0)*1000+J14*100</f>
        <v>5100</v>
      </c>
    </row>
    <row r="15" spans="1:29" ht="16.5" customHeight="1">
      <c r="A15" s="5">
        <v>103</v>
      </c>
      <c r="B15" s="5">
        <v>18</v>
      </c>
      <c r="C15" s="17">
        <v>0</v>
      </c>
      <c r="D15" s="17" t="s">
        <v>78</v>
      </c>
      <c r="E15" s="18" t="str">
        <f t="shared" si="0"/>
        <v>18白0</v>
      </c>
      <c r="G15" s="15" t="s">
        <v>72</v>
      </c>
      <c r="H15" s="15" t="s">
        <v>75</v>
      </c>
      <c r="I15" s="15" t="s">
        <v>63</v>
      </c>
      <c r="J15">
        <v>1</v>
      </c>
      <c r="K15">
        <v>1</v>
      </c>
      <c r="L15">
        <v>1</v>
      </c>
      <c r="N15" s="18">
        <f>VLOOKUP(H15,Sheet4!A:B,2,0)</f>
        <v>9</v>
      </c>
      <c r="O15" s="18" t="str">
        <f t="shared" si="1"/>
        <v>9橙1</v>
      </c>
      <c r="P15" s="18">
        <f t="shared" si="2"/>
        <v>531</v>
      </c>
      <c r="Q15" s="18">
        <f t="shared" si="10"/>
        <v>531</v>
      </c>
      <c r="R15" s="18">
        <f t="shared" si="3"/>
        <v>5000</v>
      </c>
      <c r="S15" s="18">
        <f t="shared" si="4"/>
        <v>531</v>
      </c>
      <c r="T15" s="18">
        <f t="shared" si="5"/>
        <v>1000</v>
      </c>
      <c r="U15" s="18">
        <f t="shared" si="6"/>
        <v>10000</v>
      </c>
      <c r="V15" s="18">
        <f t="shared" si="7"/>
        <v>10000</v>
      </c>
      <c r="W15" s="18">
        <f t="shared" si="11"/>
        <v>531</v>
      </c>
      <c r="X15" s="18">
        <f t="shared" si="12"/>
        <v>5000</v>
      </c>
      <c r="Y15" s="18" t="str">
        <f t="shared" si="13"/>
        <v>536,531</v>
      </c>
      <c r="Z15" s="18" t="str">
        <f t="shared" si="14"/>
        <v>1000,1000</v>
      </c>
      <c r="AA15" s="18" t="str">
        <f t="shared" si="8"/>
        <v>531|536,531</v>
      </c>
      <c r="AB15" s="18" t="str">
        <f t="shared" si="9"/>
        <v>5000|1000,1000</v>
      </c>
      <c r="AC15" s="18">
        <f>VLOOKUP(I15,Sheet4!D:E,2,0)*1000+J15*100</f>
        <v>5100</v>
      </c>
    </row>
    <row r="16" spans="1:29" ht="16.5" customHeight="1">
      <c r="A16" s="5">
        <v>504</v>
      </c>
      <c r="B16" s="5">
        <v>23</v>
      </c>
      <c r="C16" s="17">
        <v>0</v>
      </c>
      <c r="D16" s="17" t="s">
        <v>63</v>
      </c>
      <c r="E16" s="18" t="str">
        <f t="shared" si="0"/>
        <v>23橙0</v>
      </c>
      <c r="G16" s="15" t="s">
        <v>72</v>
      </c>
      <c r="H16" s="15" t="s">
        <v>77</v>
      </c>
      <c r="I16" s="15" t="s">
        <v>63</v>
      </c>
      <c r="J16">
        <v>1</v>
      </c>
      <c r="K16">
        <v>0</v>
      </c>
      <c r="L16">
        <v>1</v>
      </c>
      <c r="N16" s="18">
        <f>VLOOKUP(H16,Sheet4!A:B,2,0)</f>
        <v>14</v>
      </c>
      <c r="O16" s="18" t="str">
        <f t="shared" si="1"/>
        <v>14橙1</v>
      </c>
      <c r="P16" s="18">
        <f t="shared" si="2"/>
        <v>538</v>
      </c>
      <c r="Q16" s="18" t="str">
        <f t="shared" si="10"/>
        <v/>
      </c>
      <c r="R16" s="18" t="str">
        <f t="shared" si="3"/>
        <v/>
      </c>
      <c r="S16" s="18">
        <f t="shared" si="4"/>
        <v>538</v>
      </c>
      <c r="T16" s="18">
        <f t="shared" si="5"/>
        <v>1000</v>
      </c>
      <c r="U16" s="18">
        <f t="shared" si="6"/>
        <v>10000</v>
      </c>
      <c r="V16" s="18">
        <f t="shared" si="7"/>
        <v>10000</v>
      </c>
      <c r="W16" s="18">
        <f t="shared" si="11"/>
        <v>531</v>
      </c>
      <c r="X16" s="18">
        <f t="shared" si="12"/>
        <v>5000</v>
      </c>
      <c r="Y16" s="18" t="str">
        <f t="shared" si="13"/>
        <v>536,531,538</v>
      </c>
      <c r="Z16" s="18" t="str">
        <f t="shared" si="14"/>
        <v>1000,1000,1000</v>
      </c>
      <c r="AA16" s="18" t="str">
        <f t="shared" si="8"/>
        <v>531|536,531,538</v>
      </c>
      <c r="AB16" s="18" t="str">
        <f t="shared" si="9"/>
        <v>5000|1000,1000,1000</v>
      </c>
      <c r="AC16" s="18">
        <f>VLOOKUP(I16,Sheet4!D:E,2,0)*1000+J16*100</f>
        <v>5100</v>
      </c>
    </row>
    <row r="17" spans="1:29" ht="16.5" customHeight="1">
      <c r="A17" s="5">
        <v>404</v>
      </c>
      <c r="B17" s="5">
        <v>23</v>
      </c>
      <c r="C17" s="17">
        <v>0</v>
      </c>
      <c r="D17" s="17" t="s">
        <v>71</v>
      </c>
      <c r="E17" s="18" t="str">
        <f t="shared" si="0"/>
        <v>23紫0</v>
      </c>
      <c r="G17" s="15" t="s">
        <v>72</v>
      </c>
      <c r="H17" s="15" t="s">
        <v>79</v>
      </c>
      <c r="I17" s="15" t="s">
        <v>63</v>
      </c>
      <c r="J17">
        <v>1</v>
      </c>
      <c r="K17">
        <v>0</v>
      </c>
      <c r="L17">
        <v>1</v>
      </c>
      <c r="N17" s="18">
        <f>VLOOKUP(H17,Sheet4!A:B,2,0)</f>
        <v>5</v>
      </c>
      <c r="O17" s="18" t="str">
        <f t="shared" si="1"/>
        <v>5橙1</v>
      </c>
      <c r="P17" s="18">
        <f t="shared" si="2"/>
        <v>535</v>
      </c>
      <c r="Q17" s="18" t="str">
        <f t="shared" si="10"/>
        <v/>
      </c>
      <c r="R17" s="18" t="str">
        <f t="shared" si="3"/>
        <v/>
      </c>
      <c r="S17" s="18">
        <f t="shared" si="4"/>
        <v>535</v>
      </c>
      <c r="T17" s="18">
        <f t="shared" si="5"/>
        <v>1000</v>
      </c>
      <c r="U17" s="18">
        <f t="shared" si="6"/>
        <v>10000</v>
      </c>
      <c r="V17" s="18">
        <f t="shared" si="7"/>
        <v>10000</v>
      </c>
      <c r="W17" s="18">
        <f t="shared" si="11"/>
        <v>531</v>
      </c>
      <c r="X17" s="18">
        <f t="shared" si="12"/>
        <v>5000</v>
      </c>
      <c r="Y17" s="18" t="str">
        <f t="shared" si="13"/>
        <v>536,531,538,535</v>
      </c>
      <c r="Z17" s="18" t="str">
        <f t="shared" si="14"/>
        <v>1000,1000,1000,1000</v>
      </c>
      <c r="AA17" s="18" t="str">
        <f t="shared" si="8"/>
        <v>531|536,531,538,535</v>
      </c>
      <c r="AB17" s="18" t="str">
        <f t="shared" si="9"/>
        <v>5000|1000,1000,1000,1000</v>
      </c>
      <c r="AC17" s="18">
        <f>VLOOKUP(I17,Sheet4!D:E,2,0)*1000+J17*100</f>
        <v>5100</v>
      </c>
    </row>
    <row r="18" spans="1:29" ht="16.5" customHeight="1">
      <c r="A18" s="5">
        <v>304</v>
      </c>
      <c r="B18" s="5">
        <v>23</v>
      </c>
      <c r="C18" s="17">
        <v>0</v>
      </c>
      <c r="D18" s="17" t="s">
        <v>74</v>
      </c>
      <c r="E18" s="18" t="str">
        <f t="shared" si="0"/>
        <v>23蓝0</v>
      </c>
      <c r="G18" s="15" t="s">
        <v>72</v>
      </c>
      <c r="H18" s="15" t="s">
        <v>80</v>
      </c>
      <c r="I18" s="15" t="s">
        <v>63</v>
      </c>
      <c r="J18">
        <v>1</v>
      </c>
      <c r="K18">
        <v>1</v>
      </c>
      <c r="L18">
        <v>1</v>
      </c>
      <c r="N18" s="18">
        <f>VLOOKUP(H18,Sheet4!A:B,2,0)</f>
        <v>10</v>
      </c>
      <c r="O18" s="18" t="str">
        <f t="shared" si="1"/>
        <v>10橙1</v>
      </c>
      <c r="P18" s="18">
        <f t="shared" si="2"/>
        <v>532</v>
      </c>
      <c r="Q18" s="18">
        <f t="shared" si="10"/>
        <v>532</v>
      </c>
      <c r="R18" s="18">
        <f t="shared" si="3"/>
        <v>5000</v>
      </c>
      <c r="S18" s="18">
        <f t="shared" si="4"/>
        <v>532</v>
      </c>
      <c r="T18" s="18">
        <f t="shared" si="5"/>
        <v>1000</v>
      </c>
      <c r="U18" s="18">
        <f t="shared" si="6"/>
        <v>10000</v>
      </c>
      <c r="V18" s="18">
        <f t="shared" si="7"/>
        <v>10000</v>
      </c>
      <c r="W18" s="18" t="str">
        <f t="shared" si="11"/>
        <v>531,532</v>
      </c>
      <c r="X18" s="18" t="str">
        <f t="shared" si="12"/>
        <v>5000,5000</v>
      </c>
      <c r="Y18" s="18" t="str">
        <f t="shared" si="13"/>
        <v>536,531,538,535,532</v>
      </c>
      <c r="Z18" s="18" t="str">
        <f t="shared" si="14"/>
        <v>1000,1000,1000,1000,1000</v>
      </c>
      <c r="AA18" s="18" t="str">
        <f t="shared" si="8"/>
        <v>531,532|536,531,538,535,532</v>
      </c>
      <c r="AB18" s="18" t="str">
        <f t="shared" si="9"/>
        <v>5000,5000|1000,1000,1000,1000,1000</v>
      </c>
      <c r="AC18" s="18">
        <f>VLOOKUP(I18,Sheet4!D:E,2,0)*1000+J18*100</f>
        <v>5100</v>
      </c>
    </row>
    <row r="19" spans="1:29" ht="16.5" customHeight="1">
      <c r="A19" s="5">
        <v>204</v>
      </c>
      <c r="B19" s="5">
        <v>23</v>
      </c>
      <c r="C19" s="17">
        <v>0</v>
      </c>
      <c r="D19" s="17" t="s">
        <v>76</v>
      </c>
      <c r="E19" s="18" t="str">
        <f t="shared" si="0"/>
        <v>23绿0</v>
      </c>
      <c r="G19" s="15" t="s">
        <v>72</v>
      </c>
      <c r="H19" s="15" t="s">
        <v>81</v>
      </c>
      <c r="I19" s="15" t="s">
        <v>63</v>
      </c>
      <c r="J19">
        <v>1</v>
      </c>
      <c r="K19">
        <v>0</v>
      </c>
      <c r="L19">
        <v>1</v>
      </c>
      <c r="N19" s="18">
        <f>VLOOKUP(H19,Sheet4!A:B,2,0)</f>
        <v>15</v>
      </c>
      <c r="O19" s="18" t="str">
        <f t="shared" si="1"/>
        <v>15橙1</v>
      </c>
      <c r="P19" s="18">
        <f t="shared" si="2"/>
        <v>537</v>
      </c>
      <c r="Q19" s="18" t="str">
        <f t="shared" si="10"/>
        <v/>
      </c>
      <c r="R19" s="18" t="str">
        <f t="shared" si="3"/>
        <v/>
      </c>
      <c r="S19" s="18">
        <f t="shared" si="4"/>
        <v>537</v>
      </c>
      <c r="T19" s="18">
        <f t="shared" si="5"/>
        <v>1000</v>
      </c>
      <c r="U19" s="18">
        <f t="shared" si="6"/>
        <v>10000</v>
      </c>
      <c r="V19" s="18">
        <f t="shared" si="7"/>
        <v>10000</v>
      </c>
      <c r="W19" s="18" t="str">
        <f t="shared" si="11"/>
        <v>531,532</v>
      </c>
      <c r="X19" s="18" t="str">
        <f t="shared" si="12"/>
        <v>5000,5000</v>
      </c>
      <c r="Y19" s="18" t="str">
        <f t="shared" si="13"/>
        <v>536,531,538,535,532,537</v>
      </c>
      <c r="Z19" s="18" t="str">
        <f t="shared" si="14"/>
        <v>1000,1000,1000,1000,1000,1000</v>
      </c>
      <c r="AA19" s="18" t="str">
        <f t="shared" si="8"/>
        <v>531,532|536,531,538,535,532,537</v>
      </c>
      <c r="AB19" s="18" t="str">
        <f t="shared" si="9"/>
        <v>5000,5000|1000,1000,1000,1000,1000,1000</v>
      </c>
      <c r="AC19" s="18">
        <f>VLOOKUP(I19,Sheet4!D:E,2,0)*1000+J19*100</f>
        <v>5100</v>
      </c>
    </row>
    <row r="20" spans="1:29" ht="16.5" customHeight="1">
      <c r="A20" s="5">
        <v>104</v>
      </c>
      <c r="B20" s="5">
        <v>23</v>
      </c>
      <c r="C20" s="17">
        <v>0</v>
      </c>
      <c r="D20" s="17" t="s">
        <v>78</v>
      </c>
      <c r="E20" s="18" t="str">
        <f t="shared" si="0"/>
        <v>23白0</v>
      </c>
      <c r="G20" s="15" t="s">
        <v>72</v>
      </c>
      <c r="H20" s="15" t="s">
        <v>82</v>
      </c>
      <c r="I20" s="15" t="s">
        <v>63</v>
      </c>
      <c r="J20">
        <v>1</v>
      </c>
      <c r="K20">
        <v>0</v>
      </c>
      <c r="L20">
        <v>1</v>
      </c>
      <c r="N20" s="18">
        <f>VLOOKUP(H20,Sheet4!A:B,2,0)</f>
        <v>18</v>
      </c>
      <c r="O20" s="18" t="str">
        <f t="shared" si="1"/>
        <v>18橙1</v>
      </c>
      <c r="P20" s="18">
        <f t="shared" si="2"/>
        <v>533</v>
      </c>
      <c r="Q20" s="18" t="str">
        <f t="shared" si="10"/>
        <v/>
      </c>
      <c r="R20" s="18" t="str">
        <f t="shared" si="3"/>
        <v/>
      </c>
      <c r="S20" s="18">
        <f t="shared" si="4"/>
        <v>533</v>
      </c>
      <c r="T20" s="18">
        <f t="shared" si="5"/>
        <v>1000</v>
      </c>
      <c r="U20" s="18">
        <f t="shared" si="6"/>
        <v>10000</v>
      </c>
      <c r="V20" s="18">
        <f t="shared" si="7"/>
        <v>10000</v>
      </c>
      <c r="W20" s="18" t="str">
        <f t="shared" si="11"/>
        <v>531,532</v>
      </c>
      <c r="X20" s="18" t="str">
        <f t="shared" si="12"/>
        <v>5000,5000</v>
      </c>
      <c r="Y20" s="18" t="str">
        <f t="shared" si="13"/>
        <v>536,531,538,535,532,537,533</v>
      </c>
      <c r="Z20" s="18" t="str">
        <f t="shared" si="14"/>
        <v>1000,1000,1000,1000,1000,1000,1000</v>
      </c>
      <c r="AA20" s="18" t="str">
        <f t="shared" si="8"/>
        <v>531,532|536,531,538,535,532,537,533</v>
      </c>
      <c r="AB20" s="18" t="str">
        <f t="shared" si="9"/>
        <v>5000,5000|1000,1000,1000,1000,1000,1000,1000</v>
      </c>
      <c r="AC20" s="18">
        <f>VLOOKUP(I20,Sheet4!D:E,2,0)*1000+J20*100</f>
        <v>5100</v>
      </c>
    </row>
    <row r="21" spans="1:29" ht="16.5" customHeight="1">
      <c r="A21" s="5">
        <v>505</v>
      </c>
      <c r="B21" s="5">
        <v>5</v>
      </c>
      <c r="C21" s="17">
        <v>0</v>
      </c>
      <c r="D21" s="17" t="s">
        <v>63</v>
      </c>
      <c r="E21" s="18" t="str">
        <f t="shared" si="0"/>
        <v>5橙0</v>
      </c>
      <c r="G21" s="15" t="s">
        <v>72</v>
      </c>
      <c r="H21" s="15" t="s">
        <v>83</v>
      </c>
      <c r="I21" s="15" t="s">
        <v>63</v>
      </c>
      <c r="J21">
        <v>1</v>
      </c>
      <c r="K21">
        <v>0</v>
      </c>
      <c r="L21">
        <v>0</v>
      </c>
      <c r="N21" s="18">
        <f>VLOOKUP(H21,Sheet4!A:B,2,0)</f>
        <v>23</v>
      </c>
      <c r="O21" s="18" t="str">
        <f t="shared" si="1"/>
        <v>23橙1</v>
      </c>
      <c r="P21" s="18">
        <f t="shared" si="2"/>
        <v>534</v>
      </c>
      <c r="Q21" s="18" t="str">
        <f t="shared" si="10"/>
        <v/>
      </c>
      <c r="R21" s="18" t="str">
        <f t="shared" si="3"/>
        <v/>
      </c>
      <c r="S21" s="18" t="str">
        <f t="shared" si="4"/>
        <v/>
      </c>
      <c r="T21" s="18" t="str">
        <f t="shared" si="5"/>
        <v/>
      </c>
      <c r="U21" s="18">
        <f t="shared" si="6"/>
        <v>10000</v>
      </c>
      <c r="V21" s="18">
        <f t="shared" si="7"/>
        <v>10000</v>
      </c>
      <c r="W21" s="18" t="str">
        <f t="shared" si="11"/>
        <v>531,532</v>
      </c>
      <c r="X21" s="18" t="str">
        <f t="shared" si="12"/>
        <v>5000,5000</v>
      </c>
      <c r="Y21" s="18" t="str">
        <f t="shared" si="13"/>
        <v>536,531,538,535,532,537,533</v>
      </c>
      <c r="Z21" s="18" t="str">
        <f t="shared" si="14"/>
        <v>1000,1000,1000,1000,1000,1000,1000</v>
      </c>
      <c r="AA21" s="18" t="str">
        <f t="shared" si="8"/>
        <v>531,532|536,531,538,535,532,537,533</v>
      </c>
      <c r="AB21" s="18" t="str">
        <f t="shared" si="9"/>
        <v>5000,5000|1000,1000,1000,1000,1000,1000,1000</v>
      </c>
      <c r="AC21" s="18">
        <f>VLOOKUP(I21,Sheet4!D:E,2,0)*1000+J21*100</f>
        <v>5100</v>
      </c>
    </row>
    <row r="22" spans="1:29" ht="16.5" customHeight="1">
      <c r="A22" s="5">
        <v>405</v>
      </c>
      <c r="B22" s="5">
        <v>5</v>
      </c>
      <c r="C22" s="17">
        <v>0</v>
      </c>
      <c r="D22" s="17" t="s">
        <v>71</v>
      </c>
      <c r="E22" s="18" t="str">
        <f t="shared" si="0"/>
        <v>5紫0</v>
      </c>
      <c r="G22" s="15" t="s">
        <v>72</v>
      </c>
      <c r="H22" s="15" t="s">
        <v>84</v>
      </c>
      <c r="I22" s="15" t="s">
        <v>63</v>
      </c>
      <c r="J22">
        <v>1</v>
      </c>
      <c r="K22">
        <v>0</v>
      </c>
      <c r="L22">
        <v>0</v>
      </c>
      <c r="N22" s="18">
        <f>VLOOKUP(H22,Sheet4!A:B,2,0)</f>
        <v>40</v>
      </c>
      <c r="O22" s="18" t="str">
        <f t="shared" si="1"/>
        <v>40橙1</v>
      </c>
      <c r="P22" s="18">
        <f t="shared" si="2"/>
        <v>539</v>
      </c>
      <c r="Q22" s="18" t="str">
        <f t="shared" si="10"/>
        <v/>
      </c>
      <c r="R22" s="18" t="str">
        <f t="shared" si="3"/>
        <v/>
      </c>
      <c r="S22" s="18" t="str">
        <f t="shared" si="4"/>
        <v/>
      </c>
      <c r="T22" s="18" t="str">
        <f t="shared" si="5"/>
        <v/>
      </c>
      <c r="U22" s="18">
        <f t="shared" si="6"/>
        <v>10000</v>
      </c>
      <c r="V22" s="18">
        <f t="shared" si="7"/>
        <v>10000</v>
      </c>
      <c r="W22" s="18" t="str">
        <f t="shared" si="11"/>
        <v>531,532</v>
      </c>
      <c r="X22" s="18" t="str">
        <f t="shared" si="12"/>
        <v>5000,5000</v>
      </c>
      <c r="Y22" s="18" t="str">
        <f t="shared" si="13"/>
        <v>536,531,538,535,532,537,533</v>
      </c>
      <c r="Z22" s="18" t="str">
        <f t="shared" si="14"/>
        <v>1000,1000,1000,1000,1000,1000,1000</v>
      </c>
      <c r="AA22" s="18" t="str">
        <f t="shared" si="8"/>
        <v>531,532|536,531,538,535,532,537,533</v>
      </c>
      <c r="AB22" s="18" t="str">
        <f t="shared" si="9"/>
        <v>5000,5000|1000,1000,1000,1000,1000,1000,1000</v>
      </c>
      <c r="AC22" s="18">
        <f>VLOOKUP(I22,Sheet4!D:E,2,0)*1000+J22*100</f>
        <v>5100</v>
      </c>
    </row>
    <row r="23" spans="1:29" ht="16.5" customHeight="1">
      <c r="A23" s="5">
        <v>305</v>
      </c>
      <c r="B23" s="5">
        <v>5</v>
      </c>
      <c r="C23" s="17">
        <v>0</v>
      </c>
      <c r="D23" s="17" t="s">
        <v>74</v>
      </c>
      <c r="E23" s="18" t="str">
        <f t="shared" si="0"/>
        <v>5蓝0</v>
      </c>
      <c r="G23" s="15" t="s">
        <v>72</v>
      </c>
      <c r="H23" s="15" t="s">
        <v>85</v>
      </c>
      <c r="I23" s="15" t="s">
        <v>63</v>
      </c>
      <c r="J23">
        <v>1</v>
      </c>
      <c r="K23">
        <v>0</v>
      </c>
      <c r="L23">
        <v>1</v>
      </c>
      <c r="N23" s="18">
        <f>VLOOKUP(H23,Sheet4!A:B,2,0)</f>
        <v>28</v>
      </c>
      <c r="O23" s="18" t="str">
        <f t="shared" si="1"/>
        <v>28橙1</v>
      </c>
      <c r="P23" s="18">
        <f t="shared" si="2"/>
        <v>540</v>
      </c>
      <c r="Q23" s="18" t="str">
        <f t="shared" si="10"/>
        <v/>
      </c>
      <c r="R23" s="18" t="str">
        <f t="shared" si="3"/>
        <v/>
      </c>
      <c r="S23" s="18">
        <f t="shared" si="4"/>
        <v>540</v>
      </c>
      <c r="T23" s="18">
        <f t="shared" si="5"/>
        <v>1000</v>
      </c>
      <c r="U23" s="18">
        <f t="shared" si="6"/>
        <v>10000</v>
      </c>
      <c r="V23" s="18">
        <f t="shared" si="7"/>
        <v>10000</v>
      </c>
      <c r="W23" s="18" t="str">
        <f t="shared" si="11"/>
        <v>531,532</v>
      </c>
      <c r="X23" s="18" t="str">
        <f t="shared" si="12"/>
        <v>5000,5000</v>
      </c>
      <c r="Y23" s="18" t="str">
        <f t="shared" si="13"/>
        <v>536,531,538,535,532,537,533,540</v>
      </c>
      <c r="Z23" s="18" t="str">
        <f t="shared" si="14"/>
        <v>1000,1000,1000,1000,1000,1000,1000,1000</v>
      </c>
      <c r="AA23" s="18" t="str">
        <f t="shared" si="8"/>
        <v>531,532|536,531,538,535,532,537,533,540</v>
      </c>
      <c r="AB23" s="18" t="str">
        <f t="shared" si="9"/>
        <v>5000,5000|1000,1000,1000,1000,1000,1000,1000,1000</v>
      </c>
      <c r="AC23" s="18">
        <f>VLOOKUP(I23,Sheet4!D:E,2,0)*1000+J23*100</f>
        <v>5100</v>
      </c>
    </row>
    <row r="24" spans="1:29" ht="16.5" customHeight="1">
      <c r="A24" s="5">
        <v>205</v>
      </c>
      <c r="B24" s="5">
        <v>5</v>
      </c>
      <c r="C24" s="17">
        <v>0</v>
      </c>
      <c r="D24" s="17" t="s">
        <v>76</v>
      </c>
      <c r="E24" s="18" t="str">
        <f t="shared" si="0"/>
        <v>5绿0</v>
      </c>
      <c r="G24" s="15" t="s">
        <v>72</v>
      </c>
      <c r="H24" s="15" t="s">
        <v>86</v>
      </c>
      <c r="I24" s="15" t="s">
        <v>63</v>
      </c>
      <c r="J24">
        <v>1</v>
      </c>
      <c r="K24">
        <v>0</v>
      </c>
      <c r="L24">
        <v>1</v>
      </c>
      <c r="N24" s="18">
        <f>VLOOKUP(H24,Sheet4!A:B,2,0)</f>
        <v>33</v>
      </c>
      <c r="O24" s="18" t="str">
        <f t="shared" si="1"/>
        <v>33橙1</v>
      </c>
      <c r="P24" s="18">
        <f t="shared" si="2"/>
        <v>541</v>
      </c>
      <c r="Q24" s="18" t="str">
        <f t="shared" si="10"/>
        <v/>
      </c>
      <c r="R24" s="18" t="str">
        <f t="shared" si="3"/>
        <v/>
      </c>
      <c r="S24" s="18">
        <f t="shared" si="4"/>
        <v>541</v>
      </c>
      <c r="T24" s="18">
        <f t="shared" si="5"/>
        <v>1000</v>
      </c>
      <c r="U24" s="18">
        <f t="shared" si="6"/>
        <v>10000</v>
      </c>
      <c r="V24" s="18">
        <f t="shared" si="7"/>
        <v>10000</v>
      </c>
      <c r="W24" s="18" t="str">
        <f t="shared" si="11"/>
        <v>531,532</v>
      </c>
      <c r="X24" s="18" t="str">
        <f t="shared" si="12"/>
        <v>5000,5000</v>
      </c>
      <c r="Y24" s="18" t="str">
        <f t="shared" si="13"/>
        <v>536,531,538,535,532,537,533,540,541</v>
      </c>
      <c r="Z24" s="18" t="str">
        <f t="shared" si="14"/>
        <v>1000,1000,1000,1000,1000,1000,1000,1000,1000</v>
      </c>
      <c r="AA24" s="18" t="str">
        <f t="shared" si="8"/>
        <v>531,532|536,531,538,535,532,537,533,540,541</v>
      </c>
      <c r="AB24" s="18" t="str">
        <f t="shared" si="9"/>
        <v>5000,5000|1000,1000,1000,1000,1000,1000,1000,1000,1000</v>
      </c>
      <c r="AC24" s="18">
        <f>VLOOKUP(I24,Sheet4!D:E,2,0)*1000+J24*100</f>
        <v>5100</v>
      </c>
    </row>
    <row r="25" spans="1:29" ht="16.5" customHeight="1">
      <c r="A25" s="5">
        <v>105</v>
      </c>
      <c r="B25" s="5">
        <v>5</v>
      </c>
      <c r="C25" s="17">
        <v>0</v>
      </c>
      <c r="D25" s="17" t="s">
        <v>78</v>
      </c>
      <c r="E25" s="18" t="str">
        <f t="shared" si="0"/>
        <v>5白0</v>
      </c>
      <c r="G25" s="15" t="s">
        <v>72</v>
      </c>
      <c r="H25" s="15" t="s">
        <v>87</v>
      </c>
      <c r="I25" s="15" t="s">
        <v>63</v>
      </c>
      <c r="J25">
        <v>1</v>
      </c>
      <c r="K25">
        <v>0</v>
      </c>
      <c r="L25">
        <v>1</v>
      </c>
      <c r="N25" s="18">
        <f>VLOOKUP(H25,Sheet4!A:B,2,0)</f>
        <v>61</v>
      </c>
      <c r="O25" s="18" t="str">
        <f t="shared" si="1"/>
        <v>61橙1</v>
      </c>
      <c r="P25" s="18">
        <f t="shared" si="2"/>
        <v>542</v>
      </c>
      <c r="Q25" s="18" t="str">
        <f t="shared" si="10"/>
        <v/>
      </c>
      <c r="R25" s="18" t="str">
        <f t="shared" si="3"/>
        <v/>
      </c>
      <c r="S25" s="18">
        <f t="shared" si="4"/>
        <v>542</v>
      </c>
      <c r="T25" s="18">
        <f t="shared" si="5"/>
        <v>1000</v>
      </c>
      <c r="U25" s="18">
        <f t="shared" si="6"/>
        <v>10000</v>
      </c>
      <c r="V25" s="18">
        <f t="shared" si="7"/>
        <v>10000</v>
      </c>
      <c r="W25" s="18" t="str">
        <f t="shared" si="11"/>
        <v>531,532</v>
      </c>
      <c r="X25" s="18" t="str">
        <f t="shared" si="12"/>
        <v>5000,5000</v>
      </c>
      <c r="Y25" s="18" t="str">
        <f t="shared" si="13"/>
        <v>536,531,538,535,532,537,533,540,541,542</v>
      </c>
      <c r="Z25" s="18" t="str">
        <f t="shared" si="14"/>
        <v>1000,1000,1000,1000,1000,1000,1000,1000,1000,1000</v>
      </c>
      <c r="AA25" s="18" t="str">
        <f t="shared" si="8"/>
        <v>531,532|536,531,538,535,532,537,533,540,541,542</v>
      </c>
      <c r="AB25" s="18" t="str">
        <f t="shared" si="9"/>
        <v>5000,5000|1000,1000,1000,1000,1000,1000,1000,1000,1000,1000</v>
      </c>
      <c r="AC25" s="18">
        <f>VLOOKUP(I25,Sheet4!D:E,2,0)*1000+J25*100</f>
        <v>5100</v>
      </c>
    </row>
    <row r="26" spans="1:29" ht="16.5" customHeight="1">
      <c r="A26" s="5">
        <v>506</v>
      </c>
      <c r="B26" s="5">
        <v>4</v>
      </c>
      <c r="C26" s="17">
        <v>0</v>
      </c>
      <c r="D26" s="17" t="s">
        <v>63</v>
      </c>
      <c r="E26" s="18" t="str">
        <f t="shared" si="0"/>
        <v>4橙0</v>
      </c>
      <c r="G26" s="15" t="s">
        <v>72</v>
      </c>
      <c r="H26" s="15" t="s">
        <v>73</v>
      </c>
      <c r="I26" s="15" t="s">
        <v>63</v>
      </c>
      <c r="J26">
        <v>2</v>
      </c>
      <c r="K26">
        <v>1</v>
      </c>
      <c r="L26">
        <v>0</v>
      </c>
      <c r="N26" s="18">
        <f>VLOOKUP(H26,Sheet4!A:B,2,0)</f>
        <v>4</v>
      </c>
      <c r="O26" s="18" t="str">
        <f t="shared" si="1"/>
        <v>4橙2</v>
      </c>
      <c r="P26" s="18">
        <f t="shared" si="2"/>
        <v>536</v>
      </c>
      <c r="Q26" s="18">
        <f t="shared" si="10"/>
        <v>536</v>
      </c>
      <c r="R26" s="18">
        <f t="shared" si="3"/>
        <v>5000</v>
      </c>
      <c r="S26" s="18" t="str">
        <f t="shared" si="4"/>
        <v/>
      </c>
      <c r="T26" s="18" t="str">
        <f t="shared" si="5"/>
        <v/>
      </c>
      <c r="U26" s="18">
        <f t="shared" si="6"/>
        <v>10000</v>
      </c>
      <c r="V26" s="18">
        <f t="shared" si="7"/>
        <v>10000</v>
      </c>
      <c r="W26" s="18">
        <f t="shared" si="11"/>
        <v>536</v>
      </c>
      <c r="X26" s="18">
        <f t="shared" si="12"/>
        <v>5000</v>
      </c>
      <c r="Y26" s="18" t="str">
        <f t="shared" si="13"/>
        <v/>
      </c>
      <c r="Z26" s="18" t="str">
        <f t="shared" si="14"/>
        <v/>
      </c>
      <c r="AA26" s="18" t="str">
        <f t="shared" si="8"/>
        <v>536|</v>
      </c>
      <c r="AB26" s="18" t="str">
        <f t="shared" si="9"/>
        <v>5000|</v>
      </c>
      <c r="AC26" s="18">
        <f>VLOOKUP(I26,Sheet4!D:E,2,0)*1000+J26*100</f>
        <v>5200</v>
      </c>
    </row>
    <row r="27" spans="1:29" ht="16.5" customHeight="1">
      <c r="A27" s="5">
        <v>406</v>
      </c>
      <c r="B27" s="5">
        <v>4</v>
      </c>
      <c r="C27" s="17">
        <v>0</v>
      </c>
      <c r="D27" s="17" t="s">
        <v>71</v>
      </c>
      <c r="E27" s="18" t="str">
        <f t="shared" si="0"/>
        <v>4紫0</v>
      </c>
      <c r="G27" s="15" t="s">
        <v>72</v>
      </c>
      <c r="H27" s="15" t="s">
        <v>75</v>
      </c>
      <c r="I27" s="15" t="s">
        <v>63</v>
      </c>
      <c r="J27">
        <v>2</v>
      </c>
      <c r="K27">
        <v>0</v>
      </c>
      <c r="L27">
        <v>1</v>
      </c>
      <c r="N27" s="18">
        <f>VLOOKUP(H27,Sheet4!A:B,2,0)</f>
        <v>9</v>
      </c>
      <c r="O27" s="18" t="str">
        <f t="shared" si="1"/>
        <v>9橙2</v>
      </c>
      <c r="P27" s="18">
        <f t="shared" si="2"/>
        <v>531</v>
      </c>
      <c r="Q27" s="18" t="str">
        <f t="shared" si="10"/>
        <v/>
      </c>
      <c r="R27" s="18" t="str">
        <f t="shared" si="3"/>
        <v/>
      </c>
      <c r="S27" s="18">
        <f t="shared" si="4"/>
        <v>531</v>
      </c>
      <c r="T27" s="18">
        <f t="shared" si="5"/>
        <v>1250</v>
      </c>
      <c r="U27" s="18">
        <f t="shared" si="6"/>
        <v>10000</v>
      </c>
      <c r="V27" s="18">
        <f t="shared" si="7"/>
        <v>10000</v>
      </c>
      <c r="W27" s="18">
        <f t="shared" si="11"/>
        <v>536</v>
      </c>
      <c r="X27" s="18">
        <f t="shared" si="12"/>
        <v>5000</v>
      </c>
      <c r="Y27" s="18">
        <f t="shared" si="13"/>
        <v>531</v>
      </c>
      <c r="Z27" s="18">
        <f t="shared" si="14"/>
        <v>1250</v>
      </c>
      <c r="AA27" s="18" t="str">
        <f t="shared" si="8"/>
        <v>536|531</v>
      </c>
      <c r="AB27" s="18" t="str">
        <f t="shared" si="9"/>
        <v>5000|1250</v>
      </c>
      <c r="AC27" s="18">
        <f>VLOOKUP(I27,Sheet4!D:E,2,0)*1000+J27*100</f>
        <v>5200</v>
      </c>
    </row>
    <row r="28" spans="1:29" ht="16.5" customHeight="1">
      <c r="A28" s="5">
        <v>306</v>
      </c>
      <c r="B28" s="5">
        <v>4</v>
      </c>
      <c r="C28" s="17">
        <v>0</v>
      </c>
      <c r="D28" s="17" t="s">
        <v>74</v>
      </c>
      <c r="E28" s="18" t="str">
        <f t="shared" si="0"/>
        <v>4蓝0</v>
      </c>
      <c r="G28" s="15" t="s">
        <v>72</v>
      </c>
      <c r="H28" s="15" t="s">
        <v>77</v>
      </c>
      <c r="I28" s="15" t="s">
        <v>63</v>
      </c>
      <c r="J28">
        <v>2</v>
      </c>
      <c r="K28">
        <v>0</v>
      </c>
      <c r="L28">
        <v>1</v>
      </c>
      <c r="N28" s="18">
        <f>VLOOKUP(H28,Sheet4!A:B,2,0)</f>
        <v>14</v>
      </c>
      <c r="O28" s="18" t="str">
        <f t="shared" si="1"/>
        <v>14橙2</v>
      </c>
      <c r="P28" s="18">
        <f t="shared" si="2"/>
        <v>538</v>
      </c>
      <c r="Q28" s="18" t="str">
        <f t="shared" si="10"/>
        <v/>
      </c>
      <c r="R28" s="18" t="str">
        <f t="shared" si="3"/>
        <v/>
      </c>
      <c r="S28" s="18">
        <f t="shared" si="4"/>
        <v>538</v>
      </c>
      <c r="T28" s="18">
        <f t="shared" si="5"/>
        <v>1250</v>
      </c>
      <c r="U28" s="18">
        <f t="shared" si="6"/>
        <v>10000</v>
      </c>
      <c r="V28" s="18">
        <f t="shared" si="7"/>
        <v>10000</v>
      </c>
      <c r="W28" s="18">
        <f t="shared" si="11"/>
        <v>536</v>
      </c>
      <c r="X28" s="18">
        <f t="shared" si="12"/>
        <v>5000</v>
      </c>
      <c r="Y28" s="18" t="str">
        <f t="shared" si="13"/>
        <v>531,538</v>
      </c>
      <c r="Z28" s="18" t="str">
        <f t="shared" si="14"/>
        <v>1250,1250</v>
      </c>
      <c r="AA28" s="18" t="str">
        <f t="shared" si="8"/>
        <v>536|531,538</v>
      </c>
      <c r="AB28" s="18" t="str">
        <f t="shared" si="9"/>
        <v>5000|1250,1250</v>
      </c>
      <c r="AC28" s="18">
        <f>VLOOKUP(I28,Sheet4!D:E,2,0)*1000+J28*100</f>
        <v>5200</v>
      </c>
    </row>
    <row r="29" spans="1:29" ht="16.5" customHeight="1">
      <c r="A29" s="5">
        <v>206</v>
      </c>
      <c r="B29" s="5">
        <v>4</v>
      </c>
      <c r="C29" s="17">
        <v>0</v>
      </c>
      <c r="D29" s="17" t="s">
        <v>76</v>
      </c>
      <c r="E29" s="18" t="str">
        <f t="shared" si="0"/>
        <v>4绿0</v>
      </c>
      <c r="G29" s="15" t="s">
        <v>72</v>
      </c>
      <c r="H29" s="15" t="s">
        <v>79</v>
      </c>
      <c r="I29" s="15" t="s">
        <v>63</v>
      </c>
      <c r="J29">
        <v>2</v>
      </c>
      <c r="K29">
        <v>1</v>
      </c>
      <c r="L29">
        <v>0</v>
      </c>
      <c r="N29" s="18">
        <f>VLOOKUP(H29,Sheet4!A:B,2,0)</f>
        <v>5</v>
      </c>
      <c r="O29" s="18" t="str">
        <f t="shared" si="1"/>
        <v>5橙2</v>
      </c>
      <c r="P29" s="18">
        <f t="shared" si="2"/>
        <v>535</v>
      </c>
      <c r="Q29" s="18">
        <f t="shared" si="10"/>
        <v>535</v>
      </c>
      <c r="R29" s="18">
        <f t="shared" si="3"/>
        <v>5000</v>
      </c>
      <c r="S29" s="18" t="str">
        <f t="shared" si="4"/>
        <v/>
      </c>
      <c r="T29" s="18" t="str">
        <f t="shared" si="5"/>
        <v/>
      </c>
      <c r="U29" s="18">
        <f t="shared" si="6"/>
        <v>10000</v>
      </c>
      <c r="V29" s="18">
        <f t="shared" si="7"/>
        <v>10000</v>
      </c>
      <c r="W29" s="18" t="str">
        <f t="shared" si="11"/>
        <v>536,535</v>
      </c>
      <c r="X29" s="18" t="str">
        <f t="shared" si="12"/>
        <v>5000,5000</v>
      </c>
      <c r="Y29" s="18" t="str">
        <f t="shared" si="13"/>
        <v>531,538</v>
      </c>
      <c r="Z29" s="18" t="str">
        <f t="shared" si="14"/>
        <v>1250,1250</v>
      </c>
      <c r="AA29" s="18" t="str">
        <f t="shared" si="8"/>
        <v>536,535|531,538</v>
      </c>
      <c r="AB29" s="18" t="str">
        <f t="shared" si="9"/>
        <v>5000,5000|1250,1250</v>
      </c>
      <c r="AC29" s="18">
        <f>VLOOKUP(I29,Sheet4!D:E,2,0)*1000+J29*100</f>
        <v>5200</v>
      </c>
    </row>
    <row r="30" spans="1:29" ht="16.5" customHeight="1">
      <c r="A30" s="5">
        <v>106</v>
      </c>
      <c r="B30" s="5">
        <v>4</v>
      </c>
      <c r="C30" s="17">
        <v>0</v>
      </c>
      <c r="D30" s="17" t="s">
        <v>78</v>
      </c>
      <c r="E30" s="18" t="str">
        <f t="shared" si="0"/>
        <v>4白0</v>
      </c>
      <c r="G30" s="15" t="s">
        <v>72</v>
      </c>
      <c r="H30" s="15" t="s">
        <v>80</v>
      </c>
      <c r="I30" s="15" t="s">
        <v>63</v>
      </c>
      <c r="J30">
        <v>2</v>
      </c>
      <c r="K30">
        <v>0</v>
      </c>
      <c r="L30">
        <v>1</v>
      </c>
      <c r="N30" s="18">
        <f>VLOOKUP(H30,Sheet4!A:B,2,0)</f>
        <v>10</v>
      </c>
      <c r="O30" s="18" t="str">
        <f t="shared" si="1"/>
        <v>10橙2</v>
      </c>
      <c r="P30" s="18">
        <f t="shared" si="2"/>
        <v>532</v>
      </c>
      <c r="Q30" s="18" t="str">
        <f t="shared" si="10"/>
        <v/>
      </c>
      <c r="R30" s="18" t="str">
        <f t="shared" si="3"/>
        <v/>
      </c>
      <c r="S30" s="18">
        <f t="shared" si="4"/>
        <v>532</v>
      </c>
      <c r="T30" s="18">
        <f t="shared" si="5"/>
        <v>1250</v>
      </c>
      <c r="U30" s="18">
        <f t="shared" si="6"/>
        <v>10000</v>
      </c>
      <c r="V30" s="18">
        <f t="shared" si="7"/>
        <v>10000</v>
      </c>
      <c r="W30" s="18" t="str">
        <f t="shared" si="11"/>
        <v>536,535</v>
      </c>
      <c r="X30" s="18" t="str">
        <f t="shared" si="12"/>
        <v>5000,5000</v>
      </c>
      <c r="Y30" s="18" t="str">
        <f t="shared" si="13"/>
        <v>531,538,532</v>
      </c>
      <c r="Z30" s="18" t="str">
        <f t="shared" si="14"/>
        <v>1250,1250,1250</v>
      </c>
      <c r="AA30" s="18" t="str">
        <f t="shared" si="8"/>
        <v>536,535|531,538,532</v>
      </c>
      <c r="AB30" s="18" t="str">
        <f t="shared" si="9"/>
        <v>5000,5000|1250,1250,1250</v>
      </c>
      <c r="AC30" s="18">
        <f>VLOOKUP(I30,Sheet4!D:E,2,0)*1000+J30*100</f>
        <v>5200</v>
      </c>
    </row>
    <row r="31" spans="1:29" ht="16.5" customHeight="1">
      <c r="A31" s="5">
        <v>507</v>
      </c>
      <c r="B31" s="5">
        <v>15</v>
      </c>
      <c r="C31" s="17">
        <v>0</v>
      </c>
      <c r="D31" s="17" t="s">
        <v>63</v>
      </c>
      <c r="E31" s="18" t="str">
        <f t="shared" si="0"/>
        <v>15橙0</v>
      </c>
      <c r="G31" s="15" t="s">
        <v>72</v>
      </c>
      <c r="H31" s="15" t="s">
        <v>81</v>
      </c>
      <c r="I31" s="15" t="s">
        <v>63</v>
      </c>
      <c r="J31">
        <v>2</v>
      </c>
      <c r="K31">
        <v>0</v>
      </c>
      <c r="L31">
        <v>1</v>
      </c>
      <c r="N31" s="18">
        <f>VLOOKUP(H31,Sheet4!A:B,2,0)</f>
        <v>15</v>
      </c>
      <c r="O31" s="18" t="str">
        <f t="shared" si="1"/>
        <v>15橙2</v>
      </c>
      <c r="P31" s="18">
        <f t="shared" si="2"/>
        <v>537</v>
      </c>
      <c r="Q31" s="18" t="str">
        <f t="shared" si="10"/>
        <v/>
      </c>
      <c r="R31" s="18" t="str">
        <f t="shared" si="3"/>
        <v/>
      </c>
      <c r="S31" s="18">
        <f t="shared" si="4"/>
        <v>537</v>
      </c>
      <c r="T31" s="18">
        <f t="shared" si="5"/>
        <v>1250</v>
      </c>
      <c r="U31" s="18">
        <f t="shared" si="6"/>
        <v>10000</v>
      </c>
      <c r="V31" s="18">
        <f t="shared" si="7"/>
        <v>10000</v>
      </c>
      <c r="W31" s="18" t="str">
        <f t="shared" si="11"/>
        <v>536,535</v>
      </c>
      <c r="X31" s="18" t="str">
        <f t="shared" si="12"/>
        <v>5000,5000</v>
      </c>
      <c r="Y31" s="18" t="str">
        <f t="shared" si="13"/>
        <v>531,538,532,537</v>
      </c>
      <c r="Z31" s="18" t="str">
        <f t="shared" si="14"/>
        <v>1250,1250,1250,1250</v>
      </c>
      <c r="AA31" s="18" t="str">
        <f t="shared" si="8"/>
        <v>536,535|531,538,532,537</v>
      </c>
      <c r="AB31" s="18" t="str">
        <f t="shared" si="9"/>
        <v>5000,5000|1250,1250,1250,1250</v>
      </c>
      <c r="AC31" s="18">
        <f>VLOOKUP(I31,Sheet4!D:E,2,0)*1000+J31*100</f>
        <v>5200</v>
      </c>
    </row>
    <row r="32" spans="1:29" ht="16.5" customHeight="1">
      <c r="A32" s="5">
        <v>407</v>
      </c>
      <c r="B32" s="5">
        <v>15</v>
      </c>
      <c r="C32" s="17">
        <v>0</v>
      </c>
      <c r="D32" s="17" t="s">
        <v>71</v>
      </c>
      <c r="E32" s="18" t="str">
        <f t="shared" si="0"/>
        <v>15紫0</v>
      </c>
      <c r="G32" s="15" t="s">
        <v>72</v>
      </c>
      <c r="H32" s="15" t="s">
        <v>82</v>
      </c>
      <c r="I32" s="15" t="s">
        <v>63</v>
      </c>
      <c r="J32">
        <v>2</v>
      </c>
      <c r="K32">
        <v>0</v>
      </c>
      <c r="L32">
        <v>0</v>
      </c>
      <c r="N32" s="18">
        <f>VLOOKUP(H32,Sheet4!A:B,2,0)</f>
        <v>18</v>
      </c>
      <c r="O32" s="18" t="str">
        <f t="shared" si="1"/>
        <v>18橙2</v>
      </c>
      <c r="P32" s="18">
        <f t="shared" si="2"/>
        <v>533</v>
      </c>
      <c r="Q32" s="18" t="str">
        <f t="shared" si="10"/>
        <v/>
      </c>
      <c r="R32" s="18" t="str">
        <f t="shared" si="3"/>
        <v/>
      </c>
      <c r="S32" s="18" t="str">
        <f t="shared" si="4"/>
        <v/>
      </c>
      <c r="T32" s="18" t="str">
        <f t="shared" si="5"/>
        <v/>
      </c>
      <c r="U32" s="18">
        <f t="shared" si="6"/>
        <v>10000</v>
      </c>
      <c r="V32" s="18">
        <f t="shared" si="7"/>
        <v>10000</v>
      </c>
      <c r="W32" s="18" t="str">
        <f t="shared" si="11"/>
        <v>536,535</v>
      </c>
      <c r="X32" s="18" t="str">
        <f t="shared" si="12"/>
        <v>5000,5000</v>
      </c>
      <c r="Y32" s="18" t="str">
        <f t="shared" si="13"/>
        <v>531,538,532,537</v>
      </c>
      <c r="Z32" s="18" t="str">
        <f t="shared" si="14"/>
        <v>1250,1250,1250,1250</v>
      </c>
      <c r="AA32" s="18" t="str">
        <f t="shared" si="8"/>
        <v>536,535|531,538,532,537</v>
      </c>
      <c r="AB32" s="18" t="str">
        <f t="shared" si="9"/>
        <v>5000,5000|1250,1250,1250,1250</v>
      </c>
      <c r="AC32" s="18">
        <f>VLOOKUP(I32,Sheet4!D:E,2,0)*1000+J32*100</f>
        <v>5200</v>
      </c>
    </row>
    <row r="33" spans="1:29" ht="16.5" customHeight="1">
      <c r="A33" s="5">
        <v>307</v>
      </c>
      <c r="B33" s="5">
        <v>15</v>
      </c>
      <c r="C33" s="17">
        <v>0</v>
      </c>
      <c r="D33" s="17" t="s">
        <v>74</v>
      </c>
      <c r="E33" s="18" t="str">
        <f t="shared" si="0"/>
        <v>15蓝0</v>
      </c>
      <c r="G33" s="15" t="s">
        <v>72</v>
      </c>
      <c r="H33" s="15" t="s">
        <v>83</v>
      </c>
      <c r="I33" s="15" t="s">
        <v>63</v>
      </c>
      <c r="J33">
        <v>2</v>
      </c>
      <c r="K33">
        <v>0</v>
      </c>
      <c r="L33">
        <v>1</v>
      </c>
      <c r="N33" s="18">
        <f>VLOOKUP(H33,Sheet4!A:B,2,0)</f>
        <v>23</v>
      </c>
      <c r="O33" s="18" t="str">
        <f t="shared" si="1"/>
        <v>23橙2</v>
      </c>
      <c r="P33" s="18">
        <f t="shared" si="2"/>
        <v>534</v>
      </c>
      <c r="Q33" s="18" t="str">
        <f t="shared" si="10"/>
        <v/>
      </c>
      <c r="R33" s="18" t="str">
        <f t="shared" si="3"/>
        <v/>
      </c>
      <c r="S33" s="18">
        <f t="shared" si="4"/>
        <v>534</v>
      </c>
      <c r="T33" s="18">
        <f t="shared" si="5"/>
        <v>1250</v>
      </c>
      <c r="U33" s="18">
        <f t="shared" si="6"/>
        <v>10000</v>
      </c>
      <c r="V33" s="18">
        <f t="shared" si="7"/>
        <v>10000</v>
      </c>
      <c r="W33" s="18" t="str">
        <f t="shared" si="11"/>
        <v>536,535</v>
      </c>
      <c r="X33" s="18" t="str">
        <f t="shared" si="12"/>
        <v>5000,5000</v>
      </c>
      <c r="Y33" s="18" t="str">
        <f t="shared" si="13"/>
        <v>531,538,532,537,534</v>
      </c>
      <c r="Z33" s="18" t="str">
        <f t="shared" si="14"/>
        <v>1250,1250,1250,1250,1250</v>
      </c>
      <c r="AA33" s="18" t="str">
        <f t="shared" si="8"/>
        <v>536,535|531,538,532,537,534</v>
      </c>
      <c r="AB33" s="18" t="str">
        <f t="shared" si="9"/>
        <v>5000,5000|1250,1250,1250,1250,1250</v>
      </c>
      <c r="AC33" s="18">
        <f>VLOOKUP(I33,Sheet4!D:E,2,0)*1000+J33*100</f>
        <v>5200</v>
      </c>
    </row>
    <row r="34" spans="1:29" ht="16.5" customHeight="1">
      <c r="A34" s="5">
        <v>207</v>
      </c>
      <c r="B34" s="5">
        <v>15</v>
      </c>
      <c r="C34" s="17">
        <v>0</v>
      </c>
      <c r="D34" s="17" t="s">
        <v>76</v>
      </c>
      <c r="E34" s="18" t="str">
        <f t="shared" si="0"/>
        <v>15绿0</v>
      </c>
      <c r="G34" s="15" t="s">
        <v>72</v>
      </c>
      <c r="H34" s="15" t="s">
        <v>84</v>
      </c>
      <c r="I34" s="15" t="s">
        <v>63</v>
      </c>
      <c r="J34">
        <v>2</v>
      </c>
      <c r="K34">
        <v>0</v>
      </c>
      <c r="L34">
        <v>0</v>
      </c>
      <c r="N34" s="18">
        <f>VLOOKUP(H34,Sheet4!A:B,2,0)</f>
        <v>40</v>
      </c>
      <c r="O34" s="18" t="str">
        <f t="shared" si="1"/>
        <v>40橙2</v>
      </c>
      <c r="P34" s="18">
        <f t="shared" si="2"/>
        <v>539</v>
      </c>
      <c r="Q34" s="18" t="str">
        <f t="shared" si="10"/>
        <v/>
      </c>
      <c r="R34" s="18" t="str">
        <f t="shared" si="3"/>
        <v/>
      </c>
      <c r="S34" s="18" t="str">
        <f t="shared" si="4"/>
        <v/>
      </c>
      <c r="T34" s="18" t="str">
        <f t="shared" si="5"/>
        <v/>
      </c>
      <c r="U34" s="18">
        <f t="shared" si="6"/>
        <v>10000</v>
      </c>
      <c r="V34" s="18">
        <f t="shared" si="7"/>
        <v>10000</v>
      </c>
      <c r="W34" s="18" t="str">
        <f t="shared" si="11"/>
        <v>536,535</v>
      </c>
      <c r="X34" s="18" t="str">
        <f t="shared" si="12"/>
        <v>5000,5000</v>
      </c>
      <c r="Y34" s="18" t="str">
        <f t="shared" si="13"/>
        <v>531,538,532,537,534</v>
      </c>
      <c r="Z34" s="18" t="str">
        <f t="shared" si="14"/>
        <v>1250,1250,1250,1250,1250</v>
      </c>
      <c r="AA34" s="18" t="str">
        <f t="shared" si="8"/>
        <v>536,535|531,538,532,537,534</v>
      </c>
      <c r="AB34" s="18" t="str">
        <f t="shared" si="9"/>
        <v>5000,5000|1250,1250,1250,1250,1250</v>
      </c>
      <c r="AC34" s="18">
        <f>VLOOKUP(I34,Sheet4!D:E,2,0)*1000+J34*100</f>
        <v>5200</v>
      </c>
    </row>
    <row r="35" spans="1:29" ht="16.5" customHeight="1">
      <c r="A35" s="5">
        <v>107</v>
      </c>
      <c r="B35" s="5">
        <v>15</v>
      </c>
      <c r="C35" s="17">
        <v>0</v>
      </c>
      <c r="D35" s="17" t="s">
        <v>78</v>
      </c>
      <c r="E35" s="18" t="str">
        <f t="shared" si="0"/>
        <v>15白0</v>
      </c>
      <c r="G35" s="15" t="s">
        <v>72</v>
      </c>
      <c r="H35" s="15" t="s">
        <v>85</v>
      </c>
      <c r="I35" s="15" t="s">
        <v>63</v>
      </c>
      <c r="J35">
        <v>2</v>
      </c>
      <c r="K35">
        <v>0</v>
      </c>
      <c r="L35">
        <v>1</v>
      </c>
      <c r="N35" s="18">
        <f>VLOOKUP(H35,Sheet4!A:B,2,0)</f>
        <v>28</v>
      </c>
      <c r="O35" s="18" t="str">
        <f t="shared" si="1"/>
        <v>28橙2</v>
      </c>
      <c r="P35" s="18">
        <f t="shared" si="2"/>
        <v>540</v>
      </c>
      <c r="Q35" s="18" t="str">
        <f t="shared" si="10"/>
        <v/>
      </c>
      <c r="R35" s="18" t="str">
        <f t="shared" si="3"/>
        <v/>
      </c>
      <c r="S35" s="18">
        <f t="shared" si="4"/>
        <v>540</v>
      </c>
      <c r="T35" s="18">
        <f t="shared" si="5"/>
        <v>1250</v>
      </c>
      <c r="U35" s="18">
        <f t="shared" si="6"/>
        <v>10000</v>
      </c>
      <c r="V35" s="18">
        <f t="shared" si="7"/>
        <v>10000</v>
      </c>
      <c r="W35" s="18" t="str">
        <f t="shared" si="11"/>
        <v>536,535</v>
      </c>
      <c r="X35" s="18" t="str">
        <f t="shared" si="12"/>
        <v>5000,5000</v>
      </c>
      <c r="Y35" s="18" t="str">
        <f t="shared" si="13"/>
        <v>531,538,532,537,534,540</v>
      </c>
      <c r="Z35" s="18" t="str">
        <f t="shared" si="14"/>
        <v>1250,1250,1250,1250,1250,1250</v>
      </c>
      <c r="AA35" s="18" t="str">
        <f t="shared" si="8"/>
        <v>536,535|531,538,532,537,534,540</v>
      </c>
      <c r="AB35" s="18" t="str">
        <f t="shared" si="9"/>
        <v>5000,5000|1250,1250,1250,1250,1250,1250</v>
      </c>
      <c r="AC35" s="18">
        <f>VLOOKUP(I35,Sheet4!D:E,2,0)*1000+J35*100</f>
        <v>5200</v>
      </c>
    </row>
    <row r="36" spans="1:29" ht="16.5" customHeight="1">
      <c r="A36" s="5">
        <v>508</v>
      </c>
      <c r="B36" s="5">
        <v>14</v>
      </c>
      <c r="C36" s="17">
        <v>0</v>
      </c>
      <c r="D36" s="17" t="s">
        <v>63</v>
      </c>
      <c r="E36" s="18" t="str">
        <f t="shared" si="0"/>
        <v>14橙0</v>
      </c>
      <c r="G36" s="15" t="s">
        <v>72</v>
      </c>
      <c r="H36" s="15" t="s">
        <v>86</v>
      </c>
      <c r="I36" s="15" t="s">
        <v>63</v>
      </c>
      <c r="J36">
        <v>2</v>
      </c>
      <c r="K36">
        <v>0</v>
      </c>
      <c r="L36">
        <v>1</v>
      </c>
      <c r="N36" s="18">
        <f>VLOOKUP(H36,Sheet4!A:B,2,0)</f>
        <v>33</v>
      </c>
      <c r="O36" s="18" t="str">
        <f t="shared" si="1"/>
        <v>33橙2</v>
      </c>
      <c r="P36" s="18">
        <f t="shared" si="2"/>
        <v>541</v>
      </c>
      <c r="Q36" s="18" t="str">
        <f t="shared" si="10"/>
        <v/>
      </c>
      <c r="R36" s="18" t="str">
        <f t="shared" si="3"/>
        <v/>
      </c>
      <c r="S36" s="18">
        <f t="shared" si="4"/>
        <v>541</v>
      </c>
      <c r="T36" s="18">
        <f t="shared" si="5"/>
        <v>1250</v>
      </c>
      <c r="U36" s="18">
        <f t="shared" si="6"/>
        <v>10000</v>
      </c>
      <c r="V36" s="18">
        <f t="shared" si="7"/>
        <v>10000</v>
      </c>
      <c r="W36" s="18" t="str">
        <f t="shared" si="11"/>
        <v>536,535</v>
      </c>
      <c r="X36" s="18" t="str">
        <f t="shared" si="12"/>
        <v>5000,5000</v>
      </c>
      <c r="Y36" s="18" t="str">
        <f t="shared" si="13"/>
        <v>531,538,532,537,534,540,541</v>
      </c>
      <c r="Z36" s="18" t="str">
        <f t="shared" si="14"/>
        <v>1250,1250,1250,1250,1250,1250,1250</v>
      </c>
      <c r="AA36" s="18" t="str">
        <f t="shared" si="8"/>
        <v>536,535|531,538,532,537,534,540,541</v>
      </c>
      <c r="AB36" s="18" t="str">
        <f t="shared" si="9"/>
        <v>5000,5000|1250,1250,1250,1250,1250,1250,1250</v>
      </c>
      <c r="AC36" s="18">
        <f>VLOOKUP(I36,Sheet4!D:E,2,0)*1000+J36*100</f>
        <v>5200</v>
      </c>
    </row>
    <row r="37" spans="1:29" ht="16.5" customHeight="1">
      <c r="A37" s="5">
        <v>408</v>
      </c>
      <c r="B37" s="5">
        <v>14</v>
      </c>
      <c r="C37" s="17">
        <v>0</v>
      </c>
      <c r="D37" s="17" t="s">
        <v>71</v>
      </c>
      <c r="E37" s="18" t="str">
        <f t="shared" si="0"/>
        <v>14紫0</v>
      </c>
      <c r="G37" s="15" t="s">
        <v>72</v>
      </c>
      <c r="H37" s="15" t="s">
        <v>87</v>
      </c>
      <c r="I37" s="15" t="s">
        <v>63</v>
      </c>
      <c r="J37">
        <v>2</v>
      </c>
      <c r="K37">
        <v>0</v>
      </c>
      <c r="L37">
        <v>1</v>
      </c>
      <c r="N37" s="18">
        <f>VLOOKUP(H37,Sheet4!A:B,2,0)</f>
        <v>61</v>
      </c>
      <c r="O37" s="18" t="str">
        <f t="shared" si="1"/>
        <v>61橙2</v>
      </c>
      <c r="P37" s="18">
        <f t="shared" si="2"/>
        <v>542</v>
      </c>
      <c r="Q37" s="18" t="str">
        <f t="shared" si="10"/>
        <v/>
      </c>
      <c r="R37" s="18" t="str">
        <f t="shared" si="3"/>
        <v/>
      </c>
      <c r="S37" s="18">
        <f t="shared" si="4"/>
        <v>542</v>
      </c>
      <c r="T37" s="18">
        <f t="shared" si="5"/>
        <v>1250</v>
      </c>
      <c r="U37" s="18">
        <f t="shared" si="6"/>
        <v>10000</v>
      </c>
      <c r="V37" s="18">
        <f t="shared" si="7"/>
        <v>10000</v>
      </c>
      <c r="W37" s="18" t="str">
        <f t="shared" si="11"/>
        <v>536,535</v>
      </c>
      <c r="X37" s="18" t="str">
        <f t="shared" si="12"/>
        <v>5000,5000</v>
      </c>
      <c r="Y37" s="18" t="str">
        <f t="shared" si="13"/>
        <v>531,538,532,537,534,540,541,542</v>
      </c>
      <c r="Z37" s="18" t="str">
        <f t="shared" si="14"/>
        <v>1250,1250,1250,1250,1250,1250,1250,1250</v>
      </c>
      <c r="AA37" s="18" t="str">
        <f t="shared" si="8"/>
        <v>536,535|531,538,532,537,534,540,541,542</v>
      </c>
      <c r="AB37" s="18" t="str">
        <f t="shared" si="9"/>
        <v>5000,5000|1250,1250,1250,1250,1250,1250,1250,1250</v>
      </c>
      <c r="AC37" s="18">
        <f>VLOOKUP(I37,Sheet4!D:E,2,0)*1000+J37*100</f>
        <v>5200</v>
      </c>
    </row>
    <row r="38" spans="1:29" ht="16.5" customHeight="1">
      <c r="A38" s="5">
        <v>308</v>
      </c>
      <c r="B38" s="5">
        <v>14</v>
      </c>
      <c r="C38" s="17">
        <v>0</v>
      </c>
      <c r="D38" s="17" t="s">
        <v>74</v>
      </c>
      <c r="E38" s="18" t="str">
        <f t="shared" si="0"/>
        <v>14蓝0</v>
      </c>
      <c r="G38" s="15" t="s">
        <v>72</v>
      </c>
      <c r="H38" s="15" t="s">
        <v>73</v>
      </c>
      <c r="I38" s="15" t="s">
        <v>63</v>
      </c>
      <c r="J38">
        <v>3</v>
      </c>
      <c r="K38">
        <v>1</v>
      </c>
      <c r="L38">
        <v>1111</v>
      </c>
      <c r="N38" s="18">
        <f>VLOOKUP(H38,Sheet4!A:B,2,0)</f>
        <v>4</v>
      </c>
      <c r="O38" s="18" t="str">
        <f t="shared" si="1"/>
        <v>4橙3</v>
      </c>
      <c r="P38" s="18">
        <f t="shared" si="2"/>
        <v>536</v>
      </c>
      <c r="Q38" s="18">
        <f t="shared" si="10"/>
        <v>536</v>
      </c>
      <c r="R38" s="18">
        <f t="shared" si="3"/>
        <v>2000</v>
      </c>
      <c r="S38" s="18">
        <f t="shared" si="4"/>
        <v>536</v>
      </c>
      <c r="T38" s="18">
        <f t="shared" si="5"/>
        <v>1111</v>
      </c>
      <c r="U38" s="18">
        <f t="shared" si="6"/>
        <v>10000</v>
      </c>
      <c r="V38" s="18">
        <f t="shared" si="7"/>
        <v>10000</v>
      </c>
      <c r="W38" s="18">
        <f t="shared" si="11"/>
        <v>536</v>
      </c>
      <c r="X38" s="18">
        <f t="shared" si="12"/>
        <v>2000</v>
      </c>
      <c r="Y38" s="18">
        <f t="shared" si="13"/>
        <v>536</v>
      </c>
      <c r="Z38" s="18">
        <f t="shared" si="14"/>
        <v>1111</v>
      </c>
      <c r="AA38" s="18" t="str">
        <f t="shared" si="8"/>
        <v>536|536</v>
      </c>
      <c r="AB38" s="18" t="str">
        <f t="shared" si="9"/>
        <v>2000|1111</v>
      </c>
      <c r="AC38" s="18">
        <f>VLOOKUP(I38,Sheet4!D:E,2,0)*1000+J38*100</f>
        <v>5300</v>
      </c>
    </row>
    <row r="39" spans="1:29" ht="16.5" customHeight="1">
      <c r="A39" s="5">
        <v>208</v>
      </c>
      <c r="B39" s="5">
        <v>14</v>
      </c>
      <c r="C39" s="17">
        <v>0</v>
      </c>
      <c r="D39" s="17" t="s">
        <v>76</v>
      </c>
      <c r="E39" s="18" t="str">
        <f t="shared" si="0"/>
        <v>14绿0</v>
      </c>
      <c r="G39" s="15" t="s">
        <v>72</v>
      </c>
      <c r="H39" s="15" t="s">
        <v>75</v>
      </c>
      <c r="I39" s="15" t="s">
        <v>63</v>
      </c>
      <c r="J39">
        <v>3</v>
      </c>
      <c r="K39">
        <v>1</v>
      </c>
      <c r="L39">
        <v>0</v>
      </c>
      <c r="N39" s="18">
        <f>VLOOKUP(H39,Sheet4!A:B,2,0)</f>
        <v>9</v>
      </c>
      <c r="O39" s="18" t="str">
        <f t="shared" si="1"/>
        <v>9橙3</v>
      </c>
      <c r="P39" s="18">
        <f t="shared" si="2"/>
        <v>531</v>
      </c>
      <c r="Q39" s="18">
        <f t="shared" si="10"/>
        <v>531</v>
      </c>
      <c r="R39" s="18">
        <f t="shared" si="3"/>
        <v>2000</v>
      </c>
      <c r="S39" s="18" t="str">
        <f t="shared" si="4"/>
        <v/>
      </c>
      <c r="T39" s="18" t="str">
        <f t="shared" si="5"/>
        <v/>
      </c>
      <c r="U39" s="18">
        <f t="shared" si="6"/>
        <v>10000</v>
      </c>
      <c r="V39" s="18">
        <f t="shared" si="7"/>
        <v>10000</v>
      </c>
      <c r="W39" s="18" t="str">
        <f t="shared" si="11"/>
        <v>536,531</v>
      </c>
      <c r="X39" s="18" t="str">
        <f t="shared" si="12"/>
        <v>2000,2000</v>
      </c>
      <c r="Y39" s="18">
        <f t="shared" si="13"/>
        <v>536</v>
      </c>
      <c r="Z39" s="18">
        <f t="shared" si="14"/>
        <v>1111</v>
      </c>
      <c r="AA39" s="18" t="str">
        <f t="shared" si="8"/>
        <v>536,531|536</v>
      </c>
      <c r="AB39" s="18" t="str">
        <f t="shared" si="9"/>
        <v>2000,2000|1111</v>
      </c>
      <c r="AC39" s="18">
        <f>VLOOKUP(I39,Sheet4!D:E,2,0)*1000+J39*100</f>
        <v>5300</v>
      </c>
    </row>
    <row r="40" spans="1:29" ht="16.5" customHeight="1">
      <c r="A40" s="5">
        <v>108</v>
      </c>
      <c r="B40" s="5">
        <v>14</v>
      </c>
      <c r="C40" s="17">
        <v>0</v>
      </c>
      <c r="D40" s="17" t="s">
        <v>78</v>
      </c>
      <c r="E40" s="18" t="str">
        <f t="shared" si="0"/>
        <v>14白0</v>
      </c>
      <c r="G40" s="15" t="s">
        <v>72</v>
      </c>
      <c r="H40" s="15" t="s">
        <v>77</v>
      </c>
      <c r="I40" s="15" t="s">
        <v>63</v>
      </c>
      <c r="J40">
        <v>3</v>
      </c>
      <c r="K40">
        <v>0</v>
      </c>
      <c r="L40">
        <v>1111</v>
      </c>
      <c r="N40" s="18">
        <f>VLOOKUP(H40,Sheet4!A:B,2,0)</f>
        <v>14</v>
      </c>
      <c r="O40" s="18" t="str">
        <f t="shared" si="1"/>
        <v>14橙3</v>
      </c>
      <c r="P40" s="18">
        <f t="shared" si="2"/>
        <v>538</v>
      </c>
      <c r="Q40" s="18" t="str">
        <f t="shared" si="10"/>
        <v/>
      </c>
      <c r="R40" s="18" t="str">
        <f t="shared" si="3"/>
        <v/>
      </c>
      <c r="S40" s="18">
        <f t="shared" si="4"/>
        <v>538</v>
      </c>
      <c r="T40" s="18">
        <f t="shared" si="5"/>
        <v>1111</v>
      </c>
      <c r="U40" s="18">
        <f t="shared" si="6"/>
        <v>10000</v>
      </c>
      <c r="V40" s="18">
        <f t="shared" si="7"/>
        <v>10000</v>
      </c>
      <c r="W40" s="18" t="str">
        <f t="shared" si="11"/>
        <v>536,531</v>
      </c>
      <c r="X40" s="18" t="str">
        <f t="shared" si="12"/>
        <v>2000,2000</v>
      </c>
      <c r="Y40" s="18" t="str">
        <f t="shared" si="13"/>
        <v>536,538</v>
      </c>
      <c r="Z40" s="18" t="str">
        <f t="shared" si="14"/>
        <v>1111,1111</v>
      </c>
      <c r="AA40" s="18" t="str">
        <f t="shared" si="8"/>
        <v>536,531|536,538</v>
      </c>
      <c r="AB40" s="18" t="str">
        <f t="shared" si="9"/>
        <v>2000,2000|1111,1111</v>
      </c>
      <c r="AC40" s="18">
        <f>VLOOKUP(I40,Sheet4!D:E,2,0)*1000+J40*100</f>
        <v>5300</v>
      </c>
    </row>
    <row r="41" spans="1:29" ht="16.5" customHeight="1">
      <c r="A41" s="5">
        <v>509</v>
      </c>
      <c r="B41" s="5">
        <v>40</v>
      </c>
      <c r="C41" s="17">
        <v>0</v>
      </c>
      <c r="D41" s="17" t="s">
        <v>63</v>
      </c>
      <c r="E41" s="18" t="str">
        <f t="shared" si="0"/>
        <v>40橙0</v>
      </c>
      <c r="G41" s="15" t="s">
        <v>72</v>
      </c>
      <c r="H41" s="15" t="s">
        <v>79</v>
      </c>
      <c r="I41" s="15" t="s">
        <v>63</v>
      </c>
      <c r="J41">
        <v>3</v>
      </c>
      <c r="K41">
        <v>1</v>
      </c>
      <c r="L41">
        <v>1111</v>
      </c>
      <c r="N41" s="18">
        <f>VLOOKUP(H41,Sheet4!A:B,2,0)</f>
        <v>5</v>
      </c>
      <c r="O41" s="18" t="str">
        <f t="shared" si="1"/>
        <v>5橙3</v>
      </c>
      <c r="P41" s="18">
        <f t="shared" si="2"/>
        <v>535</v>
      </c>
      <c r="Q41" s="18">
        <f t="shared" si="10"/>
        <v>535</v>
      </c>
      <c r="R41" s="18">
        <f t="shared" si="3"/>
        <v>2000</v>
      </c>
      <c r="S41" s="18">
        <f t="shared" si="4"/>
        <v>535</v>
      </c>
      <c r="T41" s="18">
        <f t="shared" si="5"/>
        <v>1111</v>
      </c>
      <c r="U41" s="18">
        <f t="shared" si="6"/>
        <v>10000</v>
      </c>
      <c r="V41" s="18">
        <f t="shared" si="7"/>
        <v>10000</v>
      </c>
      <c r="W41" s="18" t="str">
        <f t="shared" si="11"/>
        <v>536,531,535</v>
      </c>
      <c r="X41" s="18" t="str">
        <f t="shared" si="12"/>
        <v>2000,2000,2000</v>
      </c>
      <c r="Y41" s="18" t="str">
        <f t="shared" si="13"/>
        <v>536,538,535</v>
      </c>
      <c r="Z41" s="18" t="str">
        <f t="shared" si="14"/>
        <v>1111,1111,1111</v>
      </c>
      <c r="AA41" s="18" t="str">
        <f t="shared" si="8"/>
        <v>536,531,535|536,538,535</v>
      </c>
      <c r="AB41" s="18" t="str">
        <f t="shared" si="9"/>
        <v>2000,2000,2000|1111,1111,1111</v>
      </c>
      <c r="AC41" s="18">
        <f>VLOOKUP(I41,Sheet4!D:E,2,0)*1000+J41*100</f>
        <v>5300</v>
      </c>
    </row>
    <row r="42" spans="1:29" ht="16.5" customHeight="1">
      <c r="A42" s="5">
        <v>409</v>
      </c>
      <c r="B42" s="5">
        <v>40</v>
      </c>
      <c r="C42" s="17">
        <v>0</v>
      </c>
      <c r="D42" s="17" t="s">
        <v>71</v>
      </c>
      <c r="E42" s="18" t="str">
        <f t="shared" si="0"/>
        <v>40紫0</v>
      </c>
      <c r="G42" s="15" t="s">
        <v>72</v>
      </c>
      <c r="H42" s="15" t="s">
        <v>80</v>
      </c>
      <c r="I42" s="15" t="s">
        <v>63</v>
      </c>
      <c r="J42">
        <v>3</v>
      </c>
      <c r="K42">
        <v>1</v>
      </c>
      <c r="L42">
        <v>0</v>
      </c>
      <c r="N42" s="18">
        <f>VLOOKUP(H42,Sheet4!A:B,2,0)</f>
        <v>10</v>
      </c>
      <c r="O42" s="18" t="str">
        <f t="shared" si="1"/>
        <v>10橙3</v>
      </c>
      <c r="P42" s="18">
        <f t="shared" si="2"/>
        <v>532</v>
      </c>
      <c r="Q42" s="18">
        <f t="shared" si="10"/>
        <v>532</v>
      </c>
      <c r="R42" s="18">
        <f t="shared" si="3"/>
        <v>2000</v>
      </c>
      <c r="S42" s="18" t="str">
        <f t="shared" si="4"/>
        <v/>
      </c>
      <c r="T42" s="18" t="str">
        <f t="shared" si="5"/>
        <v/>
      </c>
      <c r="U42" s="18">
        <f t="shared" si="6"/>
        <v>10000</v>
      </c>
      <c r="V42" s="18">
        <f t="shared" si="7"/>
        <v>10000</v>
      </c>
      <c r="W42" s="18" t="str">
        <f t="shared" si="11"/>
        <v>536,531,535,532</v>
      </c>
      <c r="X42" s="18" t="str">
        <f t="shared" si="12"/>
        <v>2000,2000,2000,2000</v>
      </c>
      <c r="Y42" s="18" t="str">
        <f t="shared" si="13"/>
        <v>536,538,535</v>
      </c>
      <c r="Z42" s="18" t="str">
        <f t="shared" si="14"/>
        <v>1111,1111,1111</v>
      </c>
      <c r="AA42" s="18" t="str">
        <f t="shared" si="8"/>
        <v>536,531,535,532|536,538,535</v>
      </c>
      <c r="AB42" s="18" t="str">
        <f t="shared" si="9"/>
        <v>2000,2000,2000,2000|1111,1111,1111</v>
      </c>
      <c r="AC42" s="18">
        <f>VLOOKUP(I42,Sheet4!D:E,2,0)*1000+J42*100</f>
        <v>5300</v>
      </c>
    </row>
    <row r="43" spans="1:29" ht="16.5" customHeight="1">
      <c r="A43" s="5">
        <v>309</v>
      </c>
      <c r="B43" s="5">
        <v>40</v>
      </c>
      <c r="C43" s="17">
        <v>0</v>
      </c>
      <c r="D43" s="17" t="s">
        <v>74</v>
      </c>
      <c r="E43" s="18" t="str">
        <f t="shared" si="0"/>
        <v>40蓝0</v>
      </c>
      <c r="G43" s="15" t="s">
        <v>72</v>
      </c>
      <c r="H43" s="15" t="s">
        <v>81</v>
      </c>
      <c r="I43" s="15" t="s">
        <v>63</v>
      </c>
      <c r="J43">
        <v>3</v>
      </c>
      <c r="K43">
        <v>0</v>
      </c>
      <c r="L43">
        <v>1111</v>
      </c>
      <c r="N43" s="18">
        <f>VLOOKUP(H43,Sheet4!A:B,2,0)</f>
        <v>15</v>
      </c>
      <c r="O43" s="18" t="str">
        <f t="shared" si="1"/>
        <v>15橙3</v>
      </c>
      <c r="P43" s="18">
        <f t="shared" si="2"/>
        <v>537</v>
      </c>
      <c r="Q43" s="18" t="str">
        <f t="shared" si="10"/>
        <v/>
      </c>
      <c r="R43" s="18" t="str">
        <f t="shared" si="3"/>
        <v/>
      </c>
      <c r="S43" s="18">
        <f t="shared" si="4"/>
        <v>537</v>
      </c>
      <c r="T43" s="18">
        <f t="shared" si="5"/>
        <v>1111</v>
      </c>
      <c r="U43" s="18">
        <f t="shared" si="6"/>
        <v>10000</v>
      </c>
      <c r="V43" s="18">
        <f t="shared" si="7"/>
        <v>10000</v>
      </c>
      <c r="W43" s="18" t="str">
        <f t="shared" si="11"/>
        <v>536,531,535,532</v>
      </c>
      <c r="X43" s="18" t="str">
        <f t="shared" si="12"/>
        <v>2000,2000,2000,2000</v>
      </c>
      <c r="Y43" s="18" t="str">
        <f t="shared" si="13"/>
        <v>536,538,535,537</v>
      </c>
      <c r="Z43" s="18" t="str">
        <f t="shared" si="14"/>
        <v>1111,1111,1111,1111</v>
      </c>
      <c r="AA43" s="18" t="str">
        <f t="shared" si="8"/>
        <v>536,531,535,532|536,538,535,537</v>
      </c>
      <c r="AB43" s="18" t="str">
        <f t="shared" si="9"/>
        <v>2000,2000,2000,2000|1111,1111,1111,1111</v>
      </c>
      <c r="AC43" s="18">
        <f>VLOOKUP(I43,Sheet4!D:E,2,0)*1000+J43*100</f>
        <v>5300</v>
      </c>
    </row>
    <row r="44" spans="1:29" ht="16.5" customHeight="1">
      <c r="A44" s="5">
        <v>209</v>
      </c>
      <c r="B44" s="5">
        <v>40</v>
      </c>
      <c r="C44" s="17">
        <v>0</v>
      </c>
      <c r="D44" s="17" t="s">
        <v>76</v>
      </c>
      <c r="E44" s="18" t="str">
        <f t="shared" si="0"/>
        <v>40绿0</v>
      </c>
      <c r="G44" s="15" t="s">
        <v>72</v>
      </c>
      <c r="H44" s="15" t="s">
        <v>82</v>
      </c>
      <c r="I44" s="15" t="s">
        <v>63</v>
      </c>
      <c r="J44">
        <v>3</v>
      </c>
      <c r="K44">
        <v>0</v>
      </c>
      <c r="L44">
        <v>1111</v>
      </c>
      <c r="N44" s="18">
        <f>VLOOKUP(H44,Sheet4!A:B,2,0)</f>
        <v>18</v>
      </c>
      <c r="O44" s="18" t="str">
        <f t="shared" si="1"/>
        <v>18橙3</v>
      </c>
      <c r="P44" s="18">
        <f t="shared" si="2"/>
        <v>533</v>
      </c>
      <c r="Q44" s="18" t="str">
        <f t="shared" si="10"/>
        <v/>
      </c>
      <c r="R44" s="18" t="str">
        <f t="shared" si="3"/>
        <v/>
      </c>
      <c r="S44" s="18">
        <f t="shared" si="4"/>
        <v>533</v>
      </c>
      <c r="T44" s="18">
        <f t="shared" si="5"/>
        <v>1111</v>
      </c>
      <c r="U44" s="18">
        <f t="shared" si="6"/>
        <v>10000</v>
      </c>
      <c r="V44" s="18">
        <f t="shared" si="7"/>
        <v>10000</v>
      </c>
      <c r="W44" s="18" t="str">
        <f t="shared" si="11"/>
        <v>536,531,535,532</v>
      </c>
      <c r="X44" s="18" t="str">
        <f t="shared" si="12"/>
        <v>2000,2000,2000,2000</v>
      </c>
      <c r="Y44" s="18" t="str">
        <f t="shared" si="13"/>
        <v>536,538,535,537,533</v>
      </c>
      <c r="Z44" s="18" t="str">
        <f t="shared" si="14"/>
        <v>1111,1111,1111,1111,1111</v>
      </c>
      <c r="AA44" s="18" t="str">
        <f t="shared" si="8"/>
        <v>536,531,535,532|536,538,535,537,533</v>
      </c>
      <c r="AB44" s="18" t="str">
        <f t="shared" si="9"/>
        <v>2000,2000,2000,2000|1111,1111,1111,1111,1111</v>
      </c>
      <c r="AC44" s="18">
        <f>VLOOKUP(I44,Sheet4!D:E,2,0)*1000+J44*100</f>
        <v>5300</v>
      </c>
    </row>
    <row r="45" spans="1:29" ht="16.5" customHeight="1">
      <c r="A45" s="5">
        <v>109</v>
      </c>
      <c r="B45" s="5">
        <v>40</v>
      </c>
      <c r="C45" s="17">
        <v>0</v>
      </c>
      <c r="D45" s="17" t="s">
        <v>78</v>
      </c>
      <c r="E45" s="18" t="str">
        <f t="shared" si="0"/>
        <v>40白0</v>
      </c>
      <c r="G45" s="15" t="s">
        <v>72</v>
      </c>
      <c r="H45" s="15" t="s">
        <v>83</v>
      </c>
      <c r="I45" s="15" t="s">
        <v>63</v>
      </c>
      <c r="J45">
        <v>3</v>
      </c>
      <c r="K45">
        <v>0</v>
      </c>
      <c r="L45">
        <v>1111</v>
      </c>
      <c r="N45" s="18">
        <f>VLOOKUP(H45,Sheet4!A:B,2,0)</f>
        <v>23</v>
      </c>
      <c r="O45" s="18" t="str">
        <f t="shared" si="1"/>
        <v>23橙3</v>
      </c>
      <c r="P45" s="18">
        <f t="shared" si="2"/>
        <v>534</v>
      </c>
      <c r="Q45" s="18" t="str">
        <f t="shared" si="10"/>
        <v/>
      </c>
      <c r="R45" s="18" t="str">
        <f t="shared" si="3"/>
        <v/>
      </c>
      <c r="S45" s="18">
        <f t="shared" si="4"/>
        <v>534</v>
      </c>
      <c r="T45" s="18">
        <f t="shared" si="5"/>
        <v>1111</v>
      </c>
      <c r="U45" s="18">
        <f t="shared" si="6"/>
        <v>10000</v>
      </c>
      <c r="V45" s="18">
        <f t="shared" si="7"/>
        <v>10000</v>
      </c>
      <c r="W45" s="18" t="str">
        <f t="shared" si="11"/>
        <v>536,531,535,532</v>
      </c>
      <c r="X45" s="18" t="str">
        <f t="shared" si="12"/>
        <v>2000,2000,2000,2000</v>
      </c>
      <c r="Y45" s="18" t="str">
        <f t="shared" si="13"/>
        <v>536,538,535,537,533,534</v>
      </c>
      <c r="Z45" s="18" t="str">
        <f t="shared" si="14"/>
        <v>1111,1111,1111,1111,1111,1111</v>
      </c>
      <c r="AA45" s="18" t="str">
        <f t="shared" si="8"/>
        <v>536,531,535,532|536,538,535,537,533,534</v>
      </c>
      <c r="AB45" s="18" t="str">
        <f t="shared" si="9"/>
        <v>2000,2000,2000,2000|1111,1111,1111,1111,1111,1111</v>
      </c>
      <c r="AC45" s="18">
        <f>VLOOKUP(I45,Sheet4!D:E,2,0)*1000+J45*100</f>
        <v>5300</v>
      </c>
    </row>
    <row r="46" spans="1:29" ht="16.5" customHeight="1">
      <c r="A46" s="5">
        <v>510</v>
      </c>
      <c r="B46" s="5">
        <v>28</v>
      </c>
      <c r="C46" s="17">
        <v>0</v>
      </c>
      <c r="D46" s="17" t="s">
        <v>63</v>
      </c>
      <c r="E46" s="18" t="str">
        <f t="shared" si="0"/>
        <v>28橙0</v>
      </c>
      <c r="G46" s="15" t="s">
        <v>72</v>
      </c>
      <c r="H46" s="15" t="s">
        <v>84</v>
      </c>
      <c r="I46" s="15" t="s">
        <v>63</v>
      </c>
      <c r="J46">
        <v>3</v>
      </c>
      <c r="K46">
        <v>1</v>
      </c>
      <c r="L46">
        <v>0</v>
      </c>
      <c r="N46" s="18">
        <f>VLOOKUP(H46,Sheet4!A:B,2,0)</f>
        <v>40</v>
      </c>
      <c r="O46" s="18" t="str">
        <f t="shared" si="1"/>
        <v>40橙3</v>
      </c>
      <c r="P46" s="18">
        <f t="shared" si="2"/>
        <v>539</v>
      </c>
      <c r="Q46" s="18">
        <f t="shared" si="10"/>
        <v>539</v>
      </c>
      <c r="R46" s="18">
        <f t="shared" si="3"/>
        <v>2000</v>
      </c>
      <c r="S46" s="18" t="str">
        <f t="shared" si="4"/>
        <v/>
      </c>
      <c r="T46" s="18" t="str">
        <f t="shared" si="5"/>
        <v/>
      </c>
      <c r="U46" s="18">
        <f t="shared" si="6"/>
        <v>10000</v>
      </c>
      <c r="V46" s="18">
        <f t="shared" si="7"/>
        <v>10000</v>
      </c>
      <c r="W46" s="18" t="str">
        <f t="shared" si="11"/>
        <v>536,531,535,532,539</v>
      </c>
      <c r="X46" s="18" t="str">
        <f t="shared" si="12"/>
        <v>2000,2000,2000,2000,2000</v>
      </c>
      <c r="Y46" s="18" t="str">
        <f t="shared" si="13"/>
        <v>536,538,535,537,533,534</v>
      </c>
      <c r="Z46" s="18" t="str">
        <f t="shared" si="14"/>
        <v>1111,1111,1111,1111,1111,1111</v>
      </c>
      <c r="AA46" s="18" t="str">
        <f t="shared" si="8"/>
        <v>536,531,535,532,539|536,538,535,537,533,534</v>
      </c>
      <c r="AB46" s="18" t="str">
        <f t="shared" si="9"/>
        <v>2000,2000,2000,2000,2000|1111,1111,1111,1111,1111,1111</v>
      </c>
      <c r="AC46" s="18">
        <f>VLOOKUP(I46,Sheet4!D:E,2,0)*1000+J46*100</f>
        <v>5300</v>
      </c>
    </row>
    <row r="47" spans="1:29" ht="16.5" customHeight="1">
      <c r="A47" s="5">
        <v>410</v>
      </c>
      <c r="B47" s="5">
        <v>28</v>
      </c>
      <c r="C47" s="17">
        <v>0</v>
      </c>
      <c r="D47" s="17" t="s">
        <v>71</v>
      </c>
      <c r="E47" s="18" t="str">
        <f t="shared" si="0"/>
        <v>28紫0</v>
      </c>
      <c r="G47" s="15" t="s">
        <v>72</v>
      </c>
      <c r="H47" s="15" t="s">
        <v>85</v>
      </c>
      <c r="I47" s="15" t="s">
        <v>63</v>
      </c>
      <c r="J47">
        <v>3</v>
      </c>
      <c r="K47">
        <v>0</v>
      </c>
      <c r="L47">
        <v>1111</v>
      </c>
      <c r="N47" s="18">
        <f>VLOOKUP(H47,Sheet4!A:B,2,0)</f>
        <v>28</v>
      </c>
      <c r="O47" s="18" t="str">
        <f t="shared" si="1"/>
        <v>28橙3</v>
      </c>
      <c r="P47" s="18">
        <f t="shared" si="2"/>
        <v>540</v>
      </c>
      <c r="Q47" s="18" t="str">
        <f t="shared" si="10"/>
        <v/>
      </c>
      <c r="R47" s="18" t="str">
        <f t="shared" si="3"/>
        <v/>
      </c>
      <c r="S47" s="18">
        <f t="shared" si="4"/>
        <v>540</v>
      </c>
      <c r="T47" s="18">
        <f t="shared" si="5"/>
        <v>1111</v>
      </c>
      <c r="U47" s="18">
        <f t="shared" si="6"/>
        <v>10000</v>
      </c>
      <c r="V47" s="18">
        <f t="shared" si="7"/>
        <v>10000</v>
      </c>
      <c r="W47" s="18" t="str">
        <f t="shared" si="11"/>
        <v>536,531,535,532,539</v>
      </c>
      <c r="X47" s="18" t="str">
        <f t="shared" si="12"/>
        <v>2000,2000,2000,2000,2000</v>
      </c>
      <c r="Y47" s="18" t="str">
        <f t="shared" si="13"/>
        <v>536,538,535,537,533,534,540</v>
      </c>
      <c r="Z47" s="18" t="str">
        <f t="shared" si="14"/>
        <v>1111,1111,1111,1111,1111,1111,1111</v>
      </c>
      <c r="AA47" s="18" t="str">
        <f t="shared" si="8"/>
        <v>536,531,535,532,539|536,538,535,537,533,534,540</v>
      </c>
      <c r="AB47" s="18" t="str">
        <f t="shared" si="9"/>
        <v>2000,2000,2000,2000,2000|1111,1111,1111,1111,1111,1111,1111</v>
      </c>
      <c r="AC47" s="18">
        <f>VLOOKUP(I47,Sheet4!D:E,2,0)*1000+J47*100</f>
        <v>5300</v>
      </c>
    </row>
    <row r="48" spans="1:29" ht="16.5" customHeight="1">
      <c r="A48" s="5">
        <v>310</v>
      </c>
      <c r="B48" s="5">
        <v>28</v>
      </c>
      <c r="C48" s="17">
        <v>0</v>
      </c>
      <c r="D48" s="17" t="s">
        <v>74</v>
      </c>
      <c r="E48" s="18" t="str">
        <f t="shared" si="0"/>
        <v>28蓝0</v>
      </c>
      <c r="G48" s="15" t="s">
        <v>72</v>
      </c>
      <c r="H48" s="15" t="s">
        <v>86</v>
      </c>
      <c r="I48" s="15" t="s">
        <v>63</v>
      </c>
      <c r="J48">
        <v>3</v>
      </c>
      <c r="K48">
        <v>0</v>
      </c>
      <c r="L48">
        <v>1111</v>
      </c>
      <c r="N48" s="18">
        <f>VLOOKUP(H48,Sheet4!A:B,2,0)</f>
        <v>33</v>
      </c>
      <c r="O48" s="18" t="str">
        <f t="shared" si="1"/>
        <v>33橙3</v>
      </c>
      <c r="P48" s="18">
        <f t="shared" si="2"/>
        <v>541</v>
      </c>
      <c r="Q48" s="18" t="str">
        <f t="shared" si="10"/>
        <v/>
      </c>
      <c r="R48" s="18" t="str">
        <f t="shared" si="3"/>
        <v/>
      </c>
      <c r="S48" s="18">
        <f t="shared" si="4"/>
        <v>541</v>
      </c>
      <c r="T48" s="18">
        <f t="shared" si="5"/>
        <v>1111</v>
      </c>
      <c r="U48" s="18">
        <f t="shared" si="6"/>
        <v>10000</v>
      </c>
      <c r="V48" s="18">
        <f t="shared" si="7"/>
        <v>10000</v>
      </c>
      <c r="W48" s="18" t="str">
        <f t="shared" si="11"/>
        <v>536,531,535,532,539</v>
      </c>
      <c r="X48" s="18" t="str">
        <f t="shared" si="12"/>
        <v>2000,2000,2000,2000,2000</v>
      </c>
      <c r="Y48" s="18" t="str">
        <f t="shared" si="13"/>
        <v>536,538,535,537,533,534,540,541</v>
      </c>
      <c r="Z48" s="18" t="str">
        <f t="shared" si="14"/>
        <v>1111,1111,1111,1111,1111,1111,1111,1111</v>
      </c>
      <c r="AA48" s="18" t="str">
        <f t="shared" si="8"/>
        <v>536,531,535,532,539|536,538,535,537,533,534,540,541</v>
      </c>
      <c r="AB48" s="18" t="str">
        <f t="shared" si="9"/>
        <v>2000,2000,2000,2000,2000|1111,1111,1111,1111,1111,1111,1111,1111</v>
      </c>
      <c r="AC48" s="18">
        <f>VLOOKUP(I48,Sheet4!D:E,2,0)*1000+J48*100</f>
        <v>5300</v>
      </c>
    </row>
    <row r="49" spans="1:29" ht="16.5" customHeight="1">
      <c r="A49" s="5">
        <v>210</v>
      </c>
      <c r="B49" s="5">
        <v>28</v>
      </c>
      <c r="C49" s="17">
        <v>0</v>
      </c>
      <c r="D49" s="17" t="s">
        <v>76</v>
      </c>
      <c r="E49" s="18" t="str">
        <f t="shared" si="0"/>
        <v>28绿0</v>
      </c>
      <c r="G49" s="15" t="s">
        <v>72</v>
      </c>
      <c r="H49" s="15" t="s">
        <v>87</v>
      </c>
      <c r="I49" s="15" t="s">
        <v>63</v>
      </c>
      <c r="J49">
        <v>3</v>
      </c>
      <c r="K49">
        <v>0</v>
      </c>
      <c r="L49">
        <v>1112</v>
      </c>
      <c r="N49" s="18">
        <f>VLOOKUP(H49,Sheet4!A:B,2,0)</f>
        <v>61</v>
      </c>
      <c r="O49" s="18" t="str">
        <f t="shared" si="1"/>
        <v>61橙3</v>
      </c>
      <c r="P49" s="18">
        <f t="shared" si="2"/>
        <v>542</v>
      </c>
      <c r="Q49" s="18" t="str">
        <f t="shared" si="10"/>
        <v/>
      </c>
      <c r="R49" s="18" t="str">
        <f t="shared" si="3"/>
        <v/>
      </c>
      <c r="S49" s="18">
        <f t="shared" si="4"/>
        <v>542</v>
      </c>
      <c r="T49" s="18">
        <f t="shared" si="5"/>
        <v>1112</v>
      </c>
      <c r="U49" s="18">
        <f t="shared" si="6"/>
        <v>10000</v>
      </c>
      <c r="V49" s="18">
        <f t="shared" si="7"/>
        <v>10000</v>
      </c>
      <c r="W49" s="18" t="str">
        <f t="shared" si="11"/>
        <v>536,531,535,532,539</v>
      </c>
      <c r="X49" s="18" t="str">
        <f t="shared" si="12"/>
        <v>2000,2000,2000,2000,2000</v>
      </c>
      <c r="Y49" s="18" t="str">
        <f t="shared" si="13"/>
        <v>536,538,535,537,533,534,540,541,542</v>
      </c>
      <c r="Z49" s="18" t="str">
        <f t="shared" si="14"/>
        <v>1111,1111,1111,1111,1111,1111,1111,1111,1112</v>
      </c>
      <c r="AA49" s="18" t="str">
        <f t="shared" si="8"/>
        <v>536,531,535,532,539|536,538,535,537,533,534,540,541,542</v>
      </c>
      <c r="AB49" s="18" t="str">
        <f t="shared" si="9"/>
        <v>2000,2000,2000,2000,2000|1111,1111,1111,1111,1111,1111,1111,1111,1112</v>
      </c>
      <c r="AC49" s="18">
        <f>VLOOKUP(I49,Sheet4!D:E,2,0)*1000+J49*100</f>
        <v>5300</v>
      </c>
    </row>
    <row r="50" spans="1:29" ht="16.5" customHeight="1">
      <c r="A50" s="5">
        <v>110</v>
      </c>
      <c r="B50" s="5">
        <v>28</v>
      </c>
      <c r="C50" s="17">
        <v>0</v>
      </c>
      <c r="D50" s="17" t="s">
        <v>78</v>
      </c>
      <c r="E50" s="18" t="str">
        <f t="shared" si="0"/>
        <v>28白0</v>
      </c>
      <c r="G50" s="15" t="s">
        <v>72</v>
      </c>
      <c r="H50" s="15" t="s">
        <v>73</v>
      </c>
      <c r="I50" s="15" t="s">
        <v>71</v>
      </c>
      <c r="J50">
        <v>0</v>
      </c>
      <c r="K50">
        <v>1</v>
      </c>
      <c r="L50">
        <v>1111</v>
      </c>
      <c r="N50" s="18">
        <f>VLOOKUP(H50,Sheet4!A:B,2,0)</f>
        <v>4</v>
      </c>
      <c r="O50" s="18" t="str">
        <f t="shared" si="1"/>
        <v>4紫0</v>
      </c>
      <c r="P50" s="18">
        <f t="shared" si="2"/>
        <v>406</v>
      </c>
      <c r="Q50" s="18">
        <f t="shared" si="10"/>
        <v>406</v>
      </c>
      <c r="R50" s="18">
        <f t="shared" si="3"/>
        <v>2500</v>
      </c>
      <c r="S50" s="18">
        <f t="shared" si="4"/>
        <v>406</v>
      </c>
      <c r="T50" s="18">
        <f t="shared" si="5"/>
        <v>1111</v>
      </c>
      <c r="U50" s="18">
        <f t="shared" si="6"/>
        <v>10000</v>
      </c>
      <c r="V50" s="18">
        <f t="shared" si="7"/>
        <v>10000</v>
      </c>
      <c r="W50" s="18">
        <f t="shared" si="11"/>
        <v>406</v>
      </c>
      <c r="X50" s="18">
        <f t="shared" si="12"/>
        <v>2500</v>
      </c>
      <c r="Y50" s="18">
        <f t="shared" si="13"/>
        <v>406</v>
      </c>
      <c r="Z50" s="18">
        <f t="shared" si="14"/>
        <v>1111</v>
      </c>
      <c r="AA50" s="18" t="str">
        <f t="shared" si="8"/>
        <v>406|406</v>
      </c>
      <c r="AB50" s="18" t="str">
        <f t="shared" si="9"/>
        <v>2500|1111</v>
      </c>
      <c r="AC50" s="18">
        <f>VLOOKUP(I50,Sheet4!D:E,2,0)*1000+J50*100</f>
        <v>4000</v>
      </c>
    </row>
    <row r="51" spans="1:29" ht="16.5" customHeight="1">
      <c r="A51" s="5">
        <v>511</v>
      </c>
      <c r="B51" s="5">
        <v>33</v>
      </c>
      <c r="C51" s="17">
        <v>0</v>
      </c>
      <c r="D51" s="17" t="s">
        <v>63</v>
      </c>
      <c r="E51" s="18" t="str">
        <f t="shared" si="0"/>
        <v>33橙0</v>
      </c>
      <c r="G51" s="15" t="s">
        <v>72</v>
      </c>
      <c r="H51" s="15" t="s">
        <v>75</v>
      </c>
      <c r="I51" s="15" t="s">
        <v>71</v>
      </c>
      <c r="J51">
        <v>0</v>
      </c>
      <c r="K51">
        <v>1</v>
      </c>
      <c r="L51">
        <v>0</v>
      </c>
      <c r="N51" s="18">
        <f>VLOOKUP(H51,Sheet4!A:B,2,0)</f>
        <v>9</v>
      </c>
      <c r="O51" s="18" t="str">
        <f t="shared" si="1"/>
        <v>9紫0</v>
      </c>
      <c r="P51" s="18">
        <f t="shared" si="2"/>
        <v>401</v>
      </c>
      <c r="Q51" s="18">
        <f t="shared" si="10"/>
        <v>401</v>
      </c>
      <c r="R51" s="18">
        <f t="shared" si="3"/>
        <v>2500</v>
      </c>
      <c r="S51" s="18" t="str">
        <f t="shared" si="4"/>
        <v/>
      </c>
      <c r="T51" s="18" t="str">
        <f t="shared" si="5"/>
        <v/>
      </c>
      <c r="U51" s="18">
        <f t="shared" si="6"/>
        <v>10000</v>
      </c>
      <c r="V51" s="18">
        <f t="shared" si="7"/>
        <v>10000</v>
      </c>
      <c r="W51" s="18" t="str">
        <f t="shared" si="11"/>
        <v>406,401</v>
      </c>
      <c r="X51" s="18" t="str">
        <f t="shared" si="12"/>
        <v>2500,2500</v>
      </c>
      <c r="Y51" s="18">
        <f t="shared" si="13"/>
        <v>406</v>
      </c>
      <c r="Z51" s="18">
        <f t="shared" si="14"/>
        <v>1111</v>
      </c>
      <c r="AA51" s="18" t="str">
        <f t="shared" si="8"/>
        <v>406,401|406</v>
      </c>
      <c r="AB51" s="18" t="str">
        <f t="shared" si="9"/>
        <v>2500,2500|1111</v>
      </c>
      <c r="AC51" s="18">
        <f>VLOOKUP(I51,Sheet4!D:E,2,0)*1000+J51*100</f>
        <v>4000</v>
      </c>
    </row>
    <row r="52" spans="1:29" ht="16.5" customHeight="1">
      <c r="A52" s="5">
        <v>411</v>
      </c>
      <c r="B52" s="5">
        <v>33</v>
      </c>
      <c r="C52" s="17">
        <v>0</v>
      </c>
      <c r="D52" s="17" t="s">
        <v>71</v>
      </c>
      <c r="E52" s="18" t="str">
        <f t="shared" si="0"/>
        <v>33紫0</v>
      </c>
      <c r="G52" s="15" t="s">
        <v>72</v>
      </c>
      <c r="H52" s="15" t="s">
        <v>77</v>
      </c>
      <c r="I52" s="15" t="s">
        <v>71</v>
      </c>
      <c r="J52">
        <v>0</v>
      </c>
      <c r="K52">
        <v>0</v>
      </c>
      <c r="L52">
        <v>1111</v>
      </c>
      <c r="N52" s="18">
        <f>VLOOKUP(H52,Sheet4!A:B,2,0)</f>
        <v>14</v>
      </c>
      <c r="O52" s="18" t="str">
        <f t="shared" si="1"/>
        <v>14紫0</v>
      </c>
      <c r="P52" s="18">
        <f t="shared" si="2"/>
        <v>408</v>
      </c>
      <c r="Q52" s="18" t="str">
        <f t="shared" si="10"/>
        <v/>
      </c>
      <c r="R52" s="18" t="str">
        <f t="shared" si="3"/>
        <v/>
      </c>
      <c r="S52" s="18">
        <f t="shared" si="4"/>
        <v>408</v>
      </c>
      <c r="T52" s="18">
        <f t="shared" si="5"/>
        <v>1111</v>
      </c>
      <c r="U52" s="18">
        <f t="shared" si="6"/>
        <v>10000</v>
      </c>
      <c r="V52" s="18">
        <f t="shared" si="7"/>
        <v>10000</v>
      </c>
      <c r="W52" s="18" t="str">
        <f t="shared" si="11"/>
        <v>406,401</v>
      </c>
      <c r="X52" s="18" t="str">
        <f t="shared" si="12"/>
        <v>2500,2500</v>
      </c>
      <c r="Y52" s="18" t="str">
        <f t="shared" si="13"/>
        <v>406,408</v>
      </c>
      <c r="Z52" s="18" t="str">
        <f t="shared" si="14"/>
        <v>1111,1111</v>
      </c>
      <c r="AA52" s="18" t="str">
        <f t="shared" si="8"/>
        <v>406,401|406,408</v>
      </c>
      <c r="AB52" s="18" t="str">
        <f t="shared" si="9"/>
        <v>2500,2500|1111,1111</v>
      </c>
      <c r="AC52" s="18">
        <f>VLOOKUP(I52,Sheet4!D:E,2,0)*1000+J52*100</f>
        <v>4000</v>
      </c>
    </row>
    <row r="53" spans="1:29" ht="16.5" customHeight="1">
      <c r="A53" s="5">
        <v>311</v>
      </c>
      <c r="B53" s="5">
        <v>33</v>
      </c>
      <c r="C53" s="17">
        <v>0</v>
      </c>
      <c r="D53" s="17" t="s">
        <v>74</v>
      </c>
      <c r="E53" s="18" t="str">
        <f t="shared" si="0"/>
        <v>33蓝0</v>
      </c>
      <c r="G53" s="15" t="s">
        <v>72</v>
      </c>
      <c r="H53" s="15" t="s">
        <v>79</v>
      </c>
      <c r="I53" s="15" t="s">
        <v>71</v>
      </c>
      <c r="J53">
        <v>0</v>
      </c>
      <c r="K53">
        <v>1</v>
      </c>
      <c r="L53">
        <v>1111</v>
      </c>
      <c r="N53" s="18">
        <f>VLOOKUP(H53,Sheet4!A:B,2,0)</f>
        <v>5</v>
      </c>
      <c r="O53" s="18" t="str">
        <f t="shared" si="1"/>
        <v>5紫0</v>
      </c>
      <c r="P53" s="18">
        <f t="shared" si="2"/>
        <v>405</v>
      </c>
      <c r="Q53" s="18">
        <f t="shared" si="10"/>
        <v>405</v>
      </c>
      <c r="R53" s="18">
        <f t="shared" si="3"/>
        <v>2500</v>
      </c>
      <c r="S53" s="18">
        <f t="shared" si="4"/>
        <v>405</v>
      </c>
      <c r="T53" s="18">
        <f t="shared" si="5"/>
        <v>1111</v>
      </c>
      <c r="U53" s="18">
        <f t="shared" si="6"/>
        <v>10000</v>
      </c>
      <c r="V53" s="18">
        <f t="shared" si="7"/>
        <v>10000</v>
      </c>
      <c r="W53" s="18" t="str">
        <f t="shared" si="11"/>
        <v>406,401,405</v>
      </c>
      <c r="X53" s="18" t="str">
        <f t="shared" si="12"/>
        <v>2500,2500,2500</v>
      </c>
      <c r="Y53" s="18" t="str">
        <f t="shared" si="13"/>
        <v>406,408,405</v>
      </c>
      <c r="Z53" s="18" t="str">
        <f t="shared" si="14"/>
        <v>1111,1111,1111</v>
      </c>
      <c r="AA53" s="18" t="str">
        <f t="shared" si="8"/>
        <v>406,401,405|406,408,405</v>
      </c>
      <c r="AB53" s="18" t="str">
        <f t="shared" si="9"/>
        <v>2500,2500,2500|1111,1111,1111</v>
      </c>
      <c r="AC53" s="18">
        <f>VLOOKUP(I53,Sheet4!D:E,2,0)*1000+J53*100</f>
        <v>4000</v>
      </c>
    </row>
    <row r="54" spans="1:29" ht="16.5" customHeight="1">
      <c r="A54" s="5">
        <v>211</v>
      </c>
      <c r="B54" s="5">
        <v>33</v>
      </c>
      <c r="C54" s="17">
        <v>0</v>
      </c>
      <c r="D54" s="17" t="s">
        <v>76</v>
      </c>
      <c r="E54" s="18" t="str">
        <f t="shared" si="0"/>
        <v>33绿0</v>
      </c>
      <c r="G54" s="15" t="s">
        <v>72</v>
      </c>
      <c r="H54" s="15" t="s">
        <v>80</v>
      </c>
      <c r="I54" s="15" t="s">
        <v>71</v>
      </c>
      <c r="J54">
        <v>0</v>
      </c>
      <c r="K54">
        <v>1</v>
      </c>
      <c r="L54">
        <v>0</v>
      </c>
      <c r="N54" s="18">
        <f>VLOOKUP(H54,Sheet4!A:B,2,0)</f>
        <v>10</v>
      </c>
      <c r="O54" s="18" t="str">
        <f t="shared" si="1"/>
        <v>10紫0</v>
      </c>
      <c r="P54" s="18">
        <f t="shared" si="2"/>
        <v>402</v>
      </c>
      <c r="Q54" s="18">
        <f t="shared" si="10"/>
        <v>402</v>
      </c>
      <c r="R54" s="18">
        <f t="shared" si="3"/>
        <v>2500</v>
      </c>
      <c r="S54" s="18" t="str">
        <f t="shared" si="4"/>
        <v/>
      </c>
      <c r="T54" s="18" t="str">
        <f t="shared" si="5"/>
        <v/>
      </c>
      <c r="U54" s="18">
        <f t="shared" si="6"/>
        <v>10000</v>
      </c>
      <c r="V54" s="18">
        <f t="shared" si="7"/>
        <v>10000</v>
      </c>
      <c r="W54" s="18" t="str">
        <f t="shared" si="11"/>
        <v>406,401,405,402</v>
      </c>
      <c r="X54" s="18" t="str">
        <f t="shared" si="12"/>
        <v>2500,2500,2500,2500</v>
      </c>
      <c r="Y54" s="18" t="str">
        <f t="shared" si="13"/>
        <v>406,408,405</v>
      </c>
      <c r="Z54" s="18" t="str">
        <f t="shared" si="14"/>
        <v>1111,1111,1111</v>
      </c>
      <c r="AA54" s="18" t="str">
        <f t="shared" si="8"/>
        <v>406,401,405,402|406,408,405</v>
      </c>
      <c r="AB54" s="18" t="str">
        <f t="shared" si="9"/>
        <v>2500,2500,2500,2500|1111,1111,1111</v>
      </c>
      <c r="AC54" s="18">
        <f>VLOOKUP(I54,Sheet4!D:E,2,0)*1000+J54*100</f>
        <v>4000</v>
      </c>
    </row>
    <row r="55" spans="1:29" ht="16.5" customHeight="1">
      <c r="A55" s="5">
        <v>111</v>
      </c>
      <c r="B55" s="5">
        <v>33</v>
      </c>
      <c r="C55" s="17">
        <v>0</v>
      </c>
      <c r="D55" s="17" t="s">
        <v>78</v>
      </c>
      <c r="E55" s="18" t="str">
        <f t="shared" si="0"/>
        <v>33白0</v>
      </c>
      <c r="G55" s="15" t="s">
        <v>72</v>
      </c>
      <c r="H55" s="15" t="s">
        <v>81</v>
      </c>
      <c r="I55" s="15" t="s">
        <v>71</v>
      </c>
      <c r="J55">
        <v>0</v>
      </c>
      <c r="K55">
        <v>0</v>
      </c>
      <c r="L55">
        <v>1111</v>
      </c>
      <c r="N55" s="18">
        <f>VLOOKUP(H55,Sheet4!A:B,2,0)</f>
        <v>15</v>
      </c>
      <c r="O55" s="18" t="str">
        <f t="shared" si="1"/>
        <v>15紫0</v>
      </c>
      <c r="P55" s="18">
        <f t="shared" si="2"/>
        <v>407</v>
      </c>
      <c r="Q55" s="18" t="str">
        <f t="shared" si="10"/>
        <v/>
      </c>
      <c r="R55" s="18" t="str">
        <f t="shared" si="3"/>
        <v/>
      </c>
      <c r="S55" s="18">
        <f t="shared" si="4"/>
        <v>407</v>
      </c>
      <c r="T55" s="18">
        <f t="shared" si="5"/>
        <v>1111</v>
      </c>
      <c r="U55" s="18">
        <f t="shared" si="6"/>
        <v>10000</v>
      </c>
      <c r="V55" s="18">
        <f t="shared" si="7"/>
        <v>10000</v>
      </c>
      <c r="W55" s="18" t="str">
        <f t="shared" si="11"/>
        <v>406,401,405,402</v>
      </c>
      <c r="X55" s="18" t="str">
        <f t="shared" si="12"/>
        <v>2500,2500,2500,2500</v>
      </c>
      <c r="Y55" s="18" t="str">
        <f t="shared" si="13"/>
        <v>406,408,405,407</v>
      </c>
      <c r="Z55" s="18" t="str">
        <f t="shared" si="14"/>
        <v>1111,1111,1111,1111</v>
      </c>
      <c r="AA55" s="18" t="str">
        <f t="shared" si="8"/>
        <v>406,401,405,402|406,408,405,407</v>
      </c>
      <c r="AB55" s="18" t="str">
        <f t="shared" si="9"/>
        <v>2500,2500,2500,2500|1111,1111,1111,1111</v>
      </c>
      <c r="AC55" s="18">
        <f>VLOOKUP(I55,Sheet4!D:E,2,0)*1000+J55*100</f>
        <v>4000</v>
      </c>
    </row>
    <row r="56" spans="1:29" ht="16.5" customHeight="1">
      <c r="A56" s="5">
        <v>512</v>
      </c>
      <c r="B56" s="5">
        <v>61</v>
      </c>
      <c r="C56" s="17">
        <v>0</v>
      </c>
      <c r="D56" s="17" t="s">
        <v>63</v>
      </c>
      <c r="E56" s="18" t="str">
        <f t="shared" si="0"/>
        <v>61橙0</v>
      </c>
      <c r="G56" s="15" t="s">
        <v>72</v>
      </c>
      <c r="H56" s="15" t="s">
        <v>82</v>
      </c>
      <c r="I56" s="15" t="s">
        <v>71</v>
      </c>
      <c r="J56">
        <v>0</v>
      </c>
      <c r="K56">
        <v>0</v>
      </c>
      <c r="L56">
        <v>1111</v>
      </c>
      <c r="N56" s="18">
        <f>VLOOKUP(H56,Sheet4!A:B,2,0)</f>
        <v>18</v>
      </c>
      <c r="O56" s="18" t="str">
        <f t="shared" si="1"/>
        <v>18紫0</v>
      </c>
      <c r="P56" s="18">
        <f t="shared" si="2"/>
        <v>403</v>
      </c>
      <c r="Q56" s="18" t="str">
        <f t="shared" si="10"/>
        <v/>
      </c>
      <c r="R56" s="18" t="str">
        <f t="shared" si="3"/>
        <v/>
      </c>
      <c r="S56" s="18">
        <f t="shared" si="4"/>
        <v>403</v>
      </c>
      <c r="T56" s="18">
        <f t="shared" si="5"/>
        <v>1111</v>
      </c>
      <c r="U56" s="18">
        <f t="shared" si="6"/>
        <v>10000</v>
      </c>
      <c r="V56" s="18">
        <f t="shared" si="7"/>
        <v>10000</v>
      </c>
      <c r="W56" s="18" t="str">
        <f t="shared" si="11"/>
        <v>406,401,405,402</v>
      </c>
      <c r="X56" s="18" t="str">
        <f t="shared" si="12"/>
        <v>2500,2500,2500,2500</v>
      </c>
      <c r="Y56" s="18" t="str">
        <f t="shared" si="13"/>
        <v>406,408,405,407,403</v>
      </c>
      <c r="Z56" s="18" t="str">
        <f t="shared" si="14"/>
        <v>1111,1111,1111,1111,1111</v>
      </c>
      <c r="AA56" s="18" t="str">
        <f t="shared" si="8"/>
        <v>406,401,405,402|406,408,405,407,403</v>
      </c>
      <c r="AB56" s="18" t="str">
        <f t="shared" si="9"/>
        <v>2500,2500,2500,2500|1111,1111,1111,1111,1111</v>
      </c>
      <c r="AC56" s="18">
        <f>VLOOKUP(I56,Sheet4!D:E,2,0)*1000+J56*100</f>
        <v>4000</v>
      </c>
    </row>
    <row r="57" spans="1:29" ht="16.5" customHeight="1">
      <c r="A57" s="5">
        <v>412</v>
      </c>
      <c r="B57" s="5">
        <v>61</v>
      </c>
      <c r="C57" s="17">
        <v>0</v>
      </c>
      <c r="D57" s="17" t="s">
        <v>71</v>
      </c>
      <c r="E57" s="18" t="str">
        <f t="shared" si="0"/>
        <v>61紫0</v>
      </c>
      <c r="G57" s="15" t="s">
        <v>72</v>
      </c>
      <c r="H57" s="15" t="s">
        <v>83</v>
      </c>
      <c r="I57" s="15" t="s">
        <v>71</v>
      </c>
      <c r="J57">
        <v>0</v>
      </c>
      <c r="K57">
        <v>0</v>
      </c>
      <c r="L57">
        <v>1111</v>
      </c>
      <c r="N57" s="18">
        <f>VLOOKUP(H57,Sheet4!A:B,2,0)</f>
        <v>23</v>
      </c>
      <c r="O57" s="18" t="str">
        <f t="shared" si="1"/>
        <v>23紫0</v>
      </c>
      <c r="P57" s="18">
        <f t="shared" si="2"/>
        <v>404</v>
      </c>
      <c r="Q57" s="18" t="str">
        <f t="shared" si="10"/>
        <v/>
      </c>
      <c r="R57" s="18" t="str">
        <f t="shared" si="3"/>
        <v/>
      </c>
      <c r="S57" s="18">
        <f t="shared" si="4"/>
        <v>404</v>
      </c>
      <c r="T57" s="18">
        <f t="shared" si="5"/>
        <v>1111</v>
      </c>
      <c r="U57" s="18">
        <f t="shared" si="6"/>
        <v>10000</v>
      </c>
      <c r="V57" s="18">
        <f t="shared" si="7"/>
        <v>10000</v>
      </c>
      <c r="W57" s="18" t="str">
        <f t="shared" si="11"/>
        <v>406,401,405,402</v>
      </c>
      <c r="X57" s="18" t="str">
        <f t="shared" si="12"/>
        <v>2500,2500,2500,2500</v>
      </c>
      <c r="Y57" s="18" t="str">
        <f t="shared" si="13"/>
        <v>406,408,405,407,403,404</v>
      </c>
      <c r="Z57" s="18" t="str">
        <f t="shared" si="14"/>
        <v>1111,1111,1111,1111,1111,1111</v>
      </c>
      <c r="AA57" s="18" t="str">
        <f t="shared" si="8"/>
        <v>406,401,405,402|406,408,405,407,403,404</v>
      </c>
      <c r="AB57" s="18" t="str">
        <f t="shared" si="9"/>
        <v>2500,2500,2500,2500|1111,1111,1111,1111,1111,1111</v>
      </c>
      <c r="AC57" s="18">
        <f>VLOOKUP(I57,Sheet4!D:E,2,0)*1000+J57*100</f>
        <v>4000</v>
      </c>
    </row>
    <row r="58" spans="1:29" ht="16.5" customHeight="1">
      <c r="A58" s="5">
        <v>312</v>
      </c>
      <c r="B58" s="5">
        <v>61</v>
      </c>
      <c r="C58" s="17">
        <v>0</v>
      </c>
      <c r="D58" s="17" t="s">
        <v>74</v>
      </c>
      <c r="E58" s="18" t="str">
        <f t="shared" si="0"/>
        <v>61蓝0</v>
      </c>
      <c r="G58" s="15" t="s">
        <v>72</v>
      </c>
      <c r="H58" s="15" t="s">
        <v>84</v>
      </c>
      <c r="I58" s="15" t="s">
        <v>71</v>
      </c>
      <c r="J58">
        <v>0</v>
      </c>
      <c r="K58">
        <v>0</v>
      </c>
      <c r="L58">
        <v>0</v>
      </c>
      <c r="N58" s="18">
        <f>VLOOKUP(H58,Sheet4!A:B,2,0)</f>
        <v>40</v>
      </c>
      <c r="O58" s="18" t="str">
        <f t="shared" si="1"/>
        <v>40紫0</v>
      </c>
      <c r="P58" s="18">
        <f t="shared" si="2"/>
        <v>409</v>
      </c>
      <c r="Q58" s="18" t="str">
        <f t="shared" si="10"/>
        <v/>
      </c>
      <c r="R58" s="18" t="str">
        <f t="shared" si="3"/>
        <v/>
      </c>
      <c r="S58" s="18" t="str">
        <f t="shared" si="4"/>
        <v/>
      </c>
      <c r="T58" s="18" t="str">
        <f t="shared" si="5"/>
        <v/>
      </c>
      <c r="U58" s="18">
        <f t="shared" si="6"/>
        <v>10000</v>
      </c>
      <c r="V58" s="18">
        <f t="shared" si="7"/>
        <v>10000</v>
      </c>
      <c r="W58" s="18" t="str">
        <f t="shared" si="11"/>
        <v>406,401,405,402</v>
      </c>
      <c r="X58" s="18" t="str">
        <f t="shared" si="12"/>
        <v>2500,2500,2500,2500</v>
      </c>
      <c r="Y58" s="18" t="str">
        <f t="shared" si="13"/>
        <v>406,408,405,407,403,404</v>
      </c>
      <c r="Z58" s="18" t="str">
        <f t="shared" si="14"/>
        <v>1111,1111,1111,1111,1111,1111</v>
      </c>
      <c r="AA58" s="18" t="str">
        <f t="shared" si="8"/>
        <v>406,401,405,402|406,408,405,407,403,404</v>
      </c>
      <c r="AB58" s="18" t="str">
        <f t="shared" si="9"/>
        <v>2500,2500,2500,2500|1111,1111,1111,1111,1111,1111</v>
      </c>
      <c r="AC58" s="18">
        <f>VLOOKUP(I58,Sheet4!D:E,2,0)*1000+J58*100</f>
        <v>4000</v>
      </c>
    </row>
    <row r="59" spans="1:29" ht="16.5" customHeight="1">
      <c r="A59" s="5">
        <v>212</v>
      </c>
      <c r="B59" s="5">
        <v>61</v>
      </c>
      <c r="C59" s="17">
        <v>0</v>
      </c>
      <c r="D59" s="17" t="s">
        <v>76</v>
      </c>
      <c r="E59" s="18" t="str">
        <f t="shared" si="0"/>
        <v>61绿0</v>
      </c>
      <c r="G59" s="15" t="s">
        <v>72</v>
      </c>
      <c r="H59" s="15" t="s">
        <v>85</v>
      </c>
      <c r="I59" s="15" t="s">
        <v>71</v>
      </c>
      <c r="J59">
        <v>0</v>
      </c>
      <c r="K59">
        <v>0</v>
      </c>
      <c r="L59">
        <v>1111</v>
      </c>
      <c r="N59" s="18">
        <f>VLOOKUP(H59,Sheet4!A:B,2,0)</f>
        <v>28</v>
      </c>
      <c r="O59" s="18" t="str">
        <f t="shared" si="1"/>
        <v>28紫0</v>
      </c>
      <c r="P59" s="18">
        <f t="shared" si="2"/>
        <v>410</v>
      </c>
      <c r="Q59" s="18" t="str">
        <f t="shared" si="10"/>
        <v/>
      </c>
      <c r="R59" s="18" t="str">
        <f t="shared" si="3"/>
        <v/>
      </c>
      <c r="S59" s="18">
        <f t="shared" si="4"/>
        <v>410</v>
      </c>
      <c r="T59" s="18">
        <f t="shared" si="5"/>
        <v>1111</v>
      </c>
      <c r="U59" s="18">
        <f t="shared" si="6"/>
        <v>10000</v>
      </c>
      <c r="V59" s="18">
        <f t="shared" si="7"/>
        <v>10000</v>
      </c>
      <c r="W59" s="18" t="str">
        <f t="shared" si="11"/>
        <v>406,401,405,402</v>
      </c>
      <c r="X59" s="18" t="str">
        <f t="shared" si="12"/>
        <v>2500,2500,2500,2500</v>
      </c>
      <c r="Y59" s="18" t="str">
        <f t="shared" si="13"/>
        <v>406,408,405,407,403,404,410</v>
      </c>
      <c r="Z59" s="18" t="str">
        <f t="shared" si="14"/>
        <v>1111,1111,1111,1111,1111,1111,1111</v>
      </c>
      <c r="AA59" s="18" t="str">
        <f t="shared" si="8"/>
        <v>406,401,405,402|406,408,405,407,403,404,410</v>
      </c>
      <c r="AB59" s="18" t="str">
        <f t="shared" si="9"/>
        <v>2500,2500,2500,2500|1111,1111,1111,1111,1111,1111,1111</v>
      </c>
      <c r="AC59" s="18">
        <f>VLOOKUP(I59,Sheet4!D:E,2,0)*1000+J59*100</f>
        <v>4000</v>
      </c>
    </row>
    <row r="60" spans="1:29" ht="16.5" customHeight="1">
      <c r="A60" s="5">
        <v>112</v>
      </c>
      <c r="B60" s="5">
        <v>61</v>
      </c>
      <c r="C60" s="17">
        <v>0</v>
      </c>
      <c r="D60" s="17" t="s">
        <v>78</v>
      </c>
      <c r="E60" s="18" t="str">
        <f t="shared" si="0"/>
        <v>61白0</v>
      </c>
      <c r="G60" s="15" t="s">
        <v>72</v>
      </c>
      <c r="H60" s="15" t="s">
        <v>86</v>
      </c>
      <c r="I60" s="15" t="s">
        <v>71</v>
      </c>
      <c r="J60">
        <v>0</v>
      </c>
      <c r="K60">
        <v>0</v>
      </c>
      <c r="L60">
        <v>1111</v>
      </c>
      <c r="N60" s="18">
        <f>VLOOKUP(H60,Sheet4!A:B,2,0)</f>
        <v>33</v>
      </c>
      <c r="O60" s="18" t="str">
        <f t="shared" si="1"/>
        <v>33紫0</v>
      </c>
      <c r="P60" s="18">
        <f t="shared" si="2"/>
        <v>411</v>
      </c>
      <c r="Q60" s="18" t="str">
        <f t="shared" si="10"/>
        <v/>
      </c>
      <c r="R60" s="18" t="str">
        <f t="shared" si="3"/>
        <v/>
      </c>
      <c r="S60" s="18">
        <f t="shared" si="4"/>
        <v>411</v>
      </c>
      <c r="T60" s="18">
        <f t="shared" si="5"/>
        <v>1111</v>
      </c>
      <c r="U60" s="18">
        <f t="shared" si="6"/>
        <v>10000</v>
      </c>
      <c r="V60" s="18">
        <f t="shared" si="7"/>
        <v>10000</v>
      </c>
      <c r="W60" s="18" t="str">
        <f t="shared" si="11"/>
        <v>406,401,405,402</v>
      </c>
      <c r="X60" s="18" t="str">
        <f t="shared" si="12"/>
        <v>2500,2500,2500,2500</v>
      </c>
      <c r="Y60" s="18" t="str">
        <f t="shared" si="13"/>
        <v>406,408,405,407,403,404,410,411</v>
      </c>
      <c r="Z60" s="18" t="str">
        <f t="shared" si="14"/>
        <v>1111,1111,1111,1111,1111,1111,1111,1111</v>
      </c>
      <c r="AA60" s="18" t="str">
        <f t="shared" si="8"/>
        <v>406,401,405,402|406,408,405,407,403,404,410,411</v>
      </c>
      <c r="AB60" s="18" t="str">
        <f t="shared" si="9"/>
        <v>2500,2500,2500,2500|1111,1111,1111,1111,1111,1111,1111,1111</v>
      </c>
      <c r="AC60" s="18">
        <f>VLOOKUP(I60,Sheet4!D:E,2,0)*1000+J60*100</f>
        <v>4000</v>
      </c>
    </row>
    <row r="61" spans="1:29" ht="16.5" customHeight="1">
      <c r="A61" s="5">
        <v>531</v>
      </c>
      <c r="B61" s="5">
        <v>9</v>
      </c>
      <c r="C61" s="17">
        <v>1</v>
      </c>
      <c r="D61" s="17" t="s">
        <v>63</v>
      </c>
      <c r="E61" s="18" t="str">
        <f t="shared" si="0"/>
        <v>9橙1</v>
      </c>
      <c r="G61" s="15" t="s">
        <v>72</v>
      </c>
      <c r="H61" s="15" t="s">
        <v>87</v>
      </c>
      <c r="I61" s="15" t="s">
        <v>71</v>
      </c>
      <c r="J61">
        <v>0</v>
      </c>
      <c r="K61">
        <v>0</v>
      </c>
      <c r="L61">
        <v>1112</v>
      </c>
      <c r="N61" s="18">
        <f>VLOOKUP(H61,Sheet4!A:B,2,0)</f>
        <v>61</v>
      </c>
      <c r="O61" s="18" t="str">
        <f t="shared" si="1"/>
        <v>61紫0</v>
      </c>
      <c r="P61" s="18">
        <f t="shared" si="2"/>
        <v>412</v>
      </c>
      <c r="Q61" s="18" t="str">
        <f t="shared" si="10"/>
        <v/>
      </c>
      <c r="R61" s="18" t="str">
        <f t="shared" si="3"/>
        <v/>
      </c>
      <c r="S61" s="18">
        <f t="shared" si="4"/>
        <v>412</v>
      </c>
      <c r="T61" s="18">
        <f t="shared" si="5"/>
        <v>1112</v>
      </c>
      <c r="U61" s="18">
        <f t="shared" si="6"/>
        <v>10000</v>
      </c>
      <c r="V61" s="18">
        <f t="shared" si="7"/>
        <v>10000</v>
      </c>
      <c r="W61" s="18" t="str">
        <f t="shared" si="11"/>
        <v>406,401,405,402</v>
      </c>
      <c r="X61" s="18" t="str">
        <f t="shared" si="12"/>
        <v>2500,2500,2500,2500</v>
      </c>
      <c r="Y61" s="18" t="str">
        <f t="shared" si="13"/>
        <v>406,408,405,407,403,404,410,411,412</v>
      </c>
      <c r="Z61" s="18" t="str">
        <f t="shared" si="14"/>
        <v>1111,1111,1111,1111,1111,1111,1111,1111,1112</v>
      </c>
      <c r="AA61" s="18" t="str">
        <f t="shared" si="8"/>
        <v>406,401,405,402|406,408,405,407,403,404,410,411,412</v>
      </c>
      <c r="AB61" s="18" t="str">
        <f t="shared" si="9"/>
        <v>2500,2500,2500,2500|1111,1111,1111,1111,1111,1111,1111,1111,1112</v>
      </c>
      <c r="AC61" s="18">
        <f>VLOOKUP(I61,Sheet4!D:E,2,0)*1000+J61*100</f>
        <v>4000</v>
      </c>
    </row>
    <row r="62" spans="1:29" ht="16.5" customHeight="1">
      <c r="A62" s="5">
        <v>431</v>
      </c>
      <c r="B62" s="5">
        <v>9</v>
      </c>
      <c r="C62" s="17">
        <v>1</v>
      </c>
      <c r="D62" s="17" t="s">
        <v>71</v>
      </c>
      <c r="E62" s="18" t="str">
        <f t="shared" si="0"/>
        <v>9紫1</v>
      </c>
      <c r="G62" s="15" t="s">
        <v>72</v>
      </c>
      <c r="H62" s="15" t="s">
        <v>73</v>
      </c>
      <c r="I62" s="15" t="s">
        <v>71</v>
      </c>
      <c r="J62">
        <v>1</v>
      </c>
      <c r="K62">
        <v>0</v>
      </c>
      <c r="L62">
        <v>1</v>
      </c>
      <c r="N62" s="18">
        <f>VLOOKUP(H62,Sheet4!A:B,2,0)</f>
        <v>4</v>
      </c>
      <c r="O62" s="18" t="str">
        <f t="shared" si="1"/>
        <v>4紫1</v>
      </c>
      <c r="P62" s="18">
        <f t="shared" si="2"/>
        <v>436</v>
      </c>
      <c r="Q62" s="18" t="str">
        <f t="shared" si="10"/>
        <v/>
      </c>
      <c r="R62" s="18" t="str">
        <f t="shared" si="3"/>
        <v/>
      </c>
      <c r="S62" s="18">
        <f t="shared" si="4"/>
        <v>436</v>
      </c>
      <c r="T62" s="18">
        <f t="shared" si="5"/>
        <v>1000</v>
      </c>
      <c r="U62" s="18">
        <f t="shared" si="6"/>
        <v>10000</v>
      </c>
      <c r="V62" s="18">
        <f t="shared" si="7"/>
        <v>10000</v>
      </c>
      <c r="W62" s="18" t="str">
        <f t="shared" si="11"/>
        <v/>
      </c>
      <c r="X62" s="18" t="str">
        <f t="shared" si="12"/>
        <v/>
      </c>
      <c r="Y62" s="18">
        <f t="shared" si="13"/>
        <v>436</v>
      </c>
      <c r="Z62" s="18">
        <f t="shared" si="14"/>
        <v>1000</v>
      </c>
      <c r="AA62" s="18" t="str">
        <f t="shared" si="8"/>
        <v>|436</v>
      </c>
      <c r="AB62" s="18" t="str">
        <f t="shared" si="9"/>
        <v>|1000</v>
      </c>
      <c r="AC62" s="18">
        <f>VLOOKUP(I62,Sheet4!D:E,2,0)*1000+J62*100</f>
        <v>4100</v>
      </c>
    </row>
    <row r="63" spans="1:29" ht="16.5" customHeight="1">
      <c r="A63" s="5">
        <v>331</v>
      </c>
      <c r="B63" s="5">
        <v>9</v>
      </c>
      <c r="C63" s="17">
        <v>1</v>
      </c>
      <c r="D63" s="17" t="s">
        <v>74</v>
      </c>
      <c r="E63" s="18" t="str">
        <f t="shared" si="0"/>
        <v>9蓝1</v>
      </c>
      <c r="G63" s="15" t="s">
        <v>72</v>
      </c>
      <c r="H63" s="15" t="s">
        <v>75</v>
      </c>
      <c r="I63" s="15" t="s">
        <v>71</v>
      </c>
      <c r="J63">
        <v>1</v>
      </c>
      <c r="K63">
        <v>1</v>
      </c>
      <c r="L63">
        <v>1</v>
      </c>
      <c r="N63" s="18">
        <f>VLOOKUP(H63,Sheet4!A:B,2,0)</f>
        <v>9</v>
      </c>
      <c r="O63" s="18" t="str">
        <f t="shared" si="1"/>
        <v>9紫1</v>
      </c>
      <c r="P63" s="18">
        <f t="shared" si="2"/>
        <v>431</v>
      </c>
      <c r="Q63" s="18">
        <f t="shared" si="10"/>
        <v>431</v>
      </c>
      <c r="R63" s="18">
        <f t="shared" si="3"/>
        <v>5000</v>
      </c>
      <c r="S63" s="18">
        <f t="shared" si="4"/>
        <v>431</v>
      </c>
      <c r="T63" s="18">
        <f t="shared" si="5"/>
        <v>1000</v>
      </c>
      <c r="U63" s="18">
        <f t="shared" si="6"/>
        <v>10000</v>
      </c>
      <c r="V63" s="18">
        <f t="shared" si="7"/>
        <v>10000</v>
      </c>
      <c r="W63" s="18">
        <f t="shared" si="11"/>
        <v>431</v>
      </c>
      <c r="X63" s="18">
        <f t="shared" si="12"/>
        <v>5000</v>
      </c>
      <c r="Y63" s="18" t="str">
        <f t="shared" si="13"/>
        <v>436,431</v>
      </c>
      <c r="Z63" s="18" t="str">
        <f t="shared" si="14"/>
        <v>1000,1000</v>
      </c>
      <c r="AA63" s="18" t="str">
        <f t="shared" si="8"/>
        <v>431|436,431</v>
      </c>
      <c r="AB63" s="18" t="str">
        <f t="shared" si="9"/>
        <v>5000|1000,1000</v>
      </c>
      <c r="AC63" s="18">
        <f>VLOOKUP(I63,Sheet4!D:E,2,0)*1000+J63*100</f>
        <v>4100</v>
      </c>
    </row>
    <row r="64" spans="1:29" ht="16.5" customHeight="1">
      <c r="A64" s="5">
        <v>231</v>
      </c>
      <c r="B64" s="5">
        <v>9</v>
      </c>
      <c r="C64" s="17">
        <v>1</v>
      </c>
      <c r="D64" s="17" t="s">
        <v>76</v>
      </c>
      <c r="E64" s="18" t="str">
        <f t="shared" si="0"/>
        <v>9绿1</v>
      </c>
      <c r="G64" s="15" t="s">
        <v>72</v>
      </c>
      <c r="H64" s="15" t="s">
        <v>77</v>
      </c>
      <c r="I64" s="15" t="s">
        <v>71</v>
      </c>
      <c r="J64">
        <v>1</v>
      </c>
      <c r="K64">
        <v>0</v>
      </c>
      <c r="L64">
        <v>1</v>
      </c>
      <c r="N64" s="18">
        <f>VLOOKUP(H64,Sheet4!A:B,2,0)</f>
        <v>14</v>
      </c>
      <c r="O64" s="18" t="str">
        <f t="shared" si="1"/>
        <v>14紫1</v>
      </c>
      <c r="P64" s="18">
        <f t="shared" si="2"/>
        <v>438</v>
      </c>
      <c r="Q64" s="18" t="str">
        <f t="shared" si="10"/>
        <v/>
      </c>
      <c r="R64" s="18" t="str">
        <f t="shared" si="3"/>
        <v/>
      </c>
      <c r="S64" s="18">
        <f t="shared" si="4"/>
        <v>438</v>
      </c>
      <c r="T64" s="18">
        <f t="shared" si="5"/>
        <v>1000</v>
      </c>
      <c r="U64" s="18">
        <f t="shared" si="6"/>
        <v>10000</v>
      </c>
      <c r="V64" s="18">
        <f t="shared" si="7"/>
        <v>10000</v>
      </c>
      <c r="W64" s="18">
        <f t="shared" si="11"/>
        <v>431</v>
      </c>
      <c r="X64" s="18">
        <f t="shared" si="12"/>
        <v>5000</v>
      </c>
      <c r="Y64" s="18" t="str">
        <f t="shared" si="13"/>
        <v>436,431,438</v>
      </c>
      <c r="Z64" s="18" t="str">
        <f t="shared" si="14"/>
        <v>1000,1000,1000</v>
      </c>
      <c r="AA64" s="18" t="str">
        <f t="shared" si="8"/>
        <v>431|436,431,438</v>
      </c>
      <c r="AB64" s="18" t="str">
        <f t="shared" si="9"/>
        <v>5000|1000,1000,1000</v>
      </c>
      <c r="AC64" s="18">
        <f>VLOOKUP(I64,Sheet4!D:E,2,0)*1000+J64*100</f>
        <v>4100</v>
      </c>
    </row>
    <row r="65" spans="1:29" ht="16.5" customHeight="1">
      <c r="A65" s="5">
        <v>131</v>
      </c>
      <c r="B65" s="5">
        <v>9</v>
      </c>
      <c r="C65" s="17">
        <v>1</v>
      </c>
      <c r="D65" s="17" t="s">
        <v>78</v>
      </c>
      <c r="E65" s="18" t="str">
        <f t="shared" ref="E65:E128" si="15">B65&amp;D65&amp;C65</f>
        <v>9白1</v>
      </c>
      <c r="G65" s="15" t="s">
        <v>72</v>
      </c>
      <c r="H65" s="15" t="s">
        <v>79</v>
      </c>
      <c r="I65" s="15" t="s">
        <v>71</v>
      </c>
      <c r="J65">
        <v>1</v>
      </c>
      <c r="K65">
        <v>0</v>
      </c>
      <c r="L65">
        <v>1</v>
      </c>
      <c r="N65" s="18">
        <f>VLOOKUP(H65,Sheet4!A:B,2,0)</f>
        <v>5</v>
      </c>
      <c r="O65" s="18" t="str">
        <f t="shared" si="1"/>
        <v>5紫1</v>
      </c>
      <c r="P65" s="18">
        <f t="shared" si="2"/>
        <v>435</v>
      </c>
      <c r="Q65" s="18" t="str">
        <f t="shared" si="10"/>
        <v/>
      </c>
      <c r="R65" s="18" t="str">
        <f t="shared" si="3"/>
        <v/>
      </c>
      <c r="S65" s="18">
        <f t="shared" si="4"/>
        <v>435</v>
      </c>
      <c r="T65" s="18">
        <f t="shared" si="5"/>
        <v>1000</v>
      </c>
      <c r="U65" s="18">
        <f t="shared" si="6"/>
        <v>10000</v>
      </c>
      <c r="V65" s="18">
        <f t="shared" si="7"/>
        <v>10000</v>
      </c>
      <c r="W65" s="18">
        <f t="shared" si="11"/>
        <v>431</v>
      </c>
      <c r="X65" s="18">
        <f t="shared" si="12"/>
        <v>5000</v>
      </c>
      <c r="Y65" s="18" t="str">
        <f t="shared" si="13"/>
        <v>436,431,438,435</v>
      </c>
      <c r="Z65" s="18" t="str">
        <f t="shared" si="14"/>
        <v>1000,1000,1000,1000</v>
      </c>
      <c r="AA65" s="18" t="str">
        <f t="shared" si="8"/>
        <v>431|436,431,438,435</v>
      </c>
      <c r="AB65" s="18" t="str">
        <f t="shared" si="9"/>
        <v>5000|1000,1000,1000,1000</v>
      </c>
      <c r="AC65" s="18">
        <f>VLOOKUP(I65,Sheet4!D:E,2,0)*1000+J65*100</f>
        <v>4100</v>
      </c>
    </row>
    <row r="66" spans="1:29" ht="16.5" customHeight="1">
      <c r="A66" s="5">
        <v>532</v>
      </c>
      <c r="B66" s="5">
        <v>10</v>
      </c>
      <c r="C66" s="17">
        <v>1</v>
      </c>
      <c r="D66" s="17" t="s">
        <v>63</v>
      </c>
      <c r="E66" s="18" t="str">
        <f t="shared" si="15"/>
        <v>10橙1</v>
      </c>
      <c r="G66" s="15" t="s">
        <v>72</v>
      </c>
      <c r="H66" s="15" t="s">
        <v>80</v>
      </c>
      <c r="I66" s="15" t="s">
        <v>71</v>
      </c>
      <c r="J66">
        <v>1</v>
      </c>
      <c r="K66">
        <v>1</v>
      </c>
      <c r="L66">
        <v>1</v>
      </c>
      <c r="N66" s="18">
        <f>VLOOKUP(H66,Sheet4!A:B,2,0)</f>
        <v>10</v>
      </c>
      <c r="O66" s="18" t="str">
        <f t="shared" ref="O66:O129" si="16">N66&amp;I66&amp;J66</f>
        <v>10紫1</v>
      </c>
      <c r="P66" s="18">
        <f t="shared" ref="P66:P129" si="17">INDEX(A:A,MATCH(O66,E:E,0))</f>
        <v>432</v>
      </c>
      <c r="Q66" s="18">
        <f t="shared" si="10"/>
        <v>432</v>
      </c>
      <c r="R66" s="18">
        <f t="shared" ref="R66:R129" si="18">IF(K66=0,"",INT(K66/SUMIFS(K:K,$I:$I,"="&amp;$I66,$J:$J,"="&amp;$J66)*10000))</f>
        <v>5000</v>
      </c>
      <c r="S66" s="18">
        <f t="shared" ref="S66:S129" si="19">IF(L66&gt;0,$P66,"")</f>
        <v>432</v>
      </c>
      <c r="T66" s="18">
        <f t="shared" ref="T66:T129" si="20">IF(L66=0,"",INT(L66/SUMIFS(L:L,$I:$I,"="&amp;$I66,$J:$J,"="&amp;$J66)*10000))</f>
        <v>1000</v>
      </c>
      <c r="U66" s="18">
        <f t="shared" ref="U66:U129" si="21">SUMIFS(R:R,J:J,"="&amp;J66,I:I,"="&amp;I66)</f>
        <v>10000</v>
      </c>
      <c r="V66" s="18">
        <f t="shared" ref="V66:V129" si="22">SUMIFS(T:T,J:J,"="&amp;J66,I:I,"="&amp;I66)</f>
        <v>10000</v>
      </c>
      <c r="W66" s="18" t="str">
        <f t="shared" si="11"/>
        <v>431,432</v>
      </c>
      <c r="X66" s="18" t="str">
        <f t="shared" si="12"/>
        <v>5000,5000</v>
      </c>
      <c r="Y66" s="18" t="str">
        <f t="shared" si="13"/>
        <v>436,431,438,435,432</v>
      </c>
      <c r="Z66" s="18" t="str">
        <f t="shared" si="14"/>
        <v>1000,1000,1000,1000,1000</v>
      </c>
      <c r="AA66" s="18" t="str">
        <f t="shared" ref="AA66:AA129" si="23">W66&amp;"|"&amp;Y66</f>
        <v>431,432|436,431,438,435,432</v>
      </c>
      <c r="AB66" s="18" t="str">
        <f t="shared" ref="AB66:AB129" si="24">X66&amp;"|"&amp;Z66</f>
        <v>5000,5000|1000,1000,1000,1000,1000</v>
      </c>
      <c r="AC66" s="18">
        <f>VLOOKUP(I66,Sheet4!D:E,2,0)*1000+J66*100</f>
        <v>4100</v>
      </c>
    </row>
    <row r="67" spans="1:29" ht="16.5" customHeight="1">
      <c r="A67" s="5">
        <v>432</v>
      </c>
      <c r="B67" s="5">
        <v>10</v>
      </c>
      <c r="C67" s="17">
        <v>1</v>
      </c>
      <c r="D67" s="17" t="s">
        <v>71</v>
      </c>
      <c r="E67" s="18" t="str">
        <f t="shared" si="15"/>
        <v>10紫1</v>
      </c>
      <c r="G67" s="15" t="s">
        <v>72</v>
      </c>
      <c r="H67" s="15" t="s">
        <v>81</v>
      </c>
      <c r="I67" s="15" t="s">
        <v>71</v>
      </c>
      <c r="J67">
        <v>1</v>
      </c>
      <c r="K67">
        <v>0</v>
      </c>
      <c r="L67">
        <v>1</v>
      </c>
      <c r="N67" s="18">
        <f>VLOOKUP(H67,Sheet4!A:B,2,0)</f>
        <v>15</v>
      </c>
      <c r="O67" s="18" t="str">
        <f t="shared" si="16"/>
        <v>15紫1</v>
      </c>
      <c r="P67" s="18">
        <f t="shared" si="17"/>
        <v>437</v>
      </c>
      <c r="Q67" s="18" t="str">
        <f t="shared" ref="Q67:Q130" si="25">IF(K67&gt;0,P67,"")</f>
        <v/>
      </c>
      <c r="R67" s="18" t="str">
        <f t="shared" si="18"/>
        <v/>
      </c>
      <c r="S67" s="18">
        <f t="shared" si="19"/>
        <v>437</v>
      </c>
      <c r="T67" s="18">
        <f t="shared" si="20"/>
        <v>1000</v>
      </c>
      <c r="U67" s="18">
        <f t="shared" si="21"/>
        <v>10000</v>
      </c>
      <c r="V67" s="18">
        <f t="shared" si="22"/>
        <v>10000</v>
      </c>
      <c r="W67" s="18" t="str">
        <f t="shared" si="11"/>
        <v>431,432</v>
      </c>
      <c r="X67" s="18" t="str">
        <f t="shared" si="12"/>
        <v>5000,5000</v>
      </c>
      <c r="Y67" s="18" t="str">
        <f t="shared" si="13"/>
        <v>436,431,438,435,432,437</v>
      </c>
      <c r="Z67" s="18" t="str">
        <f t="shared" si="14"/>
        <v>1000,1000,1000,1000,1000,1000</v>
      </c>
      <c r="AA67" s="18" t="str">
        <f t="shared" si="23"/>
        <v>431,432|436,431,438,435,432,437</v>
      </c>
      <c r="AB67" s="18" t="str">
        <f t="shared" si="24"/>
        <v>5000,5000|1000,1000,1000,1000,1000,1000</v>
      </c>
      <c r="AC67" s="18">
        <f>VLOOKUP(I67,Sheet4!D:E,2,0)*1000+J67*100</f>
        <v>4100</v>
      </c>
    </row>
    <row r="68" spans="1:29" ht="16.5" customHeight="1">
      <c r="A68" s="5">
        <v>332</v>
      </c>
      <c r="B68" s="5">
        <v>10</v>
      </c>
      <c r="C68" s="17">
        <v>1</v>
      </c>
      <c r="D68" s="17" t="s">
        <v>74</v>
      </c>
      <c r="E68" s="18" t="str">
        <f t="shared" si="15"/>
        <v>10蓝1</v>
      </c>
      <c r="G68" s="15" t="s">
        <v>72</v>
      </c>
      <c r="H68" s="15" t="s">
        <v>82</v>
      </c>
      <c r="I68" s="15" t="s">
        <v>71</v>
      </c>
      <c r="J68">
        <v>1</v>
      </c>
      <c r="K68">
        <v>0</v>
      </c>
      <c r="L68">
        <v>1</v>
      </c>
      <c r="N68" s="18">
        <f>VLOOKUP(H68,Sheet4!A:B,2,0)</f>
        <v>18</v>
      </c>
      <c r="O68" s="18" t="str">
        <f t="shared" si="16"/>
        <v>18紫1</v>
      </c>
      <c r="P68" s="18">
        <f t="shared" si="17"/>
        <v>433</v>
      </c>
      <c r="Q68" s="18" t="str">
        <f t="shared" si="25"/>
        <v/>
      </c>
      <c r="R68" s="18" t="str">
        <f t="shared" si="18"/>
        <v/>
      </c>
      <c r="S68" s="18">
        <f t="shared" si="19"/>
        <v>433</v>
      </c>
      <c r="T68" s="18">
        <f t="shared" si="20"/>
        <v>1000</v>
      </c>
      <c r="U68" s="18">
        <f t="shared" si="21"/>
        <v>10000</v>
      </c>
      <c r="V68" s="18">
        <f t="shared" si="22"/>
        <v>10000</v>
      </c>
      <c r="W68" s="18" t="str">
        <f t="shared" ref="W68:W131" si="26">IF(AND(I67=I68,J67=J68),IF(AND(Q68&lt;&gt;"",W67&lt;&gt;""),W67&amp;","&amp;Q68,IF(Q68&lt;&gt;"",Q68,W67)),Q68)</f>
        <v>431,432</v>
      </c>
      <c r="X68" s="18" t="str">
        <f t="shared" ref="X68:X131" si="27">IF(AND($I67=$I68,$J67=$J68),IF(AND(R68&lt;&gt;"",X67&lt;&gt;""),X67&amp;","&amp;R68,IF(R68&lt;&gt;"",R68,X67)),R68)</f>
        <v>5000,5000</v>
      </c>
      <c r="Y68" s="18" t="str">
        <f t="shared" ref="Y68:Y131" si="28">IF(AND($I67=$I68,$J67=$J68),IF(AND(S68&lt;&gt;"",Y67&lt;&gt;""),Y67&amp;","&amp;S68,IF(S68&lt;&gt;"",S68,Y67)),S68)</f>
        <v>436,431,438,435,432,437,433</v>
      </c>
      <c r="Z68" s="18" t="str">
        <f t="shared" ref="Z68:Z131" si="29">IF(AND($I67=$I68,$J67=$J68),IF(AND(T68&lt;&gt;"",Z67&lt;&gt;""),Z67&amp;","&amp;T68,IF(T68&lt;&gt;"",T68,Z67)),T68)</f>
        <v>1000,1000,1000,1000,1000,1000,1000</v>
      </c>
      <c r="AA68" s="18" t="str">
        <f t="shared" si="23"/>
        <v>431,432|436,431,438,435,432,437,433</v>
      </c>
      <c r="AB68" s="18" t="str">
        <f t="shared" si="24"/>
        <v>5000,5000|1000,1000,1000,1000,1000,1000,1000</v>
      </c>
      <c r="AC68" s="18">
        <f>VLOOKUP(I68,Sheet4!D:E,2,0)*1000+J68*100</f>
        <v>4100</v>
      </c>
    </row>
    <row r="69" spans="1:29" ht="16.5" customHeight="1">
      <c r="A69" s="5">
        <v>232</v>
      </c>
      <c r="B69" s="5">
        <v>10</v>
      </c>
      <c r="C69" s="17">
        <v>1</v>
      </c>
      <c r="D69" s="17" t="s">
        <v>76</v>
      </c>
      <c r="E69" s="18" t="str">
        <f t="shared" si="15"/>
        <v>10绿1</v>
      </c>
      <c r="G69" s="15" t="s">
        <v>72</v>
      </c>
      <c r="H69" s="15" t="s">
        <v>83</v>
      </c>
      <c r="I69" s="15" t="s">
        <v>71</v>
      </c>
      <c r="J69">
        <v>1</v>
      </c>
      <c r="K69">
        <v>0</v>
      </c>
      <c r="L69">
        <v>0</v>
      </c>
      <c r="N69" s="18">
        <f>VLOOKUP(H69,Sheet4!A:B,2,0)</f>
        <v>23</v>
      </c>
      <c r="O69" s="18" t="str">
        <f t="shared" si="16"/>
        <v>23紫1</v>
      </c>
      <c r="P69" s="18">
        <f t="shared" si="17"/>
        <v>434</v>
      </c>
      <c r="Q69" s="18" t="str">
        <f t="shared" si="25"/>
        <v/>
      </c>
      <c r="R69" s="18" t="str">
        <f t="shared" si="18"/>
        <v/>
      </c>
      <c r="S69" s="18" t="str">
        <f t="shared" si="19"/>
        <v/>
      </c>
      <c r="T69" s="18" t="str">
        <f t="shared" si="20"/>
        <v/>
      </c>
      <c r="U69" s="18">
        <f t="shared" si="21"/>
        <v>10000</v>
      </c>
      <c r="V69" s="18">
        <f t="shared" si="22"/>
        <v>10000</v>
      </c>
      <c r="W69" s="18" t="str">
        <f t="shared" si="26"/>
        <v>431,432</v>
      </c>
      <c r="X69" s="18" t="str">
        <f t="shared" si="27"/>
        <v>5000,5000</v>
      </c>
      <c r="Y69" s="18" t="str">
        <f t="shared" si="28"/>
        <v>436,431,438,435,432,437,433</v>
      </c>
      <c r="Z69" s="18" t="str">
        <f t="shared" si="29"/>
        <v>1000,1000,1000,1000,1000,1000,1000</v>
      </c>
      <c r="AA69" s="18" t="str">
        <f t="shared" si="23"/>
        <v>431,432|436,431,438,435,432,437,433</v>
      </c>
      <c r="AB69" s="18" t="str">
        <f t="shared" si="24"/>
        <v>5000,5000|1000,1000,1000,1000,1000,1000,1000</v>
      </c>
      <c r="AC69" s="18">
        <f>VLOOKUP(I69,Sheet4!D:E,2,0)*1000+J69*100</f>
        <v>4100</v>
      </c>
    </row>
    <row r="70" spans="1:29" ht="16.5" customHeight="1">
      <c r="A70" s="5">
        <v>132</v>
      </c>
      <c r="B70" s="5">
        <v>10</v>
      </c>
      <c r="C70" s="17">
        <v>1</v>
      </c>
      <c r="D70" s="17" t="s">
        <v>78</v>
      </c>
      <c r="E70" s="18" t="str">
        <f t="shared" si="15"/>
        <v>10白1</v>
      </c>
      <c r="G70" s="15" t="s">
        <v>72</v>
      </c>
      <c r="H70" s="15" t="s">
        <v>84</v>
      </c>
      <c r="I70" s="15" t="s">
        <v>71</v>
      </c>
      <c r="J70">
        <v>1</v>
      </c>
      <c r="K70">
        <v>0</v>
      </c>
      <c r="L70">
        <v>0</v>
      </c>
      <c r="N70" s="18">
        <f>VLOOKUP(H70,Sheet4!A:B,2,0)</f>
        <v>40</v>
      </c>
      <c r="O70" s="18" t="str">
        <f t="shared" si="16"/>
        <v>40紫1</v>
      </c>
      <c r="P70" s="18">
        <f t="shared" si="17"/>
        <v>439</v>
      </c>
      <c r="Q70" s="18" t="str">
        <f t="shared" si="25"/>
        <v/>
      </c>
      <c r="R70" s="18" t="str">
        <f t="shared" si="18"/>
        <v/>
      </c>
      <c r="S70" s="18" t="str">
        <f t="shared" si="19"/>
        <v/>
      </c>
      <c r="T70" s="18" t="str">
        <f t="shared" si="20"/>
        <v/>
      </c>
      <c r="U70" s="18">
        <f t="shared" si="21"/>
        <v>10000</v>
      </c>
      <c r="V70" s="18">
        <f t="shared" si="22"/>
        <v>10000</v>
      </c>
      <c r="W70" s="18" t="str">
        <f t="shared" si="26"/>
        <v>431,432</v>
      </c>
      <c r="X70" s="18" t="str">
        <f t="shared" si="27"/>
        <v>5000,5000</v>
      </c>
      <c r="Y70" s="18" t="str">
        <f t="shared" si="28"/>
        <v>436,431,438,435,432,437,433</v>
      </c>
      <c r="Z70" s="18" t="str">
        <f t="shared" si="29"/>
        <v>1000,1000,1000,1000,1000,1000,1000</v>
      </c>
      <c r="AA70" s="18" t="str">
        <f t="shared" si="23"/>
        <v>431,432|436,431,438,435,432,437,433</v>
      </c>
      <c r="AB70" s="18" t="str">
        <f t="shared" si="24"/>
        <v>5000,5000|1000,1000,1000,1000,1000,1000,1000</v>
      </c>
      <c r="AC70" s="18">
        <f>VLOOKUP(I70,Sheet4!D:E,2,0)*1000+J70*100</f>
        <v>4100</v>
      </c>
    </row>
    <row r="71" spans="1:29" ht="16.5" customHeight="1">
      <c r="A71" s="5">
        <v>533</v>
      </c>
      <c r="B71" s="5">
        <v>18</v>
      </c>
      <c r="C71" s="17">
        <v>1</v>
      </c>
      <c r="D71" s="17" t="s">
        <v>63</v>
      </c>
      <c r="E71" s="18" t="str">
        <f t="shared" si="15"/>
        <v>18橙1</v>
      </c>
      <c r="G71" s="15" t="s">
        <v>72</v>
      </c>
      <c r="H71" s="15" t="s">
        <v>85</v>
      </c>
      <c r="I71" s="15" t="s">
        <v>71</v>
      </c>
      <c r="J71">
        <v>1</v>
      </c>
      <c r="K71">
        <v>0</v>
      </c>
      <c r="L71">
        <v>1</v>
      </c>
      <c r="N71" s="18">
        <f>VLOOKUP(H71,Sheet4!A:B,2,0)</f>
        <v>28</v>
      </c>
      <c r="O71" s="18" t="str">
        <f t="shared" si="16"/>
        <v>28紫1</v>
      </c>
      <c r="P71" s="18">
        <f t="shared" si="17"/>
        <v>440</v>
      </c>
      <c r="Q71" s="18" t="str">
        <f t="shared" si="25"/>
        <v/>
      </c>
      <c r="R71" s="18" t="str">
        <f t="shared" si="18"/>
        <v/>
      </c>
      <c r="S71" s="18">
        <f t="shared" si="19"/>
        <v>440</v>
      </c>
      <c r="T71" s="18">
        <f t="shared" si="20"/>
        <v>1000</v>
      </c>
      <c r="U71" s="18">
        <f t="shared" si="21"/>
        <v>10000</v>
      </c>
      <c r="V71" s="18">
        <f t="shared" si="22"/>
        <v>10000</v>
      </c>
      <c r="W71" s="18" t="str">
        <f t="shared" si="26"/>
        <v>431,432</v>
      </c>
      <c r="X71" s="18" t="str">
        <f t="shared" si="27"/>
        <v>5000,5000</v>
      </c>
      <c r="Y71" s="18" t="str">
        <f t="shared" si="28"/>
        <v>436,431,438,435,432,437,433,440</v>
      </c>
      <c r="Z71" s="18" t="str">
        <f t="shared" si="29"/>
        <v>1000,1000,1000,1000,1000,1000,1000,1000</v>
      </c>
      <c r="AA71" s="18" t="str">
        <f t="shared" si="23"/>
        <v>431,432|436,431,438,435,432,437,433,440</v>
      </c>
      <c r="AB71" s="18" t="str">
        <f t="shared" si="24"/>
        <v>5000,5000|1000,1000,1000,1000,1000,1000,1000,1000</v>
      </c>
      <c r="AC71" s="18">
        <f>VLOOKUP(I71,Sheet4!D:E,2,0)*1000+J71*100</f>
        <v>4100</v>
      </c>
    </row>
    <row r="72" spans="1:29" ht="16.5" customHeight="1">
      <c r="A72" s="5">
        <v>433</v>
      </c>
      <c r="B72" s="5">
        <v>18</v>
      </c>
      <c r="C72" s="17">
        <v>1</v>
      </c>
      <c r="D72" s="17" t="s">
        <v>71</v>
      </c>
      <c r="E72" s="18" t="str">
        <f t="shared" si="15"/>
        <v>18紫1</v>
      </c>
      <c r="G72" s="15" t="s">
        <v>72</v>
      </c>
      <c r="H72" s="15" t="s">
        <v>86</v>
      </c>
      <c r="I72" s="15" t="s">
        <v>71</v>
      </c>
      <c r="J72">
        <v>1</v>
      </c>
      <c r="K72">
        <v>0</v>
      </c>
      <c r="L72">
        <v>1</v>
      </c>
      <c r="N72" s="18">
        <f>VLOOKUP(H72,Sheet4!A:B,2,0)</f>
        <v>33</v>
      </c>
      <c r="O72" s="18" t="str">
        <f t="shared" si="16"/>
        <v>33紫1</v>
      </c>
      <c r="P72" s="18">
        <f t="shared" si="17"/>
        <v>441</v>
      </c>
      <c r="Q72" s="18" t="str">
        <f t="shared" si="25"/>
        <v/>
      </c>
      <c r="R72" s="18" t="str">
        <f t="shared" si="18"/>
        <v/>
      </c>
      <c r="S72" s="18">
        <f t="shared" si="19"/>
        <v>441</v>
      </c>
      <c r="T72" s="18">
        <f t="shared" si="20"/>
        <v>1000</v>
      </c>
      <c r="U72" s="18">
        <f t="shared" si="21"/>
        <v>10000</v>
      </c>
      <c r="V72" s="18">
        <f t="shared" si="22"/>
        <v>10000</v>
      </c>
      <c r="W72" s="18" t="str">
        <f t="shared" si="26"/>
        <v>431,432</v>
      </c>
      <c r="X72" s="18" t="str">
        <f t="shared" si="27"/>
        <v>5000,5000</v>
      </c>
      <c r="Y72" s="18" t="str">
        <f t="shared" si="28"/>
        <v>436,431,438,435,432,437,433,440,441</v>
      </c>
      <c r="Z72" s="18" t="str">
        <f t="shared" si="29"/>
        <v>1000,1000,1000,1000,1000,1000,1000,1000,1000</v>
      </c>
      <c r="AA72" s="18" t="str">
        <f t="shared" si="23"/>
        <v>431,432|436,431,438,435,432,437,433,440,441</v>
      </c>
      <c r="AB72" s="18" t="str">
        <f t="shared" si="24"/>
        <v>5000,5000|1000,1000,1000,1000,1000,1000,1000,1000,1000</v>
      </c>
      <c r="AC72" s="18">
        <f>VLOOKUP(I72,Sheet4!D:E,2,0)*1000+J72*100</f>
        <v>4100</v>
      </c>
    </row>
    <row r="73" spans="1:29" ht="16.5" customHeight="1">
      <c r="A73" s="5">
        <v>333</v>
      </c>
      <c r="B73" s="5">
        <v>18</v>
      </c>
      <c r="C73" s="17">
        <v>1</v>
      </c>
      <c r="D73" s="17" t="s">
        <v>74</v>
      </c>
      <c r="E73" s="18" t="str">
        <f t="shared" si="15"/>
        <v>18蓝1</v>
      </c>
      <c r="G73" s="15" t="s">
        <v>72</v>
      </c>
      <c r="H73" s="15" t="s">
        <v>87</v>
      </c>
      <c r="I73" s="15" t="s">
        <v>71</v>
      </c>
      <c r="J73">
        <v>1</v>
      </c>
      <c r="K73">
        <v>0</v>
      </c>
      <c r="L73">
        <v>1</v>
      </c>
      <c r="N73" s="18">
        <f>VLOOKUP(H73,Sheet4!A:B,2,0)</f>
        <v>61</v>
      </c>
      <c r="O73" s="18" t="str">
        <f t="shared" si="16"/>
        <v>61紫1</v>
      </c>
      <c r="P73" s="18">
        <f t="shared" si="17"/>
        <v>442</v>
      </c>
      <c r="Q73" s="18" t="str">
        <f t="shared" si="25"/>
        <v/>
      </c>
      <c r="R73" s="18" t="str">
        <f t="shared" si="18"/>
        <v/>
      </c>
      <c r="S73" s="18">
        <f t="shared" si="19"/>
        <v>442</v>
      </c>
      <c r="T73" s="18">
        <f t="shared" si="20"/>
        <v>1000</v>
      </c>
      <c r="U73" s="18">
        <f t="shared" si="21"/>
        <v>10000</v>
      </c>
      <c r="V73" s="18">
        <f t="shared" si="22"/>
        <v>10000</v>
      </c>
      <c r="W73" s="18" t="str">
        <f t="shared" si="26"/>
        <v>431,432</v>
      </c>
      <c r="X73" s="18" t="str">
        <f t="shared" si="27"/>
        <v>5000,5000</v>
      </c>
      <c r="Y73" s="18" t="str">
        <f t="shared" si="28"/>
        <v>436,431,438,435,432,437,433,440,441,442</v>
      </c>
      <c r="Z73" s="18" t="str">
        <f t="shared" si="29"/>
        <v>1000,1000,1000,1000,1000,1000,1000,1000,1000,1000</v>
      </c>
      <c r="AA73" s="18" t="str">
        <f t="shared" si="23"/>
        <v>431,432|436,431,438,435,432,437,433,440,441,442</v>
      </c>
      <c r="AB73" s="18" t="str">
        <f t="shared" si="24"/>
        <v>5000,5000|1000,1000,1000,1000,1000,1000,1000,1000,1000,1000</v>
      </c>
      <c r="AC73" s="18">
        <f>VLOOKUP(I73,Sheet4!D:E,2,0)*1000+J73*100</f>
        <v>4100</v>
      </c>
    </row>
    <row r="74" spans="1:29" ht="16.5" customHeight="1">
      <c r="A74" s="5">
        <v>233</v>
      </c>
      <c r="B74" s="5">
        <v>18</v>
      </c>
      <c r="C74" s="17">
        <v>1</v>
      </c>
      <c r="D74" s="17" t="s">
        <v>76</v>
      </c>
      <c r="E74" s="18" t="str">
        <f t="shared" si="15"/>
        <v>18绿1</v>
      </c>
      <c r="G74" s="15" t="s">
        <v>72</v>
      </c>
      <c r="H74" s="15" t="s">
        <v>73</v>
      </c>
      <c r="I74" s="15" t="s">
        <v>71</v>
      </c>
      <c r="J74">
        <v>2</v>
      </c>
      <c r="K74">
        <v>1</v>
      </c>
      <c r="L74">
        <v>0</v>
      </c>
      <c r="N74" s="18">
        <f>VLOOKUP(H74,Sheet4!A:B,2,0)</f>
        <v>4</v>
      </c>
      <c r="O74" s="18" t="str">
        <f t="shared" si="16"/>
        <v>4紫2</v>
      </c>
      <c r="P74" s="18">
        <f t="shared" si="17"/>
        <v>436</v>
      </c>
      <c r="Q74" s="18">
        <f t="shared" si="25"/>
        <v>436</v>
      </c>
      <c r="R74" s="18">
        <f t="shared" si="18"/>
        <v>5000</v>
      </c>
      <c r="S74" s="18" t="str">
        <f t="shared" si="19"/>
        <v/>
      </c>
      <c r="T74" s="18" t="str">
        <f t="shared" si="20"/>
        <v/>
      </c>
      <c r="U74" s="18">
        <f t="shared" si="21"/>
        <v>10000</v>
      </c>
      <c r="V74" s="18">
        <f t="shared" si="22"/>
        <v>10000</v>
      </c>
      <c r="W74" s="18">
        <f t="shared" si="26"/>
        <v>436</v>
      </c>
      <c r="X74" s="18">
        <f t="shared" si="27"/>
        <v>5000</v>
      </c>
      <c r="Y74" s="18" t="str">
        <f t="shared" si="28"/>
        <v/>
      </c>
      <c r="Z74" s="18" t="str">
        <f t="shared" si="29"/>
        <v/>
      </c>
      <c r="AA74" s="18" t="str">
        <f t="shared" si="23"/>
        <v>436|</v>
      </c>
      <c r="AB74" s="18" t="str">
        <f t="shared" si="24"/>
        <v>5000|</v>
      </c>
      <c r="AC74" s="18">
        <f>VLOOKUP(I74,Sheet4!D:E,2,0)*1000+J74*100</f>
        <v>4200</v>
      </c>
    </row>
    <row r="75" spans="1:29" ht="16.5" customHeight="1">
      <c r="A75" s="5">
        <v>133</v>
      </c>
      <c r="B75" s="5">
        <v>18</v>
      </c>
      <c r="C75" s="17">
        <v>1</v>
      </c>
      <c r="D75" s="17" t="s">
        <v>78</v>
      </c>
      <c r="E75" s="18" t="str">
        <f t="shared" si="15"/>
        <v>18白1</v>
      </c>
      <c r="G75" s="15" t="s">
        <v>72</v>
      </c>
      <c r="H75" s="15" t="s">
        <v>75</v>
      </c>
      <c r="I75" s="15" t="s">
        <v>71</v>
      </c>
      <c r="J75">
        <v>2</v>
      </c>
      <c r="K75">
        <v>0</v>
      </c>
      <c r="L75">
        <v>1</v>
      </c>
      <c r="N75" s="18">
        <f>VLOOKUP(H75,Sheet4!A:B,2,0)</f>
        <v>9</v>
      </c>
      <c r="O75" s="18" t="str">
        <f t="shared" si="16"/>
        <v>9紫2</v>
      </c>
      <c r="P75" s="18">
        <f t="shared" si="17"/>
        <v>431</v>
      </c>
      <c r="Q75" s="18" t="str">
        <f t="shared" si="25"/>
        <v/>
      </c>
      <c r="R75" s="18" t="str">
        <f t="shared" si="18"/>
        <v/>
      </c>
      <c r="S75" s="18">
        <f t="shared" si="19"/>
        <v>431</v>
      </c>
      <c r="T75" s="18">
        <f t="shared" si="20"/>
        <v>1250</v>
      </c>
      <c r="U75" s="18">
        <f t="shared" si="21"/>
        <v>10000</v>
      </c>
      <c r="V75" s="18">
        <f t="shared" si="22"/>
        <v>10000</v>
      </c>
      <c r="W75" s="18">
        <f t="shared" si="26"/>
        <v>436</v>
      </c>
      <c r="X75" s="18">
        <f t="shared" si="27"/>
        <v>5000</v>
      </c>
      <c r="Y75" s="18">
        <f t="shared" si="28"/>
        <v>431</v>
      </c>
      <c r="Z75" s="18">
        <f t="shared" si="29"/>
        <v>1250</v>
      </c>
      <c r="AA75" s="18" t="str">
        <f t="shared" si="23"/>
        <v>436|431</v>
      </c>
      <c r="AB75" s="18" t="str">
        <f t="shared" si="24"/>
        <v>5000|1250</v>
      </c>
      <c r="AC75" s="18">
        <f>VLOOKUP(I75,Sheet4!D:E,2,0)*1000+J75*100</f>
        <v>4200</v>
      </c>
    </row>
    <row r="76" spans="1:29" ht="16.5" customHeight="1">
      <c r="A76" s="5">
        <v>534</v>
      </c>
      <c r="B76" s="5">
        <v>23</v>
      </c>
      <c r="C76" s="17">
        <v>1</v>
      </c>
      <c r="D76" s="17" t="s">
        <v>63</v>
      </c>
      <c r="E76" s="18" t="str">
        <f t="shared" si="15"/>
        <v>23橙1</v>
      </c>
      <c r="G76" s="15" t="s">
        <v>72</v>
      </c>
      <c r="H76" s="15" t="s">
        <v>77</v>
      </c>
      <c r="I76" s="15" t="s">
        <v>71</v>
      </c>
      <c r="J76">
        <v>2</v>
      </c>
      <c r="K76">
        <v>0</v>
      </c>
      <c r="L76">
        <v>1</v>
      </c>
      <c r="N76" s="18">
        <f>VLOOKUP(H76,Sheet4!A:B,2,0)</f>
        <v>14</v>
      </c>
      <c r="O76" s="18" t="str">
        <f t="shared" si="16"/>
        <v>14紫2</v>
      </c>
      <c r="P76" s="18">
        <f t="shared" si="17"/>
        <v>438</v>
      </c>
      <c r="Q76" s="18" t="str">
        <f t="shared" si="25"/>
        <v/>
      </c>
      <c r="R76" s="18" t="str">
        <f t="shared" si="18"/>
        <v/>
      </c>
      <c r="S76" s="18">
        <f t="shared" si="19"/>
        <v>438</v>
      </c>
      <c r="T76" s="18">
        <f t="shared" si="20"/>
        <v>1250</v>
      </c>
      <c r="U76" s="18">
        <f t="shared" si="21"/>
        <v>10000</v>
      </c>
      <c r="V76" s="18">
        <f t="shared" si="22"/>
        <v>10000</v>
      </c>
      <c r="W76" s="18">
        <f t="shared" si="26"/>
        <v>436</v>
      </c>
      <c r="X76" s="18">
        <f t="shared" si="27"/>
        <v>5000</v>
      </c>
      <c r="Y76" s="18" t="str">
        <f t="shared" si="28"/>
        <v>431,438</v>
      </c>
      <c r="Z76" s="18" t="str">
        <f t="shared" si="29"/>
        <v>1250,1250</v>
      </c>
      <c r="AA76" s="18" t="str">
        <f t="shared" si="23"/>
        <v>436|431,438</v>
      </c>
      <c r="AB76" s="18" t="str">
        <f t="shared" si="24"/>
        <v>5000|1250,1250</v>
      </c>
      <c r="AC76" s="18">
        <f>VLOOKUP(I76,Sheet4!D:E,2,0)*1000+J76*100</f>
        <v>4200</v>
      </c>
    </row>
    <row r="77" spans="1:29" ht="16.5" customHeight="1">
      <c r="A77" s="5">
        <v>434</v>
      </c>
      <c r="B77" s="5">
        <v>23</v>
      </c>
      <c r="C77" s="17">
        <v>1</v>
      </c>
      <c r="D77" s="17" t="s">
        <v>71</v>
      </c>
      <c r="E77" s="18" t="str">
        <f t="shared" si="15"/>
        <v>23紫1</v>
      </c>
      <c r="G77" s="15" t="s">
        <v>72</v>
      </c>
      <c r="H77" s="15" t="s">
        <v>79</v>
      </c>
      <c r="I77" s="15" t="s">
        <v>71</v>
      </c>
      <c r="J77">
        <v>2</v>
      </c>
      <c r="K77">
        <v>1</v>
      </c>
      <c r="L77">
        <v>0</v>
      </c>
      <c r="N77" s="18">
        <f>VLOOKUP(H77,Sheet4!A:B,2,0)</f>
        <v>5</v>
      </c>
      <c r="O77" s="18" t="str">
        <f t="shared" si="16"/>
        <v>5紫2</v>
      </c>
      <c r="P77" s="18">
        <f t="shared" si="17"/>
        <v>435</v>
      </c>
      <c r="Q77" s="18">
        <f t="shared" si="25"/>
        <v>435</v>
      </c>
      <c r="R77" s="18">
        <f t="shared" si="18"/>
        <v>5000</v>
      </c>
      <c r="S77" s="18" t="str">
        <f t="shared" si="19"/>
        <v/>
      </c>
      <c r="T77" s="18" t="str">
        <f t="shared" si="20"/>
        <v/>
      </c>
      <c r="U77" s="18">
        <f t="shared" si="21"/>
        <v>10000</v>
      </c>
      <c r="V77" s="18">
        <f t="shared" si="22"/>
        <v>10000</v>
      </c>
      <c r="W77" s="18" t="str">
        <f t="shared" si="26"/>
        <v>436,435</v>
      </c>
      <c r="X77" s="18" t="str">
        <f t="shared" si="27"/>
        <v>5000,5000</v>
      </c>
      <c r="Y77" s="18" t="str">
        <f t="shared" si="28"/>
        <v>431,438</v>
      </c>
      <c r="Z77" s="18" t="str">
        <f t="shared" si="29"/>
        <v>1250,1250</v>
      </c>
      <c r="AA77" s="18" t="str">
        <f t="shared" si="23"/>
        <v>436,435|431,438</v>
      </c>
      <c r="AB77" s="18" t="str">
        <f t="shared" si="24"/>
        <v>5000,5000|1250,1250</v>
      </c>
      <c r="AC77" s="18">
        <f>VLOOKUP(I77,Sheet4!D:E,2,0)*1000+J77*100</f>
        <v>4200</v>
      </c>
    </row>
    <row r="78" spans="1:29" ht="16.5" customHeight="1">
      <c r="A78" s="5">
        <v>334</v>
      </c>
      <c r="B78" s="5">
        <v>23</v>
      </c>
      <c r="C78" s="17">
        <v>1</v>
      </c>
      <c r="D78" s="17" t="s">
        <v>74</v>
      </c>
      <c r="E78" s="18" t="str">
        <f t="shared" si="15"/>
        <v>23蓝1</v>
      </c>
      <c r="G78" s="15" t="s">
        <v>72</v>
      </c>
      <c r="H78" s="15" t="s">
        <v>80</v>
      </c>
      <c r="I78" s="15" t="s">
        <v>71</v>
      </c>
      <c r="J78">
        <v>2</v>
      </c>
      <c r="K78">
        <v>0</v>
      </c>
      <c r="L78">
        <v>1</v>
      </c>
      <c r="N78" s="18">
        <f>VLOOKUP(H78,Sheet4!A:B,2,0)</f>
        <v>10</v>
      </c>
      <c r="O78" s="18" t="str">
        <f t="shared" si="16"/>
        <v>10紫2</v>
      </c>
      <c r="P78" s="18">
        <f t="shared" si="17"/>
        <v>432</v>
      </c>
      <c r="Q78" s="18" t="str">
        <f t="shared" si="25"/>
        <v/>
      </c>
      <c r="R78" s="18" t="str">
        <f t="shared" si="18"/>
        <v/>
      </c>
      <c r="S78" s="18">
        <f t="shared" si="19"/>
        <v>432</v>
      </c>
      <c r="T78" s="18">
        <f t="shared" si="20"/>
        <v>1250</v>
      </c>
      <c r="U78" s="18">
        <f t="shared" si="21"/>
        <v>10000</v>
      </c>
      <c r="V78" s="18">
        <f t="shared" si="22"/>
        <v>10000</v>
      </c>
      <c r="W78" s="18" t="str">
        <f t="shared" si="26"/>
        <v>436,435</v>
      </c>
      <c r="X78" s="18" t="str">
        <f t="shared" si="27"/>
        <v>5000,5000</v>
      </c>
      <c r="Y78" s="18" t="str">
        <f t="shared" si="28"/>
        <v>431,438,432</v>
      </c>
      <c r="Z78" s="18" t="str">
        <f t="shared" si="29"/>
        <v>1250,1250,1250</v>
      </c>
      <c r="AA78" s="18" t="str">
        <f t="shared" si="23"/>
        <v>436,435|431,438,432</v>
      </c>
      <c r="AB78" s="18" t="str">
        <f t="shared" si="24"/>
        <v>5000,5000|1250,1250,1250</v>
      </c>
      <c r="AC78" s="18">
        <f>VLOOKUP(I78,Sheet4!D:E,2,0)*1000+J78*100</f>
        <v>4200</v>
      </c>
    </row>
    <row r="79" spans="1:29" ht="16.5" customHeight="1">
      <c r="A79" s="5">
        <v>234</v>
      </c>
      <c r="B79" s="5">
        <v>23</v>
      </c>
      <c r="C79" s="17">
        <v>1</v>
      </c>
      <c r="D79" s="17" t="s">
        <v>76</v>
      </c>
      <c r="E79" s="18" t="str">
        <f t="shared" si="15"/>
        <v>23绿1</v>
      </c>
      <c r="G79" s="15" t="s">
        <v>72</v>
      </c>
      <c r="H79" s="15" t="s">
        <v>81</v>
      </c>
      <c r="I79" s="15" t="s">
        <v>71</v>
      </c>
      <c r="J79">
        <v>2</v>
      </c>
      <c r="K79">
        <v>0</v>
      </c>
      <c r="L79">
        <v>1</v>
      </c>
      <c r="N79" s="18">
        <f>VLOOKUP(H79,Sheet4!A:B,2,0)</f>
        <v>15</v>
      </c>
      <c r="O79" s="18" t="str">
        <f t="shared" si="16"/>
        <v>15紫2</v>
      </c>
      <c r="P79" s="18">
        <f t="shared" si="17"/>
        <v>437</v>
      </c>
      <c r="Q79" s="18" t="str">
        <f t="shared" si="25"/>
        <v/>
      </c>
      <c r="R79" s="18" t="str">
        <f t="shared" si="18"/>
        <v/>
      </c>
      <c r="S79" s="18">
        <f t="shared" si="19"/>
        <v>437</v>
      </c>
      <c r="T79" s="18">
        <f t="shared" si="20"/>
        <v>1250</v>
      </c>
      <c r="U79" s="18">
        <f t="shared" si="21"/>
        <v>10000</v>
      </c>
      <c r="V79" s="18">
        <f t="shared" si="22"/>
        <v>10000</v>
      </c>
      <c r="W79" s="18" t="str">
        <f t="shared" si="26"/>
        <v>436,435</v>
      </c>
      <c r="X79" s="18" t="str">
        <f t="shared" si="27"/>
        <v>5000,5000</v>
      </c>
      <c r="Y79" s="18" t="str">
        <f t="shared" si="28"/>
        <v>431,438,432,437</v>
      </c>
      <c r="Z79" s="18" t="str">
        <f t="shared" si="29"/>
        <v>1250,1250,1250,1250</v>
      </c>
      <c r="AA79" s="18" t="str">
        <f t="shared" si="23"/>
        <v>436,435|431,438,432,437</v>
      </c>
      <c r="AB79" s="18" t="str">
        <f t="shared" si="24"/>
        <v>5000,5000|1250,1250,1250,1250</v>
      </c>
      <c r="AC79" s="18">
        <f>VLOOKUP(I79,Sheet4!D:E,2,0)*1000+J79*100</f>
        <v>4200</v>
      </c>
    </row>
    <row r="80" spans="1:29" ht="16.5" customHeight="1">
      <c r="A80" s="5">
        <v>134</v>
      </c>
      <c r="B80" s="5">
        <v>23</v>
      </c>
      <c r="C80" s="17">
        <v>1</v>
      </c>
      <c r="D80" s="17" t="s">
        <v>78</v>
      </c>
      <c r="E80" s="18" t="str">
        <f t="shared" si="15"/>
        <v>23白1</v>
      </c>
      <c r="G80" s="15" t="s">
        <v>72</v>
      </c>
      <c r="H80" s="15" t="s">
        <v>82</v>
      </c>
      <c r="I80" s="15" t="s">
        <v>71</v>
      </c>
      <c r="J80">
        <v>2</v>
      </c>
      <c r="K80">
        <v>0</v>
      </c>
      <c r="L80">
        <v>0</v>
      </c>
      <c r="N80" s="18">
        <f>VLOOKUP(H80,Sheet4!A:B,2,0)</f>
        <v>18</v>
      </c>
      <c r="O80" s="18" t="str">
        <f t="shared" si="16"/>
        <v>18紫2</v>
      </c>
      <c r="P80" s="18">
        <f t="shared" si="17"/>
        <v>433</v>
      </c>
      <c r="Q80" s="18" t="str">
        <f t="shared" si="25"/>
        <v/>
      </c>
      <c r="R80" s="18" t="str">
        <f t="shared" si="18"/>
        <v/>
      </c>
      <c r="S80" s="18" t="str">
        <f t="shared" si="19"/>
        <v/>
      </c>
      <c r="T80" s="18" t="str">
        <f t="shared" si="20"/>
        <v/>
      </c>
      <c r="U80" s="18">
        <f t="shared" si="21"/>
        <v>10000</v>
      </c>
      <c r="V80" s="18">
        <f t="shared" si="22"/>
        <v>10000</v>
      </c>
      <c r="W80" s="18" t="str">
        <f t="shared" si="26"/>
        <v>436,435</v>
      </c>
      <c r="X80" s="18" t="str">
        <f t="shared" si="27"/>
        <v>5000,5000</v>
      </c>
      <c r="Y80" s="18" t="str">
        <f t="shared" si="28"/>
        <v>431,438,432,437</v>
      </c>
      <c r="Z80" s="18" t="str">
        <f t="shared" si="29"/>
        <v>1250,1250,1250,1250</v>
      </c>
      <c r="AA80" s="18" t="str">
        <f t="shared" si="23"/>
        <v>436,435|431,438,432,437</v>
      </c>
      <c r="AB80" s="18" t="str">
        <f t="shared" si="24"/>
        <v>5000,5000|1250,1250,1250,1250</v>
      </c>
      <c r="AC80" s="18">
        <f>VLOOKUP(I80,Sheet4!D:E,2,0)*1000+J80*100</f>
        <v>4200</v>
      </c>
    </row>
    <row r="81" spans="1:29" ht="16.5" customHeight="1">
      <c r="A81" s="5">
        <v>535</v>
      </c>
      <c r="B81" s="5">
        <v>5</v>
      </c>
      <c r="C81" s="17">
        <v>1</v>
      </c>
      <c r="D81" s="17" t="s">
        <v>63</v>
      </c>
      <c r="E81" s="18" t="str">
        <f t="shared" si="15"/>
        <v>5橙1</v>
      </c>
      <c r="G81" s="15" t="s">
        <v>72</v>
      </c>
      <c r="H81" s="15" t="s">
        <v>83</v>
      </c>
      <c r="I81" s="15" t="s">
        <v>71</v>
      </c>
      <c r="J81">
        <v>2</v>
      </c>
      <c r="K81">
        <v>0</v>
      </c>
      <c r="L81">
        <v>1</v>
      </c>
      <c r="N81" s="18">
        <f>VLOOKUP(H81,Sheet4!A:B,2,0)</f>
        <v>23</v>
      </c>
      <c r="O81" s="18" t="str">
        <f t="shared" si="16"/>
        <v>23紫2</v>
      </c>
      <c r="P81" s="18">
        <f t="shared" si="17"/>
        <v>434</v>
      </c>
      <c r="Q81" s="18" t="str">
        <f t="shared" si="25"/>
        <v/>
      </c>
      <c r="R81" s="18" t="str">
        <f t="shared" si="18"/>
        <v/>
      </c>
      <c r="S81" s="18">
        <f t="shared" si="19"/>
        <v>434</v>
      </c>
      <c r="T81" s="18">
        <f t="shared" si="20"/>
        <v>1250</v>
      </c>
      <c r="U81" s="18">
        <f t="shared" si="21"/>
        <v>10000</v>
      </c>
      <c r="V81" s="18">
        <f t="shared" si="22"/>
        <v>10000</v>
      </c>
      <c r="W81" s="18" t="str">
        <f t="shared" si="26"/>
        <v>436,435</v>
      </c>
      <c r="X81" s="18" t="str">
        <f t="shared" si="27"/>
        <v>5000,5000</v>
      </c>
      <c r="Y81" s="18" t="str">
        <f t="shared" si="28"/>
        <v>431,438,432,437,434</v>
      </c>
      <c r="Z81" s="18" t="str">
        <f t="shared" si="29"/>
        <v>1250,1250,1250,1250,1250</v>
      </c>
      <c r="AA81" s="18" t="str">
        <f t="shared" si="23"/>
        <v>436,435|431,438,432,437,434</v>
      </c>
      <c r="AB81" s="18" t="str">
        <f t="shared" si="24"/>
        <v>5000,5000|1250,1250,1250,1250,1250</v>
      </c>
      <c r="AC81" s="18">
        <f>VLOOKUP(I81,Sheet4!D:E,2,0)*1000+J81*100</f>
        <v>4200</v>
      </c>
    </row>
    <row r="82" spans="1:29" ht="16.5" customHeight="1">
      <c r="A82" s="5">
        <v>435</v>
      </c>
      <c r="B82" s="5">
        <v>5</v>
      </c>
      <c r="C82" s="17">
        <v>1</v>
      </c>
      <c r="D82" s="17" t="s">
        <v>71</v>
      </c>
      <c r="E82" s="18" t="str">
        <f t="shared" si="15"/>
        <v>5紫1</v>
      </c>
      <c r="G82" s="15" t="s">
        <v>72</v>
      </c>
      <c r="H82" s="15" t="s">
        <v>84</v>
      </c>
      <c r="I82" s="15" t="s">
        <v>71</v>
      </c>
      <c r="J82">
        <v>2</v>
      </c>
      <c r="K82">
        <v>0</v>
      </c>
      <c r="L82">
        <v>0</v>
      </c>
      <c r="N82" s="18">
        <f>VLOOKUP(H82,Sheet4!A:B,2,0)</f>
        <v>40</v>
      </c>
      <c r="O82" s="18" t="str">
        <f t="shared" si="16"/>
        <v>40紫2</v>
      </c>
      <c r="P82" s="18">
        <f t="shared" si="17"/>
        <v>439</v>
      </c>
      <c r="Q82" s="18" t="str">
        <f t="shared" si="25"/>
        <v/>
      </c>
      <c r="R82" s="18" t="str">
        <f t="shared" si="18"/>
        <v/>
      </c>
      <c r="S82" s="18" t="str">
        <f t="shared" si="19"/>
        <v/>
      </c>
      <c r="T82" s="18" t="str">
        <f t="shared" si="20"/>
        <v/>
      </c>
      <c r="U82" s="18">
        <f t="shared" si="21"/>
        <v>10000</v>
      </c>
      <c r="V82" s="18">
        <f t="shared" si="22"/>
        <v>10000</v>
      </c>
      <c r="W82" s="18" t="str">
        <f t="shared" si="26"/>
        <v>436,435</v>
      </c>
      <c r="X82" s="18" t="str">
        <f t="shared" si="27"/>
        <v>5000,5000</v>
      </c>
      <c r="Y82" s="18" t="str">
        <f t="shared" si="28"/>
        <v>431,438,432,437,434</v>
      </c>
      <c r="Z82" s="18" t="str">
        <f t="shared" si="29"/>
        <v>1250,1250,1250,1250,1250</v>
      </c>
      <c r="AA82" s="18" t="str">
        <f t="shared" si="23"/>
        <v>436,435|431,438,432,437,434</v>
      </c>
      <c r="AB82" s="18" t="str">
        <f t="shared" si="24"/>
        <v>5000,5000|1250,1250,1250,1250,1250</v>
      </c>
      <c r="AC82" s="18">
        <f>VLOOKUP(I82,Sheet4!D:E,2,0)*1000+J82*100</f>
        <v>4200</v>
      </c>
    </row>
    <row r="83" spans="1:29" ht="16.5" customHeight="1">
      <c r="A83" s="5">
        <v>335</v>
      </c>
      <c r="B83" s="5">
        <v>5</v>
      </c>
      <c r="C83" s="17">
        <v>1</v>
      </c>
      <c r="D83" s="17" t="s">
        <v>74</v>
      </c>
      <c r="E83" s="18" t="str">
        <f t="shared" si="15"/>
        <v>5蓝1</v>
      </c>
      <c r="G83" s="15" t="s">
        <v>72</v>
      </c>
      <c r="H83" s="15" t="s">
        <v>85</v>
      </c>
      <c r="I83" s="15" t="s">
        <v>71</v>
      </c>
      <c r="J83">
        <v>2</v>
      </c>
      <c r="K83">
        <v>0</v>
      </c>
      <c r="L83">
        <v>1</v>
      </c>
      <c r="N83" s="18">
        <f>VLOOKUP(H83,Sheet4!A:B,2,0)</f>
        <v>28</v>
      </c>
      <c r="O83" s="18" t="str">
        <f t="shared" si="16"/>
        <v>28紫2</v>
      </c>
      <c r="P83" s="18">
        <f t="shared" si="17"/>
        <v>440</v>
      </c>
      <c r="Q83" s="18" t="str">
        <f t="shared" si="25"/>
        <v/>
      </c>
      <c r="R83" s="18" t="str">
        <f t="shared" si="18"/>
        <v/>
      </c>
      <c r="S83" s="18">
        <f t="shared" si="19"/>
        <v>440</v>
      </c>
      <c r="T83" s="18">
        <f t="shared" si="20"/>
        <v>1250</v>
      </c>
      <c r="U83" s="18">
        <f t="shared" si="21"/>
        <v>10000</v>
      </c>
      <c r="V83" s="18">
        <f t="shared" si="22"/>
        <v>10000</v>
      </c>
      <c r="W83" s="18" t="str">
        <f t="shared" si="26"/>
        <v>436,435</v>
      </c>
      <c r="X83" s="18" t="str">
        <f t="shared" si="27"/>
        <v>5000,5000</v>
      </c>
      <c r="Y83" s="18" t="str">
        <f t="shared" si="28"/>
        <v>431,438,432,437,434,440</v>
      </c>
      <c r="Z83" s="18" t="str">
        <f t="shared" si="29"/>
        <v>1250,1250,1250,1250,1250,1250</v>
      </c>
      <c r="AA83" s="18" t="str">
        <f t="shared" si="23"/>
        <v>436,435|431,438,432,437,434,440</v>
      </c>
      <c r="AB83" s="18" t="str">
        <f t="shared" si="24"/>
        <v>5000,5000|1250,1250,1250,1250,1250,1250</v>
      </c>
      <c r="AC83" s="18">
        <f>VLOOKUP(I83,Sheet4!D:E,2,0)*1000+J83*100</f>
        <v>4200</v>
      </c>
    </row>
    <row r="84" spans="1:29" ht="16.5" customHeight="1">
      <c r="A84" s="5">
        <v>235</v>
      </c>
      <c r="B84" s="5">
        <v>5</v>
      </c>
      <c r="C84" s="17">
        <v>1</v>
      </c>
      <c r="D84" s="17" t="s">
        <v>76</v>
      </c>
      <c r="E84" s="18" t="str">
        <f t="shared" si="15"/>
        <v>5绿1</v>
      </c>
      <c r="G84" s="15" t="s">
        <v>72</v>
      </c>
      <c r="H84" s="15" t="s">
        <v>86</v>
      </c>
      <c r="I84" s="15" t="s">
        <v>71</v>
      </c>
      <c r="J84">
        <v>2</v>
      </c>
      <c r="K84">
        <v>0</v>
      </c>
      <c r="L84">
        <v>1</v>
      </c>
      <c r="N84" s="18">
        <f>VLOOKUP(H84,Sheet4!A:B,2,0)</f>
        <v>33</v>
      </c>
      <c r="O84" s="18" t="str">
        <f t="shared" si="16"/>
        <v>33紫2</v>
      </c>
      <c r="P84" s="18">
        <f t="shared" si="17"/>
        <v>441</v>
      </c>
      <c r="Q84" s="18" t="str">
        <f t="shared" si="25"/>
        <v/>
      </c>
      <c r="R84" s="18" t="str">
        <f t="shared" si="18"/>
        <v/>
      </c>
      <c r="S84" s="18">
        <f t="shared" si="19"/>
        <v>441</v>
      </c>
      <c r="T84" s="18">
        <f t="shared" si="20"/>
        <v>1250</v>
      </c>
      <c r="U84" s="18">
        <f t="shared" si="21"/>
        <v>10000</v>
      </c>
      <c r="V84" s="18">
        <f t="shared" si="22"/>
        <v>10000</v>
      </c>
      <c r="W84" s="18" t="str">
        <f t="shared" si="26"/>
        <v>436,435</v>
      </c>
      <c r="X84" s="18" t="str">
        <f t="shared" si="27"/>
        <v>5000,5000</v>
      </c>
      <c r="Y84" s="18" t="str">
        <f t="shared" si="28"/>
        <v>431,438,432,437,434,440,441</v>
      </c>
      <c r="Z84" s="18" t="str">
        <f t="shared" si="29"/>
        <v>1250,1250,1250,1250,1250,1250,1250</v>
      </c>
      <c r="AA84" s="18" t="str">
        <f t="shared" si="23"/>
        <v>436,435|431,438,432,437,434,440,441</v>
      </c>
      <c r="AB84" s="18" t="str">
        <f t="shared" si="24"/>
        <v>5000,5000|1250,1250,1250,1250,1250,1250,1250</v>
      </c>
      <c r="AC84" s="18">
        <f>VLOOKUP(I84,Sheet4!D:E,2,0)*1000+J84*100</f>
        <v>4200</v>
      </c>
    </row>
    <row r="85" spans="1:29" ht="16.5" customHeight="1">
      <c r="A85" s="5">
        <v>135</v>
      </c>
      <c r="B85" s="5">
        <v>5</v>
      </c>
      <c r="C85" s="17">
        <v>1</v>
      </c>
      <c r="D85" s="17" t="s">
        <v>78</v>
      </c>
      <c r="E85" s="18" t="str">
        <f t="shared" si="15"/>
        <v>5白1</v>
      </c>
      <c r="G85" s="15" t="s">
        <v>72</v>
      </c>
      <c r="H85" s="15" t="s">
        <v>87</v>
      </c>
      <c r="I85" s="15" t="s">
        <v>71</v>
      </c>
      <c r="J85">
        <v>2</v>
      </c>
      <c r="K85">
        <v>0</v>
      </c>
      <c r="L85">
        <v>1</v>
      </c>
      <c r="N85" s="18">
        <f>VLOOKUP(H85,Sheet4!A:B,2,0)</f>
        <v>61</v>
      </c>
      <c r="O85" s="18" t="str">
        <f t="shared" si="16"/>
        <v>61紫2</v>
      </c>
      <c r="P85" s="18">
        <f t="shared" si="17"/>
        <v>442</v>
      </c>
      <c r="Q85" s="18" t="str">
        <f t="shared" si="25"/>
        <v/>
      </c>
      <c r="R85" s="18" t="str">
        <f t="shared" si="18"/>
        <v/>
      </c>
      <c r="S85" s="18">
        <f t="shared" si="19"/>
        <v>442</v>
      </c>
      <c r="T85" s="18">
        <f t="shared" si="20"/>
        <v>1250</v>
      </c>
      <c r="U85" s="18">
        <f t="shared" si="21"/>
        <v>10000</v>
      </c>
      <c r="V85" s="18">
        <f t="shared" si="22"/>
        <v>10000</v>
      </c>
      <c r="W85" s="18" t="str">
        <f t="shared" si="26"/>
        <v>436,435</v>
      </c>
      <c r="X85" s="18" t="str">
        <f t="shared" si="27"/>
        <v>5000,5000</v>
      </c>
      <c r="Y85" s="18" t="str">
        <f t="shared" si="28"/>
        <v>431,438,432,437,434,440,441,442</v>
      </c>
      <c r="Z85" s="18" t="str">
        <f t="shared" si="29"/>
        <v>1250,1250,1250,1250,1250,1250,1250,1250</v>
      </c>
      <c r="AA85" s="18" t="str">
        <f t="shared" si="23"/>
        <v>436,435|431,438,432,437,434,440,441,442</v>
      </c>
      <c r="AB85" s="18" t="str">
        <f t="shared" si="24"/>
        <v>5000,5000|1250,1250,1250,1250,1250,1250,1250,1250</v>
      </c>
      <c r="AC85" s="18">
        <f>VLOOKUP(I85,Sheet4!D:E,2,0)*1000+J85*100</f>
        <v>4200</v>
      </c>
    </row>
    <row r="86" spans="1:29" ht="16.5" customHeight="1">
      <c r="A86" s="5">
        <v>536</v>
      </c>
      <c r="B86" s="5">
        <v>4</v>
      </c>
      <c r="C86" s="17">
        <v>1</v>
      </c>
      <c r="D86" s="17" t="s">
        <v>63</v>
      </c>
      <c r="E86" s="18" t="str">
        <f t="shared" si="15"/>
        <v>4橙1</v>
      </c>
      <c r="G86" s="15" t="s">
        <v>72</v>
      </c>
      <c r="H86" s="15" t="s">
        <v>73</v>
      </c>
      <c r="I86" s="15" t="s">
        <v>71</v>
      </c>
      <c r="J86">
        <v>3</v>
      </c>
      <c r="K86">
        <v>1</v>
      </c>
      <c r="L86">
        <v>1111</v>
      </c>
      <c r="N86" s="18">
        <f>VLOOKUP(H86,Sheet4!A:B,2,0)</f>
        <v>4</v>
      </c>
      <c r="O86" s="18" t="str">
        <f t="shared" si="16"/>
        <v>4紫3</v>
      </c>
      <c r="P86" s="18">
        <f t="shared" si="17"/>
        <v>436</v>
      </c>
      <c r="Q86" s="18">
        <f t="shared" si="25"/>
        <v>436</v>
      </c>
      <c r="R86" s="18">
        <f t="shared" si="18"/>
        <v>2000</v>
      </c>
      <c r="S86" s="18">
        <f t="shared" si="19"/>
        <v>436</v>
      </c>
      <c r="T86" s="18">
        <f t="shared" si="20"/>
        <v>1111</v>
      </c>
      <c r="U86" s="18">
        <f t="shared" si="21"/>
        <v>10000</v>
      </c>
      <c r="V86" s="18">
        <f t="shared" si="22"/>
        <v>10000</v>
      </c>
      <c r="W86" s="18">
        <f t="shared" si="26"/>
        <v>436</v>
      </c>
      <c r="X86" s="18">
        <f t="shared" si="27"/>
        <v>2000</v>
      </c>
      <c r="Y86" s="18">
        <f t="shared" si="28"/>
        <v>436</v>
      </c>
      <c r="Z86" s="18">
        <f t="shared" si="29"/>
        <v>1111</v>
      </c>
      <c r="AA86" s="18" t="str">
        <f t="shared" si="23"/>
        <v>436|436</v>
      </c>
      <c r="AB86" s="18" t="str">
        <f t="shared" si="24"/>
        <v>2000|1111</v>
      </c>
      <c r="AC86" s="18">
        <f>VLOOKUP(I86,Sheet4!D:E,2,0)*1000+J86*100</f>
        <v>4300</v>
      </c>
    </row>
    <row r="87" spans="1:29" ht="16.5" customHeight="1">
      <c r="A87" s="5">
        <v>436</v>
      </c>
      <c r="B87" s="5">
        <v>4</v>
      </c>
      <c r="C87" s="17">
        <v>1</v>
      </c>
      <c r="D87" s="17" t="s">
        <v>71</v>
      </c>
      <c r="E87" s="18" t="str">
        <f t="shared" si="15"/>
        <v>4紫1</v>
      </c>
      <c r="G87" s="15" t="s">
        <v>72</v>
      </c>
      <c r="H87" s="15" t="s">
        <v>75</v>
      </c>
      <c r="I87" s="15" t="s">
        <v>71</v>
      </c>
      <c r="J87">
        <v>3</v>
      </c>
      <c r="K87">
        <v>1</v>
      </c>
      <c r="L87">
        <v>0</v>
      </c>
      <c r="N87" s="18">
        <f>VLOOKUP(H87,Sheet4!A:B,2,0)</f>
        <v>9</v>
      </c>
      <c r="O87" s="18" t="str">
        <f t="shared" si="16"/>
        <v>9紫3</v>
      </c>
      <c r="P87" s="18">
        <f t="shared" si="17"/>
        <v>431</v>
      </c>
      <c r="Q87" s="18">
        <f t="shared" si="25"/>
        <v>431</v>
      </c>
      <c r="R87" s="18">
        <f t="shared" si="18"/>
        <v>2000</v>
      </c>
      <c r="S87" s="18" t="str">
        <f t="shared" si="19"/>
        <v/>
      </c>
      <c r="T87" s="18" t="str">
        <f t="shared" si="20"/>
        <v/>
      </c>
      <c r="U87" s="18">
        <f t="shared" si="21"/>
        <v>10000</v>
      </c>
      <c r="V87" s="18">
        <f t="shared" si="22"/>
        <v>10000</v>
      </c>
      <c r="W87" s="18" t="str">
        <f t="shared" si="26"/>
        <v>436,431</v>
      </c>
      <c r="X87" s="18" t="str">
        <f t="shared" si="27"/>
        <v>2000,2000</v>
      </c>
      <c r="Y87" s="18">
        <f t="shared" si="28"/>
        <v>436</v>
      </c>
      <c r="Z87" s="18">
        <f t="shared" si="29"/>
        <v>1111</v>
      </c>
      <c r="AA87" s="18" t="str">
        <f t="shared" si="23"/>
        <v>436,431|436</v>
      </c>
      <c r="AB87" s="18" t="str">
        <f t="shared" si="24"/>
        <v>2000,2000|1111</v>
      </c>
      <c r="AC87" s="18">
        <f>VLOOKUP(I87,Sheet4!D:E,2,0)*1000+J87*100</f>
        <v>4300</v>
      </c>
    </row>
    <row r="88" spans="1:29" ht="16.5" customHeight="1">
      <c r="A88" s="5">
        <v>336</v>
      </c>
      <c r="B88" s="5">
        <v>4</v>
      </c>
      <c r="C88" s="17">
        <v>1</v>
      </c>
      <c r="D88" s="17" t="s">
        <v>74</v>
      </c>
      <c r="E88" s="18" t="str">
        <f t="shared" si="15"/>
        <v>4蓝1</v>
      </c>
      <c r="G88" s="15" t="s">
        <v>72</v>
      </c>
      <c r="H88" s="15" t="s">
        <v>77</v>
      </c>
      <c r="I88" s="15" t="s">
        <v>71</v>
      </c>
      <c r="J88">
        <v>3</v>
      </c>
      <c r="K88">
        <v>0</v>
      </c>
      <c r="L88">
        <v>1111</v>
      </c>
      <c r="N88" s="18">
        <f>VLOOKUP(H88,Sheet4!A:B,2,0)</f>
        <v>14</v>
      </c>
      <c r="O88" s="18" t="str">
        <f t="shared" si="16"/>
        <v>14紫3</v>
      </c>
      <c r="P88" s="18">
        <f t="shared" si="17"/>
        <v>438</v>
      </c>
      <c r="Q88" s="18" t="str">
        <f t="shared" si="25"/>
        <v/>
      </c>
      <c r="R88" s="18" t="str">
        <f t="shared" si="18"/>
        <v/>
      </c>
      <c r="S88" s="18">
        <f t="shared" si="19"/>
        <v>438</v>
      </c>
      <c r="T88" s="18">
        <f t="shared" si="20"/>
        <v>1111</v>
      </c>
      <c r="U88" s="18">
        <f t="shared" si="21"/>
        <v>10000</v>
      </c>
      <c r="V88" s="18">
        <f t="shared" si="22"/>
        <v>10000</v>
      </c>
      <c r="W88" s="18" t="str">
        <f t="shared" si="26"/>
        <v>436,431</v>
      </c>
      <c r="X88" s="18" t="str">
        <f t="shared" si="27"/>
        <v>2000,2000</v>
      </c>
      <c r="Y88" s="18" t="str">
        <f t="shared" si="28"/>
        <v>436,438</v>
      </c>
      <c r="Z88" s="18" t="str">
        <f t="shared" si="29"/>
        <v>1111,1111</v>
      </c>
      <c r="AA88" s="18" t="str">
        <f t="shared" si="23"/>
        <v>436,431|436,438</v>
      </c>
      <c r="AB88" s="18" t="str">
        <f t="shared" si="24"/>
        <v>2000,2000|1111,1111</v>
      </c>
      <c r="AC88" s="18">
        <f>VLOOKUP(I88,Sheet4!D:E,2,0)*1000+J88*100</f>
        <v>4300</v>
      </c>
    </row>
    <row r="89" spans="1:29" ht="16.5" customHeight="1">
      <c r="A89" s="5">
        <v>236</v>
      </c>
      <c r="B89" s="5">
        <v>4</v>
      </c>
      <c r="C89" s="17">
        <v>1</v>
      </c>
      <c r="D89" s="17" t="s">
        <v>76</v>
      </c>
      <c r="E89" s="18" t="str">
        <f t="shared" si="15"/>
        <v>4绿1</v>
      </c>
      <c r="G89" s="15" t="s">
        <v>72</v>
      </c>
      <c r="H89" s="15" t="s">
        <v>79</v>
      </c>
      <c r="I89" s="15" t="s">
        <v>71</v>
      </c>
      <c r="J89">
        <v>3</v>
      </c>
      <c r="K89">
        <v>1</v>
      </c>
      <c r="L89">
        <v>1111</v>
      </c>
      <c r="N89" s="18">
        <f>VLOOKUP(H89,Sheet4!A:B,2,0)</f>
        <v>5</v>
      </c>
      <c r="O89" s="18" t="str">
        <f t="shared" si="16"/>
        <v>5紫3</v>
      </c>
      <c r="P89" s="18">
        <f t="shared" si="17"/>
        <v>435</v>
      </c>
      <c r="Q89" s="18">
        <f t="shared" si="25"/>
        <v>435</v>
      </c>
      <c r="R89" s="18">
        <f t="shared" si="18"/>
        <v>2000</v>
      </c>
      <c r="S89" s="18">
        <f t="shared" si="19"/>
        <v>435</v>
      </c>
      <c r="T89" s="18">
        <f t="shared" si="20"/>
        <v>1111</v>
      </c>
      <c r="U89" s="18">
        <f t="shared" si="21"/>
        <v>10000</v>
      </c>
      <c r="V89" s="18">
        <f t="shared" si="22"/>
        <v>10000</v>
      </c>
      <c r="W89" s="18" t="str">
        <f t="shared" si="26"/>
        <v>436,431,435</v>
      </c>
      <c r="X89" s="18" t="str">
        <f t="shared" si="27"/>
        <v>2000,2000,2000</v>
      </c>
      <c r="Y89" s="18" t="str">
        <f t="shared" si="28"/>
        <v>436,438,435</v>
      </c>
      <c r="Z89" s="18" t="str">
        <f t="shared" si="29"/>
        <v>1111,1111,1111</v>
      </c>
      <c r="AA89" s="18" t="str">
        <f t="shared" si="23"/>
        <v>436,431,435|436,438,435</v>
      </c>
      <c r="AB89" s="18" t="str">
        <f t="shared" si="24"/>
        <v>2000,2000,2000|1111,1111,1111</v>
      </c>
      <c r="AC89" s="18">
        <f>VLOOKUP(I89,Sheet4!D:E,2,0)*1000+J89*100</f>
        <v>4300</v>
      </c>
    </row>
    <row r="90" spans="1:29" ht="16.5" customHeight="1">
      <c r="A90" s="5">
        <v>136</v>
      </c>
      <c r="B90" s="5">
        <v>4</v>
      </c>
      <c r="C90" s="17">
        <v>1</v>
      </c>
      <c r="D90" s="17" t="s">
        <v>78</v>
      </c>
      <c r="E90" s="18" t="str">
        <f t="shared" si="15"/>
        <v>4白1</v>
      </c>
      <c r="G90" s="15" t="s">
        <v>72</v>
      </c>
      <c r="H90" s="15" t="s">
        <v>80</v>
      </c>
      <c r="I90" s="15" t="s">
        <v>71</v>
      </c>
      <c r="J90">
        <v>3</v>
      </c>
      <c r="K90">
        <v>1</v>
      </c>
      <c r="L90">
        <v>0</v>
      </c>
      <c r="N90" s="18">
        <f>VLOOKUP(H90,Sheet4!A:B,2,0)</f>
        <v>10</v>
      </c>
      <c r="O90" s="18" t="str">
        <f t="shared" si="16"/>
        <v>10紫3</v>
      </c>
      <c r="P90" s="18">
        <f t="shared" si="17"/>
        <v>432</v>
      </c>
      <c r="Q90" s="18">
        <f t="shared" si="25"/>
        <v>432</v>
      </c>
      <c r="R90" s="18">
        <f t="shared" si="18"/>
        <v>2000</v>
      </c>
      <c r="S90" s="18" t="str">
        <f t="shared" si="19"/>
        <v/>
      </c>
      <c r="T90" s="18" t="str">
        <f t="shared" si="20"/>
        <v/>
      </c>
      <c r="U90" s="18">
        <f t="shared" si="21"/>
        <v>10000</v>
      </c>
      <c r="V90" s="18">
        <f t="shared" si="22"/>
        <v>10000</v>
      </c>
      <c r="W90" s="18" t="str">
        <f t="shared" si="26"/>
        <v>436,431,435,432</v>
      </c>
      <c r="X90" s="18" t="str">
        <f t="shared" si="27"/>
        <v>2000,2000,2000,2000</v>
      </c>
      <c r="Y90" s="18" t="str">
        <f t="shared" si="28"/>
        <v>436,438,435</v>
      </c>
      <c r="Z90" s="18" t="str">
        <f t="shared" si="29"/>
        <v>1111,1111,1111</v>
      </c>
      <c r="AA90" s="18" t="str">
        <f t="shared" si="23"/>
        <v>436,431,435,432|436,438,435</v>
      </c>
      <c r="AB90" s="18" t="str">
        <f t="shared" si="24"/>
        <v>2000,2000,2000,2000|1111,1111,1111</v>
      </c>
      <c r="AC90" s="18">
        <f>VLOOKUP(I90,Sheet4!D:E,2,0)*1000+J90*100</f>
        <v>4300</v>
      </c>
    </row>
    <row r="91" spans="1:29" ht="16.5" customHeight="1">
      <c r="A91" s="5">
        <v>537</v>
      </c>
      <c r="B91" s="5">
        <v>15</v>
      </c>
      <c r="C91" s="17">
        <v>1</v>
      </c>
      <c r="D91" s="17" t="s">
        <v>63</v>
      </c>
      <c r="E91" s="18" t="str">
        <f t="shared" si="15"/>
        <v>15橙1</v>
      </c>
      <c r="G91" s="15" t="s">
        <v>72</v>
      </c>
      <c r="H91" s="15" t="s">
        <v>81</v>
      </c>
      <c r="I91" s="15" t="s">
        <v>71</v>
      </c>
      <c r="J91">
        <v>3</v>
      </c>
      <c r="K91">
        <v>0</v>
      </c>
      <c r="L91">
        <v>1111</v>
      </c>
      <c r="N91" s="18">
        <f>VLOOKUP(H91,Sheet4!A:B,2,0)</f>
        <v>15</v>
      </c>
      <c r="O91" s="18" t="str">
        <f t="shared" si="16"/>
        <v>15紫3</v>
      </c>
      <c r="P91" s="18">
        <f t="shared" si="17"/>
        <v>437</v>
      </c>
      <c r="Q91" s="18" t="str">
        <f t="shared" si="25"/>
        <v/>
      </c>
      <c r="R91" s="18" t="str">
        <f t="shared" si="18"/>
        <v/>
      </c>
      <c r="S91" s="18">
        <f t="shared" si="19"/>
        <v>437</v>
      </c>
      <c r="T91" s="18">
        <f t="shared" si="20"/>
        <v>1111</v>
      </c>
      <c r="U91" s="18">
        <f t="shared" si="21"/>
        <v>10000</v>
      </c>
      <c r="V91" s="18">
        <f t="shared" si="22"/>
        <v>10000</v>
      </c>
      <c r="W91" s="18" t="str">
        <f t="shared" si="26"/>
        <v>436,431,435,432</v>
      </c>
      <c r="X91" s="18" t="str">
        <f t="shared" si="27"/>
        <v>2000,2000,2000,2000</v>
      </c>
      <c r="Y91" s="18" t="str">
        <f t="shared" si="28"/>
        <v>436,438,435,437</v>
      </c>
      <c r="Z91" s="18" t="str">
        <f t="shared" si="29"/>
        <v>1111,1111,1111,1111</v>
      </c>
      <c r="AA91" s="18" t="str">
        <f t="shared" si="23"/>
        <v>436,431,435,432|436,438,435,437</v>
      </c>
      <c r="AB91" s="18" t="str">
        <f t="shared" si="24"/>
        <v>2000,2000,2000,2000|1111,1111,1111,1111</v>
      </c>
      <c r="AC91" s="18">
        <f>VLOOKUP(I91,Sheet4!D:E,2,0)*1000+J91*100</f>
        <v>4300</v>
      </c>
    </row>
    <row r="92" spans="1:29" ht="16.5" customHeight="1">
      <c r="A92" s="5">
        <v>437</v>
      </c>
      <c r="B92" s="5">
        <v>15</v>
      </c>
      <c r="C92" s="17">
        <v>1</v>
      </c>
      <c r="D92" s="17" t="s">
        <v>71</v>
      </c>
      <c r="E92" s="18" t="str">
        <f t="shared" si="15"/>
        <v>15紫1</v>
      </c>
      <c r="G92" s="15" t="s">
        <v>72</v>
      </c>
      <c r="H92" s="15" t="s">
        <v>82</v>
      </c>
      <c r="I92" s="15" t="s">
        <v>71</v>
      </c>
      <c r="J92">
        <v>3</v>
      </c>
      <c r="K92">
        <v>0</v>
      </c>
      <c r="L92">
        <v>1111</v>
      </c>
      <c r="N92" s="18">
        <f>VLOOKUP(H92,Sheet4!A:B,2,0)</f>
        <v>18</v>
      </c>
      <c r="O92" s="18" t="str">
        <f t="shared" si="16"/>
        <v>18紫3</v>
      </c>
      <c r="P92" s="18">
        <f t="shared" si="17"/>
        <v>433</v>
      </c>
      <c r="Q92" s="18" t="str">
        <f t="shared" si="25"/>
        <v/>
      </c>
      <c r="R92" s="18" t="str">
        <f t="shared" si="18"/>
        <v/>
      </c>
      <c r="S92" s="18">
        <f t="shared" si="19"/>
        <v>433</v>
      </c>
      <c r="T92" s="18">
        <f t="shared" si="20"/>
        <v>1111</v>
      </c>
      <c r="U92" s="18">
        <f t="shared" si="21"/>
        <v>10000</v>
      </c>
      <c r="V92" s="18">
        <f t="shared" si="22"/>
        <v>10000</v>
      </c>
      <c r="W92" s="18" t="str">
        <f t="shared" si="26"/>
        <v>436,431,435,432</v>
      </c>
      <c r="X92" s="18" t="str">
        <f t="shared" si="27"/>
        <v>2000,2000,2000,2000</v>
      </c>
      <c r="Y92" s="18" t="str">
        <f t="shared" si="28"/>
        <v>436,438,435,437,433</v>
      </c>
      <c r="Z92" s="18" t="str">
        <f t="shared" si="29"/>
        <v>1111,1111,1111,1111,1111</v>
      </c>
      <c r="AA92" s="18" t="str">
        <f t="shared" si="23"/>
        <v>436,431,435,432|436,438,435,437,433</v>
      </c>
      <c r="AB92" s="18" t="str">
        <f t="shared" si="24"/>
        <v>2000,2000,2000,2000|1111,1111,1111,1111,1111</v>
      </c>
      <c r="AC92" s="18">
        <f>VLOOKUP(I92,Sheet4!D:E,2,0)*1000+J92*100</f>
        <v>4300</v>
      </c>
    </row>
    <row r="93" spans="1:29" ht="16.5" customHeight="1">
      <c r="A93" s="5">
        <v>337</v>
      </c>
      <c r="B93" s="5">
        <v>15</v>
      </c>
      <c r="C93" s="17">
        <v>1</v>
      </c>
      <c r="D93" s="17" t="s">
        <v>74</v>
      </c>
      <c r="E93" s="18" t="str">
        <f t="shared" si="15"/>
        <v>15蓝1</v>
      </c>
      <c r="G93" s="15" t="s">
        <v>72</v>
      </c>
      <c r="H93" s="15" t="s">
        <v>83</v>
      </c>
      <c r="I93" s="15" t="s">
        <v>71</v>
      </c>
      <c r="J93">
        <v>3</v>
      </c>
      <c r="K93">
        <v>0</v>
      </c>
      <c r="L93">
        <v>1111</v>
      </c>
      <c r="N93" s="18">
        <f>VLOOKUP(H93,Sheet4!A:B,2,0)</f>
        <v>23</v>
      </c>
      <c r="O93" s="18" t="str">
        <f t="shared" si="16"/>
        <v>23紫3</v>
      </c>
      <c r="P93" s="18">
        <f t="shared" si="17"/>
        <v>434</v>
      </c>
      <c r="Q93" s="18" t="str">
        <f t="shared" si="25"/>
        <v/>
      </c>
      <c r="R93" s="18" t="str">
        <f t="shared" si="18"/>
        <v/>
      </c>
      <c r="S93" s="18">
        <f t="shared" si="19"/>
        <v>434</v>
      </c>
      <c r="T93" s="18">
        <f t="shared" si="20"/>
        <v>1111</v>
      </c>
      <c r="U93" s="18">
        <f t="shared" si="21"/>
        <v>10000</v>
      </c>
      <c r="V93" s="18">
        <f t="shared" si="22"/>
        <v>10000</v>
      </c>
      <c r="W93" s="18" t="str">
        <f t="shared" si="26"/>
        <v>436,431,435,432</v>
      </c>
      <c r="X93" s="18" t="str">
        <f t="shared" si="27"/>
        <v>2000,2000,2000,2000</v>
      </c>
      <c r="Y93" s="18" t="str">
        <f t="shared" si="28"/>
        <v>436,438,435,437,433,434</v>
      </c>
      <c r="Z93" s="18" t="str">
        <f t="shared" si="29"/>
        <v>1111,1111,1111,1111,1111,1111</v>
      </c>
      <c r="AA93" s="18" t="str">
        <f t="shared" si="23"/>
        <v>436,431,435,432|436,438,435,437,433,434</v>
      </c>
      <c r="AB93" s="18" t="str">
        <f t="shared" si="24"/>
        <v>2000,2000,2000,2000|1111,1111,1111,1111,1111,1111</v>
      </c>
      <c r="AC93" s="18">
        <f>VLOOKUP(I93,Sheet4!D:E,2,0)*1000+J93*100</f>
        <v>4300</v>
      </c>
    </row>
    <row r="94" spans="1:29" ht="16.5" customHeight="1">
      <c r="A94" s="5">
        <v>237</v>
      </c>
      <c r="B94" s="5">
        <v>15</v>
      </c>
      <c r="C94" s="17">
        <v>1</v>
      </c>
      <c r="D94" s="17" t="s">
        <v>76</v>
      </c>
      <c r="E94" s="18" t="str">
        <f t="shared" si="15"/>
        <v>15绿1</v>
      </c>
      <c r="G94" s="15" t="s">
        <v>72</v>
      </c>
      <c r="H94" s="15" t="s">
        <v>84</v>
      </c>
      <c r="I94" s="15" t="s">
        <v>71</v>
      </c>
      <c r="J94">
        <v>3</v>
      </c>
      <c r="K94">
        <v>1</v>
      </c>
      <c r="L94">
        <v>0</v>
      </c>
      <c r="N94" s="18">
        <f>VLOOKUP(H94,Sheet4!A:B,2,0)</f>
        <v>40</v>
      </c>
      <c r="O94" s="18" t="str">
        <f t="shared" si="16"/>
        <v>40紫3</v>
      </c>
      <c r="P94" s="18">
        <f t="shared" si="17"/>
        <v>439</v>
      </c>
      <c r="Q94" s="18">
        <f t="shared" si="25"/>
        <v>439</v>
      </c>
      <c r="R94" s="18">
        <f t="shared" si="18"/>
        <v>2000</v>
      </c>
      <c r="S94" s="18" t="str">
        <f t="shared" si="19"/>
        <v/>
      </c>
      <c r="T94" s="18" t="str">
        <f t="shared" si="20"/>
        <v/>
      </c>
      <c r="U94" s="18">
        <f t="shared" si="21"/>
        <v>10000</v>
      </c>
      <c r="V94" s="18">
        <f t="shared" si="22"/>
        <v>10000</v>
      </c>
      <c r="W94" s="18" t="str">
        <f t="shared" si="26"/>
        <v>436,431,435,432,439</v>
      </c>
      <c r="X94" s="18" t="str">
        <f t="shared" si="27"/>
        <v>2000,2000,2000,2000,2000</v>
      </c>
      <c r="Y94" s="18" t="str">
        <f t="shared" si="28"/>
        <v>436,438,435,437,433,434</v>
      </c>
      <c r="Z94" s="18" t="str">
        <f t="shared" si="29"/>
        <v>1111,1111,1111,1111,1111,1111</v>
      </c>
      <c r="AA94" s="18" t="str">
        <f t="shared" si="23"/>
        <v>436,431,435,432,439|436,438,435,437,433,434</v>
      </c>
      <c r="AB94" s="18" t="str">
        <f t="shared" si="24"/>
        <v>2000,2000,2000,2000,2000|1111,1111,1111,1111,1111,1111</v>
      </c>
      <c r="AC94" s="18">
        <f>VLOOKUP(I94,Sheet4!D:E,2,0)*1000+J94*100</f>
        <v>4300</v>
      </c>
    </row>
    <row r="95" spans="1:29" ht="16.5" customHeight="1">
      <c r="A95" s="5">
        <v>137</v>
      </c>
      <c r="B95" s="5">
        <v>15</v>
      </c>
      <c r="C95" s="17">
        <v>1</v>
      </c>
      <c r="D95" s="17" t="s">
        <v>78</v>
      </c>
      <c r="E95" s="18" t="str">
        <f t="shared" si="15"/>
        <v>15白1</v>
      </c>
      <c r="G95" s="15" t="s">
        <v>72</v>
      </c>
      <c r="H95" s="15" t="s">
        <v>85</v>
      </c>
      <c r="I95" s="15" t="s">
        <v>71</v>
      </c>
      <c r="J95">
        <v>3</v>
      </c>
      <c r="K95">
        <v>0</v>
      </c>
      <c r="L95">
        <v>1111</v>
      </c>
      <c r="N95" s="18">
        <f>VLOOKUP(H95,Sheet4!A:B,2,0)</f>
        <v>28</v>
      </c>
      <c r="O95" s="18" t="str">
        <f t="shared" si="16"/>
        <v>28紫3</v>
      </c>
      <c r="P95" s="18">
        <f t="shared" si="17"/>
        <v>440</v>
      </c>
      <c r="Q95" s="18" t="str">
        <f t="shared" si="25"/>
        <v/>
      </c>
      <c r="R95" s="18" t="str">
        <f t="shared" si="18"/>
        <v/>
      </c>
      <c r="S95" s="18">
        <f t="shared" si="19"/>
        <v>440</v>
      </c>
      <c r="T95" s="18">
        <f t="shared" si="20"/>
        <v>1111</v>
      </c>
      <c r="U95" s="18">
        <f t="shared" si="21"/>
        <v>10000</v>
      </c>
      <c r="V95" s="18">
        <f t="shared" si="22"/>
        <v>10000</v>
      </c>
      <c r="W95" s="18" t="str">
        <f t="shared" si="26"/>
        <v>436,431,435,432,439</v>
      </c>
      <c r="X95" s="18" t="str">
        <f t="shared" si="27"/>
        <v>2000,2000,2000,2000,2000</v>
      </c>
      <c r="Y95" s="18" t="str">
        <f t="shared" si="28"/>
        <v>436,438,435,437,433,434,440</v>
      </c>
      <c r="Z95" s="18" t="str">
        <f t="shared" si="29"/>
        <v>1111,1111,1111,1111,1111,1111,1111</v>
      </c>
      <c r="AA95" s="18" t="str">
        <f t="shared" si="23"/>
        <v>436,431,435,432,439|436,438,435,437,433,434,440</v>
      </c>
      <c r="AB95" s="18" t="str">
        <f t="shared" si="24"/>
        <v>2000,2000,2000,2000,2000|1111,1111,1111,1111,1111,1111,1111</v>
      </c>
      <c r="AC95" s="18">
        <f>VLOOKUP(I95,Sheet4!D:E,2,0)*1000+J95*100</f>
        <v>4300</v>
      </c>
    </row>
    <row r="96" spans="1:29" ht="16.5" customHeight="1">
      <c r="A96" s="5">
        <v>538</v>
      </c>
      <c r="B96" s="5">
        <v>14</v>
      </c>
      <c r="C96" s="17">
        <v>1</v>
      </c>
      <c r="D96" s="17" t="s">
        <v>63</v>
      </c>
      <c r="E96" s="18" t="str">
        <f t="shared" si="15"/>
        <v>14橙1</v>
      </c>
      <c r="G96" s="15" t="s">
        <v>72</v>
      </c>
      <c r="H96" s="15" t="s">
        <v>86</v>
      </c>
      <c r="I96" s="15" t="s">
        <v>71</v>
      </c>
      <c r="J96">
        <v>3</v>
      </c>
      <c r="K96">
        <v>0</v>
      </c>
      <c r="L96">
        <v>1111</v>
      </c>
      <c r="N96" s="18">
        <f>VLOOKUP(H96,Sheet4!A:B,2,0)</f>
        <v>33</v>
      </c>
      <c r="O96" s="18" t="str">
        <f t="shared" si="16"/>
        <v>33紫3</v>
      </c>
      <c r="P96" s="18">
        <f t="shared" si="17"/>
        <v>441</v>
      </c>
      <c r="Q96" s="18" t="str">
        <f t="shared" si="25"/>
        <v/>
      </c>
      <c r="R96" s="18" t="str">
        <f t="shared" si="18"/>
        <v/>
      </c>
      <c r="S96" s="18">
        <f t="shared" si="19"/>
        <v>441</v>
      </c>
      <c r="T96" s="18">
        <f t="shared" si="20"/>
        <v>1111</v>
      </c>
      <c r="U96" s="18">
        <f t="shared" si="21"/>
        <v>10000</v>
      </c>
      <c r="V96" s="18">
        <f t="shared" si="22"/>
        <v>10000</v>
      </c>
      <c r="W96" s="18" t="str">
        <f t="shared" si="26"/>
        <v>436,431,435,432,439</v>
      </c>
      <c r="X96" s="18" t="str">
        <f t="shared" si="27"/>
        <v>2000,2000,2000,2000,2000</v>
      </c>
      <c r="Y96" s="18" t="str">
        <f t="shared" si="28"/>
        <v>436,438,435,437,433,434,440,441</v>
      </c>
      <c r="Z96" s="18" t="str">
        <f t="shared" si="29"/>
        <v>1111,1111,1111,1111,1111,1111,1111,1111</v>
      </c>
      <c r="AA96" s="18" t="str">
        <f t="shared" si="23"/>
        <v>436,431,435,432,439|436,438,435,437,433,434,440,441</v>
      </c>
      <c r="AB96" s="18" t="str">
        <f t="shared" si="24"/>
        <v>2000,2000,2000,2000,2000|1111,1111,1111,1111,1111,1111,1111,1111</v>
      </c>
      <c r="AC96" s="18">
        <f>VLOOKUP(I96,Sheet4!D:E,2,0)*1000+J96*100</f>
        <v>4300</v>
      </c>
    </row>
    <row r="97" spans="1:29" ht="16.5" customHeight="1">
      <c r="A97" s="5">
        <v>438</v>
      </c>
      <c r="B97" s="5">
        <v>14</v>
      </c>
      <c r="C97" s="17">
        <v>1</v>
      </c>
      <c r="D97" s="17" t="s">
        <v>71</v>
      </c>
      <c r="E97" s="18" t="str">
        <f t="shared" si="15"/>
        <v>14紫1</v>
      </c>
      <c r="G97" s="15" t="s">
        <v>72</v>
      </c>
      <c r="H97" s="15" t="s">
        <v>87</v>
      </c>
      <c r="I97" s="15" t="s">
        <v>71</v>
      </c>
      <c r="J97">
        <v>3</v>
      </c>
      <c r="K97">
        <v>0</v>
      </c>
      <c r="L97">
        <v>1112</v>
      </c>
      <c r="N97" s="18">
        <f>VLOOKUP(H97,Sheet4!A:B,2,0)</f>
        <v>61</v>
      </c>
      <c r="O97" s="18" t="str">
        <f t="shared" si="16"/>
        <v>61紫3</v>
      </c>
      <c r="P97" s="18">
        <f t="shared" si="17"/>
        <v>442</v>
      </c>
      <c r="Q97" s="18" t="str">
        <f t="shared" si="25"/>
        <v/>
      </c>
      <c r="R97" s="18" t="str">
        <f t="shared" si="18"/>
        <v/>
      </c>
      <c r="S97" s="18">
        <f t="shared" si="19"/>
        <v>442</v>
      </c>
      <c r="T97" s="18">
        <f t="shared" si="20"/>
        <v>1112</v>
      </c>
      <c r="U97" s="18">
        <f t="shared" si="21"/>
        <v>10000</v>
      </c>
      <c r="V97" s="18">
        <f t="shared" si="22"/>
        <v>10000</v>
      </c>
      <c r="W97" s="18" t="str">
        <f t="shared" si="26"/>
        <v>436,431,435,432,439</v>
      </c>
      <c r="X97" s="18" t="str">
        <f t="shared" si="27"/>
        <v>2000,2000,2000,2000,2000</v>
      </c>
      <c r="Y97" s="18" t="str">
        <f t="shared" si="28"/>
        <v>436,438,435,437,433,434,440,441,442</v>
      </c>
      <c r="Z97" s="18" t="str">
        <f t="shared" si="29"/>
        <v>1111,1111,1111,1111,1111,1111,1111,1111,1112</v>
      </c>
      <c r="AA97" s="18" t="str">
        <f t="shared" si="23"/>
        <v>436,431,435,432,439|436,438,435,437,433,434,440,441,442</v>
      </c>
      <c r="AB97" s="18" t="str">
        <f t="shared" si="24"/>
        <v>2000,2000,2000,2000,2000|1111,1111,1111,1111,1111,1111,1111,1111,1112</v>
      </c>
      <c r="AC97" s="18">
        <f>VLOOKUP(I97,Sheet4!D:E,2,0)*1000+J97*100</f>
        <v>4300</v>
      </c>
    </row>
    <row r="98" spans="1:29" ht="16.5" customHeight="1">
      <c r="A98" s="5">
        <v>338</v>
      </c>
      <c r="B98" s="5">
        <v>14</v>
      </c>
      <c r="C98" s="17">
        <v>1</v>
      </c>
      <c r="D98" s="17" t="s">
        <v>74</v>
      </c>
      <c r="E98" s="18" t="str">
        <f t="shared" si="15"/>
        <v>14蓝1</v>
      </c>
      <c r="G98" s="15" t="s">
        <v>72</v>
      </c>
      <c r="H98" s="15" t="s">
        <v>73</v>
      </c>
      <c r="I98" s="15" t="s">
        <v>74</v>
      </c>
      <c r="J98">
        <v>0</v>
      </c>
      <c r="K98">
        <v>0</v>
      </c>
      <c r="L98">
        <v>0</v>
      </c>
      <c r="N98" s="18">
        <f>VLOOKUP(H98,Sheet4!A:B,2,0)</f>
        <v>4</v>
      </c>
      <c r="O98" s="18" t="str">
        <f t="shared" si="16"/>
        <v>4蓝0</v>
      </c>
      <c r="P98" s="18">
        <f t="shared" si="17"/>
        <v>306</v>
      </c>
      <c r="Q98" s="18" t="str">
        <f t="shared" si="25"/>
        <v/>
      </c>
      <c r="R98" s="18" t="str">
        <f t="shared" si="18"/>
        <v/>
      </c>
      <c r="S98" s="18" t="str">
        <f t="shared" si="19"/>
        <v/>
      </c>
      <c r="T98" s="18" t="str">
        <f t="shared" si="20"/>
        <v/>
      </c>
      <c r="U98" s="18">
        <f t="shared" si="21"/>
        <v>10000</v>
      </c>
      <c r="V98" s="18">
        <f t="shared" si="22"/>
        <v>10000</v>
      </c>
      <c r="W98" s="18" t="str">
        <f t="shared" si="26"/>
        <v/>
      </c>
      <c r="X98" s="18" t="str">
        <f t="shared" si="27"/>
        <v/>
      </c>
      <c r="Y98" s="18" t="str">
        <f t="shared" si="28"/>
        <v/>
      </c>
      <c r="Z98" s="18" t="str">
        <f t="shared" si="29"/>
        <v/>
      </c>
      <c r="AA98" s="18" t="str">
        <f t="shared" si="23"/>
        <v>|</v>
      </c>
      <c r="AB98" s="18" t="str">
        <f t="shared" si="24"/>
        <v>|</v>
      </c>
      <c r="AC98" s="18">
        <f>VLOOKUP(I98,Sheet4!D:E,2,0)*1000+J98*100</f>
        <v>3000</v>
      </c>
    </row>
    <row r="99" spans="1:29" ht="16.5" customHeight="1">
      <c r="A99" s="5">
        <v>238</v>
      </c>
      <c r="B99" s="5">
        <v>14</v>
      </c>
      <c r="C99" s="17">
        <v>1</v>
      </c>
      <c r="D99" s="17" t="s">
        <v>76</v>
      </c>
      <c r="E99" s="18" t="str">
        <f t="shared" si="15"/>
        <v>14绿1</v>
      </c>
      <c r="G99" s="15" t="s">
        <v>72</v>
      </c>
      <c r="H99" s="15" t="s">
        <v>75</v>
      </c>
      <c r="I99" s="15" t="s">
        <v>74</v>
      </c>
      <c r="J99">
        <v>0</v>
      </c>
      <c r="K99">
        <v>0</v>
      </c>
      <c r="L99">
        <v>0</v>
      </c>
      <c r="N99" s="18">
        <f>VLOOKUP(H99,Sheet4!A:B,2,0)</f>
        <v>9</v>
      </c>
      <c r="O99" s="18" t="str">
        <f t="shared" si="16"/>
        <v>9蓝0</v>
      </c>
      <c r="P99" s="18">
        <f t="shared" si="17"/>
        <v>301</v>
      </c>
      <c r="Q99" s="18" t="str">
        <f t="shared" si="25"/>
        <v/>
      </c>
      <c r="R99" s="18" t="str">
        <f t="shared" si="18"/>
        <v/>
      </c>
      <c r="S99" s="18" t="str">
        <f t="shared" si="19"/>
        <v/>
      </c>
      <c r="T99" s="18" t="str">
        <f t="shared" si="20"/>
        <v/>
      </c>
      <c r="U99" s="18">
        <f t="shared" si="21"/>
        <v>10000</v>
      </c>
      <c r="V99" s="18">
        <f t="shared" si="22"/>
        <v>10000</v>
      </c>
      <c r="W99" s="18" t="str">
        <f t="shared" si="26"/>
        <v/>
      </c>
      <c r="X99" s="18" t="str">
        <f t="shared" si="27"/>
        <v/>
      </c>
      <c r="Y99" s="18" t="str">
        <f t="shared" si="28"/>
        <v/>
      </c>
      <c r="Z99" s="18" t="str">
        <f t="shared" si="29"/>
        <v/>
      </c>
      <c r="AA99" s="18" t="str">
        <f t="shared" si="23"/>
        <v>|</v>
      </c>
      <c r="AB99" s="18" t="str">
        <f t="shared" si="24"/>
        <v>|</v>
      </c>
      <c r="AC99" s="18">
        <f>VLOOKUP(I99,Sheet4!D:E,2,0)*1000+J99*100</f>
        <v>3000</v>
      </c>
    </row>
    <row r="100" spans="1:29" ht="16.5" customHeight="1">
      <c r="A100" s="5">
        <v>138</v>
      </c>
      <c r="B100" s="5">
        <v>14</v>
      </c>
      <c r="C100" s="17">
        <v>1</v>
      </c>
      <c r="D100" s="17" t="s">
        <v>78</v>
      </c>
      <c r="E100" s="18" t="str">
        <f t="shared" si="15"/>
        <v>14白1</v>
      </c>
      <c r="G100" s="15" t="s">
        <v>72</v>
      </c>
      <c r="H100" s="15" t="s">
        <v>77</v>
      </c>
      <c r="I100" s="15" t="s">
        <v>74</v>
      </c>
      <c r="J100">
        <v>0</v>
      </c>
      <c r="K100">
        <v>0</v>
      </c>
      <c r="L100">
        <v>0</v>
      </c>
      <c r="N100" s="18">
        <f>VLOOKUP(H100,Sheet4!A:B,2,0)</f>
        <v>14</v>
      </c>
      <c r="O100" s="18" t="str">
        <f t="shared" si="16"/>
        <v>14蓝0</v>
      </c>
      <c r="P100" s="18">
        <f t="shared" si="17"/>
        <v>308</v>
      </c>
      <c r="Q100" s="18" t="str">
        <f t="shared" si="25"/>
        <v/>
      </c>
      <c r="R100" s="18" t="str">
        <f t="shared" si="18"/>
        <v/>
      </c>
      <c r="S100" s="18" t="str">
        <f t="shared" si="19"/>
        <v/>
      </c>
      <c r="T100" s="18" t="str">
        <f t="shared" si="20"/>
        <v/>
      </c>
      <c r="U100" s="18">
        <f t="shared" si="21"/>
        <v>10000</v>
      </c>
      <c r="V100" s="18">
        <f t="shared" si="22"/>
        <v>10000</v>
      </c>
      <c r="W100" s="18" t="str">
        <f t="shared" si="26"/>
        <v/>
      </c>
      <c r="X100" s="18" t="str">
        <f t="shared" si="27"/>
        <v/>
      </c>
      <c r="Y100" s="18" t="str">
        <f t="shared" si="28"/>
        <v/>
      </c>
      <c r="Z100" s="18" t="str">
        <f t="shared" si="29"/>
        <v/>
      </c>
      <c r="AA100" s="18" t="str">
        <f t="shared" si="23"/>
        <v>|</v>
      </c>
      <c r="AB100" s="18" t="str">
        <f t="shared" si="24"/>
        <v>|</v>
      </c>
      <c r="AC100" s="18">
        <f>VLOOKUP(I100,Sheet4!D:E,2,0)*1000+J100*100</f>
        <v>3000</v>
      </c>
    </row>
    <row r="101" spans="1:29" ht="16.5" customHeight="1">
      <c r="A101" s="5">
        <v>539</v>
      </c>
      <c r="B101" s="5">
        <v>40</v>
      </c>
      <c r="C101" s="17">
        <v>1</v>
      </c>
      <c r="D101" s="17" t="s">
        <v>63</v>
      </c>
      <c r="E101" s="18" t="str">
        <f t="shared" si="15"/>
        <v>40橙1</v>
      </c>
      <c r="G101" s="15" t="s">
        <v>72</v>
      </c>
      <c r="H101" s="15" t="s">
        <v>79</v>
      </c>
      <c r="I101" s="15" t="s">
        <v>74</v>
      </c>
      <c r="J101">
        <v>0</v>
      </c>
      <c r="K101">
        <v>1</v>
      </c>
      <c r="L101">
        <v>1428</v>
      </c>
      <c r="N101" s="18">
        <f>VLOOKUP(H101,Sheet4!A:B,2,0)</f>
        <v>5</v>
      </c>
      <c r="O101" s="18" t="str">
        <f t="shared" si="16"/>
        <v>5蓝0</v>
      </c>
      <c r="P101" s="18">
        <f t="shared" si="17"/>
        <v>305</v>
      </c>
      <c r="Q101" s="18">
        <f t="shared" si="25"/>
        <v>305</v>
      </c>
      <c r="R101" s="18">
        <f t="shared" si="18"/>
        <v>5000</v>
      </c>
      <c r="S101" s="18">
        <f t="shared" si="19"/>
        <v>305</v>
      </c>
      <c r="T101" s="18">
        <f t="shared" si="20"/>
        <v>1428</v>
      </c>
      <c r="U101" s="18">
        <f t="shared" si="21"/>
        <v>10000</v>
      </c>
      <c r="V101" s="18">
        <f t="shared" si="22"/>
        <v>10000</v>
      </c>
      <c r="W101" s="18">
        <f t="shared" si="26"/>
        <v>305</v>
      </c>
      <c r="X101" s="18">
        <f t="shared" si="27"/>
        <v>5000</v>
      </c>
      <c r="Y101" s="18">
        <f t="shared" si="28"/>
        <v>305</v>
      </c>
      <c r="Z101" s="18">
        <f t="shared" si="29"/>
        <v>1428</v>
      </c>
      <c r="AA101" s="18" t="str">
        <f t="shared" si="23"/>
        <v>305|305</v>
      </c>
      <c r="AB101" s="18" t="str">
        <f t="shared" si="24"/>
        <v>5000|1428</v>
      </c>
      <c r="AC101" s="18">
        <f>VLOOKUP(I101,Sheet4!D:E,2,0)*1000+J101*100</f>
        <v>3000</v>
      </c>
    </row>
    <row r="102" spans="1:29" ht="16.5" customHeight="1">
      <c r="A102" s="5">
        <v>439</v>
      </c>
      <c r="B102" s="5">
        <v>40</v>
      </c>
      <c r="C102" s="17">
        <v>1</v>
      </c>
      <c r="D102" s="17" t="s">
        <v>71</v>
      </c>
      <c r="E102" s="18" t="str">
        <f t="shared" si="15"/>
        <v>40紫1</v>
      </c>
      <c r="G102" s="15" t="s">
        <v>72</v>
      </c>
      <c r="H102" s="15" t="s">
        <v>80</v>
      </c>
      <c r="I102" s="15" t="s">
        <v>74</v>
      </c>
      <c r="J102">
        <v>0</v>
      </c>
      <c r="K102">
        <v>1</v>
      </c>
      <c r="L102">
        <v>0</v>
      </c>
      <c r="N102" s="18">
        <f>VLOOKUP(H102,Sheet4!A:B,2,0)</f>
        <v>10</v>
      </c>
      <c r="O102" s="18" t="str">
        <f t="shared" si="16"/>
        <v>10蓝0</v>
      </c>
      <c r="P102" s="18">
        <f t="shared" si="17"/>
        <v>302</v>
      </c>
      <c r="Q102" s="18">
        <f t="shared" si="25"/>
        <v>302</v>
      </c>
      <c r="R102" s="18">
        <f t="shared" si="18"/>
        <v>5000</v>
      </c>
      <c r="S102" s="18" t="str">
        <f t="shared" si="19"/>
        <v/>
      </c>
      <c r="T102" s="18" t="str">
        <f t="shared" si="20"/>
        <v/>
      </c>
      <c r="U102" s="18">
        <f t="shared" si="21"/>
        <v>10000</v>
      </c>
      <c r="V102" s="18">
        <f t="shared" si="22"/>
        <v>10000</v>
      </c>
      <c r="W102" s="18" t="str">
        <f t="shared" si="26"/>
        <v>305,302</v>
      </c>
      <c r="X102" s="18" t="str">
        <f t="shared" si="27"/>
        <v>5000,5000</v>
      </c>
      <c r="Y102" s="18">
        <f t="shared" si="28"/>
        <v>305</v>
      </c>
      <c r="Z102" s="18">
        <f t="shared" si="29"/>
        <v>1428</v>
      </c>
      <c r="AA102" s="18" t="str">
        <f t="shared" si="23"/>
        <v>305,302|305</v>
      </c>
      <c r="AB102" s="18" t="str">
        <f t="shared" si="24"/>
        <v>5000,5000|1428</v>
      </c>
      <c r="AC102" s="18">
        <f>VLOOKUP(I102,Sheet4!D:E,2,0)*1000+J102*100</f>
        <v>3000</v>
      </c>
    </row>
    <row r="103" spans="1:29" ht="16.5" customHeight="1">
      <c r="A103" s="5">
        <v>339</v>
      </c>
      <c r="B103" s="5">
        <v>40</v>
      </c>
      <c r="C103" s="17">
        <v>1</v>
      </c>
      <c r="D103" s="17" t="s">
        <v>74</v>
      </c>
      <c r="E103" s="18" t="str">
        <f t="shared" si="15"/>
        <v>40蓝1</v>
      </c>
      <c r="G103" s="15" t="s">
        <v>72</v>
      </c>
      <c r="H103" s="15" t="s">
        <v>81</v>
      </c>
      <c r="I103" s="15" t="s">
        <v>74</v>
      </c>
      <c r="J103">
        <v>0</v>
      </c>
      <c r="K103">
        <v>0</v>
      </c>
      <c r="L103">
        <v>1428</v>
      </c>
      <c r="N103" s="18">
        <f>VLOOKUP(H103,Sheet4!A:B,2,0)</f>
        <v>15</v>
      </c>
      <c r="O103" s="18" t="str">
        <f t="shared" si="16"/>
        <v>15蓝0</v>
      </c>
      <c r="P103" s="18">
        <f t="shared" si="17"/>
        <v>307</v>
      </c>
      <c r="Q103" s="18" t="str">
        <f t="shared" si="25"/>
        <v/>
      </c>
      <c r="R103" s="18" t="str">
        <f t="shared" si="18"/>
        <v/>
      </c>
      <c r="S103" s="18">
        <f t="shared" si="19"/>
        <v>307</v>
      </c>
      <c r="T103" s="18">
        <f t="shared" si="20"/>
        <v>1428</v>
      </c>
      <c r="U103" s="18">
        <f t="shared" si="21"/>
        <v>10000</v>
      </c>
      <c r="V103" s="18">
        <f t="shared" si="22"/>
        <v>10000</v>
      </c>
      <c r="W103" s="18" t="str">
        <f t="shared" si="26"/>
        <v>305,302</v>
      </c>
      <c r="X103" s="18" t="str">
        <f t="shared" si="27"/>
        <v>5000,5000</v>
      </c>
      <c r="Y103" s="18" t="str">
        <f t="shared" si="28"/>
        <v>305,307</v>
      </c>
      <c r="Z103" s="18" t="str">
        <f t="shared" si="29"/>
        <v>1428,1428</v>
      </c>
      <c r="AA103" s="18" t="str">
        <f t="shared" si="23"/>
        <v>305,302|305,307</v>
      </c>
      <c r="AB103" s="18" t="str">
        <f t="shared" si="24"/>
        <v>5000,5000|1428,1428</v>
      </c>
      <c r="AC103" s="18">
        <f>VLOOKUP(I103,Sheet4!D:E,2,0)*1000+J103*100</f>
        <v>3000</v>
      </c>
    </row>
    <row r="104" spans="1:29" ht="16.5" customHeight="1">
      <c r="A104" s="5">
        <v>239</v>
      </c>
      <c r="B104" s="5">
        <v>40</v>
      </c>
      <c r="C104" s="17">
        <v>1</v>
      </c>
      <c r="D104" s="17" t="s">
        <v>76</v>
      </c>
      <c r="E104" s="18" t="str">
        <f t="shared" si="15"/>
        <v>40绿1</v>
      </c>
      <c r="G104" s="15" t="s">
        <v>72</v>
      </c>
      <c r="H104" s="15" t="s">
        <v>82</v>
      </c>
      <c r="I104" s="15" t="s">
        <v>74</v>
      </c>
      <c r="J104">
        <v>0</v>
      </c>
      <c r="K104">
        <v>0</v>
      </c>
      <c r="L104">
        <v>1428</v>
      </c>
      <c r="N104" s="18">
        <f>VLOOKUP(H104,Sheet4!A:B,2,0)</f>
        <v>18</v>
      </c>
      <c r="O104" s="18" t="str">
        <f t="shared" si="16"/>
        <v>18蓝0</v>
      </c>
      <c r="P104" s="18">
        <f t="shared" si="17"/>
        <v>303</v>
      </c>
      <c r="Q104" s="18" t="str">
        <f t="shared" si="25"/>
        <v/>
      </c>
      <c r="R104" s="18" t="str">
        <f t="shared" si="18"/>
        <v/>
      </c>
      <c r="S104" s="18">
        <f t="shared" si="19"/>
        <v>303</v>
      </c>
      <c r="T104" s="18">
        <f t="shared" si="20"/>
        <v>1428</v>
      </c>
      <c r="U104" s="18">
        <f t="shared" si="21"/>
        <v>10000</v>
      </c>
      <c r="V104" s="18">
        <f t="shared" si="22"/>
        <v>10000</v>
      </c>
      <c r="W104" s="18" t="str">
        <f t="shared" si="26"/>
        <v>305,302</v>
      </c>
      <c r="X104" s="18" t="str">
        <f t="shared" si="27"/>
        <v>5000,5000</v>
      </c>
      <c r="Y104" s="18" t="str">
        <f t="shared" si="28"/>
        <v>305,307,303</v>
      </c>
      <c r="Z104" s="18" t="str">
        <f t="shared" si="29"/>
        <v>1428,1428,1428</v>
      </c>
      <c r="AA104" s="18" t="str">
        <f t="shared" si="23"/>
        <v>305,302|305,307,303</v>
      </c>
      <c r="AB104" s="18" t="str">
        <f t="shared" si="24"/>
        <v>5000,5000|1428,1428,1428</v>
      </c>
      <c r="AC104" s="18">
        <f>VLOOKUP(I104,Sheet4!D:E,2,0)*1000+J104*100</f>
        <v>3000</v>
      </c>
    </row>
    <row r="105" spans="1:29" ht="16.5" customHeight="1">
      <c r="A105" s="5">
        <v>139</v>
      </c>
      <c r="B105" s="5">
        <v>40</v>
      </c>
      <c r="C105" s="17">
        <v>1</v>
      </c>
      <c r="D105" s="17" t="s">
        <v>78</v>
      </c>
      <c r="E105" s="18" t="str">
        <f t="shared" si="15"/>
        <v>40白1</v>
      </c>
      <c r="G105" s="15" t="s">
        <v>72</v>
      </c>
      <c r="H105" s="15" t="s">
        <v>83</v>
      </c>
      <c r="I105" s="15" t="s">
        <v>74</v>
      </c>
      <c r="J105">
        <v>0</v>
      </c>
      <c r="K105">
        <v>0</v>
      </c>
      <c r="L105">
        <v>1428</v>
      </c>
      <c r="N105" s="18">
        <f>VLOOKUP(H105,Sheet4!A:B,2,0)</f>
        <v>23</v>
      </c>
      <c r="O105" s="18" t="str">
        <f t="shared" si="16"/>
        <v>23蓝0</v>
      </c>
      <c r="P105" s="18">
        <f t="shared" si="17"/>
        <v>304</v>
      </c>
      <c r="Q105" s="18" t="str">
        <f t="shared" si="25"/>
        <v/>
      </c>
      <c r="R105" s="18" t="str">
        <f t="shared" si="18"/>
        <v/>
      </c>
      <c r="S105" s="18">
        <f t="shared" si="19"/>
        <v>304</v>
      </c>
      <c r="T105" s="18">
        <f t="shared" si="20"/>
        <v>1428</v>
      </c>
      <c r="U105" s="18">
        <f t="shared" si="21"/>
        <v>10000</v>
      </c>
      <c r="V105" s="18">
        <f t="shared" si="22"/>
        <v>10000</v>
      </c>
      <c r="W105" s="18" t="str">
        <f t="shared" si="26"/>
        <v>305,302</v>
      </c>
      <c r="X105" s="18" t="str">
        <f t="shared" si="27"/>
        <v>5000,5000</v>
      </c>
      <c r="Y105" s="18" t="str">
        <f t="shared" si="28"/>
        <v>305,307,303,304</v>
      </c>
      <c r="Z105" s="18" t="str">
        <f t="shared" si="29"/>
        <v>1428,1428,1428,1428</v>
      </c>
      <c r="AA105" s="18" t="str">
        <f t="shared" si="23"/>
        <v>305,302|305,307,303,304</v>
      </c>
      <c r="AB105" s="18" t="str">
        <f t="shared" si="24"/>
        <v>5000,5000|1428,1428,1428,1428</v>
      </c>
      <c r="AC105" s="18">
        <f>VLOOKUP(I105,Sheet4!D:E,2,0)*1000+J105*100</f>
        <v>3000</v>
      </c>
    </row>
    <row r="106" spans="1:29" ht="16.5" customHeight="1">
      <c r="A106" s="5">
        <v>540</v>
      </c>
      <c r="B106" s="5">
        <v>28</v>
      </c>
      <c r="C106" s="17">
        <v>1</v>
      </c>
      <c r="D106" s="17" t="s">
        <v>63</v>
      </c>
      <c r="E106" s="18" t="str">
        <f t="shared" si="15"/>
        <v>28橙1</v>
      </c>
      <c r="G106" s="15" t="s">
        <v>72</v>
      </c>
      <c r="H106" s="15" t="s">
        <v>84</v>
      </c>
      <c r="I106" s="15" t="s">
        <v>74</v>
      </c>
      <c r="J106">
        <v>0</v>
      </c>
      <c r="K106">
        <v>0</v>
      </c>
      <c r="L106">
        <v>0</v>
      </c>
      <c r="N106" s="18">
        <f>VLOOKUP(H106,Sheet4!A:B,2,0)</f>
        <v>40</v>
      </c>
      <c r="O106" s="18" t="str">
        <f t="shared" si="16"/>
        <v>40蓝0</v>
      </c>
      <c r="P106" s="18">
        <f t="shared" si="17"/>
        <v>309</v>
      </c>
      <c r="Q106" s="18" t="str">
        <f t="shared" si="25"/>
        <v/>
      </c>
      <c r="R106" s="18" t="str">
        <f t="shared" si="18"/>
        <v/>
      </c>
      <c r="S106" s="18" t="str">
        <f t="shared" si="19"/>
        <v/>
      </c>
      <c r="T106" s="18" t="str">
        <f t="shared" si="20"/>
        <v/>
      </c>
      <c r="U106" s="18">
        <f t="shared" si="21"/>
        <v>10000</v>
      </c>
      <c r="V106" s="18">
        <f t="shared" si="22"/>
        <v>10000</v>
      </c>
      <c r="W106" s="18" t="str">
        <f t="shared" si="26"/>
        <v>305,302</v>
      </c>
      <c r="X106" s="18" t="str">
        <f t="shared" si="27"/>
        <v>5000,5000</v>
      </c>
      <c r="Y106" s="18" t="str">
        <f t="shared" si="28"/>
        <v>305,307,303,304</v>
      </c>
      <c r="Z106" s="18" t="str">
        <f t="shared" si="29"/>
        <v>1428,1428,1428,1428</v>
      </c>
      <c r="AA106" s="18" t="str">
        <f t="shared" si="23"/>
        <v>305,302|305,307,303,304</v>
      </c>
      <c r="AB106" s="18" t="str">
        <f t="shared" si="24"/>
        <v>5000,5000|1428,1428,1428,1428</v>
      </c>
      <c r="AC106" s="18">
        <f>VLOOKUP(I106,Sheet4!D:E,2,0)*1000+J106*100</f>
        <v>3000</v>
      </c>
    </row>
    <row r="107" spans="1:29" ht="16.5" customHeight="1">
      <c r="A107" s="5">
        <v>440</v>
      </c>
      <c r="B107" s="5">
        <v>28</v>
      </c>
      <c r="C107" s="17">
        <v>1</v>
      </c>
      <c r="D107" s="17" t="s">
        <v>71</v>
      </c>
      <c r="E107" s="18" t="str">
        <f t="shared" si="15"/>
        <v>28紫1</v>
      </c>
      <c r="G107" s="15" t="s">
        <v>72</v>
      </c>
      <c r="H107" s="15" t="s">
        <v>85</v>
      </c>
      <c r="I107" s="15" t="s">
        <v>74</v>
      </c>
      <c r="J107">
        <v>0</v>
      </c>
      <c r="K107">
        <v>0</v>
      </c>
      <c r="L107">
        <v>1428</v>
      </c>
      <c r="N107" s="18">
        <f>VLOOKUP(H107,Sheet4!A:B,2,0)</f>
        <v>28</v>
      </c>
      <c r="O107" s="18" t="str">
        <f t="shared" si="16"/>
        <v>28蓝0</v>
      </c>
      <c r="P107" s="18">
        <f t="shared" si="17"/>
        <v>310</v>
      </c>
      <c r="Q107" s="18" t="str">
        <f t="shared" si="25"/>
        <v/>
      </c>
      <c r="R107" s="18" t="str">
        <f t="shared" si="18"/>
        <v/>
      </c>
      <c r="S107" s="18">
        <f t="shared" si="19"/>
        <v>310</v>
      </c>
      <c r="T107" s="18">
        <f t="shared" si="20"/>
        <v>1428</v>
      </c>
      <c r="U107" s="18">
        <f t="shared" si="21"/>
        <v>10000</v>
      </c>
      <c r="V107" s="18">
        <f t="shared" si="22"/>
        <v>10000</v>
      </c>
      <c r="W107" s="18" t="str">
        <f t="shared" si="26"/>
        <v>305,302</v>
      </c>
      <c r="X107" s="18" t="str">
        <f t="shared" si="27"/>
        <v>5000,5000</v>
      </c>
      <c r="Y107" s="18" t="str">
        <f t="shared" si="28"/>
        <v>305,307,303,304,310</v>
      </c>
      <c r="Z107" s="18" t="str">
        <f t="shared" si="29"/>
        <v>1428,1428,1428,1428,1428</v>
      </c>
      <c r="AA107" s="18" t="str">
        <f t="shared" si="23"/>
        <v>305,302|305,307,303,304,310</v>
      </c>
      <c r="AB107" s="18" t="str">
        <f t="shared" si="24"/>
        <v>5000,5000|1428,1428,1428,1428,1428</v>
      </c>
      <c r="AC107" s="18">
        <f>VLOOKUP(I107,Sheet4!D:E,2,0)*1000+J107*100</f>
        <v>3000</v>
      </c>
    </row>
    <row r="108" spans="1:29" ht="16.5" customHeight="1">
      <c r="A108" s="5">
        <v>340</v>
      </c>
      <c r="B108" s="5">
        <v>28</v>
      </c>
      <c r="C108" s="17">
        <v>1</v>
      </c>
      <c r="D108" s="17" t="s">
        <v>74</v>
      </c>
      <c r="E108" s="18" t="str">
        <f t="shared" si="15"/>
        <v>28蓝1</v>
      </c>
      <c r="G108" s="15" t="s">
        <v>72</v>
      </c>
      <c r="H108" s="15" t="s">
        <v>86</v>
      </c>
      <c r="I108" s="15" t="s">
        <v>74</v>
      </c>
      <c r="J108">
        <v>0</v>
      </c>
      <c r="K108">
        <v>0</v>
      </c>
      <c r="L108">
        <v>1428</v>
      </c>
      <c r="N108" s="18">
        <f>VLOOKUP(H108,Sheet4!A:B,2,0)</f>
        <v>33</v>
      </c>
      <c r="O108" s="18" t="str">
        <f t="shared" si="16"/>
        <v>33蓝0</v>
      </c>
      <c r="P108" s="18">
        <f t="shared" si="17"/>
        <v>311</v>
      </c>
      <c r="Q108" s="18" t="str">
        <f t="shared" si="25"/>
        <v/>
      </c>
      <c r="R108" s="18" t="str">
        <f t="shared" si="18"/>
        <v/>
      </c>
      <c r="S108" s="18">
        <f t="shared" si="19"/>
        <v>311</v>
      </c>
      <c r="T108" s="18">
        <f t="shared" si="20"/>
        <v>1428</v>
      </c>
      <c r="U108" s="18">
        <f t="shared" si="21"/>
        <v>10000</v>
      </c>
      <c r="V108" s="18">
        <f t="shared" si="22"/>
        <v>10000</v>
      </c>
      <c r="W108" s="18" t="str">
        <f t="shared" si="26"/>
        <v>305,302</v>
      </c>
      <c r="X108" s="18" t="str">
        <f t="shared" si="27"/>
        <v>5000,5000</v>
      </c>
      <c r="Y108" s="18" t="str">
        <f t="shared" si="28"/>
        <v>305,307,303,304,310,311</v>
      </c>
      <c r="Z108" s="18" t="str">
        <f t="shared" si="29"/>
        <v>1428,1428,1428,1428,1428,1428</v>
      </c>
      <c r="AA108" s="18" t="str">
        <f t="shared" si="23"/>
        <v>305,302|305,307,303,304,310,311</v>
      </c>
      <c r="AB108" s="18" t="str">
        <f t="shared" si="24"/>
        <v>5000,5000|1428,1428,1428,1428,1428,1428</v>
      </c>
      <c r="AC108" s="18">
        <f>VLOOKUP(I108,Sheet4!D:E,2,0)*1000+J108*100</f>
        <v>3000</v>
      </c>
    </row>
    <row r="109" spans="1:29" ht="16.5" customHeight="1">
      <c r="A109" s="5">
        <v>240</v>
      </c>
      <c r="B109" s="5">
        <v>28</v>
      </c>
      <c r="C109" s="17">
        <v>1</v>
      </c>
      <c r="D109" s="17" t="s">
        <v>76</v>
      </c>
      <c r="E109" s="18" t="str">
        <f t="shared" si="15"/>
        <v>28绿1</v>
      </c>
      <c r="G109" s="15" t="s">
        <v>72</v>
      </c>
      <c r="H109" s="15" t="s">
        <v>87</v>
      </c>
      <c r="I109" s="15" t="s">
        <v>74</v>
      </c>
      <c r="J109">
        <v>0</v>
      </c>
      <c r="K109">
        <v>0</v>
      </c>
      <c r="L109">
        <v>1432</v>
      </c>
      <c r="N109" s="18">
        <f>VLOOKUP(H109,Sheet4!A:B,2,0)</f>
        <v>61</v>
      </c>
      <c r="O109" s="18" t="str">
        <f t="shared" si="16"/>
        <v>61蓝0</v>
      </c>
      <c r="P109" s="18">
        <f t="shared" si="17"/>
        <v>312</v>
      </c>
      <c r="Q109" s="18" t="str">
        <f t="shared" si="25"/>
        <v/>
      </c>
      <c r="R109" s="18" t="str">
        <f t="shared" si="18"/>
        <v/>
      </c>
      <c r="S109" s="18">
        <f t="shared" si="19"/>
        <v>312</v>
      </c>
      <c r="T109" s="18">
        <f t="shared" si="20"/>
        <v>1432</v>
      </c>
      <c r="U109" s="18">
        <f t="shared" si="21"/>
        <v>10000</v>
      </c>
      <c r="V109" s="18">
        <f t="shared" si="22"/>
        <v>10000</v>
      </c>
      <c r="W109" s="18" t="str">
        <f t="shared" si="26"/>
        <v>305,302</v>
      </c>
      <c r="X109" s="18" t="str">
        <f t="shared" si="27"/>
        <v>5000,5000</v>
      </c>
      <c r="Y109" s="18" t="str">
        <f t="shared" si="28"/>
        <v>305,307,303,304,310,311,312</v>
      </c>
      <c r="Z109" s="18" t="str">
        <f t="shared" si="29"/>
        <v>1428,1428,1428,1428,1428,1428,1432</v>
      </c>
      <c r="AA109" s="18" t="str">
        <f t="shared" si="23"/>
        <v>305,302|305,307,303,304,310,311,312</v>
      </c>
      <c r="AB109" s="18" t="str">
        <f t="shared" si="24"/>
        <v>5000,5000|1428,1428,1428,1428,1428,1428,1432</v>
      </c>
      <c r="AC109" s="18">
        <f>VLOOKUP(I109,Sheet4!D:E,2,0)*1000+J109*100</f>
        <v>3000</v>
      </c>
    </row>
    <row r="110" spans="1:29" ht="16.5" customHeight="1">
      <c r="A110" s="5">
        <v>140</v>
      </c>
      <c r="B110" s="5">
        <v>28</v>
      </c>
      <c r="C110" s="17">
        <v>1</v>
      </c>
      <c r="D110" s="17" t="s">
        <v>78</v>
      </c>
      <c r="E110" s="18" t="str">
        <f t="shared" si="15"/>
        <v>28白1</v>
      </c>
      <c r="G110" s="15" t="s">
        <v>72</v>
      </c>
      <c r="H110" s="15" t="s">
        <v>73</v>
      </c>
      <c r="I110" s="15" t="s">
        <v>74</v>
      </c>
      <c r="J110">
        <v>1</v>
      </c>
      <c r="K110">
        <v>0</v>
      </c>
      <c r="L110">
        <v>0</v>
      </c>
      <c r="N110" s="18">
        <f>VLOOKUP(H110,Sheet4!A:B,2,0)</f>
        <v>4</v>
      </c>
      <c r="O110" s="18" t="str">
        <f t="shared" si="16"/>
        <v>4蓝1</v>
      </c>
      <c r="P110" s="18">
        <f t="shared" si="17"/>
        <v>336</v>
      </c>
      <c r="Q110" s="18" t="str">
        <f t="shared" si="25"/>
        <v/>
      </c>
      <c r="R110" s="18" t="str">
        <f t="shared" si="18"/>
        <v/>
      </c>
      <c r="S110" s="18" t="str">
        <f t="shared" si="19"/>
        <v/>
      </c>
      <c r="T110" s="18" t="str">
        <f t="shared" si="20"/>
        <v/>
      </c>
      <c r="U110" s="18">
        <f t="shared" si="21"/>
        <v>10000</v>
      </c>
      <c r="V110" s="18">
        <f t="shared" si="22"/>
        <v>10000</v>
      </c>
      <c r="W110" s="18" t="str">
        <f t="shared" si="26"/>
        <v/>
      </c>
      <c r="X110" s="18" t="str">
        <f t="shared" si="27"/>
        <v/>
      </c>
      <c r="Y110" s="18" t="str">
        <f t="shared" si="28"/>
        <v/>
      </c>
      <c r="Z110" s="18" t="str">
        <f t="shared" si="29"/>
        <v/>
      </c>
      <c r="AA110" s="18" t="str">
        <f t="shared" si="23"/>
        <v>|</v>
      </c>
      <c r="AB110" s="18" t="str">
        <f t="shared" si="24"/>
        <v>|</v>
      </c>
      <c r="AC110" s="18">
        <f>VLOOKUP(I110,Sheet4!D:E,2,0)*1000+J110*100</f>
        <v>3100</v>
      </c>
    </row>
    <row r="111" spans="1:29" ht="16.5" customHeight="1">
      <c r="A111" s="5">
        <v>541</v>
      </c>
      <c r="B111" s="5">
        <v>33</v>
      </c>
      <c r="C111" s="17">
        <v>1</v>
      </c>
      <c r="D111" s="17" t="s">
        <v>63</v>
      </c>
      <c r="E111" s="18" t="str">
        <f t="shared" si="15"/>
        <v>33橙1</v>
      </c>
      <c r="G111" s="15" t="s">
        <v>72</v>
      </c>
      <c r="H111" s="15" t="s">
        <v>75</v>
      </c>
      <c r="I111" s="15" t="s">
        <v>74</v>
      </c>
      <c r="J111">
        <v>1</v>
      </c>
      <c r="K111">
        <v>0</v>
      </c>
      <c r="L111">
        <v>0</v>
      </c>
      <c r="N111" s="18">
        <f>VLOOKUP(H111,Sheet4!A:B,2,0)</f>
        <v>9</v>
      </c>
      <c r="O111" s="18" t="str">
        <f t="shared" si="16"/>
        <v>9蓝1</v>
      </c>
      <c r="P111" s="18">
        <f t="shared" si="17"/>
        <v>331</v>
      </c>
      <c r="Q111" s="18" t="str">
        <f t="shared" si="25"/>
        <v/>
      </c>
      <c r="R111" s="18" t="str">
        <f t="shared" si="18"/>
        <v/>
      </c>
      <c r="S111" s="18" t="str">
        <f t="shared" si="19"/>
        <v/>
      </c>
      <c r="T111" s="18" t="str">
        <f t="shared" si="20"/>
        <v/>
      </c>
      <c r="U111" s="18">
        <f t="shared" si="21"/>
        <v>10000</v>
      </c>
      <c r="V111" s="18">
        <f t="shared" si="22"/>
        <v>10000</v>
      </c>
      <c r="W111" s="18" t="str">
        <f t="shared" si="26"/>
        <v/>
      </c>
      <c r="X111" s="18" t="str">
        <f t="shared" si="27"/>
        <v/>
      </c>
      <c r="Y111" s="18" t="str">
        <f t="shared" si="28"/>
        <v/>
      </c>
      <c r="Z111" s="18" t="str">
        <f t="shared" si="29"/>
        <v/>
      </c>
      <c r="AA111" s="18" t="str">
        <f t="shared" si="23"/>
        <v>|</v>
      </c>
      <c r="AB111" s="18" t="str">
        <f t="shared" si="24"/>
        <v>|</v>
      </c>
      <c r="AC111" s="18">
        <f>VLOOKUP(I111,Sheet4!D:E,2,0)*1000+J111*100</f>
        <v>3100</v>
      </c>
    </row>
    <row r="112" spans="1:29" ht="16.5" customHeight="1">
      <c r="A112" s="5">
        <v>441</v>
      </c>
      <c r="B112" s="5">
        <v>33</v>
      </c>
      <c r="C112" s="17">
        <v>1</v>
      </c>
      <c r="D112" s="17" t="s">
        <v>71</v>
      </c>
      <c r="E112" s="18" t="str">
        <f t="shared" si="15"/>
        <v>33紫1</v>
      </c>
      <c r="G112" s="15" t="s">
        <v>72</v>
      </c>
      <c r="H112" s="15" t="s">
        <v>77</v>
      </c>
      <c r="I112" s="15" t="s">
        <v>74</v>
      </c>
      <c r="J112">
        <v>1</v>
      </c>
      <c r="K112">
        <v>0</v>
      </c>
      <c r="L112">
        <v>0</v>
      </c>
      <c r="N112" s="18">
        <f>VLOOKUP(H112,Sheet4!A:B,2,0)</f>
        <v>14</v>
      </c>
      <c r="O112" s="18" t="str">
        <f t="shared" si="16"/>
        <v>14蓝1</v>
      </c>
      <c r="P112" s="18">
        <f t="shared" si="17"/>
        <v>338</v>
      </c>
      <c r="Q112" s="18" t="str">
        <f t="shared" si="25"/>
        <v/>
      </c>
      <c r="R112" s="18" t="str">
        <f t="shared" si="18"/>
        <v/>
      </c>
      <c r="S112" s="18" t="str">
        <f t="shared" si="19"/>
        <v/>
      </c>
      <c r="T112" s="18" t="str">
        <f t="shared" si="20"/>
        <v/>
      </c>
      <c r="U112" s="18">
        <f t="shared" si="21"/>
        <v>10000</v>
      </c>
      <c r="V112" s="18">
        <f t="shared" si="22"/>
        <v>10000</v>
      </c>
      <c r="W112" s="18" t="str">
        <f t="shared" si="26"/>
        <v/>
      </c>
      <c r="X112" s="18" t="str">
        <f t="shared" si="27"/>
        <v/>
      </c>
      <c r="Y112" s="18" t="str">
        <f t="shared" si="28"/>
        <v/>
      </c>
      <c r="Z112" s="18" t="str">
        <f t="shared" si="29"/>
        <v/>
      </c>
      <c r="AA112" s="18" t="str">
        <f t="shared" si="23"/>
        <v>|</v>
      </c>
      <c r="AB112" s="18" t="str">
        <f t="shared" si="24"/>
        <v>|</v>
      </c>
      <c r="AC112" s="18">
        <f>VLOOKUP(I112,Sheet4!D:E,2,0)*1000+J112*100</f>
        <v>3100</v>
      </c>
    </row>
    <row r="113" spans="1:29" ht="16.5" customHeight="1">
      <c r="A113" s="5">
        <v>341</v>
      </c>
      <c r="B113" s="5">
        <v>33</v>
      </c>
      <c r="C113" s="17">
        <v>1</v>
      </c>
      <c r="D113" s="17" t="s">
        <v>74</v>
      </c>
      <c r="E113" s="18" t="str">
        <f t="shared" si="15"/>
        <v>33蓝1</v>
      </c>
      <c r="G113" s="15" t="s">
        <v>72</v>
      </c>
      <c r="H113" s="15" t="s">
        <v>79</v>
      </c>
      <c r="I113" s="15" t="s">
        <v>74</v>
      </c>
      <c r="J113">
        <v>1</v>
      </c>
      <c r="K113">
        <v>0</v>
      </c>
      <c r="L113" s="18">
        <v>1428</v>
      </c>
      <c r="N113" s="18">
        <f>VLOOKUP(H113,Sheet4!A:B,2,0)</f>
        <v>5</v>
      </c>
      <c r="O113" s="18" t="str">
        <f t="shared" si="16"/>
        <v>5蓝1</v>
      </c>
      <c r="P113" s="18">
        <f t="shared" si="17"/>
        <v>335</v>
      </c>
      <c r="Q113" s="18" t="str">
        <f t="shared" si="25"/>
        <v/>
      </c>
      <c r="R113" s="18" t="str">
        <f t="shared" si="18"/>
        <v/>
      </c>
      <c r="S113" s="18">
        <f t="shared" si="19"/>
        <v>335</v>
      </c>
      <c r="T113" s="18">
        <f t="shared" si="20"/>
        <v>1428</v>
      </c>
      <c r="U113" s="18">
        <f t="shared" si="21"/>
        <v>10000</v>
      </c>
      <c r="V113" s="18">
        <f t="shared" si="22"/>
        <v>10000</v>
      </c>
      <c r="W113" s="18" t="str">
        <f t="shared" si="26"/>
        <v/>
      </c>
      <c r="X113" s="18" t="str">
        <f t="shared" si="27"/>
        <v/>
      </c>
      <c r="Y113" s="18">
        <f t="shared" si="28"/>
        <v>335</v>
      </c>
      <c r="Z113" s="18">
        <f t="shared" si="29"/>
        <v>1428</v>
      </c>
      <c r="AA113" s="18" t="str">
        <f t="shared" si="23"/>
        <v>|335</v>
      </c>
      <c r="AB113" s="18" t="str">
        <f t="shared" si="24"/>
        <v>|1428</v>
      </c>
      <c r="AC113" s="18">
        <f>VLOOKUP(I113,Sheet4!D:E,2,0)*1000+J113*100</f>
        <v>3100</v>
      </c>
    </row>
    <row r="114" spans="1:29" ht="16.5" customHeight="1">
      <c r="A114" s="5">
        <v>241</v>
      </c>
      <c r="B114" s="5">
        <v>33</v>
      </c>
      <c r="C114" s="17">
        <v>1</v>
      </c>
      <c r="D114" s="17" t="s">
        <v>76</v>
      </c>
      <c r="E114" s="18" t="str">
        <f t="shared" si="15"/>
        <v>33绿1</v>
      </c>
      <c r="G114" s="15" t="s">
        <v>72</v>
      </c>
      <c r="H114" s="15" t="s">
        <v>80</v>
      </c>
      <c r="I114" s="15" t="s">
        <v>74</v>
      </c>
      <c r="J114">
        <v>1</v>
      </c>
      <c r="K114">
        <v>1</v>
      </c>
      <c r="L114" s="18">
        <v>1428</v>
      </c>
      <c r="N114" s="18">
        <f>VLOOKUP(H114,Sheet4!A:B,2,0)</f>
        <v>10</v>
      </c>
      <c r="O114" s="18" t="str">
        <f t="shared" si="16"/>
        <v>10蓝1</v>
      </c>
      <c r="P114" s="18">
        <f t="shared" si="17"/>
        <v>332</v>
      </c>
      <c r="Q114" s="18">
        <f t="shared" si="25"/>
        <v>332</v>
      </c>
      <c r="R114" s="18">
        <f t="shared" si="18"/>
        <v>10000</v>
      </c>
      <c r="S114" s="18">
        <f t="shared" si="19"/>
        <v>332</v>
      </c>
      <c r="T114" s="18">
        <f t="shared" si="20"/>
        <v>1428</v>
      </c>
      <c r="U114" s="18">
        <f t="shared" si="21"/>
        <v>10000</v>
      </c>
      <c r="V114" s="18">
        <f t="shared" si="22"/>
        <v>10000</v>
      </c>
      <c r="W114" s="18">
        <f t="shared" si="26"/>
        <v>332</v>
      </c>
      <c r="X114" s="18">
        <f t="shared" si="27"/>
        <v>10000</v>
      </c>
      <c r="Y114" s="18" t="str">
        <f t="shared" si="28"/>
        <v>335,332</v>
      </c>
      <c r="Z114" s="18" t="str">
        <f t="shared" si="29"/>
        <v>1428,1428</v>
      </c>
      <c r="AA114" s="18" t="str">
        <f t="shared" si="23"/>
        <v>332|335,332</v>
      </c>
      <c r="AB114" s="18" t="str">
        <f t="shared" si="24"/>
        <v>10000|1428,1428</v>
      </c>
      <c r="AC114" s="18">
        <f>VLOOKUP(I114,Sheet4!D:E,2,0)*1000+J114*100</f>
        <v>3100</v>
      </c>
    </row>
    <row r="115" spans="1:29" ht="16.5" customHeight="1">
      <c r="A115" s="5">
        <v>141</v>
      </c>
      <c r="B115" s="5">
        <v>33</v>
      </c>
      <c r="C115" s="17">
        <v>1</v>
      </c>
      <c r="D115" s="17" t="s">
        <v>78</v>
      </c>
      <c r="E115" s="18" t="str">
        <f t="shared" si="15"/>
        <v>33白1</v>
      </c>
      <c r="G115" s="15" t="s">
        <v>72</v>
      </c>
      <c r="H115" s="15" t="s">
        <v>81</v>
      </c>
      <c r="I115" s="15" t="s">
        <v>74</v>
      </c>
      <c r="J115">
        <v>1</v>
      </c>
      <c r="K115">
        <v>0</v>
      </c>
      <c r="L115" s="18">
        <v>1428</v>
      </c>
      <c r="N115" s="18">
        <f>VLOOKUP(H115,Sheet4!A:B,2,0)</f>
        <v>15</v>
      </c>
      <c r="O115" s="18" t="str">
        <f t="shared" si="16"/>
        <v>15蓝1</v>
      </c>
      <c r="P115" s="18">
        <f t="shared" si="17"/>
        <v>337</v>
      </c>
      <c r="Q115" s="18" t="str">
        <f t="shared" si="25"/>
        <v/>
      </c>
      <c r="R115" s="18" t="str">
        <f t="shared" si="18"/>
        <v/>
      </c>
      <c r="S115" s="18">
        <f t="shared" si="19"/>
        <v>337</v>
      </c>
      <c r="T115" s="18">
        <f t="shared" si="20"/>
        <v>1428</v>
      </c>
      <c r="U115" s="18">
        <f t="shared" si="21"/>
        <v>10000</v>
      </c>
      <c r="V115" s="18">
        <f t="shared" si="22"/>
        <v>10000</v>
      </c>
      <c r="W115" s="18">
        <f t="shared" si="26"/>
        <v>332</v>
      </c>
      <c r="X115" s="18">
        <f t="shared" si="27"/>
        <v>10000</v>
      </c>
      <c r="Y115" s="18" t="str">
        <f t="shared" si="28"/>
        <v>335,332,337</v>
      </c>
      <c r="Z115" s="18" t="str">
        <f t="shared" si="29"/>
        <v>1428,1428,1428</v>
      </c>
      <c r="AA115" s="18" t="str">
        <f t="shared" si="23"/>
        <v>332|335,332,337</v>
      </c>
      <c r="AB115" s="18" t="str">
        <f t="shared" si="24"/>
        <v>10000|1428,1428,1428</v>
      </c>
      <c r="AC115" s="18">
        <f>VLOOKUP(I115,Sheet4!D:E,2,0)*1000+J115*100</f>
        <v>3100</v>
      </c>
    </row>
    <row r="116" spans="1:29" ht="16.5" customHeight="1">
      <c r="A116" s="5">
        <v>542</v>
      </c>
      <c r="B116" s="5">
        <v>61</v>
      </c>
      <c r="C116" s="17">
        <v>1</v>
      </c>
      <c r="D116" s="17" t="s">
        <v>63</v>
      </c>
      <c r="E116" s="18" t="str">
        <f t="shared" si="15"/>
        <v>61橙1</v>
      </c>
      <c r="G116" s="15" t="s">
        <v>72</v>
      </c>
      <c r="H116" s="15" t="s">
        <v>82</v>
      </c>
      <c r="I116" s="15" t="s">
        <v>74</v>
      </c>
      <c r="J116">
        <v>1</v>
      </c>
      <c r="K116">
        <v>0</v>
      </c>
      <c r="L116" s="18">
        <v>1428</v>
      </c>
      <c r="N116" s="18">
        <f>VLOOKUP(H116,Sheet4!A:B,2,0)</f>
        <v>18</v>
      </c>
      <c r="O116" s="18" t="str">
        <f t="shared" si="16"/>
        <v>18蓝1</v>
      </c>
      <c r="P116" s="18">
        <f t="shared" si="17"/>
        <v>333</v>
      </c>
      <c r="Q116" s="18" t="str">
        <f t="shared" si="25"/>
        <v/>
      </c>
      <c r="R116" s="18" t="str">
        <f t="shared" si="18"/>
        <v/>
      </c>
      <c r="S116" s="18">
        <f t="shared" si="19"/>
        <v>333</v>
      </c>
      <c r="T116" s="18">
        <f t="shared" si="20"/>
        <v>1428</v>
      </c>
      <c r="U116" s="18">
        <f t="shared" si="21"/>
        <v>10000</v>
      </c>
      <c r="V116" s="18">
        <f t="shared" si="22"/>
        <v>10000</v>
      </c>
      <c r="W116" s="18">
        <f t="shared" si="26"/>
        <v>332</v>
      </c>
      <c r="X116" s="18">
        <f t="shared" si="27"/>
        <v>10000</v>
      </c>
      <c r="Y116" s="18" t="str">
        <f t="shared" si="28"/>
        <v>335,332,337,333</v>
      </c>
      <c r="Z116" s="18" t="str">
        <f t="shared" si="29"/>
        <v>1428,1428,1428,1428</v>
      </c>
      <c r="AA116" s="18" t="str">
        <f t="shared" si="23"/>
        <v>332|335,332,337,333</v>
      </c>
      <c r="AB116" s="18" t="str">
        <f t="shared" si="24"/>
        <v>10000|1428,1428,1428,1428</v>
      </c>
      <c r="AC116" s="18">
        <f>VLOOKUP(I116,Sheet4!D:E,2,0)*1000+J116*100</f>
        <v>3100</v>
      </c>
    </row>
    <row r="117" spans="1:29" ht="16.5" customHeight="1">
      <c r="A117" s="5">
        <v>442</v>
      </c>
      <c r="B117" s="5">
        <v>61</v>
      </c>
      <c r="C117" s="17">
        <v>1</v>
      </c>
      <c r="D117" s="17" t="s">
        <v>71</v>
      </c>
      <c r="E117" s="18" t="str">
        <f t="shared" si="15"/>
        <v>61紫1</v>
      </c>
      <c r="G117" s="15" t="s">
        <v>72</v>
      </c>
      <c r="H117" s="15" t="s">
        <v>83</v>
      </c>
      <c r="I117" s="15" t="s">
        <v>74</v>
      </c>
      <c r="J117">
        <v>1</v>
      </c>
      <c r="K117">
        <v>0</v>
      </c>
      <c r="L117">
        <v>0</v>
      </c>
      <c r="N117" s="18">
        <f>VLOOKUP(H117,Sheet4!A:B,2,0)</f>
        <v>23</v>
      </c>
      <c r="O117" s="18" t="str">
        <f t="shared" si="16"/>
        <v>23蓝1</v>
      </c>
      <c r="P117" s="18">
        <f t="shared" si="17"/>
        <v>334</v>
      </c>
      <c r="Q117" s="18" t="str">
        <f t="shared" si="25"/>
        <v/>
      </c>
      <c r="R117" s="18" t="str">
        <f t="shared" si="18"/>
        <v/>
      </c>
      <c r="S117" s="18" t="str">
        <f t="shared" si="19"/>
        <v/>
      </c>
      <c r="T117" s="18" t="str">
        <f t="shared" si="20"/>
        <v/>
      </c>
      <c r="U117" s="18">
        <f t="shared" si="21"/>
        <v>10000</v>
      </c>
      <c r="V117" s="18">
        <f t="shared" si="22"/>
        <v>10000</v>
      </c>
      <c r="W117" s="18">
        <f t="shared" si="26"/>
        <v>332</v>
      </c>
      <c r="X117" s="18">
        <f t="shared" si="27"/>
        <v>10000</v>
      </c>
      <c r="Y117" s="18" t="str">
        <f t="shared" si="28"/>
        <v>335,332,337,333</v>
      </c>
      <c r="Z117" s="18" t="str">
        <f t="shared" si="29"/>
        <v>1428,1428,1428,1428</v>
      </c>
      <c r="AA117" s="18" t="str">
        <f t="shared" si="23"/>
        <v>332|335,332,337,333</v>
      </c>
      <c r="AB117" s="18" t="str">
        <f t="shared" si="24"/>
        <v>10000|1428,1428,1428,1428</v>
      </c>
      <c r="AC117" s="18">
        <f>VLOOKUP(I117,Sheet4!D:E,2,0)*1000+J117*100</f>
        <v>3100</v>
      </c>
    </row>
    <row r="118" spans="1:29" ht="16.5" customHeight="1">
      <c r="A118" s="5">
        <v>342</v>
      </c>
      <c r="B118" s="5">
        <v>61</v>
      </c>
      <c r="C118" s="17">
        <v>1</v>
      </c>
      <c r="D118" s="17" t="s">
        <v>74</v>
      </c>
      <c r="E118" s="18" t="str">
        <f t="shared" si="15"/>
        <v>61蓝1</v>
      </c>
      <c r="G118" s="15" t="s">
        <v>72</v>
      </c>
      <c r="H118" s="15" t="s">
        <v>84</v>
      </c>
      <c r="I118" s="15" t="s">
        <v>74</v>
      </c>
      <c r="J118">
        <v>1</v>
      </c>
      <c r="K118">
        <v>0</v>
      </c>
      <c r="L118">
        <v>0</v>
      </c>
      <c r="N118" s="18">
        <f>VLOOKUP(H118,Sheet4!A:B,2,0)</f>
        <v>40</v>
      </c>
      <c r="O118" s="18" t="str">
        <f t="shared" si="16"/>
        <v>40蓝1</v>
      </c>
      <c r="P118" s="18">
        <f t="shared" si="17"/>
        <v>339</v>
      </c>
      <c r="Q118" s="18" t="str">
        <f t="shared" si="25"/>
        <v/>
      </c>
      <c r="R118" s="18" t="str">
        <f t="shared" si="18"/>
        <v/>
      </c>
      <c r="S118" s="18" t="str">
        <f t="shared" si="19"/>
        <v/>
      </c>
      <c r="T118" s="18" t="str">
        <f t="shared" si="20"/>
        <v/>
      </c>
      <c r="U118" s="18">
        <f t="shared" si="21"/>
        <v>10000</v>
      </c>
      <c r="V118" s="18">
        <f t="shared" si="22"/>
        <v>10000</v>
      </c>
      <c r="W118" s="18">
        <f t="shared" si="26"/>
        <v>332</v>
      </c>
      <c r="X118" s="18">
        <f t="shared" si="27"/>
        <v>10000</v>
      </c>
      <c r="Y118" s="18" t="str">
        <f t="shared" si="28"/>
        <v>335,332,337,333</v>
      </c>
      <c r="Z118" s="18" t="str">
        <f t="shared" si="29"/>
        <v>1428,1428,1428,1428</v>
      </c>
      <c r="AA118" s="18" t="str">
        <f t="shared" si="23"/>
        <v>332|335,332,337,333</v>
      </c>
      <c r="AB118" s="18" t="str">
        <f t="shared" si="24"/>
        <v>10000|1428,1428,1428,1428</v>
      </c>
      <c r="AC118" s="18">
        <f>VLOOKUP(I118,Sheet4!D:E,2,0)*1000+J118*100</f>
        <v>3100</v>
      </c>
    </row>
    <row r="119" spans="1:29" ht="16.5" customHeight="1">
      <c r="A119" s="5">
        <v>242</v>
      </c>
      <c r="B119" s="5">
        <v>61</v>
      </c>
      <c r="C119" s="17">
        <v>1</v>
      </c>
      <c r="D119" s="17" t="s">
        <v>76</v>
      </c>
      <c r="E119" s="18" t="str">
        <f t="shared" si="15"/>
        <v>61绿1</v>
      </c>
      <c r="G119" s="15" t="s">
        <v>72</v>
      </c>
      <c r="H119" s="15" t="s">
        <v>85</v>
      </c>
      <c r="I119" s="15" t="s">
        <v>74</v>
      </c>
      <c r="J119">
        <v>1</v>
      </c>
      <c r="K119">
        <v>0</v>
      </c>
      <c r="L119" s="18">
        <v>1428</v>
      </c>
      <c r="N119" s="18">
        <f>VLOOKUP(H119,Sheet4!A:B,2,0)</f>
        <v>28</v>
      </c>
      <c r="O119" s="18" t="str">
        <f t="shared" si="16"/>
        <v>28蓝1</v>
      </c>
      <c r="P119" s="18">
        <f t="shared" si="17"/>
        <v>340</v>
      </c>
      <c r="Q119" s="18" t="str">
        <f t="shared" si="25"/>
        <v/>
      </c>
      <c r="R119" s="18" t="str">
        <f t="shared" si="18"/>
        <v/>
      </c>
      <c r="S119" s="18">
        <f t="shared" si="19"/>
        <v>340</v>
      </c>
      <c r="T119" s="18">
        <f t="shared" si="20"/>
        <v>1428</v>
      </c>
      <c r="U119" s="18">
        <f t="shared" si="21"/>
        <v>10000</v>
      </c>
      <c r="V119" s="18">
        <f t="shared" si="22"/>
        <v>10000</v>
      </c>
      <c r="W119" s="18">
        <f t="shared" si="26"/>
        <v>332</v>
      </c>
      <c r="X119" s="18">
        <f t="shared" si="27"/>
        <v>10000</v>
      </c>
      <c r="Y119" s="18" t="str">
        <f t="shared" si="28"/>
        <v>335,332,337,333,340</v>
      </c>
      <c r="Z119" s="18" t="str">
        <f t="shared" si="29"/>
        <v>1428,1428,1428,1428,1428</v>
      </c>
      <c r="AA119" s="18" t="str">
        <f t="shared" si="23"/>
        <v>332|335,332,337,333,340</v>
      </c>
      <c r="AB119" s="18" t="str">
        <f t="shared" si="24"/>
        <v>10000|1428,1428,1428,1428,1428</v>
      </c>
      <c r="AC119" s="18">
        <f>VLOOKUP(I119,Sheet4!D:E,2,0)*1000+J119*100</f>
        <v>3100</v>
      </c>
    </row>
    <row r="120" spans="1:29" ht="16.5" customHeight="1">
      <c r="A120" s="5">
        <v>142</v>
      </c>
      <c r="B120" s="5">
        <v>61</v>
      </c>
      <c r="C120" s="17">
        <v>1</v>
      </c>
      <c r="D120" s="17" t="s">
        <v>78</v>
      </c>
      <c r="E120" s="18" t="str">
        <f t="shared" si="15"/>
        <v>61白1</v>
      </c>
      <c r="G120" s="15" t="s">
        <v>72</v>
      </c>
      <c r="H120" s="15" t="s">
        <v>86</v>
      </c>
      <c r="I120" s="15" t="s">
        <v>74</v>
      </c>
      <c r="J120">
        <v>1</v>
      </c>
      <c r="K120">
        <v>0</v>
      </c>
      <c r="L120" s="18">
        <v>1428</v>
      </c>
      <c r="N120" s="18">
        <f>VLOOKUP(H120,Sheet4!A:B,2,0)</f>
        <v>33</v>
      </c>
      <c r="O120" s="18" t="str">
        <f t="shared" si="16"/>
        <v>33蓝1</v>
      </c>
      <c r="P120" s="18">
        <f t="shared" si="17"/>
        <v>341</v>
      </c>
      <c r="Q120" s="18" t="str">
        <f t="shared" si="25"/>
        <v/>
      </c>
      <c r="R120" s="18" t="str">
        <f t="shared" si="18"/>
        <v/>
      </c>
      <c r="S120" s="18">
        <f t="shared" si="19"/>
        <v>341</v>
      </c>
      <c r="T120" s="18">
        <f t="shared" si="20"/>
        <v>1428</v>
      </c>
      <c r="U120" s="18">
        <f t="shared" si="21"/>
        <v>10000</v>
      </c>
      <c r="V120" s="18">
        <f t="shared" si="22"/>
        <v>10000</v>
      </c>
      <c r="W120" s="18">
        <f t="shared" si="26"/>
        <v>332</v>
      </c>
      <c r="X120" s="18">
        <f t="shared" si="27"/>
        <v>10000</v>
      </c>
      <c r="Y120" s="18" t="str">
        <f t="shared" si="28"/>
        <v>335,332,337,333,340,341</v>
      </c>
      <c r="Z120" s="18" t="str">
        <f t="shared" si="29"/>
        <v>1428,1428,1428,1428,1428,1428</v>
      </c>
      <c r="AA120" s="18" t="str">
        <f t="shared" si="23"/>
        <v>332|335,332,337,333,340,341</v>
      </c>
      <c r="AB120" s="18" t="str">
        <f t="shared" si="24"/>
        <v>10000|1428,1428,1428,1428,1428,1428</v>
      </c>
      <c r="AC120" s="18">
        <f>VLOOKUP(I120,Sheet4!D:E,2,0)*1000+J120*100</f>
        <v>3100</v>
      </c>
    </row>
    <row r="121" spans="1:29" ht="16.5" customHeight="1">
      <c r="A121" s="18">
        <f t="shared" ref="A121:B140" si="30">A61</f>
        <v>531</v>
      </c>
      <c r="B121" s="18">
        <f t="shared" si="30"/>
        <v>9</v>
      </c>
      <c r="C121" s="17">
        <f t="shared" ref="C121:C152" si="31">C61+1</f>
        <v>2</v>
      </c>
      <c r="D121" s="18" t="str">
        <f t="shared" ref="D121:D152" si="32">D61</f>
        <v>橙</v>
      </c>
      <c r="E121" s="18" t="str">
        <f t="shared" si="15"/>
        <v>9橙2</v>
      </c>
      <c r="G121" s="15" t="s">
        <v>72</v>
      </c>
      <c r="H121" s="15" t="s">
        <v>87</v>
      </c>
      <c r="I121" s="15" t="s">
        <v>74</v>
      </c>
      <c r="J121">
        <v>1</v>
      </c>
      <c r="K121">
        <v>0</v>
      </c>
      <c r="L121" s="18">
        <v>1432</v>
      </c>
      <c r="N121" s="18">
        <f>VLOOKUP(H121,Sheet4!A:B,2,0)</f>
        <v>61</v>
      </c>
      <c r="O121" s="18" t="str">
        <f t="shared" si="16"/>
        <v>61蓝1</v>
      </c>
      <c r="P121" s="18">
        <f t="shared" si="17"/>
        <v>342</v>
      </c>
      <c r="Q121" s="18" t="str">
        <f t="shared" si="25"/>
        <v/>
      </c>
      <c r="R121" s="18" t="str">
        <f t="shared" si="18"/>
        <v/>
      </c>
      <c r="S121" s="18">
        <f t="shared" si="19"/>
        <v>342</v>
      </c>
      <c r="T121" s="18">
        <f t="shared" si="20"/>
        <v>1432</v>
      </c>
      <c r="U121" s="18">
        <f t="shared" si="21"/>
        <v>10000</v>
      </c>
      <c r="V121" s="18">
        <f t="shared" si="22"/>
        <v>10000</v>
      </c>
      <c r="W121" s="18">
        <f t="shared" si="26"/>
        <v>332</v>
      </c>
      <c r="X121" s="18">
        <f t="shared" si="27"/>
        <v>10000</v>
      </c>
      <c r="Y121" s="18" t="str">
        <f t="shared" si="28"/>
        <v>335,332,337,333,340,341,342</v>
      </c>
      <c r="Z121" s="18" t="str">
        <f t="shared" si="29"/>
        <v>1428,1428,1428,1428,1428,1428,1432</v>
      </c>
      <c r="AA121" s="18" t="str">
        <f t="shared" si="23"/>
        <v>332|335,332,337,333,340,341,342</v>
      </c>
      <c r="AB121" s="18" t="str">
        <f t="shared" si="24"/>
        <v>10000|1428,1428,1428,1428,1428,1428,1432</v>
      </c>
      <c r="AC121" s="18">
        <f>VLOOKUP(I121,Sheet4!D:E,2,0)*1000+J121*100</f>
        <v>3100</v>
      </c>
    </row>
    <row r="122" spans="1:29" ht="16.5" customHeight="1">
      <c r="A122" s="18">
        <f t="shared" si="30"/>
        <v>431</v>
      </c>
      <c r="B122" s="18">
        <f t="shared" si="30"/>
        <v>9</v>
      </c>
      <c r="C122" s="17">
        <f t="shared" si="31"/>
        <v>2</v>
      </c>
      <c r="D122" s="18" t="str">
        <f t="shared" si="32"/>
        <v>紫</v>
      </c>
      <c r="E122" s="18" t="str">
        <f t="shared" si="15"/>
        <v>9紫2</v>
      </c>
      <c r="G122" s="15" t="s">
        <v>72</v>
      </c>
      <c r="H122" s="15" t="s">
        <v>73</v>
      </c>
      <c r="I122" s="15" t="s">
        <v>74</v>
      </c>
      <c r="J122">
        <v>2</v>
      </c>
      <c r="K122">
        <v>0</v>
      </c>
      <c r="L122">
        <v>0</v>
      </c>
      <c r="N122" s="18">
        <f>VLOOKUP(H122,Sheet4!A:B,2,0)</f>
        <v>4</v>
      </c>
      <c r="O122" s="18" t="str">
        <f t="shared" si="16"/>
        <v>4蓝2</v>
      </c>
      <c r="P122" s="18">
        <f t="shared" si="17"/>
        <v>336</v>
      </c>
      <c r="Q122" s="18" t="str">
        <f t="shared" si="25"/>
        <v/>
      </c>
      <c r="R122" s="18" t="str">
        <f t="shared" si="18"/>
        <v/>
      </c>
      <c r="S122" s="18" t="str">
        <f t="shared" si="19"/>
        <v/>
      </c>
      <c r="T122" s="18" t="str">
        <f t="shared" si="20"/>
        <v/>
      </c>
      <c r="U122" s="18">
        <f t="shared" si="21"/>
        <v>10000</v>
      </c>
      <c r="V122" s="18">
        <f t="shared" si="22"/>
        <v>10000</v>
      </c>
      <c r="W122" s="18" t="str">
        <f t="shared" si="26"/>
        <v/>
      </c>
      <c r="X122" s="18" t="str">
        <f t="shared" si="27"/>
        <v/>
      </c>
      <c r="Y122" s="18" t="str">
        <f t="shared" si="28"/>
        <v/>
      </c>
      <c r="Z122" s="18" t="str">
        <f t="shared" si="29"/>
        <v/>
      </c>
      <c r="AA122" s="18" t="str">
        <f t="shared" si="23"/>
        <v>|</v>
      </c>
      <c r="AB122" s="18" t="str">
        <f t="shared" si="24"/>
        <v>|</v>
      </c>
      <c r="AC122" s="18">
        <f>VLOOKUP(I122,Sheet4!D:E,2,0)*1000+J122*100</f>
        <v>3200</v>
      </c>
    </row>
    <row r="123" spans="1:29" ht="16.5" customHeight="1">
      <c r="A123" s="18">
        <f t="shared" si="30"/>
        <v>331</v>
      </c>
      <c r="B123" s="18">
        <f t="shared" si="30"/>
        <v>9</v>
      </c>
      <c r="C123" s="17">
        <f t="shared" si="31"/>
        <v>2</v>
      </c>
      <c r="D123" s="18" t="str">
        <f t="shared" si="32"/>
        <v>蓝</v>
      </c>
      <c r="E123" s="18" t="str">
        <f t="shared" si="15"/>
        <v>9蓝2</v>
      </c>
      <c r="G123" s="15" t="s">
        <v>72</v>
      </c>
      <c r="H123" s="15" t="s">
        <v>75</v>
      </c>
      <c r="I123" s="15" t="s">
        <v>74</v>
      </c>
      <c r="J123">
        <v>2</v>
      </c>
      <c r="K123">
        <v>0</v>
      </c>
      <c r="L123">
        <v>0</v>
      </c>
      <c r="N123" s="18">
        <f>VLOOKUP(H123,Sheet4!A:B,2,0)</f>
        <v>9</v>
      </c>
      <c r="O123" s="18" t="str">
        <f t="shared" si="16"/>
        <v>9蓝2</v>
      </c>
      <c r="P123" s="18">
        <f t="shared" si="17"/>
        <v>331</v>
      </c>
      <c r="Q123" s="18" t="str">
        <f t="shared" si="25"/>
        <v/>
      </c>
      <c r="R123" s="18" t="str">
        <f t="shared" si="18"/>
        <v/>
      </c>
      <c r="S123" s="18" t="str">
        <f t="shared" si="19"/>
        <v/>
      </c>
      <c r="T123" s="18" t="str">
        <f t="shared" si="20"/>
        <v/>
      </c>
      <c r="U123" s="18">
        <f t="shared" si="21"/>
        <v>10000</v>
      </c>
      <c r="V123" s="18">
        <f t="shared" si="22"/>
        <v>10000</v>
      </c>
      <c r="W123" s="18" t="str">
        <f t="shared" si="26"/>
        <v/>
      </c>
      <c r="X123" s="18" t="str">
        <f t="shared" si="27"/>
        <v/>
      </c>
      <c r="Y123" s="18" t="str">
        <f t="shared" si="28"/>
        <v/>
      </c>
      <c r="Z123" s="18" t="str">
        <f t="shared" si="29"/>
        <v/>
      </c>
      <c r="AA123" s="18" t="str">
        <f t="shared" si="23"/>
        <v>|</v>
      </c>
      <c r="AB123" s="18" t="str">
        <f t="shared" si="24"/>
        <v>|</v>
      </c>
      <c r="AC123" s="18">
        <f>VLOOKUP(I123,Sheet4!D:E,2,0)*1000+J123*100</f>
        <v>3200</v>
      </c>
    </row>
    <row r="124" spans="1:29" ht="16.5" customHeight="1">
      <c r="A124" s="18">
        <f t="shared" si="30"/>
        <v>231</v>
      </c>
      <c r="B124" s="18">
        <f t="shared" si="30"/>
        <v>9</v>
      </c>
      <c r="C124" s="17">
        <f t="shared" si="31"/>
        <v>2</v>
      </c>
      <c r="D124" s="18" t="str">
        <f t="shared" si="32"/>
        <v>绿</v>
      </c>
      <c r="E124" s="18" t="str">
        <f t="shared" si="15"/>
        <v>9绿2</v>
      </c>
      <c r="G124" s="15" t="s">
        <v>72</v>
      </c>
      <c r="H124" s="15" t="s">
        <v>77</v>
      </c>
      <c r="I124" s="15" t="s">
        <v>74</v>
      </c>
      <c r="J124">
        <v>2</v>
      </c>
      <c r="K124">
        <v>0</v>
      </c>
      <c r="L124">
        <v>0</v>
      </c>
      <c r="N124" s="18">
        <f>VLOOKUP(H124,Sheet4!A:B,2,0)</f>
        <v>14</v>
      </c>
      <c r="O124" s="18" t="str">
        <f t="shared" si="16"/>
        <v>14蓝2</v>
      </c>
      <c r="P124" s="18">
        <f t="shared" si="17"/>
        <v>338</v>
      </c>
      <c r="Q124" s="18" t="str">
        <f t="shared" si="25"/>
        <v/>
      </c>
      <c r="R124" s="18" t="str">
        <f t="shared" si="18"/>
        <v/>
      </c>
      <c r="S124" s="18" t="str">
        <f t="shared" si="19"/>
        <v/>
      </c>
      <c r="T124" s="18" t="str">
        <f t="shared" si="20"/>
        <v/>
      </c>
      <c r="U124" s="18">
        <f t="shared" si="21"/>
        <v>10000</v>
      </c>
      <c r="V124" s="18">
        <f t="shared" si="22"/>
        <v>10000</v>
      </c>
      <c r="W124" s="18" t="str">
        <f t="shared" si="26"/>
        <v/>
      </c>
      <c r="X124" s="18" t="str">
        <f t="shared" si="27"/>
        <v/>
      </c>
      <c r="Y124" s="18" t="str">
        <f t="shared" si="28"/>
        <v/>
      </c>
      <c r="Z124" s="18" t="str">
        <f t="shared" si="29"/>
        <v/>
      </c>
      <c r="AA124" s="18" t="str">
        <f t="shared" si="23"/>
        <v>|</v>
      </c>
      <c r="AB124" s="18" t="str">
        <f t="shared" si="24"/>
        <v>|</v>
      </c>
      <c r="AC124" s="18">
        <f>VLOOKUP(I124,Sheet4!D:E,2,0)*1000+J124*100</f>
        <v>3200</v>
      </c>
    </row>
    <row r="125" spans="1:29" ht="16.5" customHeight="1">
      <c r="A125" s="18">
        <f t="shared" si="30"/>
        <v>131</v>
      </c>
      <c r="B125" s="18">
        <f t="shared" si="30"/>
        <v>9</v>
      </c>
      <c r="C125" s="17">
        <f t="shared" si="31"/>
        <v>2</v>
      </c>
      <c r="D125" s="18" t="str">
        <f t="shared" si="32"/>
        <v>白</v>
      </c>
      <c r="E125" s="18" t="str">
        <f t="shared" si="15"/>
        <v>9白2</v>
      </c>
      <c r="G125" s="15" t="s">
        <v>72</v>
      </c>
      <c r="H125" s="15" t="s">
        <v>79</v>
      </c>
      <c r="I125" s="15" t="s">
        <v>74</v>
      </c>
      <c r="J125">
        <v>2</v>
      </c>
      <c r="K125">
        <v>1</v>
      </c>
      <c r="L125">
        <v>0</v>
      </c>
      <c r="N125" s="18">
        <f>VLOOKUP(H125,Sheet4!A:B,2,0)</f>
        <v>5</v>
      </c>
      <c r="O125" s="18" t="str">
        <f t="shared" si="16"/>
        <v>5蓝2</v>
      </c>
      <c r="P125" s="18">
        <f t="shared" si="17"/>
        <v>335</v>
      </c>
      <c r="Q125" s="18">
        <f t="shared" si="25"/>
        <v>335</v>
      </c>
      <c r="R125" s="18">
        <f t="shared" si="18"/>
        <v>10000</v>
      </c>
      <c r="S125" s="18" t="str">
        <f t="shared" si="19"/>
        <v/>
      </c>
      <c r="T125" s="18" t="str">
        <f t="shared" si="20"/>
        <v/>
      </c>
      <c r="U125" s="18">
        <f t="shared" si="21"/>
        <v>10000</v>
      </c>
      <c r="V125" s="18">
        <f t="shared" si="22"/>
        <v>10000</v>
      </c>
      <c r="W125" s="18">
        <f t="shared" si="26"/>
        <v>335</v>
      </c>
      <c r="X125" s="18">
        <f t="shared" si="27"/>
        <v>10000</v>
      </c>
      <c r="Y125" s="18" t="str">
        <f t="shared" si="28"/>
        <v/>
      </c>
      <c r="Z125" s="18" t="str">
        <f t="shared" si="29"/>
        <v/>
      </c>
      <c r="AA125" s="18" t="str">
        <f t="shared" si="23"/>
        <v>335|</v>
      </c>
      <c r="AB125" s="18" t="str">
        <f t="shared" si="24"/>
        <v>10000|</v>
      </c>
      <c r="AC125" s="18">
        <f>VLOOKUP(I125,Sheet4!D:E,2,0)*1000+J125*100</f>
        <v>3200</v>
      </c>
    </row>
    <row r="126" spans="1:29" ht="16.5" customHeight="1">
      <c r="A126" s="18">
        <f t="shared" si="30"/>
        <v>532</v>
      </c>
      <c r="B126" s="18">
        <f t="shared" si="30"/>
        <v>10</v>
      </c>
      <c r="C126" s="17">
        <f t="shared" si="31"/>
        <v>2</v>
      </c>
      <c r="D126" s="18" t="str">
        <f t="shared" si="32"/>
        <v>橙</v>
      </c>
      <c r="E126" s="18" t="str">
        <f t="shared" si="15"/>
        <v>10橙2</v>
      </c>
      <c r="G126" s="15" t="s">
        <v>72</v>
      </c>
      <c r="H126" s="15" t="s">
        <v>80</v>
      </c>
      <c r="I126" s="15" t="s">
        <v>74</v>
      </c>
      <c r="J126">
        <v>2</v>
      </c>
      <c r="K126">
        <v>0</v>
      </c>
      <c r="L126">
        <v>1666</v>
      </c>
      <c r="N126" s="18">
        <f>VLOOKUP(H126,Sheet4!A:B,2,0)</f>
        <v>10</v>
      </c>
      <c r="O126" s="18" t="str">
        <f t="shared" si="16"/>
        <v>10蓝2</v>
      </c>
      <c r="P126" s="18">
        <f t="shared" si="17"/>
        <v>332</v>
      </c>
      <c r="Q126" s="18" t="str">
        <f t="shared" si="25"/>
        <v/>
      </c>
      <c r="R126" s="18" t="str">
        <f t="shared" si="18"/>
        <v/>
      </c>
      <c r="S126" s="18">
        <f t="shared" si="19"/>
        <v>332</v>
      </c>
      <c r="T126" s="18">
        <f t="shared" si="20"/>
        <v>1666</v>
      </c>
      <c r="U126" s="18">
        <f t="shared" si="21"/>
        <v>10000</v>
      </c>
      <c r="V126" s="18">
        <f t="shared" si="22"/>
        <v>10000</v>
      </c>
      <c r="W126" s="18">
        <f t="shared" si="26"/>
        <v>335</v>
      </c>
      <c r="X126" s="18">
        <f t="shared" si="27"/>
        <v>10000</v>
      </c>
      <c r="Y126" s="18">
        <f t="shared" si="28"/>
        <v>332</v>
      </c>
      <c r="Z126" s="18">
        <f t="shared" si="29"/>
        <v>1666</v>
      </c>
      <c r="AA126" s="18" t="str">
        <f t="shared" si="23"/>
        <v>335|332</v>
      </c>
      <c r="AB126" s="18" t="str">
        <f t="shared" si="24"/>
        <v>10000|1666</v>
      </c>
      <c r="AC126" s="18">
        <f>VLOOKUP(I126,Sheet4!D:E,2,0)*1000+J126*100</f>
        <v>3200</v>
      </c>
    </row>
    <row r="127" spans="1:29" ht="16.5" customHeight="1">
      <c r="A127" s="18">
        <f t="shared" si="30"/>
        <v>432</v>
      </c>
      <c r="B127" s="18">
        <f t="shared" si="30"/>
        <v>10</v>
      </c>
      <c r="C127" s="17">
        <f t="shared" si="31"/>
        <v>2</v>
      </c>
      <c r="D127" s="18" t="str">
        <f t="shared" si="32"/>
        <v>紫</v>
      </c>
      <c r="E127" s="18" t="str">
        <f t="shared" si="15"/>
        <v>10紫2</v>
      </c>
      <c r="G127" s="15" t="s">
        <v>72</v>
      </c>
      <c r="H127" s="15" t="s">
        <v>81</v>
      </c>
      <c r="I127" s="15" t="s">
        <v>74</v>
      </c>
      <c r="J127">
        <v>2</v>
      </c>
      <c r="K127">
        <v>0</v>
      </c>
      <c r="L127">
        <v>1666</v>
      </c>
      <c r="N127" s="18">
        <f>VLOOKUP(H127,Sheet4!A:B,2,0)</f>
        <v>15</v>
      </c>
      <c r="O127" s="18" t="str">
        <f t="shared" si="16"/>
        <v>15蓝2</v>
      </c>
      <c r="P127" s="18">
        <f t="shared" si="17"/>
        <v>337</v>
      </c>
      <c r="Q127" s="18" t="str">
        <f t="shared" si="25"/>
        <v/>
      </c>
      <c r="R127" s="18" t="str">
        <f t="shared" si="18"/>
        <v/>
      </c>
      <c r="S127" s="18">
        <f t="shared" si="19"/>
        <v>337</v>
      </c>
      <c r="T127" s="18">
        <f t="shared" si="20"/>
        <v>1666</v>
      </c>
      <c r="U127" s="18">
        <f t="shared" si="21"/>
        <v>10000</v>
      </c>
      <c r="V127" s="18">
        <f t="shared" si="22"/>
        <v>10000</v>
      </c>
      <c r="W127" s="18">
        <f t="shared" si="26"/>
        <v>335</v>
      </c>
      <c r="X127" s="18">
        <f t="shared" si="27"/>
        <v>10000</v>
      </c>
      <c r="Y127" s="18" t="str">
        <f t="shared" si="28"/>
        <v>332,337</v>
      </c>
      <c r="Z127" s="18" t="str">
        <f t="shared" si="29"/>
        <v>1666,1666</v>
      </c>
      <c r="AA127" s="18" t="str">
        <f t="shared" si="23"/>
        <v>335|332,337</v>
      </c>
      <c r="AB127" s="18" t="str">
        <f t="shared" si="24"/>
        <v>10000|1666,1666</v>
      </c>
      <c r="AC127" s="18">
        <f>VLOOKUP(I127,Sheet4!D:E,2,0)*1000+J127*100</f>
        <v>3200</v>
      </c>
    </row>
    <row r="128" spans="1:29" ht="16.5" customHeight="1">
      <c r="A128" s="18">
        <f t="shared" si="30"/>
        <v>332</v>
      </c>
      <c r="B128" s="18">
        <f t="shared" si="30"/>
        <v>10</v>
      </c>
      <c r="C128" s="17">
        <f t="shared" si="31"/>
        <v>2</v>
      </c>
      <c r="D128" s="18" t="str">
        <f t="shared" si="32"/>
        <v>蓝</v>
      </c>
      <c r="E128" s="18" t="str">
        <f t="shared" si="15"/>
        <v>10蓝2</v>
      </c>
      <c r="G128" s="15" t="s">
        <v>72</v>
      </c>
      <c r="H128" s="15" t="s">
        <v>82</v>
      </c>
      <c r="I128" s="15" t="s">
        <v>74</v>
      </c>
      <c r="J128">
        <v>2</v>
      </c>
      <c r="K128">
        <v>0</v>
      </c>
      <c r="L128">
        <v>0</v>
      </c>
      <c r="N128" s="18">
        <f>VLOOKUP(H128,Sheet4!A:B,2,0)</f>
        <v>18</v>
      </c>
      <c r="O128" s="18" t="str">
        <f t="shared" si="16"/>
        <v>18蓝2</v>
      </c>
      <c r="P128" s="18">
        <f t="shared" si="17"/>
        <v>333</v>
      </c>
      <c r="Q128" s="18" t="str">
        <f t="shared" si="25"/>
        <v/>
      </c>
      <c r="R128" s="18" t="str">
        <f t="shared" si="18"/>
        <v/>
      </c>
      <c r="S128" s="18" t="str">
        <f t="shared" si="19"/>
        <v/>
      </c>
      <c r="T128" s="18" t="str">
        <f t="shared" si="20"/>
        <v/>
      </c>
      <c r="U128" s="18">
        <f t="shared" si="21"/>
        <v>10000</v>
      </c>
      <c r="V128" s="18">
        <f t="shared" si="22"/>
        <v>10000</v>
      </c>
      <c r="W128" s="18">
        <f t="shared" si="26"/>
        <v>335</v>
      </c>
      <c r="X128" s="18">
        <f t="shared" si="27"/>
        <v>10000</v>
      </c>
      <c r="Y128" s="18" t="str">
        <f t="shared" si="28"/>
        <v>332,337</v>
      </c>
      <c r="Z128" s="18" t="str">
        <f t="shared" si="29"/>
        <v>1666,1666</v>
      </c>
      <c r="AA128" s="18" t="str">
        <f t="shared" si="23"/>
        <v>335|332,337</v>
      </c>
      <c r="AB128" s="18" t="str">
        <f t="shared" si="24"/>
        <v>10000|1666,1666</v>
      </c>
      <c r="AC128" s="18">
        <f>VLOOKUP(I128,Sheet4!D:E,2,0)*1000+J128*100</f>
        <v>3200</v>
      </c>
    </row>
    <row r="129" spans="1:29" ht="16.5" customHeight="1">
      <c r="A129" s="18">
        <f t="shared" si="30"/>
        <v>232</v>
      </c>
      <c r="B129" s="18">
        <f t="shared" si="30"/>
        <v>10</v>
      </c>
      <c r="C129" s="17">
        <f t="shared" si="31"/>
        <v>2</v>
      </c>
      <c r="D129" s="18" t="str">
        <f t="shared" si="32"/>
        <v>绿</v>
      </c>
      <c r="E129" s="18" t="str">
        <f t="shared" ref="E129:E192" si="33">B129&amp;D129&amp;C129</f>
        <v>10绿2</v>
      </c>
      <c r="G129" s="15" t="s">
        <v>72</v>
      </c>
      <c r="H129" s="15" t="s">
        <v>83</v>
      </c>
      <c r="I129" s="15" t="s">
        <v>74</v>
      </c>
      <c r="J129">
        <v>2</v>
      </c>
      <c r="K129">
        <v>0</v>
      </c>
      <c r="L129">
        <v>1666</v>
      </c>
      <c r="N129" s="18">
        <f>VLOOKUP(H129,Sheet4!A:B,2,0)</f>
        <v>23</v>
      </c>
      <c r="O129" s="18" t="str">
        <f t="shared" si="16"/>
        <v>23蓝2</v>
      </c>
      <c r="P129" s="18">
        <f t="shared" si="17"/>
        <v>334</v>
      </c>
      <c r="Q129" s="18" t="str">
        <f t="shared" si="25"/>
        <v/>
      </c>
      <c r="R129" s="18" t="str">
        <f t="shared" si="18"/>
        <v/>
      </c>
      <c r="S129" s="18">
        <f t="shared" si="19"/>
        <v>334</v>
      </c>
      <c r="T129" s="18">
        <f t="shared" si="20"/>
        <v>1666</v>
      </c>
      <c r="U129" s="18">
        <f t="shared" si="21"/>
        <v>10000</v>
      </c>
      <c r="V129" s="18">
        <f t="shared" si="22"/>
        <v>10000</v>
      </c>
      <c r="W129" s="18">
        <f t="shared" si="26"/>
        <v>335</v>
      </c>
      <c r="X129" s="18">
        <f t="shared" si="27"/>
        <v>10000</v>
      </c>
      <c r="Y129" s="18" t="str">
        <f t="shared" si="28"/>
        <v>332,337,334</v>
      </c>
      <c r="Z129" s="18" t="str">
        <f t="shared" si="29"/>
        <v>1666,1666,1666</v>
      </c>
      <c r="AA129" s="18" t="str">
        <f t="shared" si="23"/>
        <v>335|332,337,334</v>
      </c>
      <c r="AB129" s="18" t="str">
        <f t="shared" si="24"/>
        <v>10000|1666,1666,1666</v>
      </c>
      <c r="AC129" s="18">
        <f>VLOOKUP(I129,Sheet4!D:E,2,0)*1000+J129*100</f>
        <v>3200</v>
      </c>
    </row>
    <row r="130" spans="1:29" ht="16.5" customHeight="1">
      <c r="A130" s="18">
        <f t="shared" si="30"/>
        <v>132</v>
      </c>
      <c r="B130" s="18">
        <f t="shared" si="30"/>
        <v>10</v>
      </c>
      <c r="C130" s="17">
        <f t="shared" si="31"/>
        <v>2</v>
      </c>
      <c r="D130" s="18" t="str">
        <f t="shared" si="32"/>
        <v>白</v>
      </c>
      <c r="E130" s="18" t="str">
        <f t="shared" si="33"/>
        <v>10白2</v>
      </c>
      <c r="G130" s="15" t="s">
        <v>72</v>
      </c>
      <c r="H130" s="15" t="s">
        <v>84</v>
      </c>
      <c r="I130" s="15" t="s">
        <v>74</v>
      </c>
      <c r="J130">
        <v>2</v>
      </c>
      <c r="K130">
        <v>0</v>
      </c>
      <c r="L130">
        <v>0</v>
      </c>
      <c r="N130" s="18">
        <f>VLOOKUP(H130,Sheet4!A:B,2,0)</f>
        <v>40</v>
      </c>
      <c r="O130" s="18" t="str">
        <f t="shared" ref="O130:O193" si="34">N130&amp;I130&amp;J130</f>
        <v>40蓝2</v>
      </c>
      <c r="P130" s="18">
        <f t="shared" ref="P130:P193" si="35">INDEX(A:A,MATCH(O130,E:E,0))</f>
        <v>339</v>
      </c>
      <c r="Q130" s="18" t="str">
        <f t="shared" si="25"/>
        <v/>
      </c>
      <c r="R130" s="18" t="str">
        <f t="shared" ref="R130:R193" si="36">IF(K130=0,"",INT(K130/SUMIFS(K:K,$I:$I,"="&amp;$I130,$J:$J,"="&amp;$J130)*10000))</f>
        <v/>
      </c>
      <c r="S130" s="18" t="str">
        <f t="shared" ref="S130:S193" si="37">IF(L130&gt;0,$P130,"")</f>
        <v/>
      </c>
      <c r="T130" s="18" t="str">
        <f t="shared" ref="T130:T193" si="38">IF(L130=0,"",INT(L130/SUMIFS(L:L,$I:$I,"="&amp;$I130,$J:$J,"="&amp;$J130)*10000))</f>
        <v/>
      </c>
      <c r="U130" s="18">
        <f t="shared" ref="U130:U193" si="39">SUMIFS(R:R,J:J,"="&amp;J130,I:I,"="&amp;I130)</f>
        <v>10000</v>
      </c>
      <c r="V130" s="18">
        <f t="shared" ref="V130:V193" si="40">SUMIFS(T:T,J:J,"="&amp;J130,I:I,"="&amp;I130)</f>
        <v>10000</v>
      </c>
      <c r="W130" s="18">
        <f t="shared" si="26"/>
        <v>335</v>
      </c>
      <c r="X130" s="18">
        <f t="shared" si="27"/>
        <v>10000</v>
      </c>
      <c r="Y130" s="18" t="str">
        <f t="shared" si="28"/>
        <v>332,337,334</v>
      </c>
      <c r="Z130" s="18" t="str">
        <f t="shared" si="29"/>
        <v>1666,1666,1666</v>
      </c>
      <c r="AA130" s="18" t="str">
        <f t="shared" ref="AA130:AA193" si="41">W130&amp;"|"&amp;Y130</f>
        <v>335|332,337,334</v>
      </c>
      <c r="AB130" s="18" t="str">
        <f t="shared" ref="AB130:AB193" si="42">X130&amp;"|"&amp;Z130</f>
        <v>10000|1666,1666,1666</v>
      </c>
      <c r="AC130" s="18">
        <f>VLOOKUP(I130,Sheet4!D:E,2,0)*1000+J130*100</f>
        <v>3200</v>
      </c>
    </row>
    <row r="131" spans="1:29" ht="16.5" customHeight="1">
      <c r="A131" s="18">
        <f t="shared" si="30"/>
        <v>533</v>
      </c>
      <c r="B131" s="18">
        <f t="shared" si="30"/>
        <v>18</v>
      </c>
      <c r="C131" s="17">
        <f t="shared" si="31"/>
        <v>2</v>
      </c>
      <c r="D131" s="18" t="str">
        <f t="shared" si="32"/>
        <v>橙</v>
      </c>
      <c r="E131" s="18" t="str">
        <f t="shared" si="33"/>
        <v>18橙2</v>
      </c>
      <c r="G131" s="15" t="s">
        <v>72</v>
      </c>
      <c r="H131" s="15" t="s">
        <v>85</v>
      </c>
      <c r="I131" s="15" t="s">
        <v>74</v>
      </c>
      <c r="J131">
        <v>2</v>
      </c>
      <c r="K131">
        <v>0</v>
      </c>
      <c r="L131">
        <v>1666</v>
      </c>
      <c r="N131" s="18">
        <f>VLOOKUP(H131,Sheet4!A:B,2,0)</f>
        <v>28</v>
      </c>
      <c r="O131" s="18" t="str">
        <f t="shared" si="34"/>
        <v>28蓝2</v>
      </c>
      <c r="P131" s="18">
        <f t="shared" si="35"/>
        <v>340</v>
      </c>
      <c r="Q131" s="18" t="str">
        <f t="shared" ref="Q131:Q194" si="43">IF(K131&gt;0,P131,"")</f>
        <v/>
      </c>
      <c r="R131" s="18" t="str">
        <f t="shared" si="36"/>
        <v/>
      </c>
      <c r="S131" s="18">
        <f t="shared" si="37"/>
        <v>340</v>
      </c>
      <c r="T131" s="18">
        <f t="shared" si="38"/>
        <v>1666</v>
      </c>
      <c r="U131" s="18">
        <f t="shared" si="39"/>
        <v>10000</v>
      </c>
      <c r="V131" s="18">
        <f t="shared" si="40"/>
        <v>10000</v>
      </c>
      <c r="W131" s="18">
        <f t="shared" si="26"/>
        <v>335</v>
      </c>
      <c r="X131" s="18">
        <f t="shared" si="27"/>
        <v>10000</v>
      </c>
      <c r="Y131" s="18" t="str">
        <f t="shared" si="28"/>
        <v>332,337,334,340</v>
      </c>
      <c r="Z131" s="18" t="str">
        <f t="shared" si="29"/>
        <v>1666,1666,1666,1666</v>
      </c>
      <c r="AA131" s="18" t="str">
        <f t="shared" si="41"/>
        <v>335|332,337,334,340</v>
      </c>
      <c r="AB131" s="18" t="str">
        <f t="shared" si="42"/>
        <v>10000|1666,1666,1666,1666</v>
      </c>
      <c r="AC131" s="18">
        <f>VLOOKUP(I131,Sheet4!D:E,2,0)*1000+J131*100</f>
        <v>3200</v>
      </c>
    </row>
    <row r="132" spans="1:29" ht="16.5" customHeight="1">
      <c r="A132" s="18">
        <f t="shared" si="30"/>
        <v>433</v>
      </c>
      <c r="B132" s="18">
        <f t="shared" si="30"/>
        <v>18</v>
      </c>
      <c r="C132" s="17">
        <f t="shared" si="31"/>
        <v>2</v>
      </c>
      <c r="D132" s="18" t="str">
        <f t="shared" si="32"/>
        <v>紫</v>
      </c>
      <c r="E132" s="18" t="str">
        <f t="shared" si="33"/>
        <v>18紫2</v>
      </c>
      <c r="G132" s="15" t="s">
        <v>72</v>
      </c>
      <c r="H132" s="15" t="s">
        <v>86</v>
      </c>
      <c r="I132" s="15" t="s">
        <v>74</v>
      </c>
      <c r="J132">
        <v>2</v>
      </c>
      <c r="K132">
        <v>0</v>
      </c>
      <c r="L132">
        <v>1666</v>
      </c>
      <c r="N132" s="18">
        <f>VLOOKUP(H132,Sheet4!A:B,2,0)</f>
        <v>33</v>
      </c>
      <c r="O132" s="18" t="str">
        <f t="shared" si="34"/>
        <v>33蓝2</v>
      </c>
      <c r="P132" s="18">
        <f t="shared" si="35"/>
        <v>341</v>
      </c>
      <c r="Q132" s="18" t="str">
        <f t="shared" si="43"/>
        <v/>
      </c>
      <c r="R132" s="18" t="str">
        <f t="shared" si="36"/>
        <v/>
      </c>
      <c r="S132" s="18">
        <f t="shared" si="37"/>
        <v>341</v>
      </c>
      <c r="T132" s="18">
        <f t="shared" si="38"/>
        <v>1666</v>
      </c>
      <c r="U132" s="18">
        <f t="shared" si="39"/>
        <v>10000</v>
      </c>
      <c r="V132" s="18">
        <f t="shared" si="40"/>
        <v>10000</v>
      </c>
      <c r="W132" s="18">
        <f t="shared" ref="W132:W195" si="44">IF(AND(I131=I132,J131=J132),IF(AND(Q132&lt;&gt;"",W131&lt;&gt;""),W131&amp;","&amp;Q132,IF(Q132&lt;&gt;"",Q132,W131)),Q132)</f>
        <v>335</v>
      </c>
      <c r="X132" s="18">
        <f t="shared" ref="X132:X195" si="45">IF(AND($I131=$I132,$J131=$J132),IF(AND(R132&lt;&gt;"",X131&lt;&gt;""),X131&amp;","&amp;R132,IF(R132&lt;&gt;"",R132,X131)),R132)</f>
        <v>10000</v>
      </c>
      <c r="Y132" s="18" t="str">
        <f t="shared" ref="Y132:Y195" si="46">IF(AND($I131=$I132,$J131=$J132),IF(AND(S132&lt;&gt;"",Y131&lt;&gt;""),Y131&amp;","&amp;S132,IF(S132&lt;&gt;"",S132,Y131)),S132)</f>
        <v>332,337,334,340,341</v>
      </c>
      <c r="Z132" s="18" t="str">
        <f t="shared" ref="Z132:Z195" si="47">IF(AND($I131=$I132,$J131=$J132),IF(AND(T132&lt;&gt;"",Z131&lt;&gt;""),Z131&amp;","&amp;T132,IF(T132&lt;&gt;"",T132,Z131)),T132)</f>
        <v>1666,1666,1666,1666,1666</v>
      </c>
      <c r="AA132" s="18" t="str">
        <f t="shared" si="41"/>
        <v>335|332,337,334,340,341</v>
      </c>
      <c r="AB132" s="18" t="str">
        <f t="shared" si="42"/>
        <v>10000|1666,1666,1666,1666,1666</v>
      </c>
      <c r="AC132" s="18">
        <f>VLOOKUP(I132,Sheet4!D:E,2,0)*1000+J132*100</f>
        <v>3200</v>
      </c>
    </row>
    <row r="133" spans="1:29" ht="16.5" customHeight="1">
      <c r="A133" s="18">
        <f t="shared" si="30"/>
        <v>333</v>
      </c>
      <c r="B133" s="18">
        <f t="shared" si="30"/>
        <v>18</v>
      </c>
      <c r="C133" s="17">
        <f t="shared" si="31"/>
        <v>2</v>
      </c>
      <c r="D133" s="18" t="str">
        <f t="shared" si="32"/>
        <v>蓝</v>
      </c>
      <c r="E133" s="18" t="str">
        <f t="shared" si="33"/>
        <v>18蓝2</v>
      </c>
      <c r="G133" s="15" t="s">
        <v>72</v>
      </c>
      <c r="H133" s="15" t="s">
        <v>87</v>
      </c>
      <c r="I133" s="15" t="s">
        <v>74</v>
      </c>
      <c r="J133">
        <v>2</v>
      </c>
      <c r="K133">
        <v>0</v>
      </c>
      <c r="L133">
        <v>1670</v>
      </c>
      <c r="N133" s="18">
        <f>VLOOKUP(H133,Sheet4!A:B,2,0)</f>
        <v>61</v>
      </c>
      <c r="O133" s="18" t="str">
        <f t="shared" si="34"/>
        <v>61蓝2</v>
      </c>
      <c r="P133" s="18">
        <f t="shared" si="35"/>
        <v>342</v>
      </c>
      <c r="Q133" s="18" t="str">
        <f t="shared" si="43"/>
        <v/>
      </c>
      <c r="R133" s="18" t="str">
        <f t="shared" si="36"/>
        <v/>
      </c>
      <c r="S133" s="18">
        <f t="shared" si="37"/>
        <v>342</v>
      </c>
      <c r="T133" s="18">
        <f t="shared" si="38"/>
        <v>1670</v>
      </c>
      <c r="U133" s="18">
        <f t="shared" si="39"/>
        <v>10000</v>
      </c>
      <c r="V133" s="18">
        <f t="shared" si="40"/>
        <v>10000</v>
      </c>
      <c r="W133" s="18">
        <f t="shared" si="44"/>
        <v>335</v>
      </c>
      <c r="X133" s="18">
        <f t="shared" si="45"/>
        <v>10000</v>
      </c>
      <c r="Y133" s="18" t="str">
        <f t="shared" si="46"/>
        <v>332,337,334,340,341,342</v>
      </c>
      <c r="Z133" s="18" t="str">
        <f t="shared" si="47"/>
        <v>1666,1666,1666,1666,1666,1670</v>
      </c>
      <c r="AA133" s="18" t="str">
        <f t="shared" si="41"/>
        <v>335|332,337,334,340,341,342</v>
      </c>
      <c r="AB133" s="18" t="str">
        <f t="shared" si="42"/>
        <v>10000|1666,1666,1666,1666,1666,1670</v>
      </c>
      <c r="AC133" s="18">
        <f>VLOOKUP(I133,Sheet4!D:E,2,0)*1000+J133*100</f>
        <v>3200</v>
      </c>
    </row>
    <row r="134" spans="1:29" ht="16.5" customHeight="1">
      <c r="A134" s="18">
        <f t="shared" si="30"/>
        <v>233</v>
      </c>
      <c r="B134" s="18">
        <f t="shared" si="30"/>
        <v>18</v>
      </c>
      <c r="C134" s="17">
        <f t="shared" si="31"/>
        <v>2</v>
      </c>
      <c r="D134" s="18" t="str">
        <f t="shared" si="32"/>
        <v>绿</v>
      </c>
      <c r="E134" s="18" t="str">
        <f t="shared" si="33"/>
        <v>18绿2</v>
      </c>
      <c r="G134" s="15" t="s">
        <v>72</v>
      </c>
      <c r="H134" s="15" t="s">
        <v>73</v>
      </c>
      <c r="I134" s="15" t="s">
        <v>74</v>
      </c>
      <c r="J134">
        <v>3</v>
      </c>
      <c r="K134">
        <v>0</v>
      </c>
      <c r="L134">
        <v>0</v>
      </c>
      <c r="N134" s="18">
        <f>VLOOKUP(H134,Sheet4!A:B,2,0)</f>
        <v>4</v>
      </c>
      <c r="O134" s="18" t="str">
        <f t="shared" si="34"/>
        <v>4蓝3</v>
      </c>
      <c r="P134" s="18">
        <f t="shared" si="35"/>
        <v>336</v>
      </c>
      <c r="Q134" s="18" t="str">
        <f t="shared" si="43"/>
        <v/>
      </c>
      <c r="R134" s="18" t="str">
        <f t="shared" si="36"/>
        <v/>
      </c>
      <c r="S134" s="18" t="str">
        <f t="shared" si="37"/>
        <v/>
      </c>
      <c r="T134" s="18" t="str">
        <f t="shared" si="38"/>
        <v/>
      </c>
      <c r="U134" s="18">
        <f t="shared" si="39"/>
        <v>10000</v>
      </c>
      <c r="V134" s="18">
        <f t="shared" si="40"/>
        <v>10000</v>
      </c>
      <c r="W134" s="18" t="str">
        <f t="shared" si="44"/>
        <v/>
      </c>
      <c r="X134" s="18" t="str">
        <f t="shared" si="45"/>
        <v/>
      </c>
      <c r="Y134" s="18" t="str">
        <f t="shared" si="46"/>
        <v/>
      </c>
      <c r="Z134" s="18" t="str">
        <f t="shared" si="47"/>
        <v/>
      </c>
      <c r="AA134" s="18" t="str">
        <f t="shared" si="41"/>
        <v>|</v>
      </c>
      <c r="AB134" s="18" t="str">
        <f t="shared" si="42"/>
        <v>|</v>
      </c>
      <c r="AC134" s="18">
        <f>VLOOKUP(I134,Sheet4!D:E,2,0)*1000+J134*100</f>
        <v>3300</v>
      </c>
    </row>
    <row r="135" spans="1:29" ht="16.5" customHeight="1">
      <c r="A135" s="18">
        <f t="shared" si="30"/>
        <v>133</v>
      </c>
      <c r="B135" s="18">
        <f t="shared" si="30"/>
        <v>18</v>
      </c>
      <c r="C135" s="17">
        <f t="shared" si="31"/>
        <v>2</v>
      </c>
      <c r="D135" s="18" t="str">
        <f t="shared" si="32"/>
        <v>白</v>
      </c>
      <c r="E135" s="18" t="str">
        <f t="shared" si="33"/>
        <v>18白2</v>
      </c>
      <c r="G135" s="15" t="s">
        <v>72</v>
      </c>
      <c r="H135" s="15" t="s">
        <v>75</v>
      </c>
      <c r="I135" s="15" t="s">
        <v>74</v>
      </c>
      <c r="J135">
        <v>3</v>
      </c>
      <c r="K135">
        <v>0</v>
      </c>
      <c r="L135">
        <v>0</v>
      </c>
      <c r="N135" s="18">
        <f>VLOOKUP(H135,Sheet4!A:B,2,0)</f>
        <v>9</v>
      </c>
      <c r="O135" s="18" t="str">
        <f t="shared" si="34"/>
        <v>9蓝3</v>
      </c>
      <c r="P135" s="18">
        <f t="shared" si="35"/>
        <v>331</v>
      </c>
      <c r="Q135" s="18" t="str">
        <f t="shared" si="43"/>
        <v/>
      </c>
      <c r="R135" s="18" t="str">
        <f t="shared" si="36"/>
        <v/>
      </c>
      <c r="S135" s="18" t="str">
        <f t="shared" si="37"/>
        <v/>
      </c>
      <c r="T135" s="18" t="str">
        <f t="shared" si="38"/>
        <v/>
      </c>
      <c r="U135" s="18">
        <f t="shared" si="39"/>
        <v>10000</v>
      </c>
      <c r="V135" s="18">
        <f t="shared" si="40"/>
        <v>10000</v>
      </c>
      <c r="W135" s="18" t="str">
        <f t="shared" si="44"/>
        <v/>
      </c>
      <c r="X135" s="18" t="str">
        <f t="shared" si="45"/>
        <v/>
      </c>
      <c r="Y135" s="18" t="str">
        <f t="shared" si="46"/>
        <v/>
      </c>
      <c r="Z135" s="18" t="str">
        <f t="shared" si="47"/>
        <v/>
      </c>
      <c r="AA135" s="18" t="str">
        <f t="shared" si="41"/>
        <v>|</v>
      </c>
      <c r="AB135" s="18" t="str">
        <f t="shared" si="42"/>
        <v>|</v>
      </c>
      <c r="AC135" s="18">
        <f>VLOOKUP(I135,Sheet4!D:E,2,0)*1000+J135*100</f>
        <v>3300</v>
      </c>
    </row>
    <row r="136" spans="1:29" ht="16.5" customHeight="1">
      <c r="A136" s="18">
        <f t="shared" si="30"/>
        <v>534</v>
      </c>
      <c r="B136" s="18">
        <f t="shared" si="30"/>
        <v>23</v>
      </c>
      <c r="C136" s="17">
        <f t="shared" si="31"/>
        <v>2</v>
      </c>
      <c r="D136" s="18" t="str">
        <f t="shared" si="32"/>
        <v>橙</v>
      </c>
      <c r="E136" s="18" t="str">
        <f t="shared" si="33"/>
        <v>23橙2</v>
      </c>
      <c r="G136" s="15" t="s">
        <v>72</v>
      </c>
      <c r="H136" s="15" t="s">
        <v>77</v>
      </c>
      <c r="I136" s="15" t="s">
        <v>74</v>
      </c>
      <c r="J136">
        <v>3</v>
      </c>
      <c r="K136">
        <v>0</v>
      </c>
      <c r="L136">
        <v>0</v>
      </c>
      <c r="N136" s="18">
        <f>VLOOKUP(H136,Sheet4!A:B,2,0)</f>
        <v>14</v>
      </c>
      <c r="O136" s="18" t="str">
        <f t="shared" si="34"/>
        <v>14蓝3</v>
      </c>
      <c r="P136" s="18">
        <f t="shared" si="35"/>
        <v>338</v>
      </c>
      <c r="Q136" s="18" t="str">
        <f t="shared" si="43"/>
        <v/>
      </c>
      <c r="R136" s="18" t="str">
        <f t="shared" si="36"/>
        <v/>
      </c>
      <c r="S136" s="18" t="str">
        <f t="shared" si="37"/>
        <v/>
      </c>
      <c r="T136" s="18" t="str">
        <f t="shared" si="38"/>
        <v/>
      </c>
      <c r="U136" s="18">
        <f t="shared" si="39"/>
        <v>10000</v>
      </c>
      <c r="V136" s="18">
        <f t="shared" si="40"/>
        <v>10000</v>
      </c>
      <c r="W136" s="18" t="str">
        <f t="shared" si="44"/>
        <v/>
      </c>
      <c r="X136" s="18" t="str">
        <f t="shared" si="45"/>
        <v/>
      </c>
      <c r="Y136" s="18" t="str">
        <f t="shared" si="46"/>
        <v/>
      </c>
      <c r="Z136" s="18" t="str">
        <f t="shared" si="47"/>
        <v/>
      </c>
      <c r="AA136" s="18" t="str">
        <f t="shared" si="41"/>
        <v>|</v>
      </c>
      <c r="AB136" s="18" t="str">
        <f t="shared" si="42"/>
        <v>|</v>
      </c>
      <c r="AC136" s="18">
        <f>VLOOKUP(I136,Sheet4!D:E,2,0)*1000+J136*100</f>
        <v>3300</v>
      </c>
    </row>
    <row r="137" spans="1:29" ht="16.5" customHeight="1">
      <c r="A137" s="18">
        <f t="shared" si="30"/>
        <v>434</v>
      </c>
      <c r="B137" s="18">
        <f t="shared" si="30"/>
        <v>23</v>
      </c>
      <c r="C137" s="17">
        <f t="shared" si="31"/>
        <v>2</v>
      </c>
      <c r="D137" s="18" t="str">
        <f t="shared" si="32"/>
        <v>紫</v>
      </c>
      <c r="E137" s="18" t="str">
        <f t="shared" si="33"/>
        <v>23紫2</v>
      </c>
      <c r="G137" s="15" t="s">
        <v>72</v>
      </c>
      <c r="H137" s="15" t="s">
        <v>79</v>
      </c>
      <c r="I137" s="15" t="s">
        <v>74</v>
      </c>
      <c r="J137">
        <v>3</v>
      </c>
      <c r="K137">
        <v>1</v>
      </c>
      <c r="L137">
        <v>1428</v>
      </c>
      <c r="N137" s="18">
        <f>VLOOKUP(H137,Sheet4!A:B,2,0)</f>
        <v>5</v>
      </c>
      <c r="O137" s="18" t="str">
        <f t="shared" si="34"/>
        <v>5蓝3</v>
      </c>
      <c r="P137" s="18">
        <f t="shared" si="35"/>
        <v>335</v>
      </c>
      <c r="Q137" s="18">
        <f t="shared" si="43"/>
        <v>335</v>
      </c>
      <c r="R137" s="18">
        <f t="shared" si="36"/>
        <v>2500</v>
      </c>
      <c r="S137" s="18">
        <f t="shared" si="37"/>
        <v>335</v>
      </c>
      <c r="T137" s="18">
        <f t="shared" si="38"/>
        <v>1428</v>
      </c>
      <c r="U137" s="18">
        <f t="shared" si="39"/>
        <v>10000</v>
      </c>
      <c r="V137" s="18">
        <f t="shared" si="40"/>
        <v>10000</v>
      </c>
      <c r="W137" s="18">
        <f t="shared" si="44"/>
        <v>335</v>
      </c>
      <c r="X137" s="18">
        <f t="shared" si="45"/>
        <v>2500</v>
      </c>
      <c r="Y137" s="18">
        <f t="shared" si="46"/>
        <v>335</v>
      </c>
      <c r="Z137" s="18">
        <f t="shared" si="47"/>
        <v>1428</v>
      </c>
      <c r="AA137" s="18" t="str">
        <f t="shared" si="41"/>
        <v>335|335</v>
      </c>
      <c r="AB137" s="18" t="str">
        <f t="shared" si="42"/>
        <v>2500|1428</v>
      </c>
      <c r="AC137" s="18">
        <f>VLOOKUP(I137,Sheet4!D:E,2,0)*1000+J137*100</f>
        <v>3300</v>
      </c>
    </row>
    <row r="138" spans="1:29" ht="16.5" customHeight="1">
      <c r="A138" s="18">
        <f t="shared" si="30"/>
        <v>334</v>
      </c>
      <c r="B138" s="18">
        <f t="shared" si="30"/>
        <v>23</v>
      </c>
      <c r="C138" s="17">
        <f t="shared" si="31"/>
        <v>2</v>
      </c>
      <c r="D138" s="18" t="str">
        <f t="shared" si="32"/>
        <v>蓝</v>
      </c>
      <c r="E138" s="18" t="str">
        <f t="shared" si="33"/>
        <v>23蓝2</v>
      </c>
      <c r="G138" s="15" t="s">
        <v>72</v>
      </c>
      <c r="H138" s="15" t="s">
        <v>80</v>
      </c>
      <c r="I138" s="15" t="s">
        <v>74</v>
      </c>
      <c r="J138">
        <v>3</v>
      </c>
      <c r="K138">
        <v>1</v>
      </c>
      <c r="L138">
        <v>0</v>
      </c>
      <c r="N138" s="18">
        <f>VLOOKUP(H138,Sheet4!A:B,2,0)</f>
        <v>10</v>
      </c>
      <c r="O138" s="18" t="str">
        <f t="shared" si="34"/>
        <v>10蓝3</v>
      </c>
      <c r="P138" s="18">
        <f t="shared" si="35"/>
        <v>332</v>
      </c>
      <c r="Q138" s="18">
        <f t="shared" si="43"/>
        <v>332</v>
      </c>
      <c r="R138" s="18">
        <f t="shared" si="36"/>
        <v>2500</v>
      </c>
      <c r="S138" s="18" t="str">
        <f t="shared" si="37"/>
        <v/>
      </c>
      <c r="T138" s="18" t="str">
        <f t="shared" si="38"/>
        <v/>
      </c>
      <c r="U138" s="18">
        <f t="shared" si="39"/>
        <v>10000</v>
      </c>
      <c r="V138" s="18">
        <f t="shared" si="40"/>
        <v>10000</v>
      </c>
      <c r="W138" s="18" t="str">
        <f t="shared" si="44"/>
        <v>335,332</v>
      </c>
      <c r="X138" s="18" t="str">
        <f t="shared" si="45"/>
        <v>2500,2500</v>
      </c>
      <c r="Y138" s="18">
        <f t="shared" si="46"/>
        <v>335</v>
      </c>
      <c r="Z138" s="18">
        <f t="shared" si="47"/>
        <v>1428</v>
      </c>
      <c r="AA138" s="18" t="str">
        <f t="shared" si="41"/>
        <v>335,332|335</v>
      </c>
      <c r="AB138" s="18" t="str">
        <f t="shared" si="42"/>
        <v>2500,2500|1428</v>
      </c>
      <c r="AC138" s="18">
        <f>VLOOKUP(I138,Sheet4!D:E,2,0)*1000+J138*100</f>
        <v>3300</v>
      </c>
    </row>
    <row r="139" spans="1:29" ht="16.5" customHeight="1">
      <c r="A139" s="18">
        <f t="shared" si="30"/>
        <v>234</v>
      </c>
      <c r="B139" s="18">
        <f t="shared" si="30"/>
        <v>23</v>
      </c>
      <c r="C139" s="17">
        <f t="shared" si="31"/>
        <v>2</v>
      </c>
      <c r="D139" s="18" t="str">
        <f t="shared" si="32"/>
        <v>绿</v>
      </c>
      <c r="E139" s="18" t="str">
        <f t="shared" si="33"/>
        <v>23绿2</v>
      </c>
      <c r="G139" s="15" t="s">
        <v>72</v>
      </c>
      <c r="H139" s="15" t="s">
        <v>81</v>
      </c>
      <c r="I139" s="15" t="s">
        <v>74</v>
      </c>
      <c r="J139">
        <v>3</v>
      </c>
      <c r="K139">
        <v>1</v>
      </c>
      <c r="L139">
        <v>1428</v>
      </c>
      <c r="N139" s="18">
        <f>VLOOKUP(H139,Sheet4!A:B,2,0)</f>
        <v>15</v>
      </c>
      <c r="O139" s="18" t="str">
        <f t="shared" si="34"/>
        <v>15蓝3</v>
      </c>
      <c r="P139" s="18">
        <f t="shared" si="35"/>
        <v>337</v>
      </c>
      <c r="Q139" s="18">
        <f t="shared" si="43"/>
        <v>337</v>
      </c>
      <c r="R139" s="18">
        <f t="shared" si="36"/>
        <v>2500</v>
      </c>
      <c r="S139" s="18">
        <f t="shared" si="37"/>
        <v>337</v>
      </c>
      <c r="T139" s="18">
        <f t="shared" si="38"/>
        <v>1428</v>
      </c>
      <c r="U139" s="18">
        <f t="shared" si="39"/>
        <v>10000</v>
      </c>
      <c r="V139" s="18">
        <f t="shared" si="40"/>
        <v>10000</v>
      </c>
      <c r="W139" s="18" t="str">
        <f t="shared" si="44"/>
        <v>335,332,337</v>
      </c>
      <c r="X139" s="18" t="str">
        <f t="shared" si="45"/>
        <v>2500,2500,2500</v>
      </c>
      <c r="Y139" s="18" t="str">
        <f t="shared" si="46"/>
        <v>335,337</v>
      </c>
      <c r="Z139" s="18" t="str">
        <f t="shared" si="47"/>
        <v>1428,1428</v>
      </c>
      <c r="AA139" s="18" t="str">
        <f t="shared" si="41"/>
        <v>335,332,337|335,337</v>
      </c>
      <c r="AB139" s="18" t="str">
        <f t="shared" si="42"/>
        <v>2500,2500,2500|1428,1428</v>
      </c>
      <c r="AC139" s="18">
        <f>VLOOKUP(I139,Sheet4!D:E,2,0)*1000+J139*100</f>
        <v>3300</v>
      </c>
    </row>
    <row r="140" spans="1:29" ht="16.5" customHeight="1">
      <c r="A140" s="18">
        <f t="shared" si="30"/>
        <v>134</v>
      </c>
      <c r="B140" s="18">
        <f t="shared" si="30"/>
        <v>23</v>
      </c>
      <c r="C140" s="17">
        <f t="shared" si="31"/>
        <v>2</v>
      </c>
      <c r="D140" s="18" t="str">
        <f t="shared" si="32"/>
        <v>白</v>
      </c>
      <c r="E140" s="18" t="str">
        <f t="shared" si="33"/>
        <v>23白2</v>
      </c>
      <c r="G140" s="15" t="s">
        <v>72</v>
      </c>
      <c r="H140" s="15" t="s">
        <v>82</v>
      </c>
      <c r="I140" s="15" t="s">
        <v>74</v>
      </c>
      <c r="J140">
        <v>3</v>
      </c>
      <c r="K140">
        <v>0</v>
      </c>
      <c r="L140">
        <v>1428</v>
      </c>
      <c r="N140" s="18">
        <f>VLOOKUP(H140,Sheet4!A:B,2,0)</f>
        <v>18</v>
      </c>
      <c r="O140" s="18" t="str">
        <f t="shared" si="34"/>
        <v>18蓝3</v>
      </c>
      <c r="P140" s="18">
        <f t="shared" si="35"/>
        <v>333</v>
      </c>
      <c r="Q140" s="18" t="str">
        <f t="shared" si="43"/>
        <v/>
      </c>
      <c r="R140" s="18" t="str">
        <f t="shared" si="36"/>
        <v/>
      </c>
      <c r="S140" s="18">
        <f t="shared" si="37"/>
        <v>333</v>
      </c>
      <c r="T140" s="18">
        <f t="shared" si="38"/>
        <v>1428</v>
      </c>
      <c r="U140" s="18">
        <f t="shared" si="39"/>
        <v>10000</v>
      </c>
      <c r="V140" s="18">
        <f t="shared" si="40"/>
        <v>10000</v>
      </c>
      <c r="W140" s="18" t="str">
        <f t="shared" si="44"/>
        <v>335,332,337</v>
      </c>
      <c r="X140" s="18" t="str">
        <f t="shared" si="45"/>
        <v>2500,2500,2500</v>
      </c>
      <c r="Y140" s="18" t="str">
        <f t="shared" si="46"/>
        <v>335,337,333</v>
      </c>
      <c r="Z140" s="18" t="str">
        <f t="shared" si="47"/>
        <v>1428,1428,1428</v>
      </c>
      <c r="AA140" s="18" t="str">
        <f t="shared" si="41"/>
        <v>335,332,337|335,337,333</v>
      </c>
      <c r="AB140" s="18" t="str">
        <f t="shared" si="42"/>
        <v>2500,2500,2500|1428,1428,1428</v>
      </c>
      <c r="AC140" s="18">
        <f>VLOOKUP(I140,Sheet4!D:E,2,0)*1000+J140*100</f>
        <v>3300</v>
      </c>
    </row>
    <row r="141" spans="1:29" ht="16.5" customHeight="1">
      <c r="A141" s="18">
        <f t="shared" ref="A141:B160" si="48">A81</f>
        <v>535</v>
      </c>
      <c r="B141" s="18">
        <f t="shared" si="48"/>
        <v>5</v>
      </c>
      <c r="C141" s="17">
        <f t="shared" si="31"/>
        <v>2</v>
      </c>
      <c r="D141" s="18" t="str">
        <f t="shared" si="32"/>
        <v>橙</v>
      </c>
      <c r="E141" s="18" t="str">
        <f t="shared" si="33"/>
        <v>5橙2</v>
      </c>
      <c r="G141" s="15" t="s">
        <v>72</v>
      </c>
      <c r="H141" s="15" t="s">
        <v>83</v>
      </c>
      <c r="I141" s="15" t="s">
        <v>74</v>
      </c>
      <c r="J141">
        <v>3</v>
      </c>
      <c r="K141">
        <v>0</v>
      </c>
      <c r="L141">
        <v>1428</v>
      </c>
      <c r="N141" s="18">
        <f>VLOOKUP(H141,Sheet4!A:B,2,0)</f>
        <v>23</v>
      </c>
      <c r="O141" s="18" t="str">
        <f t="shared" si="34"/>
        <v>23蓝3</v>
      </c>
      <c r="P141" s="18">
        <f t="shared" si="35"/>
        <v>334</v>
      </c>
      <c r="Q141" s="18" t="str">
        <f t="shared" si="43"/>
        <v/>
      </c>
      <c r="R141" s="18" t="str">
        <f t="shared" si="36"/>
        <v/>
      </c>
      <c r="S141" s="18">
        <f t="shared" si="37"/>
        <v>334</v>
      </c>
      <c r="T141" s="18">
        <f t="shared" si="38"/>
        <v>1428</v>
      </c>
      <c r="U141" s="18">
        <f t="shared" si="39"/>
        <v>10000</v>
      </c>
      <c r="V141" s="18">
        <f t="shared" si="40"/>
        <v>10000</v>
      </c>
      <c r="W141" s="18" t="str">
        <f t="shared" si="44"/>
        <v>335,332,337</v>
      </c>
      <c r="X141" s="18" t="str">
        <f t="shared" si="45"/>
        <v>2500,2500,2500</v>
      </c>
      <c r="Y141" s="18" t="str">
        <f t="shared" si="46"/>
        <v>335,337,333,334</v>
      </c>
      <c r="Z141" s="18" t="str">
        <f t="shared" si="47"/>
        <v>1428,1428,1428,1428</v>
      </c>
      <c r="AA141" s="18" t="str">
        <f t="shared" si="41"/>
        <v>335,332,337|335,337,333,334</v>
      </c>
      <c r="AB141" s="18" t="str">
        <f t="shared" si="42"/>
        <v>2500,2500,2500|1428,1428,1428,1428</v>
      </c>
      <c r="AC141" s="18">
        <f>VLOOKUP(I141,Sheet4!D:E,2,0)*1000+J141*100</f>
        <v>3300</v>
      </c>
    </row>
    <row r="142" spans="1:29" ht="16.5" customHeight="1">
      <c r="A142" s="18">
        <f t="shared" si="48"/>
        <v>435</v>
      </c>
      <c r="B142" s="18">
        <f t="shared" si="48"/>
        <v>5</v>
      </c>
      <c r="C142" s="17">
        <f t="shared" si="31"/>
        <v>2</v>
      </c>
      <c r="D142" s="18" t="str">
        <f t="shared" si="32"/>
        <v>紫</v>
      </c>
      <c r="E142" s="18" t="str">
        <f t="shared" si="33"/>
        <v>5紫2</v>
      </c>
      <c r="G142" s="15" t="s">
        <v>72</v>
      </c>
      <c r="H142" s="15" t="s">
        <v>84</v>
      </c>
      <c r="I142" s="15" t="s">
        <v>74</v>
      </c>
      <c r="J142">
        <v>3</v>
      </c>
      <c r="K142">
        <v>1</v>
      </c>
      <c r="L142">
        <v>0</v>
      </c>
      <c r="N142" s="18">
        <f>VLOOKUP(H142,Sheet4!A:B,2,0)</f>
        <v>40</v>
      </c>
      <c r="O142" s="18" t="str">
        <f t="shared" si="34"/>
        <v>40蓝3</v>
      </c>
      <c r="P142" s="18">
        <f t="shared" si="35"/>
        <v>339</v>
      </c>
      <c r="Q142" s="18">
        <f t="shared" si="43"/>
        <v>339</v>
      </c>
      <c r="R142" s="18">
        <f t="shared" si="36"/>
        <v>2500</v>
      </c>
      <c r="S142" s="18" t="str">
        <f t="shared" si="37"/>
        <v/>
      </c>
      <c r="T142" s="18" t="str">
        <f t="shared" si="38"/>
        <v/>
      </c>
      <c r="U142" s="18">
        <f t="shared" si="39"/>
        <v>10000</v>
      </c>
      <c r="V142" s="18">
        <f t="shared" si="40"/>
        <v>10000</v>
      </c>
      <c r="W142" s="18" t="str">
        <f t="shared" si="44"/>
        <v>335,332,337,339</v>
      </c>
      <c r="X142" s="18" t="str">
        <f t="shared" si="45"/>
        <v>2500,2500,2500,2500</v>
      </c>
      <c r="Y142" s="18" t="str">
        <f t="shared" si="46"/>
        <v>335,337,333,334</v>
      </c>
      <c r="Z142" s="18" t="str">
        <f t="shared" si="47"/>
        <v>1428,1428,1428,1428</v>
      </c>
      <c r="AA142" s="18" t="str">
        <f t="shared" si="41"/>
        <v>335,332,337,339|335,337,333,334</v>
      </c>
      <c r="AB142" s="18" t="str">
        <f t="shared" si="42"/>
        <v>2500,2500,2500,2500|1428,1428,1428,1428</v>
      </c>
      <c r="AC142" s="18">
        <f>VLOOKUP(I142,Sheet4!D:E,2,0)*1000+J142*100</f>
        <v>3300</v>
      </c>
    </row>
    <row r="143" spans="1:29" ht="16.5" customHeight="1">
      <c r="A143" s="18">
        <f t="shared" si="48"/>
        <v>335</v>
      </c>
      <c r="B143" s="18">
        <f t="shared" si="48"/>
        <v>5</v>
      </c>
      <c r="C143" s="17">
        <f t="shared" si="31"/>
        <v>2</v>
      </c>
      <c r="D143" s="18" t="str">
        <f t="shared" si="32"/>
        <v>蓝</v>
      </c>
      <c r="E143" s="18" t="str">
        <f t="shared" si="33"/>
        <v>5蓝2</v>
      </c>
      <c r="G143" s="15" t="s">
        <v>72</v>
      </c>
      <c r="H143" s="15" t="s">
        <v>85</v>
      </c>
      <c r="I143" s="15" t="s">
        <v>74</v>
      </c>
      <c r="J143">
        <v>3</v>
      </c>
      <c r="K143">
        <v>0</v>
      </c>
      <c r="L143">
        <v>1428</v>
      </c>
      <c r="N143" s="18">
        <f>VLOOKUP(H143,Sheet4!A:B,2,0)</f>
        <v>28</v>
      </c>
      <c r="O143" s="18" t="str">
        <f t="shared" si="34"/>
        <v>28蓝3</v>
      </c>
      <c r="P143" s="18">
        <f t="shared" si="35"/>
        <v>340</v>
      </c>
      <c r="Q143" s="18" t="str">
        <f t="shared" si="43"/>
        <v/>
      </c>
      <c r="R143" s="18" t="str">
        <f t="shared" si="36"/>
        <v/>
      </c>
      <c r="S143" s="18">
        <f t="shared" si="37"/>
        <v>340</v>
      </c>
      <c r="T143" s="18">
        <f t="shared" si="38"/>
        <v>1428</v>
      </c>
      <c r="U143" s="18">
        <f t="shared" si="39"/>
        <v>10000</v>
      </c>
      <c r="V143" s="18">
        <f t="shared" si="40"/>
        <v>10000</v>
      </c>
      <c r="W143" s="18" t="str">
        <f t="shared" si="44"/>
        <v>335,332,337,339</v>
      </c>
      <c r="X143" s="18" t="str">
        <f t="shared" si="45"/>
        <v>2500,2500,2500,2500</v>
      </c>
      <c r="Y143" s="18" t="str">
        <f t="shared" si="46"/>
        <v>335,337,333,334,340</v>
      </c>
      <c r="Z143" s="18" t="str">
        <f t="shared" si="47"/>
        <v>1428,1428,1428,1428,1428</v>
      </c>
      <c r="AA143" s="18" t="str">
        <f t="shared" si="41"/>
        <v>335,332,337,339|335,337,333,334,340</v>
      </c>
      <c r="AB143" s="18" t="str">
        <f t="shared" si="42"/>
        <v>2500,2500,2500,2500|1428,1428,1428,1428,1428</v>
      </c>
      <c r="AC143" s="18">
        <f>VLOOKUP(I143,Sheet4!D:E,2,0)*1000+J143*100</f>
        <v>3300</v>
      </c>
    </row>
    <row r="144" spans="1:29" ht="16.5" customHeight="1">
      <c r="A144" s="18">
        <f t="shared" si="48"/>
        <v>235</v>
      </c>
      <c r="B144" s="18">
        <f t="shared" si="48"/>
        <v>5</v>
      </c>
      <c r="C144" s="17">
        <f t="shared" si="31"/>
        <v>2</v>
      </c>
      <c r="D144" s="18" t="str">
        <f t="shared" si="32"/>
        <v>绿</v>
      </c>
      <c r="E144" s="18" t="str">
        <f t="shared" si="33"/>
        <v>5绿2</v>
      </c>
      <c r="G144" s="15" t="s">
        <v>72</v>
      </c>
      <c r="H144" s="15" t="s">
        <v>86</v>
      </c>
      <c r="I144" s="15" t="s">
        <v>74</v>
      </c>
      <c r="J144">
        <v>3</v>
      </c>
      <c r="K144">
        <v>0</v>
      </c>
      <c r="L144">
        <v>1428</v>
      </c>
      <c r="N144" s="18">
        <f>VLOOKUP(H144,Sheet4!A:B,2,0)</f>
        <v>33</v>
      </c>
      <c r="O144" s="18" t="str">
        <f t="shared" si="34"/>
        <v>33蓝3</v>
      </c>
      <c r="P144" s="18">
        <f t="shared" si="35"/>
        <v>341</v>
      </c>
      <c r="Q144" s="18" t="str">
        <f t="shared" si="43"/>
        <v/>
      </c>
      <c r="R144" s="18" t="str">
        <f t="shared" si="36"/>
        <v/>
      </c>
      <c r="S144" s="18">
        <f t="shared" si="37"/>
        <v>341</v>
      </c>
      <c r="T144" s="18">
        <f t="shared" si="38"/>
        <v>1428</v>
      </c>
      <c r="U144" s="18">
        <f t="shared" si="39"/>
        <v>10000</v>
      </c>
      <c r="V144" s="18">
        <f t="shared" si="40"/>
        <v>10000</v>
      </c>
      <c r="W144" s="18" t="str">
        <f t="shared" si="44"/>
        <v>335,332,337,339</v>
      </c>
      <c r="X144" s="18" t="str">
        <f t="shared" si="45"/>
        <v>2500,2500,2500,2500</v>
      </c>
      <c r="Y144" s="18" t="str">
        <f t="shared" si="46"/>
        <v>335,337,333,334,340,341</v>
      </c>
      <c r="Z144" s="18" t="str">
        <f t="shared" si="47"/>
        <v>1428,1428,1428,1428,1428,1428</v>
      </c>
      <c r="AA144" s="18" t="str">
        <f t="shared" si="41"/>
        <v>335,332,337,339|335,337,333,334,340,341</v>
      </c>
      <c r="AB144" s="18" t="str">
        <f t="shared" si="42"/>
        <v>2500,2500,2500,2500|1428,1428,1428,1428,1428,1428</v>
      </c>
      <c r="AC144" s="18">
        <f>VLOOKUP(I144,Sheet4!D:E,2,0)*1000+J144*100</f>
        <v>3300</v>
      </c>
    </row>
    <row r="145" spans="1:29" ht="16.5" customHeight="1">
      <c r="A145" s="18">
        <f t="shared" si="48"/>
        <v>135</v>
      </c>
      <c r="B145" s="18">
        <f t="shared" si="48"/>
        <v>5</v>
      </c>
      <c r="C145" s="17">
        <f t="shared" si="31"/>
        <v>2</v>
      </c>
      <c r="D145" s="18" t="str">
        <f t="shared" si="32"/>
        <v>白</v>
      </c>
      <c r="E145" s="18" t="str">
        <f t="shared" si="33"/>
        <v>5白2</v>
      </c>
      <c r="G145" s="15" t="s">
        <v>72</v>
      </c>
      <c r="H145" s="15" t="s">
        <v>87</v>
      </c>
      <c r="I145" s="15" t="s">
        <v>74</v>
      </c>
      <c r="J145">
        <v>3</v>
      </c>
      <c r="K145">
        <v>0</v>
      </c>
      <c r="L145">
        <v>1432</v>
      </c>
      <c r="N145" s="18">
        <f>VLOOKUP(H145,Sheet4!A:B,2,0)</f>
        <v>61</v>
      </c>
      <c r="O145" s="18" t="str">
        <f t="shared" si="34"/>
        <v>61蓝3</v>
      </c>
      <c r="P145" s="18">
        <f t="shared" si="35"/>
        <v>342</v>
      </c>
      <c r="Q145" s="18" t="str">
        <f t="shared" si="43"/>
        <v/>
      </c>
      <c r="R145" s="18" t="str">
        <f t="shared" si="36"/>
        <v/>
      </c>
      <c r="S145" s="18">
        <f t="shared" si="37"/>
        <v>342</v>
      </c>
      <c r="T145" s="18">
        <f t="shared" si="38"/>
        <v>1432</v>
      </c>
      <c r="U145" s="18">
        <f t="shared" si="39"/>
        <v>10000</v>
      </c>
      <c r="V145" s="18">
        <f t="shared" si="40"/>
        <v>10000</v>
      </c>
      <c r="W145" s="18" t="str">
        <f t="shared" si="44"/>
        <v>335,332,337,339</v>
      </c>
      <c r="X145" s="18" t="str">
        <f t="shared" si="45"/>
        <v>2500,2500,2500,2500</v>
      </c>
      <c r="Y145" s="18" t="str">
        <f t="shared" si="46"/>
        <v>335,337,333,334,340,341,342</v>
      </c>
      <c r="Z145" s="18" t="str">
        <f t="shared" si="47"/>
        <v>1428,1428,1428,1428,1428,1428,1432</v>
      </c>
      <c r="AA145" s="18" t="str">
        <f t="shared" si="41"/>
        <v>335,332,337,339|335,337,333,334,340,341,342</v>
      </c>
      <c r="AB145" s="18" t="str">
        <f t="shared" si="42"/>
        <v>2500,2500,2500,2500|1428,1428,1428,1428,1428,1428,1432</v>
      </c>
      <c r="AC145" s="18">
        <f>VLOOKUP(I145,Sheet4!D:E,2,0)*1000+J145*100</f>
        <v>3300</v>
      </c>
    </row>
    <row r="146" spans="1:29" ht="16.5" customHeight="1">
      <c r="A146" s="18">
        <f t="shared" si="48"/>
        <v>536</v>
      </c>
      <c r="B146" s="18">
        <f t="shared" si="48"/>
        <v>4</v>
      </c>
      <c r="C146" s="17">
        <f t="shared" si="31"/>
        <v>2</v>
      </c>
      <c r="D146" s="18" t="str">
        <f t="shared" si="32"/>
        <v>橙</v>
      </c>
      <c r="E146" s="18" t="str">
        <f t="shared" si="33"/>
        <v>4橙2</v>
      </c>
      <c r="G146" s="15" t="s">
        <v>72</v>
      </c>
      <c r="H146" s="15" t="s">
        <v>73</v>
      </c>
      <c r="I146" s="15" t="s">
        <v>76</v>
      </c>
      <c r="J146">
        <v>0</v>
      </c>
      <c r="K146">
        <v>0</v>
      </c>
      <c r="L146">
        <v>0</v>
      </c>
      <c r="N146" s="18">
        <f>VLOOKUP(H146,Sheet4!A:B,2,0)</f>
        <v>4</v>
      </c>
      <c r="O146" s="18" t="str">
        <f t="shared" si="34"/>
        <v>4绿0</v>
      </c>
      <c r="P146" s="18">
        <f t="shared" si="35"/>
        <v>206</v>
      </c>
      <c r="Q146" s="18" t="str">
        <f t="shared" si="43"/>
        <v/>
      </c>
      <c r="R146" s="18" t="str">
        <f t="shared" si="36"/>
        <v/>
      </c>
      <c r="S146" s="18" t="str">
        <f t="shared" si="37"/>
        <v/>
      </c>
      <c r="T146" s="18" t="str">
        <f t="shared" si="38"/>
        <v/>
      </c>
      <c r="U146" s="18">
        <f t="shared" si="39"/>
        <v>10000</v>
      </c>
      <c r="V146" s="18">
        <f t="shared" si="40"/>
        <v>10000</v>
      </c>
      <c r="W146" s="18" t="str">
        <f t="shared" si="44"/>
        <v/>
      </c>
      <c r="X146" s="18" t="str">
        <f t="shared" si="45"/>
        <v/>
      </c>
      <c r="Y146" s="18" t="str">
        <f t="shared" si="46"/>
        <v/>
      </c>
      <c r="Z146" s="18" t="str">
        <f t="shared" si="47"/>
        <v/>
      </c>
      <c r="AA146" s="18" t="str">
        <f t="shared" si="41"/>
        <v>|</v>
      </c>
      <c r="AB146" s="18" t="str">
        <f t="shared" si="42"/>
        <v>|</v>
      </c>
      <c r="AC146" s="18">
        <f>VLOOKUP(I146,Sheet4!D:E,2,0)*1000+J146*100</f>
        <v>2000</v>
      </c>
    </row>
    <row r="147" spans="1:29" ht="16.5" customHeight="1">
      <c r="A147" s="18">
        <f t="shared" si="48"/>
        <v>436</v>
      </c>
      <c r="B147" s="18">
        <f t="shared" si="48"/>
        <v>4</v>
      </c>
      <c r="C147" s="17">
        <f t="shared" si="31"/>
        <v>2</v>
      </c>
      <c r="D147" s="18" t="str">
        <f t="shared" si="32"/>
        <v>紫</v>
      </c>
      <c r="E147" s="18" t="str">
        <f t="shared" si="33"/>
        <v>4紫2</v>
      </c>
      <c r="G147" s="15" t="s">
        <v>72</v>
      </c>
      <c r="H147" s="15" t="s">
        <v>75</v>
      </c>
      <c r="I147" s="15" t="s">
        <v>76</v>
      </c>
      <c r="J147">
        <v>0</v>
      </c>
      <c r="K147">
        <v>0</v>
      </c>
      <c r="L147">
        <v>0</v>
      </c>
      <c r="N147" s="18">
        <f>VLOOKUP(H147,Sheet4!A:B,2,0)</f>
        <v>9</v>
      </c>
      <c r="O147" s="18" t="str">
        <f t="shared" si="34"/>
        <v>9绿0</v>
      </c>
      <c r="P147" s="18">
        <f t="shared" si="35"/>
        <v>201</v>
      </c>
      <c r="Q147" s="18" t="str">
        <f t="shared" si="43"/>
        <v/>
      </c>
      <c r="R147" s="18" t="str">
        <f t="shared" si="36"/>
        <v/>
      </c>
      <c r="S147" s="18" t="str">
        <f t="shared" si="37"/>
        <v/>
      </c>
      <c r="T147" s="18" t="str">
        <f t="shared" si="38"/>
        <v/>
      </c>
      <c r="U147" s="18">
        <f t="shared" si="39"/>
        <v>10000</v>
      </c>
      <c r="V147" s="18">
        <f t="shared" si="40"/>
        <v>10000</v>
      </c>
      <c r="W147" s="18" t="str">
        <f t="shared" si="44"/>
        <v/>
      </c>
      <c r="X147" s="18" t="str">
        <f t="shared" si="45"/>
        <v/>
      </c>
      <c r="Y147" s="18" t="str">
        <f t="shared" si="46"/>
        <v/>
      </c>
      <c r="Z147" s="18" t="str">
        <f t="shared" si="47"/>
        <v/>
      </c>
      <c r="AA147" s="18" t="str">
        <f t="shared" si="41"/>
        <v>|</v>
      </c>
      <c r="AB147" s="18" t="str">
        <f t="shared" si="42"/>
        <v>|</v>
      </c>
      <c r="AC147" s="18">
        <f>VLOOKUP(I147,Sheet4!D:E,2,0)*1000+J147*100</f>
        <v>2000</v>
      </c>
    </row>
    <row r="148" spans="1:29" ht="16.5" customHeight="1">
      <c r="A148" s="18">
        <f t="shared" si="48"/>
        <v>336</v>
      </c>
      <c r="B148" s="18">
        <f t="shared" si="48"/>
        <v>4</v>
      </c>
      <c r="C148" s="17">
        <f t="shared" si="31"/>
        <v>2</v>
      </c>
      <c r="D148" s="18" t="str">
        <f t="shared" si="32"/>
        <v>蓝</v>
      </c>
      <c r="E148" s="18" t="str">
        <f t="shared" si="33"/>
        <v>4蓝2</v>
      </c>
      <c r="G148" s="15" t="s">
        <v>72</v>
      </c>
      <c r="H148" s="15" t="s">
        <v>77</v>
      </c>
      <c r="I148" s="15" t="s">
        <v>76</v>
      </c>
      <c r="J148">
        <v>0</v>
      </c>
      <c r="K148">
        <v>0</v>
      </c>
      <c r="L148">
        <v>0</v>
      </c>
      <c r="N148" s="18">
        <f>VLOOKUP(H148,Sheet4!A:B,2,0)</f>
        <v>14</v>
      </c>
      <c r="O148" s="18" t="str">
        <f t="shared" si="34"/>
        <v>14绿0</v>
      </c>
      <c r="P148" s="18">
        <f t="shared" si="35"/>
        <v>208</v>
      </c>
      <c r="Q148" s="18" t="str">
        <f t="shared" si="43"/>
        <v/>
      </c>
      <c r="R148" s="18" t="str">
        <f t="shared" si="36"/>
        <v/>
      </c>
      <c r="S148" s="18" t="str">
        <f t="shared" si="37"/>
        <v/>
      </c>
      <c r="T148" s="18" t="str">
        <f t="shared" si="38"/>
        <v/>
      </c>
      <c r="U148" s="18">
        <f t="shared" si="39"/>
        <v>10000</v>
      </c>
      <c r="V148" s="18">
        <f t="shared" si="40"/>
        <v>10000</v>
      </c>
      <c r="W148" s="18" t="str">
        <f t="shared" si="44"/>
        <v/>
      </c>
      <c r="X148" s="18" t="str">
        <f t="shared" si="45"/>
        <v/>
      </c>
      <c r="Y148" s="18" t="str">
        <f t="shared" si="46"/>
        <v/>
      </c>
      <c r="Z148" s="18" t="str">
        <f t="shared" si="47"/>
        <v/>
      </c>
      <c r="AA148" s="18" t="str">
        <f t="shared" si="41"/>
        <v>|</v>
      </c>
      <c r="AB148" s="18" t="str">
        <f t="shared" si="42"/>
        <v>|</v>
      </c>
      <c r="AC148" s="18">
        <f>VLOOKUP(I148,Sheet4!D:E,2,0)*1000+J148*100</f>
        <v>2000</v>
      </c>
    </row>
    <row r="149" spans="1:29" ht="16.5" customHeight="1">
      <c r="A149" s="18">
        <f t="shared" si="48"/>
        <v>236</v>
      </c>
      <c r="B149" s="18">
        <f t="shared" si="48"/>
        <v>4</v>
      </c>
      <c r="C149" s="17">
        <f t="shared" si="31"/>
        <v>2</v>
      </c>
      <c r="D149" s="18" t="str">
        <f t="shared" si="32"/>
        <v>绿</v>
      </c>
      <c r="E149" s="18" t="str">
        <f t="shared" si="33"/>
        <v>4绿2</v>
      </c>
      <c r="G149" s="15" t="s">
        <v>72</v>
      </c>
      <c r="H149" s="15" t="s">
        <v>79</v>
      </c>
      <c r="I149" s="15" t="s">
        <v>76</v>
      </c>
      <c r="J149">
        <v>0</v>
      </c>
      <c r="K149">
        <v>1</v>
      </c>
      <c r="L149">
        <v>1428</v>
      </c>
      <c r="N149" s="18">
        <f>VLOOKUP(H149,Sheet4!A:B,2,0)</f>
        <v>5</v>
      </c>
      <c r="O149" s="18" t="str">
        <f t="shared" si="34"/>
        <v>5绿0</v>
      </c>
      <c r="P149" s="18">
        <f t="shared" si="35"/>
        <v>205</v>
      </c>
      <c r="Q149" s="18">
        <f t="shared" si="43"/>
        <v>205</v>
      </c>
      <c r="R149" s="18">
        <f t="shared" si="36"/>
        <v>5000</v>
      </c>
      <c r="S149" s="18">
        <f t="shared" si="37"/>
        <v>205</v>
      </c>
      <c r="T149" s="18">
        <f t="shared" si="38"/>
        <v>1428</v>
      </c>
      <c r="U149" s="18">
        <f t="shared" si="39"/>
        <v>10000</v>
      </c>
      <c r="V149" s="18">
        <f t="shared" si="40"/>
        <v>10000</v>
      </c>
      <c r="W149" s="18">
        <f t="shared" si="44"/>
        <v>205</v>
      </c>
      <c r="X149" s="18">
        <f t="shared" si="45"/>
        <v>5000</v>
      </c>
      <c r="Y149" s="18">
        <f t="shared" si="46"/>
        <v>205</v>
      </c>
      <c r="Z149" s="18">
        <f t="shared" si="47"/>
        <v>1428</v>
      </c>
      <c r="AA149" s="18" t="str">
        <f t="shared" si="41"/>
        <v>205|205</v>
      </c>
      <c r="AB149" s="18" t="str">
        <f t="shared" si="42"/>
        <v>5000|1428</v>
      </c>
      <c r="AC149" s="18">
        <f>VLOOKUP(I149,Sheet4!D:E,2,0)*1000+J149*100</f>
        <v>2000</v>
      </c>
    </row>
    <row r="150" spans="1:29" ht="16.5" customHeight="1">
      <c r="A150" s="18">
        <f t="shared" si="48"/>
        <v>136</v>
      </c>
      <c r="B150" s="18">
        <f t="shared" si="48"/>
        <v>4</v>
      </c>
      <c r="C150" s="17">
        <f t="shared" si="31"/>
        <v>2</v>
      </c>
      <c r="D150" s="18" t="str">
        <f t="shared" si="32"/>
        <v>白</v>
      </c>
      <c r="E150" s="18" t="str">
        <f t="shared" si="33"/>
        <v>4白2</v>
      </c>
      <c r="G150" s="15" t="s">
        <v>72</v>
      </c>
      <c r="H150" s="15" t="s">
        <v>80</v>
      </c>
      <c r="I150" s="15" t="s">
        <v>76</v>
      </c>
      <c r="J150">
        <v>0</v>
      </c>
      <c r="K150">
        <v>1</v>
      </c>
      <c r="L150">
        <v>0</v>
      </c>
      <c r="N150" s="18">
        <f>VLOOKUP(H150,Sheet4!A:B,2,0)</f>
        <v>10</v>
      </c>
      <c r="O150" s="18" t="str">
        <f t="shared" si="34"/>
        <v>10绿0</v>
      </c>
      <c r="P150" s="18">
        <f t="shared" si="35"/>
        <v>202</v>
      </c>
      <c r="Q150" s="18">
        <f t="shared" si="43"/>
        <v>202</v>
      </c>
      <c r="R150" s="18">
        <f t="shared" si="36"/>
        <v>5000</v>
      </c>
      <c r="S150" s="18" t="str">
        <f t="shared" si="37"/>
        <v/>
      </c>
      <c r="T150" s="18" t="str">
        <f t="shared" si="38"/>
        <v/>
      </c>
      <c r="U150" s="18">
        <f t="shared" si="39"/>
        <v>10000</v>
      </c>
      <c r="V150" s="18">
        <f t="shared" si="40"/>
        <v>10000</v>
      </c>
      <c r="W150" s="18" t="str">
        <f t="shared" si="44"/>
        <v>205,202</v>
      </c>
      <c r="X150" s="18" t="str">
        <f t="shared" si="45"/>
        <v>5000,5000</v>
      </c>
      <c r="Y150" s="18">
        <f t="shared" si="46"/>
        <v>205</v>
      </c>
      <c r="Z150" s="18">
        <f t="shared" si="47"/>
        <v>1428</v>
      </c>
      <c r="AA150" s="18" t="str">
        <f t="shared" si="41"/>
        <v>205,202|205</v>
      </c>
      <c r="AB150" s="18" t="str">
        <f t="shared" si="42"/>
        <v>5000,5000|1428</v>
      </c>
      <c r="AC150" s="18">
        <f>VLOOKUP(I150,Sheet4!D:E,2,0)*1000+J150*100</f>
        <v>2000</v>
      </c>
    </row>
    <row r="151" spans="1:29" ht="16.5" customHeight="1">
      <c r="A151" s="18">
        <f t="shared" si="48"/>
        <v>537</v>
      </c>
      <c r="B151" s="18">
        <f t="shared" si="48"/>
        <v>15</v>
      </c>
      <c r="C151" s="17">
        <f t="shared" si="31"/>
        <v>2</v>
      </c>
      <c r="D151" s="18" t="str">
        <f t="shared" si="32"/>
        <v>橙</v>
      </c>
      <c r="E151" s="18" t="str">
        <f t="shared" si="33"/>
        <v>15橙2</v>
      </c>
      <c r="G151" s="15" t="s">
        <v>72</v>
      </c>
      <c r="H151" s="15" t="s">
        <v>81</v>
      </c>
      <c r="I151" s="15" t="s">
        <v>76</v>
      </c>
      <c r="J151">
        <v>0</v>
      </c>
      <c r="K151">
        <v>0</v>
      </c>
      <c r="L151">
        <v>1428</v>
      </c>
      <c r="N151" s="18">
        <f>VLOOKUP(H151,Sheet4!A:B,2,0)</f>
        <v>15</v>
      </c>
      <c r="O151" s="18" t="str">
        <f t="shared" si="34"/>
        <v>15绿0</v>
      </c>
      <c r="P151" s="18">
        <f t="shared" si="35"/>
        <v>207</v>
      </c>
      <c r="Q151" s="18" t="str">
        <f t="shared" si="43"/>
        <v/>
      </c>
      <c r="R151" s="18" t="str">
        <f t="shared" si="36"/>
        <v/>
      </c>
      <c r="S151" s="18">
        <f t="shared" si="37"/>
        <v>207</v>
      </c>
      <c r="T151" s="18">
        <f t="shared" si="38"/>
        <v>1428</v>
      </c>
      <c r="U151" s="18">
        <f t="shared" si="39"/>
        <v>10000</v>
      </c>
      <c r="V151" s="18">
        <f t="shared" si="40"/>
        <v>10000</v>
      </c>
      <c r="W151" s="18" t="str">
        <f t="shared" si="44"/>
        <v>205,202</v>
      </c>
      <c r="X151" s="18" t="str">
        <f t="shared" si="45"/>
        <v>5000,5000</v>
      </c>
      <c r="Y151" s="18" t="str">
        <f t="shared" si="46"/>
        <v>205,207</v>
      </c>
      <c r="Z151" s="18" t="str">
        <f t="shared" si="47"/>
        <v>1428,1428</v>
      </c>
      <c r="AA151" s="18" t="str">
        <f t="shared" si="41"/>
        <v>205,202|205,207</v>
      </c>
      <c r="AB151" s="18" t="str">
        <f t="shared" si="42"/>
        <v>5000,5000|1428,1428</v>
      </c>
      <c r="AC151" s="18">
        <f>VLOOKUP(I151,Sheet4!D:E,2,0)*1000+J151*100</f>
        <v>2000</v>
      </c>
    </row>
    <row r="152" spans="1:29" ht="16.5" customHeight="1">
      <c r="A152" s="18">
        <f t="shared" si="48"/>
        <v>437</v>
      </c>
      <c r="B152" s="18">
        <f t="shared" si="48"/>
        <v>15</v>
      </c>
      <c r="C152" s="17">
        <f t="shared" si="31"/>
        <v>2</v>
      </c>
      <c r="D152" s="18" t="str">
        <f t="shared" si="32"/>
        <v>紫</v>
      </c>
      <c r="E152" s="18" t="str">
        <f t="shared" si="33"/>
        <v>15紫2</v>
      </c>
      <c r="G152" s="15" t="s">
        <v>72</v>
      </c>
      <c r="H152" s="15" t="s">
        <v>82</v>
      </c>
      <c r="I152" s="15" t="s">
        <v>76</v>
      </c>
      <c r="J152">
        <v>0</v>
      </c>
      <c r="K152">
        <v>0</v>
      </c>
      <c r="L152">
        <v>1428</v>
      </c>
      <c r="N152" s="18">
        <f>VLOOKUP(H152,Sheet4!A:B,2,0)</f>
        <v>18</v>
      </c>
      <c r="O152" s="18" t="str">
        <f t="shared" si="34"/>
        <v>18绿0</v>
      </c>
      <c r="P152" s="18">
        <f t="shared" si="35"/>
        <v>203</v>
      </c>
      <c r="Q152" s="18" t="str">
        <f t="shared" si="43"/>
        <v/>
      </c>
      <c r="R152" s="18" t="str">
        <f t="shared" si="36"/>
        <v/>
      </c>
      <c r="S152" s="18">
        <f t="shared" si="37"/>
        <v>203</v>
      </c>
      <c r="T152" s="18">
        <f t="shared" si="38"/>
        <v>1428</v>
      </c>
      <c r="U152" s="18">
        <f t="shared" si="39"/>
        <v>10000</v>
      </c>
      <c r="V152" s="18">
        <f t="shared" si="40"/>
        <v>10000</v>
      </c>
      <c r="W152" s="18" t="str">
        <f t="shared" si="44"/>
        <v>205,202</v>
      </c>
      <c r="X152" s="18" t="str">
        <f t="shared" si="45"/>
        <v>5000,5000</v>
      </c>
      <c r="Y152" s="18" t="str">
        <f t="shared" si="46"/>
        <v>205,207,203</v>
      </c>
      <c r="Z152" s="18" t="str">
        <f t="shared" si="47"/>
        <v>1428,1428,1428</v>
      </c>
      <c r="AA152" s="18" t="str">
        <f t="shared" si="41"/>
        <v>205,202|205,207,203</v>
      </c>
      <c r="AB152" s="18" t="str">
        <f t="shared" si="42"/>
        <v>5000,5000|1428,1428,1428</v>
      </c>
      <c r="AC152" s="18">
        <f>VLOOKUP(I152,Sheet4!D:E,2,0)*1000+J152*100</f>
        <v>2000</v>
      </c>
    </row>
    <row r="153" spans="1:29" ht="16.5" customHeight="1">
      <c r="A153" s="18">
        <f t="shared" si="48"/>
        <v>337</v>
      </c>
      <c r="B153" s="18">
        <f t="shared" si="48"/>
        <v>15</v>
      </c>
      <c r="C153" s="17">
        <f t="shared" ref="C153:C184" si="49">C93+1</f>
        <v>2</v>
      </c>
      <c r="D153" s="18" t="str">
        <f t="shared" ref="D153:D184" si="50">D93</f>
        <v>蓝</v>
      </c>
      <c r="E153" s="18" t="str">
        <f t="shared" si="33"/>
        <v>15蓝2</v>
      </c>
      <c r="G153" s="15" t="s">
        <v>72</v>
      </c>
      <c r="H153" s="15" t="s">
        <v>83</v>
      </c>
      <c r="I153" s="15" t="s">
        <v>76</v>
      </c>
      <c r="J153">
        <v>0</v>
      </c>
      <c r="K153">
        <v>0</v>
      </c>
      <c r="L153">
        <v>1428</v>
      </c>
      <c r="N153" s="18">
        <f>VLOOKUP(H153,Sheet4!A:B,2,0)</f>
        <v>23</v>
      </c>
      <c r="O153" s="18" t="str">
        <f t="shared" si="34"/>
        <v>23绿0</v>
      </c>
      <c r="P153" s="18">
        <f t="shared" si="35"/>
        <v>204</v>
      </c>
      <c r="Q153" s="18" t="str">
        <f t="shared" si="43"/>
        <v/>
      </c>
      <c r="R153" s="18" t="str">
        <f t="shared" si="36"/>
        <v/>
      </c>
      <c r="S153" s="18">
        <f t="shared" si="37"/>
        <v>204</v>
      </c>
      <c r="T153" s="18">
        <f t="shared" si="38"/>
        <v>1428</v>
      </c>
      <c r="U153" s="18">
        <f t="shared" si="39"/>
        <v>10000</v>
      </c>
      <c r="V153" s="18">
        <f t="shared" si="40"/>
        <v>10000</v>
      </c>
      <c r="W153" s="18" t="str">
        <f t="shared" si="44"/>
        <v>205,202</v>
      </c>
      <c r="X153" s="18" t="str">
        <f t="shared" si="45"/>
        <v>5000,5000</v>
      </c>
      <c r="Y153" s="18" t="str">
        <f t="shared" si="46"/>
        <v>205,207,203,204</v>
      </c>
      <c r="Z153" s="18" t="str">
        <f t="shared" si="47"/>
        <v>1428,1428,1428,1428</v>
      </c>
      <c r="AA153" s="18" t="str">
        <f t="shared" si="41"/>
        <v>205,202|205,207,203,204</v>
      </c>
      <c r="AB153" s="18" t="str">
        <f t="shared" si="42"/>
        <v>5000,5000|1428,1428,1428,1428</v>
      </c>
      <c r="AC153" s="18">
        <f>VLOOKUP(I153,Sheet4!D:E,2,0)*1000+J153*100</f>
        <v>2000</v>
      </c>
    </row>
    <row r="154" spans="1:29" ht="16.5" customHeight="1">
      <c r="A154" s="18">
        <f t="shared" si="48"/>
        <v>237</v>
      </c>
      <c r="B154" s="18">
        <f t="shared" si="48"/>
        <v>15</v>
      </c>
      <c r="C154" s="17">
        <f t="shared" si="49"/>
        <v>2</v>
      </c>
      <c r="D154" s="18" t="str">
        <f t="shared" si="50"/>
        <v>绿</v>
      </c>
      <c r="E154" s="18" t="str">
        <f t="shared" si="33"/>
        <v>15绿2</v>
      </c>
      <c r="G154" s="15" t="s">
        <v>72</v>
      </c>
      <c r="H154" s="15" t="s">
        <v>84</v>
      </c>
      <c r="I154" s="15" t="s">
        <v>76</v>
      </c>
      <c r="J154">
        <v>0</v>
      </c>
      <c r="K154">
        <v>0</v>
      </c>
      <c r="L154">
        <v>0</v>
      </c>
      <c r="N154" s="18">
        <f>VLOOKUP(H154,Sheet4!A:B,2,0)</f>
        <v>40</v>
      </c>
      <c r="O154" s="18" t="str">
        <f t="shared" si="34"/>
        <v>40绿0</v>
      </c>
      <c r="P154" s="18">
        <f t="shared" si="35"/>
        <v>209</v>
      </c>
      <c r="Q154" s="18" t="str">
        <f t="shared" si="43"/>
        <v/>
      </c>
      <c r="R154" s="18" t="str">
        <f t="shared" si="36"/>
        <v/>
      </c>
      <c r="S154" s="18" t="str">
        <f t="shared" si="37"/>
        <v/>
      </c>
      <c r="T154" s="18" t="str">
        <f t="shared" si="38"/>
        <v/>
      </c>
      <c r="U154" s="18">
        <f t="shared" si="39"/>
        <v>10000</v>
      </c>
      <c r="V154" s="18">
        <f t="shared" si="40"/>
        <v>10000</v>
      </c>
      <c r="W154" s="18" t="str">
        <f t="shared" si="44"/>
        <v>205,202</v>
      </c>
      <c r="X154" s="18" t="str">
        <f t="shared" si="45"/>
        <v>5000,5000</v>
      </c>
      <c r="Y154" s="18" t="str">
        <f t="shared" si="46"/>
        <v>205,207,203,204</v>
      </c>
      <c r="Z154" s="18" t="str">
        <f t="shared" si="47"/>
        <v>1428,1428,1428,1428</v>
      </c>
      <c r="AA154" s="18" t="str">
        <f t="shared" si="41"/>
        <v>205,202|205,207,203,204</v>
      </c>
      <c r="AB154" s="18" t="str">
        <f t="shared" si="42"/>
        <v>5000,5000|1428,1428,1428,1428</v>
      </c>
      <c r="AC154" s="18">
        <f>VLOOKUP(I154,Sheet4!D:E,2,0)*1000+J154*100</f>
        <v>2000</v>
      </c>
    </row>
    <row r="155" spans="1:29" ht="16.5" customHeight="1">
      <c r="A155" s="18">
        <f t="shared" si="48"/>
        <v>137</v>
      </c>
      <c r="B155" s="18">
        <f t="shared" si="48"/>
        <v>15</v>
      </c>
      <c r="C155" s="17">
        <f t="shared" si="49"/>
        <v>2</v>
      </c>
      <c r="D155" s="18" t="str">
        <f t="shared" si="50"/>
        <v>白</v>
      </c>
      <c r="E155" s="18" t="str">
        <f t="shared" si="33"/>
        <v>15白2</v>
      </c>
      <c r="G155" s="15" t="s">
        <v>72</v>
      </c>
      <c r="H155" s="15" t="s">
        <v>85</v>
      </c>
      <c r="I155" s="15" t="s">
        <v>76</v>
      </c>
      <c r="J155">
        <v>0</v>
      </c>
      <c r="K155">
        <v>0</v>
      </c>
      <c r="L155">
        <v>1428</v>
      </c>
      <c r="N155" s="18">
        <f>VLOOKUP(H155,Sheet4!A:B,2,0)</f>
        <v>28</v>
      </c>
      <c r="O155" s="18" t="str">
        <f t="shared" si="34"/>
        <v>28绿0</v>
      </c>
      <c r="P155" s="18">
        <f t="shared" si="35"/>
        <v>210</v>
      </c>
      <c r="Q155" s="18" t="str">
        <f t="shared" si="43"/>
        <v/>
      </c>
      <c r="R155" s="18" t="str">
        <f t="shared" si="36"/>
        <v/>
      </c>
      <c r="S155" s="18">
        <f t="shared" si="37"/>
        <v>210</v>
      </c>
      <c r="T155" s="18">
        <f t="shared" si="38"/>
        <v>1428</v>
      </c>
      <c r="U155" s="18">
        <f t="shared" si="39"/>
        <v>10000</v>
      </c>
      <c r="V155" s="18">
        <f t="shared" si="40"/>
        <v>10000</v>
      </c>
      <c r="W155" s="18" t="str">
        <f t="shared" si="44"/>
        <v>205,202</v>
      </c>
      <c r="X155" s="18" t="str">
        <f t="shared" si="45"/>
        <v>5000,5000</v>
      </c>
      <c r="Y155" s="18" t="str">
        <f t="shared" si="46"/>
        <v>205,207,203,204,210</v>
      </c>
      <c r="Z155" s="18" t="str">
        <f t="shared" si="47"/>
        <v>1428,1428,1428,1428,1428</v>
      </c>
      <c r="AA155" s="18" t="str">
        <f t="shared" si="41"/>
        <v>205,202|205,207,203,204,210</v>
      </c>
      <c r="AB155" s="18" t="str">
        <f t="shared" si="42"/>
        <v>5000,5000|1428,1428,1428,1428,1428</v>
      </c>
      <c r="AC155" s="18">
        <f>VLOOKUP(I155,Sheet4!D:E,2,0)*1000+J155*100</f>
        <v>2000</v>
      </c>
    </row>
    <row r="156" spans="1:29" ht="16.5" customHeight="1">
      <c r="A156" s="18">
        <f t="shared" si="48"/>
        <v>538</v>
      </c>
      <c r="B156" s="18">
        <f t="shared" si="48"/>
        <v>14</v>
      </c>
      <c r="C156" s="17">
        <f t="shared" si="49"/>
        <v>2</v>
      </c>
      <c r="D156" s="18" t="str">
        <f t="shared" si="50"/>
        <v>橙</v>
      </c>
      <c r="E156" s="18" t="str">
        <f t="shared" si="33"/>
        <v>14橙2</v>
      </c>
      <c r="G156" s="15" t="s">
        <v>72</v>
      </c>
      <c r="H156" s="15" t="s">
        <v>86</v>
      </c>
      <c r="I156" s="15" t="s">
        <v>76</v>
      </c>
      <c r="J156">
        <v>0</v>
      </c>
      <c r="K156">
        <v>0</v>
      </c>
      <c r="L156">
        <v>1428</v>
      </c>
      <c r="N156" s="18">
        <f>VLOOKUP(H156,Sheet4!A:B,2,0)</f>
        <v>33</v>
      </c>
      <c r="O156" s="18" t="str">
        <f t="shared" si="34"/>
        <v>33绿0</v>
      </c>
      <c r="P156" s="18">
        <f t="shared" si="35"/>
        <v>211</v>
      </c>
      <c r="Q156" s="18" t="str">
        <f t="shared" si="43"/>
        <v/>
      </c>
      <c r="R156" s="18" t="str">
        <f t="shared" si="36"/>
        <v/>
      </c>
      <c r="S156" s="18">
        <f t="shared" si="37"/>
        <v>211</v>
      </c>
      <c r="T156" s="18">
        <f t="shared" si="38"/>
        <v>1428</v>
      </c>
      <c r="U156" s="18">
        <f t="shared" si="39"/>
        <v>10000</v>
      </c>
      <c r="V156" s="18">
        <f t="shared" si="40"/>
        <v>10000</v>
      </c>
      <c r="W156" s="18" t="str">
        <f t="shared" si="44"/>
        <v>205,202</v>
      </c>
      <c r="X156" s="18" t="str">
        <f t="shared" si="45"/>
        <v>5000,5000</v>
      </c>
      <c r="Y156" s="18" t="str">
        <f t="shared" si="46"/>
        <v>205,207,203,204,210,211</v>
      </c>
      <c r="Z156" s="18" t="str">
        <f t="shared" si="47"/>
        <v>1428,1428,1428,1428,1428,1428</v>
      </c>
      <c r="AA156" s="18" t="str">
        <f t="shared" si="41"/>
        <v>205,202|205,207,203,204,210,211</v>
      </c>
      <c r="AB156" s="18" t="str">
        <f t="shared" si="42"/>
        <v>5000,5000|1428,1428,1428,1428,1428,1428</v>
      </c>
      <c r="AC156" s="18">
        <f>VLOOKUP(I156,Sheet4!D:E,2,0)*1000+J156*100</f>
        <v>2000</v>
      </c>
    </row>
    <row r="157" spans="1:29" ht="16.5" customHeight="1">
      <c r="A157" s="18">
        <f t="shared" si="48"/>
        <v>438</v>
      </c>
      <c r="B157" s="18">
        <f t="shared" si="48"/>
        <v>14</v>
      </c>
      <c r="C157" s="17">
        <f t="shared" si="49"/>
        <v>2</v>
      </c>
      <c r="D157" s="18" t="str">
        <f t="shared" si="50"/>
        <v>紫</v>
      </c>
      <c r="E157" s="18" t="str">
        <f t="shared" si="33"/>
        <v>14紫2</v>
      </c>
      <c r="G157" s="15" t="s">
        <v>72</v>
      </c>
      <c r="H157" s="15" t="s">
        <v>87</v>
      </c>
      <c r="I157" s="15" t="s">
        <v>76</v>
      </c>
      <c r="J157">
        <v>0</v>
      </c>
      <c r="K157">
        <v>0</v>
      </c>
      <c r="L157">
        <v>1432</v>
      </c>
      <c r="N157" s="18">
        <f>VLOOKUP(H157,Sheet4!A:B,2,0)</f>
        <v>61</v>
      </c>
      <c r="O157" s="18" t="str">
        <f t="shared" si="34"/>
        <v>61绿0</v>
      </c>
      <c r="P157" s="18">
        <f t="shared" si="35"/>
        <v>212</v>
      </c>
      <c r="Q157" s="18" t="str">
        <f t="shared" si="43"/>
        <v/>
      </c>
      <c r="R157" s="18" t="str">
        <f t="shared" si="36"/>
        <v/>
      </c>
      <c r="S157" s="18">
        <f t="shared" si="37"/>
        <v>212</v>
      </c>
      <c r="T157" s="18">
        <f t="shared" si="38"/>
        <v>1432</v>
      </c>
      <c r="U157" s="18">
        <f t="shared" si="39"/>
        <v>10000</v>
      </c>
      <c r="V157" s="18">
        <f t="shared" si="40"/>
        <v>10000</v>
      </c>
      <c r="W157" s="18" t="str">
        <f t="shared" si="44"/>
        <v>205,202</v>
      </c>
      <c r="X157" s="18" t="str">
        <f t="shared" si="45"/>
        <v>5000,5000</v>
      </c>
      <c r="Y157" s="18" t="str">
        <f t="shared" si="46"/>
        <v>205,207,203,204,210,211,212</v>
      </c>
      <c r="Z157" s="18" t="str">
        <f t="shared" si="47"/>
        <v>1428,1428,1428,1428,1428,1428,1432</v>
      </c>
      <c r="AA157" s="18" t="str">
        <f t="shared" si="41"/>
        <v>205,202|205,207,203,204,210,211,212</v>
      </c>
      <c r="AB157" s="18" t="str">
        <f t="shared" si="42"/>
        <v>5000,5000|1428,1428,1428,1428,1428,1428,1432</v>
      </c>
      <c r="AC157" s="18">
        <f>VLOOKUP(I157,Sheet4!D:E,2,0)*1000+J157*100</f>
        <v>2000</v>
      </c>
    </row>
    <row r="158" spans="1:29" ht="16.5" customHeight="1">
      <c r="A158" s="18">
        <f t="shared" si="48"/>
        <v>338</v>
      </c>
      <c r="B158" s="18">
        <f t="shared" si="48"/>
        <v>14</v>
      </c>
      <c r="C158" s="17">
        <f t="shared" si="49"/>
        <v>2</v>
      </c>
      <c r="D158" s="18" t="str">
        <f t="shared" si="50"/>
        <v>蓝</v>
      </c>
      <c r="E158" s="18" t="str">
        <f t="shared" si="33"/>
        <v>14蓝2</v>
      </c>
      <c r="G158" s="15" t="s">
        <v>72</v>
      </c>
      <c r="H158" s="15" t="s">
        <v>73</v>
      </c>
      <c r="I158" s="15" t="s">
        <v>76</v>
      </c>
      <c r="J158">
        <v>1</v>
      </c>
      <c r="K158">
        <v>0</v>
      </c>
      <c r="L158">
        <v>0</v>
      </c>
      <c r="N158" s="18">
        <f>VLOOKUP(H158,Sheet4!A:B,2,0)</f>
        <v>4</v>
      </c>
      <c r="O158" s="18" t="str">
        <f t="shared" si="34"/>
        <v>4绿1</v>
      </c>
      <c r="P158" s="18">
        <f t="shared" si="35"/>
        <v>236</v>
      </c>
      <c r="Q158" s="18" t="str">
        <f t="shared" si="43"/>
        <v/>
      </c>
      <c r="R158" s="18" t="str">
        <f t="shared" si="36"/>
        <v/>
      </c>
      <c r="S158" s="18" t="str">
        <f t="shared" si="37"/>
        <v/>
      </c>
      <c r="T158" s="18" t="str">
        <f t="shared" si="38"/>
        <v/>
      </c>
      <c r="U158" s="18">
        <f t="shared" si="39"/>
        <v>10000</v>
      </c>
      <c r="V158" s="18">
        <f t="shared" si="40"/>
        <v>10000</v>
      </c>
      <c r="W158" s="18" t="str">
        <f t="shared" si="44"/>
        <v/>
      </c>
      <c r="X158" s="18" t="str">
        <f t="shared" si="45"/>
        <v/>
      </c>
      <c r="Y158" s="18" t="str">
        <f t="shared" si="46"/>
        <v/>
      </c>
      <c r="Z158" s="18" t="str">
        <f t="shared" si="47"/>
        <v/>
      </c>
      <c r="AA158" s="18" t="str">
        <f t="shared" si="41"/>
        <v>|</v>
      </c>
      <c r="AB158" s="18" t="str">
        <f t="shared" si="42"/>
        <v>|</v>
      </c>
      <c r="AC158" s="18">
        <f>VLOOKUP(I158,Sheet4!D:E,2,0)*1000+J158*100</f>
        <v>2100</v>
      </c>
    </row>
    <row r="159" spans="1:29" ht="16.5" customHeight="1">
      <c r="A159" s="18">
        <f t="shared" si="48"/>
        <v>238</v>
      </c>
      <c r="B159" s="18">
        <f t="shared" si="48"/>
        <v>14</v>
      </c>
      <c r="C159" s="17">
        <f t="shared" si="49"/>
        <v>2</v>
      </c>
      <c r="D159" s="18" t="str">
        <f t="shared" si="50"/>
        <v>绿</v>
      </c>
      <c r="E159" s="18" t="str">
        <f t="shared" si="33"/>
        <v>14绿2</v>
      </c>
      <c r="G159" s="15" t="s">
        <v>72</v>
      </c>
      <c r="H159" s="15" t="s">
        <v>75</v>
      </c>
      <c r="I159" s="15" t="s">
        <v>76</v>
      </c>
      <c r="J159">
        <v>1</v>
      </c>
      <c r="K159">
        <v>0</v>
      </c>
      <c r="L159">
        <v>0</v>
      </c>
      <c r="N159" s="18">
        <f>VLOOKUP(H159,Sheet4!A:B,2,0)</f>
        <v>9</v>
      </c>
      <c r="O159" s="18" t="str">
        <f t="shared" si="34"/>
        <v>9绿1</v>
      </c>
      <c r="P159" s="18">
        <f t="shared" si="35"/>
        <v>231</v>
      </c>
      <c r="Q159" s="18" t="str">
        <f t="shared" si="43"/>
        <v/>
      </c>
      <c r="R159" s="18" t="str">
        <f t="shared" si="36"/>
        <v/>
      </c>
      <c r="S159" s="18" t="str">
        <f t="shared" si="37"/>
        <v/>
      </c>
      <c r="T159" s="18" t="str">
        <f t="shared" si="38"/>
        <v/>
      </c>
      <c r="U159" s="18">
        <f t="shared" si="39"/>
        <v>10000</v>
      </c>
      <c r="V159" s="18">
        <f t="shared" si="40"/>
        <v>10000</v>
      </c>
      <c r="W159" s="18" t="str">
        <f t="shared" si="44"/>
        <v/>
      </c>
      <c r="X159" s="18" t="str">
        <f t="shared" si="45"/>
        <v/>
      </c>
      <c r="Y159" s="18" t="str">
        <f t="shared" si="46"/>
        <v/>
      </c>
      <c r="Z159" s="18" t="str">
        <f t="shared" si="47"/>
        <v/>
      </c>
      <c r="AA159" s="18" t="str">
        <f t="shared" si="41"/>
        <v>|</v>
      </c>
      <c r="AB159" s="18" t="str">
        <f t="shared" si="42"/>
        <v>|</v>
      </c>
      <c r="AC159" s="18">
        <f>VLOOKUP(I159,Sheet4!D:E,2,0)*1000+J159*100</f>
        <v>2100</v>
      </c>
    </row>
    <row r="160" spans="1:29" ht="16.5" customHeight="1">
      <c r="A160" s="18">
        <f t="shared" si="48"/>
        <v>138</v>
      </c>
      <c r="B160" s="18">
        <f t="shared" si="48"/>
        <v>14</v>
      </c>
      <c r="C160" s="17">
        <f t="shared" si="49"/>
        <v>2</v>
      </c>
      <c r="D160" s="18" t="str">
        <f t="shared" si="50"/>
        <v>白</v>
      </c>
      <c r="E160" s="18" t="str">
        <f t="shared" si="33"/>
        <v>14白2</v>
      </c>
      <c r="G160" s="15" t="s">
        <v>72</v>
      </c>
      <c r="H160" s="15" t="s">
        <v>77</v>
      </c>
      <c r="I160" s="15" t="s">
        <v>76</v>
      </c>
      <c r="J160">
        <v>1</v>
      </c>
      <c r="K160">
        <v>0</v>
      </c>
      <c r="L160">
        <v>0</v>
      </c>
      <c r="N160" s="18">
        <f>VLOOKUP(H160,Sheet4!A:B,2,0)</f>
        <v>14</v>
      </c>
      <c r="O160" s="18" t="str">
        <f t="shared" si="34"/>
        <v>14绿1</v>
      </c>
      <c r="P160" s="18">
        <f t="shared" si="35"/>
        <v>238</v>
      </c>
      <c r="Q160" s="18" t="str">
        <f t="shared" si="43"/>
        <v/>
      </c>
      <c r="R160" s="18" t="str">
        <f t="shared" si="36"/>
        <v/>
      </c>
      <c r="S160" s="18" t="str">
        <f t="shared" si="37"/>
        <v/>
      </c>
      <c r="T160" s="18" t="str">
        <f t="shared" si="38"/>
        <v/>
      </c>
      <c r="U160" s="18">
        <f t="shared" si="39"/>
        <v>10000</v>
      </c>
      <c r="V160" s="18">
        <f t="shared" si="40"/>
        <v>10000</v>
      </c>
      <c r="W160" s="18" t="str">
        <f t="shared" si="44"/>
        <v/>
      </c>
      <c r="X160" s="18" t="str">
        <f t="shared" si="45"/>
        <v/>
      </c>
      <c r="Y160" s="18" t="str">
        <f t="shared" si="46"/>
        <v/>
      </c>
      <c r="Z160" s="18" t="str">
        <f t="shared" si="47"/>
        <v/>
      </c>
      <c r="AA160" s="18" t="str">
        <f t="shared" si="41"/>
        <v>|</v>
      </c>
      <c r="AB160" s="18" t="str">
        <f t="shared" si="42"/>
        <v>|</v>
      </c>
      <c r="AC160" s="18">
        <f>VLOOKUP(I160,Sheet4!D:E,2,0)*1000+J160*100</f>
        <v>2100</v>
      </c>
    </row>
    <row r="161" spans="1:29" ht="16.5" customHeight="1">
      <c r="A161" s="18">
        <f t="shared" ref="A161:B180" si="51">A101</f>
        <v>539</v>
      </c>
      <c r="B161" s="18">
        <f t="shared" si="51"/>
        <v>40</v>
      </c>
      <c r="C161" s="17">
        <f t="shared" si="49"/>
        <v>2</v>
      </c>
      <c r="D161" s="18" t="str">
        <f t="shared" si="50"/>
        <v>橙</v>
      </c>
      <c r="E161" s="18" t="str">
        <f t="shared" si="33"/>
        <v>40橙2</v>
      </c>
      <c r="G161" s="15" t="s">
        <v>72</v>
      </c>
      <c r="H161" s="15" t="s">
        <v>79</v>
      </c>
      <c r="I161" s="15" t="s">
        <v>76</v>
      </c>
      <c r="J161">
        <v>1</v>
      </c>
      <c r="K161">
        <v>0</v>
      </c>
      <c r="L161" s="18">
        <v>1428</v>
      </c>
      <c r="N161" s="18">
        <f>VLOOKUP(H161,Sheet4!A:B,2,0)</f>
        <v>5</v>
      </c>
      <c r="O161" s="18" t="str">
        <f t="shared" si="34"/>
        <v>5绿1</v>
      </c>
      <c r="P161" s="18">
        <f t="shared" si="35"/>
        <v>235</v>
      </c>
      <c r="Q161" s="18" t="str">
        <f t="shared" si="43"/>
        <v/>
      </c>
      <c r="R161" s="18" t="str">
        <f t="shared" si="36"/>
        <v/>
      </c>
      <c r="S161" s="18">
        <f t="shared" si="37"/>
        <v>235</v>
      </c>
      <c r="T161" s="18">
        <f t="shared" si="38"/>
        <v>1428</v>
      </c>
      <c r="U161" s="18">
        <f t="shared" si="39"/>
        <v>10000</v>
      </c>
      <c r="V161" s="18">
        <f t="shared" si="40"/>
        <v>10000</v>
      </c>
      <c r="W161" s="18" t="str">
        <f t="shared" si="44"/>
        <v/>
      </c>
      <c r="X161" s="18" t="str">
        <f t="shared" si="45"/>
        <v/>
      </c>
      <c r="Y161" s="18">
        <f t="shared" si="46"/>
        <v>235</v>
      </c>
      <c r="Z161" s="18">
        <f t="shared" si="47"/>
        <v>1428</v>
      </c>
      <c r="AA161" s="18" t="str">
        <f t="shared" si="41"/>
        <v>|235</v>
      </c>
      <c r="AB161" s="18" t="str">
        <f t="shared" si="42"/>
        <v>|1428</v>
      </c>
      <c r="AC161" s="18">
        <f>VLOOKUP(I161,Sheet4!D:E,2,0)*1000+J161*100</f>
        <v>2100</v>
      </c>
    </row>
    <row r="162" spans="1:29" ht="16.5" customHeight="1">
      <c r="A162" s="18">
        <f t="shared" si="51"/>
        <v>439</v>
      </c>
      <c r="B162" s="18">
        <f t="shared" si="51"/>
        <v>40</v>
      </c>
      <c r="C162" s="17">
        <f t="shared" si="49"/>
        <v>2</v>
      </c>
      <c r="D162" s="18" t="str">
        <f t="shared" si="50"/>
        <v>紫</v>
      </c>
      <c r="E162" s="18" t="str">
        <f t="shared" si="33"/>
        <v>40紫2</v>
      </c>
      <c r="G162" s="15" t="s">
        <v>72</v>
      </c>
      <c r="H162" s="15" t="s">
        <v>80</v>
      </c>
      <c r="I162" s="15" t="s">
        <v>76</v>
      </c>
      <c r="J162">
        <v>1</v>
      </c>
      <c r="K162">
        <v>1</v>
      </c>
      <c r="L162" s="18">
        <v>1428</v>
      </c>
      <c r="N162" s="18">
        <f>VLOOKUP(H162,Sheet4!A:B,2,0)</f>
        <v>10</v>
      </c>
      <c r="O162" s="18" t="str">
        <f t="shared" si="34"/>
        <v>10绿1</v>
      </c>
      <c r="P162" s="18">
        <f t="shared" si="35"/>
        <v>232</v>
      </c>
      <c r="Q162" s="18">
        <f t="shared" si="43"/>
        <v>232</v>
      </c>
      <c r="R162" s="18">
        <f t="shared" si="36"/>
        <v>10000</v>
      </c>
      <c r="S162" s="18">
        <f t="shared" si="37"/>
        <v>232</v>
      </c>
      <c r="T162" s="18">
        <f t="shared" si="38"/>
        <v>1428</v>
      </c>
      <c r="U162" s="18">
        <f t="shared" si="39"/>
        <v>10000</v>
      </c>
      <c r="V162" s="18">
        <f t="shared" si="40"/>
        <v>10000</v>
      </c>
      <c r="W162" s="18">
        <f t="shared" si="44"/>
        <v>232</v>
      </c>
      <c r="X162" s="18">
        <f t="shared" si="45"/>
        <v>10000</v>
      </c>
      <c r="Y162" s="18" t="str">
        <f t="shared" si="46"/>
        <v>235,232</v>
      </c>
      <c r="Z162" s="18" t="str">
        <f t="shared" si="47"/>
        <v>1428,1428</v>
      </c>
      <c r="AA162" s="18" t="str">
        <f t="shared" si="41"/>
        <v>232|235,232</v>
      </c>
      <c r="AB162" s="18" t="str">
        <f t="shared" si="42"/>
        <v>10000|1428,1428</v>
      </c>
      <c r="AC162" s="18">
        <f>VLOOKUP(I162,Sheet4!D:E,2,0)*1000+J162*100</f>
        <v>2100</v>
      </c>
    </row>
    <row r="163" spans="1:29" ht="16.5" customHeight="1">
      <c r="A163" s="18">
        <f t="shared" si="51"/>
        <v>339</v>
      </c>
      <c r="B163" s="18">
        <f t="shared" si="51"/>
        <v>40</v>
      </c>
      <c r="C163" s="17">
        <f t="shared" si="49"/>
        <v>2</v>
      </c>
      <c r="D163" s="18" t="str">
        <f t="shared" si="50"/>
        <v>蓝</v>
      </c>
      <c r="E163" s="18" t="str">
        <f t="shared" si="33"/>
        <v>40蓝2</v>
      </c>
      <c r="G163" s="15" t="s">
        <v>72</v>
      </c>
      <c r="H163" s="15" t="s">
        <v>81</v>
      </c>
      <c r="I163" s="15" t="s">
        <v>76</v>
      </c>
      <c r="J163">
        <v>1</v>
      </c>
      <c r="K163">
        <v>0</v>
      </c>
      <c r="L163" s="18">
        <v>1428</v>
      </c>
      <c r="N163" s="18">
        <f>VLOOKUP(H163,Sheet4!A:B,2,0)</f>
        <v>15</v>
      </c>
      <c r="O163" s="18" t="str">
        <f t="shared" si="34"/>
        <v>15绿1</v>
      </c>
      <c r="P163" s="18">
        <f t="shared" si="35"/>
        <v>237</v>
      </c>
      <c r="Q163" s="18" t="str">
        <f t="shared" si="43"/>
        <v/>
      </c>
      <c r="R163" s="18" t="str">
        <f t="shared" si="36"/>
        <v/>
      </c>
      <c r="S163" s="18">
        <f t="shared" si="37"/>
        <v>237</v>
      </c>
      <c r="T163" s="18">
        <f t="shared" si="38"/>
        <v>1428</v>
      </c>
      <c r="U163" s="18">
        <f t="shared" si="39"/>
        <v>10000</v>
      </c>
      <c r="V163" s="18">
        <f t="shared" si="40"/>
        <v>10000</v>
      </c>
      <c r="W163" s="18">
        <f t="shared" si="44"/>
        <v>232</v>
      </c>
      <c r="X163" s="18">
        <f t="shared" si="45"/>
        <v>10000</v>
      </c>
      <c r="Y163" s="18" t="str">
        <f t="shared" si="46"/>
        <v>235,232,237</v>
      </c>
      <c r="Z163" s="18" t="str">
        <f t="shared" si="47"/>
        <v>1428,1428,1428</v>
      </c>
      <c r="AA163" s="18" t="str">
        <f t="shared" si="41"/>
        <v>232|235,232,237</v>
      </c>
      <c r="AB163" s="18" t="str">
        <f t="shared" si="42"/>
        <v>10000|1428,1428,1428</v>
      </c>
      <c r="AC163" s="18">
        <f>VLOOKUP(I163,Sheet4!D:E,2,0)*1000+J163*100</f>
        <v>2100</v>
      </c>
    </row>
    <row r="164" spans="1:29" ht="16.5" customHeight="1">
      <c r="A164" s="18">
        <f t="shared" si="51"/>
        <v>239</v>
      </c>
      <c r="B164" s="18">
        <f t="shared" si="51"/>
        <v>40</v>
      </c>
      <c r="C164" s="17">
        <f t="shared" si="49"/>
        <v>2</v>
      </c>
      <c r="D164" s="18" t="str">
        <f t="shared" si="50"/>
        <v>绿</v>
      </c>
      <c r="E164" s="18" t="str">
        <f t="shared" si="33"/>
        <v>40绿2</v>
      </c>
      <c r="G164" s="15" t="s">
        <v>72</v>
      </c>
      <c r="H164" s="15" t="s">
        <v>82</v>
      </c>
      <c r="I164" s="15" t="s">
        <v>76</v>
      </c>
      <c r="J164">
        <v>1</v>
      </c>
      <c r="K164">
        <v>0</v>
      </c>
      <c r="L164" s="18">
        <v>1428</v>
      </c>
      <c r="N164" s="18">
        <f>VLOOKUP(H164,Sheet4!A:B,2,0)</f>
        <v>18</v>
      </c>
      <c r="O164" s="18" t="str">
        <f t="shared" si="34"/>
        <v>18绿1</v>
      </c>
      <c r="P164" s="18">
        <f t="shared" si="35"/>
        <v>233</v>
      </c>
      <c r="Q164" s="18" t="str">
        <f t="shared" si="43"/>
        <v/>
      </c>
      <c r="R164" s="18" t="str">
        <f t="shared" si="36"/>
        <v/>
      </c>
      <c r="S164" s="18">
        <f t="shared" si="37"/>
        <v>233</v>
      </c>
      <c r="T164" s="18">
        <f t="shared" si="38"/>
        <v>1428</v>
      </c>
      <c r="U164" s="18">
        <f t="shared" si="39"/>
        <v>10000</v>
      </c>
      <c r="V164" s="18">
        <f t="shared" si="40"/>
        <v>10000</v>
      </c>
      <c r="W164" s="18">
        <f t="shared" si="44"/>
        <v>232</v>
      </c>
      <c r="X164" s="18">
        <f t="shared" si="45"/>
        <v>10000</v>
      </c>
      <c r="Y164" s="18" t="str">
        <f t="shared" si="46"/>
        <v>235,232,237,233</v>
      </c>
      <c r="Z164" s="18" t="str">
        <f t="shared" si="47"/>
        <v>1428,1428,1428,1428</v>
      </c>
      <c r="AA164" s="18" t="str">
        <f t="shared" si="41"/>
        <v>232|235,232,237,233</v>
      </c>
      <c r="AB164" s="18" t="str">
        <f t="shared" si="42"/>
        <v>10000|1428,1428,1428,1428</v>
      </c>
      <c r="AC164" s="18">
        <f>VLOOKUP(I164,Sheet4!D:E,2,0)*1000+J164*100</f>
        <v>2100</v>
      </c>
    </row>
    <row r="165" spans="1:29" ht="16.5" customHeight="1">
      <c r="A165" s="18">
        <f t="shared" si="51"/>
        <v>139</v>
      </c>
      <c r="B165" s="18">
        <f t="shared" si="51"/>
        <v>40</v>
      </c>
      <c r="C165" s="17">
        <f t="shared" si="49"/>
        <v>2</v>
      </c>
      <c r="D165" s="18" t="str">
        <f t="shared" si="50"/>
        <v>白</v>
      </c>
      <c r="E165" s="18" t="str">
        <f t="shared" si="33"/>
        <v>40白2</v>
      </c>
      <c r="G165" s="15" t="s">
        <v>72</v>
      </c>
      <c r="H165" s="15" t="s">
        <v>83</v>
      </c>
      <c r="I165" s="15" t="s">
        <v>76</v>
      </c>
      <c r="J165">
        <v>1</v>
      </c>
      <c r="K165">
        <v>0</v>
      </c>
      <c r="L165">
        <v>0</v>
      </c>
      <c r="N165" s="18">
        <f>VLOOKUP(H165,Sheet4!A:B,2,0)</f>
        <v>23</v>
      </c>
      <c r="O165" s="18" t="str">
        <f t="shared" si="34"/>
        <v>23绿1</v>
      </c>
      <c r="P165" s="18">
        <f t="shared" si="35"/>
        <v>234</v>
      </c>
      <c r="Q165" s="18" t="str">
        <f t="shared" si="43"/>
        <v/>
      </c>
      <c r="R165" s="18" t="str">
        <f t="shared" si="36"/>
        <v/>
      </c>
      <c r="S165" s="18" t="str">
        <f t="shared" si="37"/>
        <v/>
      </c>
      <c r="T165" s="18" t="str">
        <f t="shared" si="38"/>
        <v/>
      </c>
      <c r="U165" s="18">
        <f t="shared" si="39"/>
        <v>10000</v>
      </c>
      <c r="V165" s="18">
        <f t="shared" si="40"/>
        <v>10000</v>
      </c>
      <c r="W165" s="18">
        <f t="shared" si="44"/>
        <v>232</v>
      </c>
      <c r="X165" s="18">
        <f t="shared" si="45"/>
        <v>10000</v>
      </c>
      <c r="Y165" s="18" t="str">
        <f t="shared" si="46"/>
        <v>235,232,237,233</v>
      </c>
      <c r="Z165" s="18" t="str">
        <f t="shared" si="47"/>
        <v>1428,1428,1428,1428</v>
      </c>
      <c r="AA165" s="18" t="str">
        <f t="shared" si="41"/>
        <v>232|235,232,237,233</v>
      </c>
      <c r="AB165" s="18" t="str">
        <f t="shared" si="42"/>
        <v>10000|1428,1428,1428,1428</v>
      </c>
      <c r="AC165" s="18">
        <f>VLOOKUP(I165,Sheet4!D:E,2,0)*1000+J165*100</f>
        <v>2100</v>
      </c>
    </row>
    <row r="166" spans="1:29" ht="16.5" customHeight="1">
      <c r="A166" s="18">
        <f t="shared" si="51"/>
        <v>540</v>
      </c>
      <c r="B166" s="18">
        <f t="shared" si="51"/>
        <v>28</v>
      </c>
      <c r="C166" s="17">
        <f t="shared" si="49"/>
        <v>2</v>
      </c>
      <c r="D166" s="18" t="str">
        <f t="shared" si="50"/>
        <v>橙</v>
      </c>
      <c r="E166" s="18" t="str">
        <f t="shared" si="33"/>
        <v>28橙2</v>
      </c>
      <c r="G166" s="15" t="s">
        <v>72</v>
      </c>
      <c r="H166" s="15" t="s">
        <v>84</v>
      </c>
      <c r="I166" s="15" t="s">
        <v>76</v>
      </c>
      <c r="J166">
        <v>1</v>
      </c>
      <c r="K166">
        <v>0</v>
      </c>
      <c r="L166">
        <v>0</v>
      </c>
      <c r="N166" s="18">
        <f>VLOOKUP(H166,Sheet4!A:B,2,0)</f>
        <v>40</v>
      </c>
      <c r="O166" s="18" t="str">
        <f t="shared" si="34"/>
        <v>40绿1</v>
      </c>
      <c r="P166" s="18">
        <f t="shared" si="35"/>
        <v>239</v>
      </c>
      <c r="Q166" s="18" t="str">
        <f t="shared" si="43"/>
        <v/>
      </c>
      <c r="R166" s="18" t="str">
        <f t="shared" si="36"/>
        <v/>
      </c>
      <c r="S166" s="18" t="str">
        <f t="shared" si="37"/>
        <v/>
      </c>
      <c r="T166" s="18" t="str">
        <f t="shared" si="38"/>
        <v/>
      </c>
      <c r="U166" s="18">
        <f t="shared" si="39"/>
        <v>10000</v>
      </c>
      <c r="V166" s="18">
        <f t="shared" si="40"/>
        <v>10000</v>
      </c>
      <c r="W166" s="18">
        <f t="shared" si="44"/>
        <v>232</v>
      </c>
      <c r="X166" s="18">
        <f t="shared" si="45"/>
        <v>10000</v>
      </c>
      <c r="Y166" s="18" t="str">
        <f t="shared" si="46"/>
        <v>235,232,237,233</v>
      </c>
      <c r="Z166" s="18" t="str">
        <f t="shared" si="47"/>
        <v>1428,1428,1428,1428</v>
      </c>
      <c r="AA166" s="18" t="str">
        <f t="shared" si="41"/>
        <v>232|235,232,237,233</v>
      </c>
      <c r="AB166" s="18" t="str">
        <f t="shared" si="42"/>
        <v>10000|1428,1428,1428,1428</v>
      </c>
      <c r="AC166" s="18">
        <f>VLOOKUP(I166,Sheet4!D:E,2,0)*1000+J166*100</f>
        <v>2100</v>
      </c>
    </row>
    <row r="167" spans="1:29" ht="16.5" customHeight="1">
      <c r="A167" s="18">
        <f t="shared" si="51"/>
        <v>440</v>
      </c>
      <c r="B167" s="18">
        <f t="shared" si="51"/>
        <v>28</v>
      </c>
      <c r="C167" s="17">
        <f t="shared" si="49"/>
        <v>2</v>
      </c>
      <c r="D167" s="18" t="str">
        <f t="shared" si="50"/>
        <v>紫</v>
      </c>
      <c r="E167" s="18" t="str">
        <f t="shared" si="33"/>
        <v>28紫2</v>
      </c>
      <c r="G167" s="15" t="s">
        <v>72</v>
      </c>
      <c r="H167" s="15" t="s">
        <v>85</v>
      </c>
      <c r="I167" s="15" t="s">
        <v>76</v>
      </c>
      <c r="J167">
        <v>1</v>
      </c>
      <c r="K167">
        <v>0</v>
      </c>
      <c r="L167" s="18">
        <v>1428</v>
      </c>
      <c r="N167" s="18">
        <f>VLOOKUP(H167,Sheet4!A:B,2,0)</f>
        <v>28</v>
      </c>
      <c r="O167" s="18" t="str">
        <f t="shared" si="34"/>
        <v>28绿1</v>
      </c>
      <c r="P167" s="18">
        <f t="shared" si="35"/>
        <v>240</v>
      </c>
      <c r="Q167" s="18" t="str">
        <f t="shared" si="43"/>
        <v/>
      </c>
      <c r="R167" s="18" t="str">
        <f t="shared" si="36"/>
        <v/>
      </c>
      <c r="S167" s="18">
        <f t="shared" si="37"/>
        <v>240</v>
      </c>
      <c r="T167" s="18">
        <f t="shared" si="38"/>
        <v>1428</v>
      </c>
      <c r="U167" s="18">
        <f t="shared" si="39"/>
        <v>10000</v>
      </c>
      <c r="V167" s="18">
        <f t="shared" si="40"/>
        <v>10000</v>
      </c>
      <c r="W167" s="18">
        <f t="shared" si="44"/>
        <v>232</v>
      </c>
      <c r="X167" s="18">
        <f t="shared" si="45"/>
        <v>10000</v>
      </c>
      <c r="Y167" s="18" t="str">
        <f t="shared" si="46"/>
        <v>235,232,237,233,240</v>
      </c>
      <c r="Z167" s="18" t="str">
        <f t="shared" si="47"/>
        <v>1428,1428,1428,1428,1428</v>
      </c>
      <c r="AA167" s="18" t="str">
        <f t="shared" si="41"/>
        <v>232|235,232,237,233,240</v>
      </c>
      <c r="AB167" s="18" t="str">
        <f t="shared" si="42"/>
        <v>10000|1428,1428,1428,1428,1428</v>
      </c>
      <c r="AC167" s="18">
        <f>VLOOKUP(I167,Sheet4!D:E,2,0)*1000+J167*100</f>
        <v>2100</v>
      </c>
    </row>
    <row r="168" spans="1:29" ht="16.5" customHeight="1">
      <c r="A168" s="18">
        <f t="shared" si="51"/>
        <v>340</v>
      </c>
      <c r="B168" s="18">
        <f t="shared" si="51"/>
        <v>28</v>
      </c>
      <c r="C168" s="17">
        <f t="shared" si="49"/>
        <v>2</v>
      </c>
      <c r="D168" s="18" t="str">
        <f t="shared" si="50"/>
        <v>蓝</v>
      </c>
      <c r="E168" s="18" t="str">
        <f t="shared" si="33"/>
        <v>28蓝2</v>
      </c>
      <c r="G168" s="15" t="s">
        <v>72</v>
      </c>
      <c r="H168" s="15" t="s">
        <v>86</v>
      </c>
      <c r="I168" s="15" t="s">
        <v>76</v>
      </c>
      <c r="J168">
        <v>1</v>
      </c>
      <c r="K168">
        <v>0</v>
      </c>
      <c r="L168" s="18">
        <v>1428</v>
      </c>
      <c r="N168" s="18">
        <f>VLOOKUP(H168,Sheet4!A:B,2,0)</f>
        <v>33</v>
      </c>
      <c r="O168" s="18" t="str">
        <f t="shared" si="34"/>
        <v>33绿1</v>
      </c>
      <c r="P168" s="18">
        <f t="shared" si="35"/>
        <v>241</v>
      </c>
      <c r="Q168" s="18" t="str">
        <f t="shared" si="43"/>
        <v/>
      </c>
      <c r="R168" s="18" t="str">
        <f t="shared" si="36"/>
        <v/>
      </c>
      <c r="S168" s="18">
        <f t="shared" si="37"/>
        <v>241</v>
      </c>
      <c r="T168" s="18">
        <f t="shared" si="38"/>
        <v>1428</v>
      </c>
      <c r="U168" s="18">
        <f t="shared" si="39"/>
        <v>10000</v>
      </c>
      <c r="V168" s="18">
        <f t="shared" si="40"/>
        <v>10000</v>
      </c>
      <c r="W168" s="18">
        <f t="shared" si="44"/>
        <v>232</v>
      </c>
      <c r="X168" s="18">
        <f t="shared" si="45"/>
        <v>10000</v>
      </c>
      <c r="Y168" s="18" t="str">
        <f t="shared" si="46"/>
        <v>235,232,237,233,240,241</v>
      </c>
      <c r="Z168" s="18" t="str">
        <f t="shared" si="47"/>
        <v>1428,1428,1428,1428,1428,1428</v>
      </c>
      <c r="AA168" s="18" t="str">
        <f t="shared" si="41"/>
        <v>232|235,232,237,233,240,241</v>
      </c>
      <c r="AB168" s="18" t="str">
        <f t="shared" si="42"/>
        <v>10000|1428,1428,1428,1428,1428,1428</v>
      </c>
      <c r="AC168" s="18">
        <f>VLOOKUP(I168,Sheet4!D:E,2,0)*1000+J168*100</f>
        <v>2100</v>
      </c>
    </row>
    <row r="169" spans="1:29" ht="16.5" customHeight="1">
      <c r="A169" s="18">
        <f t="shared" si="51"/>
        <v>240</v>
      </c>
      <c r="B169" s="18">
        <f t="shared" si="51"/>
        <v>28</v>
      </c>
      <c r="C169" s="17">
        <f t="shared" si="49"/>
        <v>2</v>
      </c>
      <c r="D169" s="18" t="str">
        <f t="shared" si="50"/>
        <v>绿</v>
      </c>
      <c r="E169" s="18" t="str">
        <f t="shared" si="33"/>
        <v>28绿2</v>
      </c>
      <c r="G169" s="15" t="s">
        <v>72</v>
      </c>
      <c r="H169" s="15" t="s">
        <v>87</v>
      </c>
      <c r="I169" s="15" t="s">
        <v>76</v>
      </c>
      <c r="J169">
        <v>1</v>
      </c>
      <c r="K169">
        <v>0</v>
      </c>
      <c r="L169" s="18">
        <v>1432</v>
      </c>
      <c r="N169" s="18">
        <f>VLOOKUP(H169,Sheet4!A:B,2,0)</f>
        <v>61</v>
      </c>
      <c r="O169" s="18" t="str">
        <f t="shared" si="34"/>
        <v>61绿1</v>
      </c>
      <c r="P169" s="18">
        <f t="shared" si="35"/>
        <v>242</v>
      </c>
      <c r="Q169" s="18" t="str">
        <f t="shared" si="43"/>
        <v/>
      </c>
      <c r="R169" s="18" t="str">
        <f t="shared" si="36"/>
        <v/>
      </c>
      <c r="S169" s="18">
        <f t="shared" si="37"/>
        <v>242</v>
      </c>
      <c r="T169" s="18">
        <f t="shared" si="38"/>
        <v>1432</v>
      </c>
      <c r="U169" s="18">
        <f t="shared" si="39"/>
        <v>10000</v>
      </c>
      <c r="V169" s="18">
        <f t="shared" si="40"/>
        <v>10000</v>
      </c>
      <c r="W169" s="18">
        <f t="shared" si="44"/>
        <v>232</v>
      </c>
      <c r="X169" s="18">
        <f t="shared" si="45"/>
        <v>10000</v>
      </c>
      <c r="Y169" s="18" t="str">
        <f t="shared" si="46"/>
        <v>235,232,237,233,240,241,242</v>
      </c>
      <c r="Z169" s="18" t="str">
        <f t="shared" si="47"/>
        <v>1428,1428,1428,1428,1428,1428,1432</v>
      </c>
      <c r="AA169" s="18" t="str">
        <f t="shared" si="41"/>
        <v>232|235,232,237,233,240,241,242</v>
      </c>
      <c r="AB169" s="18" t="str">
        <f t="shared" si="42"/>
        <v>10000|1428,1428,1428,1428,1428,1428,1432</v>
      </c>
      <c r="AC169" s="18">
        <f>VLOOKUP(I169,Sheet4!D:E,2,0)*1000+J169*100</f>
        <v>2100</v>
      </c>
    </row>
    <row r="170" spans="1:29" ht="16.5" customHeight="1">
      <c r="A170" s="18">
        <f t="shared" si="51"/>
        <v>140</v>
      </c>
      <c r="B170" s="18">
        <f t="shared" si="51"/>
        <v>28</v>
      </c>
      <c r="C170" s="17">
        <f t="shared" si="49"/>
        <v>2</v>
      </c>
      <c r="D170" s="18" t="str">
        <f t="shared" si="50"/>
        <v>白</v>
      </c>
      <c r="E170" s="18" t="str">
        <f t="shared" si="33"/>
        <v>28白2</v>
      </c>
      <c r="G170" s="15" t="s">
        <v>72</v>
      </c>
      <c r="H170" s="15" t="s">
        <v>73</v>
      </c>
      <c r="I170" s="15" t="s">
        <v>76</v>
      </c>
      <c r="J170">
        <v>2</v>
      </c>
      <c r="K170">
        <v>0</v>
      </c>
      <c r="L170">
        <v>0</v>
      </c>
      <c r="N170" s="18">
        <f>VLOOKUP(H170,Sheet4!A:B,2,0)</f>
        <v>4</v>
      </c>
      <c r="O170" s="18" t="str">
        <f t="shared" si="34"/>
        <v>4绿2</v>
      </c>
      <c r="P170" s="18">
        <f t="shared" si="35"/>
        <v>236</v>
      </c>
      <c r="Q170" s="18" t="str">
        <f t="shared" si="43"/>
        <v/>
      </c>
      <c r="R170" s="18" t="str">
        <f t="shared" si="36"/>
        <v/>
      </c>
      <c r="S170" s="18" t="str">
        <f t="shared" si="37"/>
        <v/>
      </c>
      <c r="T170" s="18" t="str">
        <f t="shared" si="38"/>
        <v/>
      </c>
      <c r="U170" s="18">
        <f t="shared" si="39"/>
        <v>10000</v>
      </c>
      <c r="V170" s="18">
        <f t="shared" si="40"/>
        <v>10000</v>
      </c>
      <c r="W170" s="18" t="str">
        <f t="shared" si="44"/>
        <v/>
      </c>
      <c r="X170" s="18" t="str">
        <f t="shared" si="45"/>
        <v/>
      </c>
      <c r="Y170" s="18" t="str">
        <f t="shared" si="46"/>
        <v/>
      </c>
      <c r="Z170" s="18" t="str">
        <f t="shared" si="47"/>
        <v/>
      </c>
      <c r="AA170" s="18" t="str">
        <f t="shared" si="41"/>
        <v>|</v>
      </c>
      <c r="AB170" s="18" t="str">
        <f t="shared" si="42"/>
        <v>|</v>
      </c>
      <c r="AC170" s="18">
        <f>VLOOKUP(I170,Sheet4!D:E,2,0)*1000+J170*100</f>
        <v>2200</v>
      </c>
    </row>
    <row r="171" spans="1:29" ht="16.5" customHeight="1">
      <c r="A171" s="18">
        <f t="shared" si="51"/>
        <v>541</v>
      </c>
      <c r="B171" s="18">
        <f t="shared" si="51"/>
        <v>33</v>
      </c>
      <c r="C171" s="17">
        <f t="shared" si="49"/>
        <v>2</v>
      </c>
      <c r="D171" s="18" t="str">
        <f t="shared" si="50"/>
        <v>橙</v>
      </c>
      <c r="E171" s="18" t="str">
        <f t="shared" si="33"/>
        <v>33橙2</v>
      </c>
      <c r="G171" s="15" t="s">
        <v>72</v>
      </c>
      <c r="H171" s="15" t="s">
        <v>75</v>
      </c>
      <c r="I171" s="15" t="s">
        <v>76</v>
      </c>
      <c r="J171">
        <v>2</v>
      </c>
      <c r="K171">
        <v>0</v>
      </c>
      <c r="L171">
        <v>0</v>
      </c>
      <c r="N171" s="18">
        <f>VLOOKUP(H171,Sheet4!A:B,2,0)</f>
        <v>9</v>
      </c>
      <c r="O171" s="18" t="str">
        <f t="shared" si="34"/>
        <v>9绿2</v>
      </c>
      <c r="P171" s="18">
        <f t="shared" si="35"/>
        <v>231</v>
      </c>
      <c r="Q171" s="18" t="str">
        <f t="shared" si="43"/>
        <v/>
      </c>
      <c r="R171" s="18" t="str">
        <f t="shared" si="36"/>
        <v/>
      </c>
      <c r="S171" s="18" t="str">
        <f t="shared" si="37"/>
        <v/>
      </c>
      <c r="T171" s="18" t="str">
        <f t="shared" si="38"/>
        <v/>
      </c>
      <c r="U171" s="18">
        <f t="shared" si="39"/>
        <v>10000</v>
      </c>
      <c r="V171" s="18">
        <f t="shared" si="40"/>
        <v>10000</v>
      </c>
      <c r="W171" s="18" t="str">
        <f t="shared" si="44"/>
        <v/>
      </c>
      <c r="X171" s="18" t="str">
        <f t="shared" si="45"/>
        <v/>
      </c>
      <c r="Y171" s="18" t="str">
        <f t="shared" si="46"/>
        <v/>
      </c>
      <c r="Z171" s="18" t="str">
        <f t="shared" si="47"/>
        <v/>
      </c>
      <c r="AA171" s="18" t="str">
        <f t="shared" si="41"/>
        <v>|</v>
      </c>
      <c r="AB171" s="18" t="str">
        <f t="shared" si="42"/>
        <v>|</v>
      </c>
      <c r="AC171" s="18">
        <f>VLOOKUP(I171,Sheet4!D:E,2,0)*1000+J171*100</f>
        <v>2200</v>
      </c>
    </row>
    <row r="172" spans="1:29" ht="16.5" customHeight="1">
      <c r="A172" s="18">
        <f t="shared" si="51"/>
        <v>441</v>
      </c>
      <c r="B172" s="18">
        <f t="shared" si="51"/>
        <v>33</v>
      </c>
      <c r="C172" s="17">
        <f t="shared" si="49"/>
        <v>2</v>
      </c>
      <c r="D172" s="18" t="str">
        <f t="shared" si="50"/>
        <v>紫</v>
      </c>
      <c r="E172" s="18" t="str">
        <f t="shared" si="33"/>
        <v>33紫2</v>
      </c>
      <c r="G172" s="15" t="s">
        <v>72</v>
      </c>
      <c r="H172" s="15" t="s">
        <v>77</v>
      </c>
      <c r="I172" s="15" t="s">
        <v>76</v>
      </c>
      <c r="J172">
        <v>2</v>
      </c>
      <c r="K172">
        <v>0</v>
      </c>
      <c r="L172">
        <v>0</v>
      </c>
      <c r="N172" s="18">
        <f>VLOOKUP(H172,Sheet4!A:B,2,0)</f>
        <v>14</v>
      </c>
      <c r="O172" s="18" t="str">
        <f t="shared" si="34"/>
        <v>14绿2</v>
      </c>
      <c r="P172" s="18">
        <f t="shared" si="35"/>
        <v>238</v>
      </c>
      <c r="Q172" s="18" t="str">
        <f t="shared" si="43"/>
        <v/>
      </c>
      <c r="R172" s="18" t="str">
        <f t="shared" si="36"/>
        <v/>
      </c>
      <c r="S172" s="18" t="str">
        <f t="shared" si="37"/>
        <v/>
      </c>
      <c r="T172" s="18" t="str">
        <f t="shared" si="38"/>
        <v/>
      </c>
      <c r="U172" s="18">
        <f t="shared" si="39"/>
        <v>10000</v>
      </c>
      <c r="V172" s="18">
        <f t="shared" si="40"/>
        <v>10000</v>
      </c>
      <c r="W172" s="18" t="str">
        <f t="shared" si="44"/>
        <v/>
      </c>
      <c r="X172" s="18" t="str">
        <f t="shared" si="45"/>
        <v/>
      </c>
      <c r="Y172" s="18" t="str">
        <f t="shared" si="46"/>
        <v/>
      </c>
      <c r="Z172" s="18" t="str">
        <f t="shared" si="47"/>
        <v/>
      </c>
      <c r="AA172" s="18" t="str">
        <f t="shared" si="41"/>
        <v>|</v>
      </c>
      <c r="AB172" s="18" t="str">
        <f t="shared" si="42"/>
        <v>|</v>
      </c>
      <c r="AC172" s="18">
        <f>VLOOKUP(I172,Sheet4!D:E,2,0)*1000+J172*100</f>
        <v>2200</v>
      </c>
    </row>
    <row r="173" spans="1:29" ht="16.5" customHeight="1">
      <c r="A173" s="18">
        <f t="shared" si="51"/>
        <v>341</v>
      </c>
      <c r="B173" s="18">
        <f t="shared" si="51"/>
        <v>33</v>
      </c>
      <c r="C173" s="17">
        <f t="shared" si="49"/>
        <v>2</v>
      </c>
      <c r="D173" s="18" t="str">
        <f t="shared" si="50"/>
        <v>蓝</v>
      </c>
      <c r="E173" s="18" t="str">
        <f t="shared" si="33"/>
        <v>33蓝2</v>
      </c>
      <c r="G173" s="15" t="s">
        <v>72</v>
      </c>
      <c r="H173" s="15" t="s">
        <v>79</v>
      </c>
      <c r="I173" s="15" t="s">
        <v>76</v>
      </c>
      <c r="J173">
        <v>2</v>
      </c>
      <c r="K173">
        <v>1</v>
      </c>
      <c r="L173">
        <v>0</v>
      </c>
      <c r="N173" s="18">
        <f>VLOOKUP(H173,Sheet4!A:B,2,0)</f>
        <v>5</v>
      </c>
      <c r="O173" s="18" t="str">
        <f t="shared" si="34"/>
        <v>5绿2</v>
      </c>
      <c r="P173" s="18">
        <f t="shared" si="35"/>
        <v>235</v>
      </c>
      <c r="Q173" s="18">
        <f t="shared" si="43"/>
        <v>235</v>
      </c>
      <c r="R173" s="18">
        <f t="shared" si="36"/>
        <v>10000</v>
      </c>
      <c r="S173" s="18" t="str">
        <f t="shared" si="37"/>
        <v/>
      </c>
      <c r="T173" s="18" t="str">
        <f t="shared" si="38"/>
        <v/>
      </c>
      <c r="U173" s="18">
        <f t="shared" si="39"/>
        <v>10000</v>
      </c>
      <c r="V173" s="18">
        <f t="shared" si="40"/>
        <v>10000</v>
      </c>
      <c r="W173" s="18">
        <f t="shared" si="44"/>
        <v>235</v>
      </c>
      <c r="X173" s="18">
        <f t="shared" si="45"/>
        <v>10000</v>
      </c>
      <c r="Y173" s="18" t="str">
        <f t="shared" si="46"/>
        <v/>
      </c>
      <c r="Z173" s="18" t="str">
        <f t="shared" si="47"/>
        <v/>
      </c>
      <c r="AA173" s="18" t="str">
        <f t="shared" si="41"/>
        <v>235|</v>
      </c>
      <c r="AB173" s="18" t="str">
        <f t="shared" si="42"/>
        <v>10000|</v>
      </c>
      <c r="AC173" s="18">
        <f>VLOOKUP(I173,Sheet4!D:E,2,0)*1000+J173*100</f>
        <v>2200</v>
      </c>
    </row>
    <row r="174" spans="1:29" ht="16.5" customHeight="1">
      <c r="A174" s="18">
        <f t="shared" si="51"/>
        <v>241</v>
      </c>
      <c r="B174" s="18">
        <f t="shared" si="51"/>
        <v>33</v>
      </c>
      <c r="C174" s="17">
        <f t="shared" si="49"/>
        <v>2</v>
      </c>
      <c r="D174" s="18" t="str">
        <f t="shared" si="50"/>
        <v>绿</v>
      </c>
      <c r="E174" s="18" t="str">
        <f t="shared" si="33"/>
        <v>33绿2</v>
      </c>
      <c r="G174" s="15" t="s">
        <v>72</v>
      </c>
      <c r="H174" s="15" t="s">
        <v>80</v>
      </c>
      <c r="I174" s="15" t="s">
        <v>76</v>
      </c>
      <c r="J174">
        <v>2</v>
      </c>
      <c r="K174">
        <v>0</v>
      </c>
      <c r="L174">
        <v>1666</v>
      </c>
      <c r="N174" s="18">
        <f>VLOOKUP(H174,Sheet4!A:B,2,0)</f>
        <v>10</v>
      </c>
      <c r="O174" s="18" t="str">
        <f t="shared" si="34"/>
        <v>10绿2</v>
      </c>
      <c r="P174" s="18">
        <f t="shared" si="35"/>
        <v>232</v>
      </c>
      <c r="Q174" s="18" t="str">
        <f t="shared" si="43"/>
        <v/>
      </c>
      <c r="R174" s="18" t="str">
        <f t="shared" si="36"/>
        <v/>
      </c>
      <c r="S174" s="18">
        <f t="shared" si="37"/>
        <v>232</v>
      </c>
      <c r="T174" s="18">
        <f t="shared" si="38"/>
        <v>1666</v>
      </c>
      <c r="U174" s="18">
        <f t="shared" si="39"/>
        <v>10000</v>
      </c>
      <c r="V174" s="18">
        <f t="shared" si="40"/>
        <v>10000</v>
      </c>
      <c r="W174" s="18">
        <f t="shared" si="44"/>
        <v>235</v>
      </c>
      <c r="X174" s="18">
        <f t="shared" si="45"/>
        <v>10000</v>
      </c>
      <c r="Y174" s="18">
        <f t="shared" si="46"/>
        <v>232</v>
      </c>
      <c r="Z174" s="18">
        <f t="shared" si="47"/>
        <v>1666</v>
      </c>
      <c r="AA174" s="18" t="str">
        <f t="shared" si="41"/>
        <v>235|232</v>
      </c>
      <c r="AB174" s="18" t="str">
        <f t="shared" si="42"/>
        <v>10000|1666</v>
      </c>
      <c r="AC174" s="18">
        <f>VLOOKUP(I174,Sheet4!D:E,2,0)*1000+J174*100</f>
        <v>2200</v>
      </c>
    </row>
    <row r="175" spans="1:29" ht="16.5" customHeight="1">
      <c r="A175" s="18">
        <f t="shared" si="51"/>
        <v>141</v>
      </c>
      <c r="B175" s="18">
        <f t="shared" si="51"/>
        <v>33</v>
      </c>
      <c r="C175" s="17">
        <f t="shared" si="49"/>
        <v>2</v>
      </c>
      <c r="D175" s="18" t="str">
        <f t="shared" si="50"/>
        <v>白</v>
      </c>
      <c r="E175" s="18" t="str">
        <f t="shared" si="33"/>
        <v>33白2</v>
      </c>
      <c r="G175" s="15" t="s">
        <v>72</v>
      </c>
      <c r="H175" s="15" t="s">
        <v>81</v>
      </c>
      <c r="I175" s="15" t="s">
        <v>76</v>
      </c>
      <c r="J175">
        <v>2</v>
      </c>
      <c r="K175">
        <v>0</v>
      </c>
      <c r="L175">
        <v>1666</v>
      </c>
      <c r="N175" s="18">
        <f>VLOOKUP(H175,Sheet4!A:B,2,0)</f>
        <v>15</v>
      </c>
      <c r="O175" s="18" t="str">
        <f t="shared" si="34"/>
        <v>15绿2</v>
      </c>
      <c r="P175" s="18">
        <f t="shared" si="35"/>
        <v>237</v>
      </c>
      <c r="Q175" s="18" t="str">
        <f t="shared" si="43"/>
        <v/>
      </c>
      <c r="R175" s="18" t="str">
        <f t="shared" si="36"/>
        <v/>
      </c>
      <c r="S175" s="18">
        <f t="shared" si="37"/>
        <v>237</v>
      </c>
      <c r="T175" s="18">
        <f t="shared" si="38"/>
        <v>1666</v>
      </c>
      <c r="U175" s="18">
        <f t="shared" si="39"/>
        <v>10000</v>
      </c>
      <c r="V175" s="18">
        <f t="shared" si="40"/>
        <v>10000</v>
      </c>
      <c r="W175" s="18">
        <f t="shared" si="44"/>
        <v>235</v>
      </c>
      <c r="X175" s="18">
        <f t="shared" si="45"/>
        <v>10000</v>
      </c>
      <c r="Y175" s="18" t="str">
        <f t="shared" si="46"/>
        <v>232,237</v>
      </c>
      <c r="Z175" s="18" t="str">
        <f t="shared" si="47"/>
        <v>1666,1666</v>
      </c>
      <c r="AA175" s="18" t="str">
        <f t="shared" si="41"/>
        <v>235|232,237</v>
      </c>
      <c r="AB175" s="18" t="str">
        <f t="shared" si="42"/>
        <v>10000|1666,1666</v>
      </c>
      <c r="AC175" s="18">
        <f>VLOOKUP(I175,Sheet4!D:E,2,0)*1000+J175*100</f>
        <v>2200</v>
      </c>
    </row>
    <row r="176" spans="1:29" ht="16.5" customHeight="1">
      <c r="A176" s="18">
        <f t="shared" si="51"/>
        <v>542</v>
      </c>
      <c r="B176" s="18">
        <f t="shared" si="51"/>
        <v>61</v>
      </c>
      <c r="C176" s="17">
        <f t="shared" si="49"/>
        <v>2</v>
      </c>
      <c r="D176" s="18" t="str">
        <f t="shared" si="50"/>
        <v>橙</v>
      </c>
      <c r="E176" s="18" t="str">
        <f t="shared" si="33"/>
        <v>61橙2</v>
      </c>
      <c r="G176" s="15" t="s">
        <v>72</v>
      </c>
      <c r="H176" s="15" t="s">
        <v>82</v>
      </c>
      <c r="I176" s="15" t="s">
        <v>76</v>
      </c>
      <c r="J176">
        <v>2</v>
      </c>
      <c r="K176">
        <v>0</v>
      </c>
      <c r="L176">
        <v>0</v>
      </c>
      <c r="N176" s="18">
        <f>VLOOKUP(H176,Sheet4!A:B,2,0)</f>
        <v>18</v>
      </c>
      <c r="O176" s="18" t="str">
        <f t="shared" si="34"/>
        <v>18绿2</v>
      </c>
      <c r="P176" s="18">
        <f t="shared" si="35"/>
        <v>233</v>
      </c>
      <c r="Q176" s="18" t="str">
        <f t="shared" si="43"/>
        <v/>
      </c>
      <c r="R176" s="18" t="str">
        <f t="shared" si="36"/>
        <v/>
      </c>
      <c r="S176" s="18" t="str">
        <f t="shared" si="37"/>
        <v/>
      </c>
      <c r="T176" s="18" t="str">
        <f t="shared" si="38"/>
        <v/>
      </c>
      <c r="U176" s="18">
        <f t="shared" si="39"/>
        <v>10000</v>
      </c>
      <c r="V176" s="18">
        <f t="shared" si="40"/>
        <v>10000</v>
      </c>
      <c r="W176" s="18">
        <f t="shared" si="44"/>
        <v>235</v>
      </c>
      <c r="X176" s="18">
        <f t="shared" si="45"/>
        <v>10000</v>
      </c>
      <c r="Y176" s="18" t="str">
        <f t="shared" si="46"/>
        <v>232,237</v>
      </c>
      <c r="Z176" s="18" t="str">
        <f t="shared" si="47"/>
        <v>1666,1666</v>
      </c>
      <c r="AA176" s="18" t="str">
        <f t="shared" si="41"/>
        <v>235|232,237</v>
      </c>
      <c r="AB176" s="18" t="str">
        <f t="shared" si="42"/>
        <v>10000|1666,1666</v>
      </c>
      <c r="AC176" s="18">
        <f>VLOOKUP(I176,Sheet4!D:E,2,0)*1000+J176*100</f>
        <v>2200</v>
      </c>
    </row>
    <row r="177" spans="1:29" ht="16.5" customHeight="1">
      <c r="A177" s="18">
        <f t="shared" si="51"/>
        <v>442</v>
      </c>
      <c r="B177" s="18">
        <f t="shared" si="51"/>
        <v>61</v>
      </c>
      <c r="C177" s="17">
        <f t="shared" si="49"/>
        <v>2</v>
      </c>
      <c r="D177" s="18" t="str">
        <f t="shared" si="50"/>
        <v>紫</v>
      </c>
      <c r="E177" s="18" t="str">
        <f t="shared" si="33"/>
        <v>61紫2</v>
      </c>
      <c r="G177" s="15" t="s">
        <v>72</v>
      </c>
      <c r="H177" s="15" t="s">
        <v>83</v>
      </c>
      <c r="I177" s="15" t="s">
        <v>76</v>
      </c>
      <c r="J177">
        <v>2</v>
      </c>
      <c r="K177">
        <v>0</v>
      </c>
      <c r="L177">
        <v>1666</v>
      </c>
      <c r="N177" s="18">
        <f>VLOOKUP(H177,Sheet4!A:B,2,0)</f>
        <v>23</v>
      </c>
      <c r="O177" s="18" t="str">
        <f t="shared" si="34"/>
        <v>23绿2</v>
      </c>
      <c r="P177" s="18">
        <f t="shared" si="35"/>
        <v>234</v>
      </c>
      <c r="Q177" s="18" t="str">
        <f t="shared" si="43"/>
        <v/>
      </c>
      <c r="R177" s="18" t="str">
        <f t="shared" si="36"/>
        <v/>
      </c>
      <c r="S177" s="18">
        <f t="shared" si="37"/>
        <v>234</v>
      </c>
      <c r="T177" s="18">
        <f t="shared" si="38"/>
        <v>1666</v>
      </c>
      <c r="U177" s="18">
        <f t="shared" si="39"/>
        <v>10000</v>
      </c>
      <c r="V177" s="18">
        <f t="shared" si="40"/>
        <v>10000</v>
      </c>
      <c r="W177" s="18">
        <f t="shared" si="44"/>
        <v>235</v>
      </c>
      <c r="X177" s="18">
        <f t="shared" si="45"/>
        <v>10000</v>
      </c>
      <c r="Y177" s="18" t="str">
        <f t="shared" si="46"/>
        <v>232,237,234</v>
      </c>
      <c r="Z177" s="18" t="str">
        <f t="shared" si="47"/>
        <v>1666,1666,1666</v>
      </c>
      <c r="AA177" s="18" t="str">
        <f t="shared" si="41"/>
        <v>235|232,237,234</v>
      </c>
      <c r="AB177" s="18" t="str">
        <f t="shared" si="42"/>
        <v>10000|1666,1666,1666</v>
      </c>
      <c r="AC177" s="18">
        <f>VLOOKUP(I177,Sheet4!D:E,2,0)*1000+J177*100</f>
        <v>2200</v>
      </c>
    </row>
    <row r="178" spans="1:29" ht="16.5" customHeight="1">
      <c r="A178" s="18">
        <f t="shared" si="51"/>
        <v>342</v>
      </c>
      <c r="B178" s="18">
        <f t="shared" si="51"/>
        <v>61</v>
      </c>
      <c r="C178" s="17">
        <f t="shared" si="49"/>
        <v>2</v>
      </c>
      <c r="D178" s="18" t="str">
        <f t="shared" si="50"/>
        <v>蓝</v>
      </c>
      <c r="E178" s="18" t="str">
        <f t="shared" si="33"/>
        <v>61蓝2</v>
      </c>
      <c r="G178" s="15" t="s">
        <v>72</v>
      </c>
      <c r="H178" s="15" t="s">
        <v>84</v>
      </c>
      <c r="I178" s="15" t="s">
        <v>76</v>
      </c>
      <c r="J178">
        <v>2</v>
      </c>
      <c r="K178">
        <v>0</v>
      </c>
      <c r="L178">
        <v>0</v>
      </c>
      <c r="N178" s="18">
        <f>VLOOKUP(H178,Sheet4!A:B,2,0)</f>
        <v>40</v>
      </c>
      <c r="O178" s="18" t="str">
        <f t="shared" si="34"/>
        <v>40绿2</v>
      </c>
      <c r="P178" s="18">
        <f t="shared" si="35"/>
        <v>239</v>
      </c>
      <c r="Q178" s="18" t="str">
        <f t="shared" si="43"/>
        <v/>
      </c>
      <c r="R178" s="18" t="str">
        <f t="shared" si="36"/>
        <v/>
      </c>
      <c r="S178" s="18" t="str">
        <f t="shared" si="37"/>
        <v/>
      </c>
      <c r="T178" s="18" t="str">
        <f t="shared" si="38"/>
        <v/>
      </c>
      <c r="U178" s="18">
        <f t="shared" si="39"/>
        <v>10000</v>
      </c>
      <c r="V178" s="18">
        <f t="shared" si="40"/>
        <v>10000</v>
      </c>
      <c r="W178" s="18">
        <f t="shared" si="44"/>
        <v>235</v>
      </c>
      <c r="X178" s="18">
        <f t="shared" si="45"/>
        <v>10000</v>
      </c>
      <c r="Y178" s="18" t="str">
        <f t="shared" si="46"/>
        <v>232,237,234</v>
      </c>
      <c r="Z178" s="18" t="str">
        <f t="shared" si="47"/>
        <v>1666,1666,1666</v>
      </c>
      <c r="AA178" s="18" t="str">
        <f t="shared" si="41"/>
        <v>235|232,237,234</v>
      </c>
      <c r="AB178" s="18" t="str">
        <f t="shared" si="42"/>
        <v>10000|1666,1666,1666</v>
      </c>
      <c r="AC178" s="18">
        <f>VLOOKUP(I178,Sheet4!D:E,2,0)*1000+J178*100</f>
        <v>2200</v>
      </c>
    </row>
    <row r="179" spans="1:29" ht="16.5" customHeight="1">
      <c r="A179" s="18">
        <f t="shared" si="51"/>
        <v>242</v>
      </c>
      <c r="B179" s="18">
        <f t="shared" si="51"/>
        <v>61</v>
      </c>
      <c r="C179" s="17">
        <f t="shared" si="49"/>
        <v>2</v>
      </c>
      <c r="D179" s="18" t="str">
        <f t="shared" si="50"/>
        <v>绿</v>
      </c>
      <c r="E179" s="18" t="str">
        <f t="shared" si="33"/>
        <v>61绿2</v>
      </c>
      <c r="G179" s="15" t="s">
        <v>72</v>
      </c>
      <c r="H179" s="15" t="s">
        <v>85</v>
      </c>
      <c r="I179" s="15" t="s">
        <v>76</v>
      </c>
      <c r="J179">
        <v>2</v>
      </c>
      <c r="K179">
        <v>0</v>
      </c>
      <c r="L179">
        <v>1666</v>
      </c>
      <c r="N179" s="18">
        <f>VLOOKUP(H179,Sheet4!A:B,2,0)</f>
        <v>28</v>
      </c>
      <c r="O179" s="18" t="str">
        <f t="shared" si="34"/>
        <v>28绿2</v>
      </c>
      <c r="P179" s="18">
        <f t="shared" si="35"/>
        <v>240</v>
      </c>
      <c r="Q179" s="18" t="str">
        <f t="shared" si="43"/>
        <v/>
      </c>
      <c r="R179" s="18" t="str">
        <f t="shared" si="36"/>
        <v/>
      </c>
      <c r="S179" s="18">
        <f t="shared" si="37"/>
        <v>240</v>
      </c>
      <c r="T179" s="18">
        <f t="shared" si="38"/>
        <v>1666</v>
      </c>
      <c r="U179" s="18">
        <f t="shared" si="39"/>
        <v>10000</v>
      </c>
      <c r="V179" s="18">
        <f t="shared" si="40"/>
        <v>10000</v>
      </c>
      <c r="W179" s="18">
        <f t="shared" si="44"/>
        <v>235</v>
      </c>
      <c r="X179" s="18">
        <f t="shared" si="45"/>
        <v>10000</v>
      </c>
      <c r="Y179" s="18" t="str">
        <f t="shared" si="46"/>
        <v>232,237,234,240</v>
      </c>
      <c r="Z179" s="18" t="str">
        <f t="shared" si="47"/>
        <v>1666,1666,1666,1666</v>
      </c>
      <c r="AA179" s="18" t="str">
        <f t="shared" si="41"/>
        <v>235|232,237,234,240</v>
      </c>
      <c r="AB179" s="18" t="str">
        <f t="shared" si="42"/>
        <v>10000|1666,1666,1666,1666</v>
      </c>
      <c r="AC179" s="18">
        <f>VLOOKUP(I179,Sheet4!D:E,2,0)*1000+J179*100</f>
        <v>2200</v>
      </c>
    </row>
    <row r="180" spans="1:29" ht="16.5" customHeight="1">
      <c r="A180" s="18">
        <f t="shared" si="51"/>
        <v>142</v>
      </c>
      <c r="B180" s="18">
        <f t="shared" si="51"/>
        <v>61</v>
      </c>
      <c r="C180" s="17">
        <f t="shared" si="49"/>
        <v>2</v>
      </c>
      <c r="D180" s="18" t="str">
        <f t="shared" si="50"/>
        <v>白</v>
      </c>
      <c r="E180" s="18" t="str">
        <f t="shared" si="33"/>
        <v>61白2</v>
      </c>
      <c r="G180" s="15" t="s">
        <v>72</v>
      </c>
      <c r="H180" s="15" t="s">
        <v>86</v>
      </c>
      <c r="I180" s="15" t="s">
        <v>76</v>
      </c>
      <c r="J180">
        <v>2</v>
      </c>
      <c r="K180">
        <v>0</v>
      </c>
      <c r="L180">
        <v>1666</v>
      </c>
      <c r="N180" s="18">
        <f>VLOOKUP(H180,Sheet4!A:B,2,0)</f>
        <v>33</v>
      </c>
      <c r="O180" s="18" t="str">
        <f t="shared" si="34"/>
        <v>33绿2</v>
      </c>
      <c r="P180" s="18">
        <f t="shared" si="35"/>
        <v>241</v>
      </c>
      <c r="Q180" s="18" t="str">
        <f t="shared" si="43"/>
        <v/>
      </c>
      <c r="R180" s="18" t="str">
        <f t="shared" si="36"/>
        <v/>
      </c>
      <c r="S180" s="18">
        <f t="shared" si="37"/>
        <v>241</v>
      </c>
      <c r="T180" s="18">
        <f t="shared" si="38"/>
        <v>1666</v>
      </c>
      <c r="U180" s="18">
        <f t="shared" si="39"/>
        <v>10000</v>
      </c>
      <c r="V180" s="18">
        <f t="shared" si="40"/>
        <v>10000</v>
      </c>
      <c r="W180" s="18">
        <f t="shared" si="44"/>
        <v>235</v>
      </c>
      <c r="X180" s="18">
        <f t="shared" si="45"/>
        <v>10000</v>
      </c>
      <c r="Y180" s="18" t="str">
        <f t="shared" si="46"/>
        <v>232,237,234,240,241</v>
      </c>
      <c r="Z180" s="18" t="str">
        <f t="shared" si="47"/>
        <v>1666,1666,1666,1666,1666</v>
      </c>
      <c r="AA180" s="18" t="str">
        <f t="shared" si="41"/>
        <v>235|232,237,234,240,241</v>
      </c>
      <c r="AB180" s="18" t="str">
        <f t="shared" si="42"/>
        <v>10000|1666,1666,1666,1666,1666</v>
      </c>
      <c r="AC180" s="18">
        <f>VLOOKUP(I180,Sheet4!D:E,2,0)*1000+J180*100</f>
        <v>2200</v>
      </c>
    </row>
    <row r="181" spans="1:29" ht="16.5" customHeight="1">
      <c r="A181" s="18">
        <f t="shared" ref="A181:B200" si="52">A121</f>
        <v>531</v>
      </c>
      <c r="B181" s="18">
        <f t="shared" si="52"/>
        <v>9</v>
      </c>
      <c r="C181" s="17">
        <f t="shared" si="49"/>
        <v>3</v>
      </c>
      <c r="D181" s="18" t="str">
        <f t="shared" si="50"/>
        <v>橙</v>
      </c>
      <c r="E181" s="18" t="str">
        <f t="shared" si="33"/>
        <v>9橙3</v>
      </c>
      <c r="G181" s="15" t="s">
        <v>72</v>
      </c>
      <c r="H181" s="15" t="s">
        <v>87</v>
      </c>
      <c r="I181" s="15" t="s">
        <v>76</v>
      </c>
      <c r="J181">
        <v>2</v>
      </c>
      <c r="K181">
        <v>0</v>
      </c>
      <c r="L181">
        <v>1670</v>
      </c>
      <c r="N181" s="18">
        <f>VLOOKUP(H181,Sheet4!A:B,2,0)</f>
        <v>61</v>
      </c>
      <c r="O181" s="18" t="str">
        <f t="shared" si="34"/>
        <v>61绿2</v>
      </c>
      <c r="P181" s="18">
        <f t="shared" si="35"/>
        <v>242</v>
      </c>
      <c r="Q181" s="18" t="str">
        <f t="shared" si="43"/>
        <v/>
      </c>
      <c r="R181" s="18" t="str">
        <f t="shared" si="36"/>
        <v/>
      </c>
      <c r="S181" s="18">
        <f t="shared" si="37"/>
        <v>242</v>
      </c>
      <c r="T181" s="18">
        <f t="shared" si="38"/>
        <v>1670</v>
      </c>
      <c r="U181" s="18">
        <f t="shared" si="39"/>
        <v>10000</v>
      </c>
      <c r="V181" s="18">
        <f t="shared" si="40"/>
        <v>10000</v>
      </c>
      <c r="W181" s="18">
        <f t="shared" si="44"/>
        <v>235</v>
      </c>
      <c r="X181" s="18">
        <f t="shared" si="45"/>
        <v>10000</v>
      </c>
      <c r="Y181" s="18" t="str">
        <f t="shared" si="46"/>
        <v>232,237,234,240,241,242</v>
      </c>
      <c r="Z181" s="18" t="str">
        <f t="shared" si="47"/>
        <v>1666,1666,1666,1666,1666,1670</v>
      </c>
      <c r="AA181" s="18" t="str">
        <f t="shared" si="41"/>
        <v>235|232,237,234,240,241,242</v>
      </c>
      <c r="AB181" s="18" t="str">
        <f t="shared" si="42"/>
        <v>10000|1666,1666,1666,1666,1666,1670</v>
      </c>
      <c r="AC181" s="18">
        <f>VLOOKUP(I181,Sheet4!D:E,2,0)*1000+J181*100</f>
        <v>2200</v>
      </c>
    </row>
    <row r="182" spans="1:29" ht="16.5" customHeight="1">
      <c r="A182" s="18">
        <f t="shared" si="52"/>
        <v>431</v>
      </c>
      <c r="B182" s="18">
        <f t="shared" si="52"/>
        <v>9</v>
      </c>
      <c r="C182" s="17">
        <f t="shared" si="49"/>
        <v>3</v>
      </c>
      <c r="D182" s="18" t="str">
        <f t="shared" si="50"/>
        <v>紫</v>
      </c>
      <c r="E182" s="18" t="str">
        <f t="shared" si="33"/>
        <v>9紫3</v>
      </c>
      <c r="G182" s="15" t="s">
        <v>72</v>
      </c>
      <c r="H182" s="15" t="s">
        <v>73</v>
      </c>
      <c r="I182" s="15" t="s">
        <v>76</v>
      </c>
      <c r="J182">
        <v>3</v>
      </c>
      <c r="K182">
        <v>0</v>
      </c>
      <c r="L182">
        <v>0</v>
      </c>
      <c r="N182" s="18">
        <f>VLOOKUP(H182,Sheet4!A:B,2,0)</f>
        <v>4</v>
      </c>
      <c r="O182" s="18" t="str">
        <f t="shared" si="34"/>
        <v>4绿3</v>
      </c>
      <c r="P182" s="18">
        <f t="shared" si="35"/>
        <v>236</v>
      </c>
      <c r="Q182" s="18" t="str">
        <f t="shared" si="43"/>
        <v/>
      </c>
      <c r="R182" s="18" t="str">
        <f t="shared" si="36"/>
        <v/>
      </c>
      <c r="S182" s="18" t="str">
        <f t="shared" si="37"/>
        <v/>
      </c>
      <c r="T182" s="18" t="str">
        <f t="shared" si="38"/>
        <v/>
      </c>
      <c r="U182" s="18">
        <f t="shared" si="39"/>
        <v>10000</v>
      </c>
      <c r="V182" s="18">
        <f t="shared" si="40"/>
        <v>10000</v>
      </c>
      <c r="W182" s="18" t="str">
        <f t="shared" si="44"/>
        <v/>
      </c>
      <c r="X182" s="18" t="str">
        <f t="shared" si="45"/>
        <v/>
      </c>
      <c r="Y182" s="18" t="str">
        <f t="shared" si="46"/>
        <v/>
      </c>
      <c r="Z182" s="18" t="str">
        <f t="shared" si="47"/>
        <v/>
      </c>
      <c r="AA182" s="18" t="str">
        <f t="shared" si="41"/>
        <v>|</v>
      </c>
      <c r="AB182" s="18" t="str">
        <f t="shared" si="42"/>
        <v>|</v>
      </c>
      <c r="AC182" s="18">
        <f>VLOOKUP(I182,Sheet4!D:E,2,0)*1000+J182*100</f>
        <v>2300</v>
      </c>
    </row>
    <row r="183" spans="1:29" ht="16.5" customHeight="1">
      <c r="A183" s="18">
        <f t="shared" si="52"/>
        <v>331</v>
      </c>
      <c r="B183" s="18">
        <f t="shared" si="52"/>
        <v>9</v>
      </c>
      <c r="C183" s="17">
        <f t="shared" si="49"/>
        <v>3</v>
      </c>
      <c r="D183" s="18" t="str">
        <f t="shared" si="50"/>
        <v>蓝</v>
      </c>
      <c r="E183" s="18" t="str">
        <f t="shared" si="33"/>
        <v>9蓝3</v>
      </c>
      <c r="G183" s="15" t="s">
        <v>72</v>
      </c>
      <c r="H183" s="15" t="s">
        <v>75</v>
      </c>
      <c r="I183" s="15" t="s">
        <v>76</v>
      </c>
      <c r="J183">
        <v>3</v>
      </c>
      <c r="K183">
        <v>0</v>
      </c>
      <c r="L183">
        <v>0</v>
      </c>
      <c r="N183" s="18">
        <f>VLOOKUP(H183,Sheet4!A:B,2,0)</f>
        <v>9</v>
      </c>
      <c r="O183" s="18" t="str">
        <f t="shared" si="34"/>
        <v>9绿3</v>
      </c>
      <c r="P183" s="18">
        <f t="shared" si="35"/>
        <v>231</v>
      </c>
      <c r="Q183" s="18" t="str">
        <f t="shared" si="43"/>
        <v/>
      </c>
      <c r="R183" s="18" t="str">
        <f t="shared" si="36"/>
        <v/>
      </c>
      <c r="S183" s="18" t="str">
        <f t="shared" si="37"/>
        <v/>
      </c>
      <c r="T183" s="18" t="str">
        <f t="shared" si="38"/>
        <v/>
      </c>
      <c r="U183" s="18">
        <f t="shared" si="39"/>
        <v>10000</v>
      </c>
      <c r="V183" s="18">
        <f t="shared" si="40"/>
        <v>10000</v>
      </c>
      <c r="W183" s="18" t="str">
        <f t="shared" si="44"/>
        <v/>
      </c>
      <c r="X183" s="18" t="str">
        <f t="shared" si="45"/>
        <v/>
      </c>
      <c r="Y183" s="18" t="str">
        <f t="shared" si="46"/>
        <v/>
      </c>
      <c r="Z183" s="18" t="str">
        <f t="shared" si="47"/>
        <v/>
      </c>
      <c r="AA183" s="18" t="str">
        <f t="shared" si="41"/>
        <v>|</v>
      </c>
      <c r="AB183" s="18" t="str">
        <f t="shared" si="42"/>
        <v>|</v>
      </c>
      <c r="AC183" s="18">
        <f>VLOOKUP(I183,Sheet4!D:E,2,0)*1000+J183*100</f>
        <v>2300</v>
      </c>
    </row>
    <row r="184" spans="1:29" ht="16.5" customHeight="1">
      <c r="A184" s="18">
        <f t="shared" si="52"/>
        <v>231</v>
      </c>
      <c r="B184" s="18">
        <f t="shared" si="52"/>
        <v>9</v>
      </c>
      <c r="C184" s="17">
        <f t="shared" si="49"/>
        <v>3</v>
      </c>
      <c r="D184" s="18" t="str">
        <f t="shared" si="50"/>
        <v>绿</v>
      </c>
      <c r="E184" s="18" t="str">
        <f t="shared" si="33"/>
        <v>9绿3</v>
      </c>
      <c r="G184" s="15" t="s">
        <v>72</v>
      </c>
      <c r="H184" s="15" t="s">
        <v>77</v>
      </c>
      <c r="I184" s="15" t="s">
        <v>76</v>
      </c>
      <c r="J184">
        <v>3</v>
      </c>
      <c r="K184">
        <v>0</v>
      </c>
      <c r="L184">
        <v>0</v>
      </c>
      <c r="N184" s="18">
        <f>VLOOKUP(H184,Sheet4!A:B,2,0)</f>
        <v>14</v>
      </c>
      <c r="O184" s="18" t="str">
        <f t="shared" si="34"/>
        <v>14绿3</v>
      </c>
      <c r="P184" s="18">
        <f t="shared" si="35"/>
        <v>238</v>
      </c>
      <c r="Q184" s="18" t="str">
        <f t="shared" si="43"/>
        <v/>
      </c>
      <c r="R184" s="18" t="str">
        <f t="shared" si="36"/>
        <v/>
      </c>
      <c r="S184" s="18" t="str">
        <f t="shared" si="37"/>
        <v/>
      </c>
      <c r="T184" s="18" t="str">
        <f t="shared" si="38"/>
        <v/>
      </c>
      <c r="U184" s="18">
        <f t="shared" si="39"/>
        <v>10000</v>
      </c>
      <c r="V184" s="18">
        <f t="shared" si="40"/>
        <v>10000</v>
      </c>
      <c r="W184" s="18" t="str">
        <f t="shared" si="44"/>
        <v/>
      </c>
      <c r="X184" s="18" t="str">
        <f t="shared" si="45"/>
        <v/>
      </c>
      <c r="Y184" s="18" t="str">
        <f t="shared" si="46"/>
        <v/>
      </c>
      <c r="Z184" s="18" t="str">
        <f t="shared" si="47"/>
        <v/>
      </c>
      <c r="AA184" s="18" t="str">
        <f t="shared" si="41"/>
        <v>|</v>
      </c>
      <c r="AB184" s="18" t="str">
        <f t="shared" si="42"/>
        <v>|</v>
      </c>
      <c r="AC184" s="18">
        <f>VLOOKUP(I184,Sheet4!D:E,2,0)*1000+J184*100</f>
        <v>2300</v>
      </c>
    </row>
    <row r="185" spans="1:29" ht="16.5" customHeight="1">
      <c r="A185" s="18">
        <f t="shared" si="52"/>
        <v>131</v>
      </c>
      <c r="B185" s="18">
        <f t="shared" si="52"/>
        <v>9</v>
      </c>
      <c r="C185" s="17">
        <f t="shared" ref="C185:C216" si="53">C125+1</f>
        <v>3</v>
      </c>
      <c r="D185" s="18" t="str">
        <f t="shared" ref="D185:D216" si="54">D125</f>
        <v>白</v>
      </c>
      <c r="E185" s="18" t="str">
        <f t="shared" si="33"/>
        <v>9白3</v>
      </c>
      <c r="G185" s="15" t="s">
        <v>72</v>
      </c>
      <c r="H185" s="15" t="s">
        <v>79</v>
      </c>
      <c r="I185" s="15" t="s">
        <v>76</v>
      </c>
      <c r="J185">
        <v>3</v>
      </c>
      <c r="K185">
        <v>1</v>
      </c>
      <c r="L185">
        <v>1428</v>
      </c>
      <c r="N185" s="18">
        <f>VLOOKUP(H185,Sheet4!A:B,2,0)</f>
        <v>5</v>
      </c>
      <c r="O185" s="18" t="str">
        <f t="shared" si="34"/>
        <v>5绿3</v>
      </c>
      <c r="P185" s="18">
        <f t="shared" si="35"/>
        <v>235</v>
      </c>
      <c r="Q185" s="18">
        <f t="shared" si="43"/>
        <v>235</v>
      </c>
      <c r="R185" s="18">
        <f t="shared" si="36"/>
        <v>2500</v>
      </c>
      <c r="S185" s="18">
        <f t="shared" si="37"/>
        <v>235</v>
      </c>
      <c r="T185" s="18">
        <f t="shared" si="38"/>
        <v>1428</v>
      </c>
      <c r="U185" s="18">
        <f t="shared" si="39"/>
        <v>10000</v>
      </c>
      <c r="V185" s="18">
        <f t="shared" si="40"/>
        <v>10000</v>
      </c>
      <c r="W185" s="18">
        <f t="shared" si="44"/>
        <v>235</v>
      </c>
      <c r="X185" s="18">
        <f t="shared" si="45"/>
        <v>2500</v>
      </c>
      <c r="Y185" s="18">
        <f t="shared" si="46"/>
        <v>235</v>
      </c>
      <c r="Z185" s="18">
        <f t="shared" si="47"/>
        <v>1428</v>
      </c>
      <c r="AA185" s="18" t="str">
        <f t="shared" si="41"/>
        <v>235|235</v>
      </c>
      <c r="AB185" s="18" t="str">
        <f t="shared" si="42"/>
        <v>2500|1428</v>
      </c>
      <c r="AC185" s="18">
        <f>VLOOKUP(I185,Sheet4!D:E,2,0)*1000+J185*100</f>
        <v>2300</v>
      </c>
    </row>
    <row r="186" spans="1:29" ht="16.5" customHeight="1">
      <c r="A186" s="18">
        <f t="shared" si="52"/>
        <v>532</v>
      </c>
      <c r="B186" s="18">
        <f t="shared" si="52"/>
        <v>10</v>
      </c>
      <c r="C186" s="17">
        <f t="shared" si="53"/>
        <v>3</v>
      </c>
      <c r="D186" s="18" t="str">
        <f t="shared" si="54"/>
        <v>橙</v>
      </c>
      <c r="E186" s="18" t="str">
        <f t="shared" si="33"/>
        <v>10橙3</v>
      </c>
      <c r="G186" s="15" t="s">
        <v>72</v>
      </c>
      <c r="H186" s="15" t="s">
        <v>80</v>
      </c>
      <c r="I186" s="15" t="s">
        <v>76</v>
      </c>
      <c r="J186">
        <v>3</v>
      </c>
      <c r="K186">
        <v>1</v>
      </c>
      <c r="L186">
        <v>0</v>
      </c>
      <c r="N186" s="18">
        <f>VLOOKUP(H186,Sheet4!A:B,2,0)</f>
        <v>10</v>
      </c>
      <c r="O186" s="18" t="str">
        <f t="shared" si="34"/>
        <v>10绿3</v>
      </c>
      <c r="P186" s="18">
        <f t="shared" si="35"/>
        <v>232</v>
      </c>
      <c r="Q186" s="18">
        <f t="shared" si="43"/>
        <v>232</v>
      </c>
      <c r="R186" s="18">
        <f t="shared" si="36"/>
        <v>2500</v>
      </c>
      <c r="S186" s="18" t="str">
        <f t="shared" si="37"/>
        <v/>
      </c>
      <c r="T186" s="18" t="str">
        <f t="shared" si="38"/>
        <v/>
      </c>
      <c r="U186" s="18">
        <f t="shared" si="39"/>
        <v>10000</v>
      </c>
      <c r="V186" s="18">
        <f t="shared" si="40"/>
        <v>10000</v>
      </c>
      <c r="W186" s="18" t="str">
        <f t="shared" si="44"/>
        <v>235,232</v>
      </c>
      <c r="X186" s="18" t="str">
        <f t="shared" si="45"/>
        <v>2500,2500</v>
      </c>
      <c r="Y186" s="18">
        <f t="shared" si="46"/>
        <v>235</v>
      </c>
      <c r="Z186" s="18">
        <f t="shared" si="47"/>
        <v>1428</v>
      </c>
      <c r="AA186" s="18" t="str">
        <f t="shared" si="41"/>
        <v>235,232|235</v>
      </c>
      <c r="AB186" s="18" t="str">
        <f t="shared" si="42"/>
        <v>2500,2500|1428</v>
      </c>
      <c r="AC186" s="18">
        <f>VLOOKUP(I186,Sheet4!D:E,2,0)*1000+J186*100</f>
        <v>2300</v>
      </c>
    </row>
    <row r="187" spans="1:29" ht="16.5" customHeight="1">
      <c r="A187" s="18">
        <f t="shared" si="52"/>
        <v>432</v>
      </c>
      <c r="B187" s="18">
        <f t="shared" si="52"/>
        <v>10</v>
      </c>
      <c r="C187" s="17">
        <f t="shared" si="53"/>
        <v>3</v>
      </c>
      <c r="D187" s="18" t="str">
        <f t="shared" si="54"/>
        <v>紫</v>
      </c>
      <c r="E187" s="18" t="str">
        <f t="shared" si="33"/>
        <v>10紫3</v>
      </c>
      <c r="G187" s="15" t="s">
        <v>72</v>
      </c>
      <c r="H187" s="15" t="s">
        <v>81</v>
      </c>
      <c r="I187" s="15" t="s">
        <v>76</v>
      </c>
      <c r="J187">
        <v>3</v>
      </c>
      <c r="K187">
        <v>1</v>
      </c>
      <c r="L187">
        <v>1428</v>
      </c>
      <c r="N187" s="18">
        <f>VLOOKUP(H187,Sheet4!A:B,2,0)</f>
        <v>15</v>
      </c>
      <c r="O187" s="18" t="str">
        <f t="shared" si="34"/>
        <v>15绿3</v>
      </c>
      <c r="P187" s="18">
        <f t="shared" si="35"/>
        <v>237</v>
      </c>
      <c r="Q187" s="18">
        <f t="shared" si="43"/>
        <v>237</v>
      </c>
      <c r="R187" s="18">
        <f t="shared" si="36"/>
        <v>2500</v>
      </c>
      <c r="S187" s="18">
        <f t="shared" si="37"/>
        <v>237</v>
      </c>
      <c r="T187" s="18">
        <f t="shared" si="38"/>
        <v>1428</v>
      </c>
      <c r="U187" s="18">
        <f t="shared" si="39"/>
        <v>10000</v>
      </c>
      <c r="V187" s="18">
        <f t="shared" si="40"/>
        <v>10000</v>
      </c>
      <c r="W187" s="18" t="str">
        <f t="shared" si="44"/>
        <v>235,232,237</v>
      </c>
      <c r="X187" s="18" t="str">
        <f t="shared" si="45"/>
        <v>2500,2500,2500</v>
      </c>
      <c r="Y187" s="18" t="str">
        <f t="shared" si="46"/>
        <v>235,237</v>
      </c>
      <c r="Z187" s="18" t="str">
        <f t="shared" si="47"/>
        <v>1428,1428</v>
      </c>
      <c r="AA187" s="18" t="str">
        <f t="shared" si="41"/>
        <v>235,232,237|235,237</v>
      </c>
      <c r="AB187" s="18" t="str">
        <f t="shared" si="42"/>
        <v>2500,2500,2500|1428,1428</v>
      </c>
      <c r="AC187" s="18">
        <f>VLOOKUP(I187,Sheet4!D:E,2,0)*1000+J187*100</f>
        <v>2300</v>
      </c>
    </row>
    <row r="188" spans="1:29" ht="16.5" customHeight="1">
      <c r="A188" s="18">
        <f t="shared" si="52"/>
        <v>332</v>
      </c>
      <c r="B188" s="18">
        <f t="shared" si="52"/>
        <v>10</v>
      </c>
      <c r="C188" s="17">
        <f t="shared" si="53"/>
        <v>3</v>
      </c>
      <c r="D188" s="18" t="str">
        <f t="shared" si="54"/>
        <v>蓝</v>
      </c>
      <c r="E188" s="18" t="str">
        <f t="shared" si="33"/>
        <v>10蓝3</v>
      </c>
      <c r="G188" s="15" t="s">
        <v>72</v>
      </c>
      <c r="H188" s="15" t="s">
        <v>82</v>
      </c>
      <c r="I188" s="15" t="s">
        <v>76</v>
      </c>
      <c r="J188">
        <v>3</v>
      </c>
      <c r="K188">
        <v>0</v>
      </c>
      <c r="L188">
        <v>1428</v>
      </c>
      <c r="N188" s="18">
        <f>VLOOKUP(H188,Sheet4!A:B,2,0)</f>
        <v>18</v>
      </c>
      <c r="O188" s="18" t="str">
        <f t="shared" si="34"/>
        <v>18绿3</v>
      </c>
      <c r="P188" s="18">
        <f t="shared" si="35"/>
        <v>233</v>
      </c>
      <c r="Q188" s="18" t="str">
        <f t="shared" si="43"/>
        <v/>
      </c>
      <c r="R188" s="18" t="str">
        <f t="shared" si="36"/>
        <v/>
      </c>
      <c r="S188" s="18">
        <f t="shared" si="37"/>
        <v>233</v>
      </c>
      <c r="T188" s="18">
        <f t="shared" si="38"/>
        <v>1428</v>
      </c>
      <c r="U188" s="18">
        <f t="shared" si="39"/>
        <v>10000</v>
      </c>
      <c r="V188" s="18">
        <f t="shared" si="40"/>
        <v>10000</v>
      </c>
      <c r="W188" s="18" t="str">
        <f t="shared" si="44"/>
        <v>235,232,237</v>
      </c>
      <c r="X188" s="18" t="str">
        <f t="shared" si="45"/>
        <v>2500,2500,2500</v>
      </c>
      <c r="Y188" s="18" t="str">
        <f t="shared" si="46"/>
        <v>235,237,233</v>
      </c>
      <c r="Z188" s="18" t="str">
        <f t="shared" si="47"/>
        <v>1428,1428,1428</v>
      </c>
      <c r="AA188" s="18" t="str">
        <f t="shared" si="41"/>
        <v>235,232,237|235,237,233</v>
      </c>
      <c r="AB188" s="18" t="str">
        <f t="shared" si="42"/>
        <v>2500,2500,2500|1428,1428,1428</v>
      </c>
      <c r="AC188" s="18">
        <f>VLOOKUP(I188,Sheet4!D:E,2,0)*1000+J188*100</f>
        <v>2300</v>
      </c>
    </row>
    <row r="189" spans="1:29" ht="16.5" customHeight="1">
      <c r="A189" s="18">
        <f t="shared" si="52"/>
        <v>232</v>
      </c>
      <c r="B189" s="18">
        <f t="shared" si="52"/>
        <v>10</v>
      </c>
      <c r="C189" s="17">
        <f t="shared" si="53"/>
        <v>3</v>
      </c>
      <c r="D189" s="18" t="str">
        <f t="shared" si="54"/>
        <v>绿</v>
      </c>
      <c r="E189" s="18" t="str">
        <f t="shared" si="33"/>
        <v>10绿3</v>
      </c>
      <c r="G189" s="15" t="s">
        <v>72</v>
      </c>
      <c r="H189" s="15" t="s">
        <v>83</v>
      </c>
      <c r="I189" s="15" t="s">
        <v>76</v>
      </c>
      <c r="J189">
        <v>3</v>
      </c>
      <c r="K189">
        <v>0</v>
      </c>
      <c r="L189">
        <v>1428</v>
      </c>
      <c r="N189" s="18">
        <f>VLOOKUP(H189,Sheet4!A:B,2,0)</f>
        <v>23</v>
      </c>
      <c r="O189" s="18" t="str">
        <f t="shared" si="34"/>
        <v>23绿3</v>
      </c>
      <c r="P189" s="18">
        <f t="shared" si="35"/>
        <v>234</v>
      </c>
      <c r="Q189" s="18" t="str">
        <f t="shared" si="43"/>
        <v/>
      </c>
      <c r="R189" s="18" t="str">
        <f t="shared" si="36"/>
        <v/>
      </c>
      <c r="S189" s="18">
        <f t="shared" si="37"/>
        <v>234</v>
      </c>
      <c r="T189" s="18">
        <f t="shared" si="38"/>
        <v>1428</v>
      </c>
      <c r="U189" s="18">
        <f t="shared" si="39"/>
        <v>10000</v>
      </c>
      <c r="V189" s="18">
        <f t="shared" si="40"/>
        <v>10000</v>
      </c>
      <c r="W189" s="18" t="str">
        <f t="shared" si="44"/>
        <v>235,232,237</v>
      </c>
      <c r="X189" s="18" t="str">
        <f t="shared" si="45"/>
        <v>2500,2500,2500</v>
      </c>
      <c r="Y189" s="18" t="str">
        <f t="shared" si="46"/>
        <v>235,237,233,234</v>
      </c>
      <c r="Z189" s="18" t="str">
        <f t="shared" si="47"/>
        <v>1428,1428,1428,1428</v>
      </c>
      <c r="AA189" s="18" t="str">
        <f t="shared" si="41"/>
        <v>235,232,237|235,237,233,234</v>
      </c>
      <c r="AB189" s="18" t="str">
        <f t="shared" si="42"/>
        <v>2500,2500,2500|1428,1428,1428,1428</v>
      </c>
      <c r="AC189" s="18">
        <f>VLOOKUP(I189,Sheet4!D:E,2,0)*1000+J189*100</f>
        <v>2300</v>
      </c>
    </row>
    <row r="190" spans="1:29" ht="16.5" customHeight="1">
      <c r="A190" s="18">
        <f t="shared" si="52"/>
        <v>132</v>
      </c>
      <c r="B190" s="18">
        <f t="shared" si="52"/>
        <v>10</v>
      </c>
      <c r="C190" s="17">
        <f t="shared" si="53"/>
        <v>3</v>
      </c>
      <c r="D190" s="18" t="str">
        <f t="shared" si="54"/>
        <v>白</v>
      </c>
      <c r="E190" s="18" t="str">
        <f t="shared" si="33"/>
        <v>10白3</v>
      </c>
      <c r="G190" s="15" t="s">
        <v>72</v>
      </c>
      <c r="H190" s="15" t="s">
        <v>84</v>
      </c>
      <c r="I190" s="15" t="s">
        <v>76</v>
      </c>
      <c r="J190">
        <v>3</v>
      </c>
      <c r="K190">
        <v>1</v>
      </c>
      <c r="L190">
        <v>0</v>
      </c>
      <c r="N190" s="18">
        <f>VLOOKUP(H190,Sheet4!A:B,2,0)</f>
        <v>40</v>
      </c>
      <c r="O190" s="18" t="str">
        <f t="shared" si="34"/>
        <v>40绿3</v>
      </c>
      <c r="P190" s="18">
        <f t="shared" si="35"/>
        <v>239</v>
      </c>
      <c r="Q190" s="18">
        <f t="shared" si="43"/>
        <v>239</v>
      </c>
      <c r="R190" s="18">
        <f t="shared" si="36"/>
        <v>2500</v>
      </c>
      <c r="S190" s="18" t="str">
        <f t="shared" si="37"/>
        <v/>
      </c>
      <c r="T190" s="18" t="str">
        <f t="shared" si="38"/>
        <v/>
      </c>
      <c r="U190" s="18">
        <f t="shared" si="39"/>
        <v>10000</v>
      </c>
      <c r="V190" s="18">
        <f t="shared" si="40"/>
        <v>10000</v>
      </c>
      <c r="W190" s="18" t="str">
        <f t="shared" si="44"/>
        <v>235,232,237,239</v>
      </c>
      <c r="X190" s="18" t="str">
        <f t="shared" si="45"/>
        <v>2500,2500,2500,2500</v>
      </c>
      <c r="Y190" s="18" t="str">
        <f t="shared" si="46"/>
        <v>235,237,233,234</v>
      </c>
      <c r="Z190" s="18" t="str">
        <f t="shared" si="47"/>
        <v>1428,1428,1428,1428</v>
      </c>
      <c r="AA190" s="18" t="str">
        <f t="shared" si="41"/>
        <v>235,232,237,239|235,237,233,234</v>
      </c>
      <c r="AB190" s="18" t="str">
        <f t="shared" si="42"/>
        <v>2500,2500,2500,2500|1428,1428,1428,1428</v>
      </c>
      <c r="AC190" s="18">
        <f>VLOOKUP(I190,Sheet4!D:E,2,0)*1000+J190*100</f>
        <v>2300</v>
      </c>
    </row>
    <row r="191" spans="1:29" ht="16.5" customHeight="1">
      <c r="A191" s="18">
        <f t="shared" si="52"/>
        <v>533</v>
      </c>
      <c r="B191" s="18">
        <f t="shared" si="52"/>
        <v>18</v>
      </c>
      <c r="C191" s="17">
        <f t="shared" si="53"/>
        <v>3</v>
      </c>
      <c r="D191" s="18" t="str">
        <f t="shared" si="54"/>
        <v>橙</v>
      </c>
      <c r="E191" s="18" t="str">
        <f t="shared" si="33"/>
        <v>18橙3</v>
      </c>
      <c r="G191" s="15" t="s">
        <v>72</v>
      </c>
      <c r="H191" s="15" t="s">
        <v>85</v>
      </c>
      <c r="I191" s="15" t="s">
        <v>76</v>
      </c>
      <c r="J191">
        <v>3</v>
      </c>
      <c r="K191">
        <v>0</v>
      </c>
      <c r="L191">
        <v>1428</v>
      </c>
      <c r="N191" s="18">
        <f>VLOOKUP(H191,Sheet4!A:B,2,0)</f>
        <v>28</v>
      </c>
      <c r="O191" s="18" t="str">
        <f t="shared" si="34"/>
        <v>28绿3</v>
      </c>
      <c r="P191" s="18">
        <f t="shared" si="35"/>
        <v>240</v>
      </c>
      <c r="Q191" s="18" t="str">
        <f t="shared" si="43"/>
        <v/>
      </c>
      <c r="R191" s="18" t="str">
        <f t="shared" si="36"/>
        <v/>
      </c>
      <c r="S191" s="18">
        <f t="shared" si="37"/>
        <v>240</v>
      </c>
      <c r="T191" s="18">
        <f t="shared" si="38"/>
        <v>1428</v>
      </c>
      <c r="U191" s="18">
        <f t="shared" si="39"/>
        <v>10000</v>
      </c>
      <c r="V191" s="18">
        <f t="shared" si="40"/>
        <v>10000</v>
      </c>
      <c r="W191" s="18" t="str">
        <f t="shared" si="44"/>
        <v>235,232,237,239</v>
      </c>
      <c r="X191" s="18" t="str">
        <f t="shared" si="45"/>
        <v>2500,2500,2500,2500</v>
      </c>
      <c r="Y191" s="18" t="str">
        <f t="shared" si="46"/>
        <v>235,237,233,234,240</v>
      </c>
      <c r="Z191" s="18" t="str">
        <f t="shared" si="47"/>
        <v>1428,1428,1428,1428,1428</v>
      </c>
      <c r="AA191" s="18" t="str">
        <f t="shared" si="41"/>
        <v>235,232,237,239|235,237,233,234,240</v>
      </c>
      <c r="AB191" s="18" t="str">
        <f t="shared" si="42"/>
        <v>2500,2500,2500,2500|1428,1428,1428,1428,1428</v>
      </c>
      <c r="AC191" s="18">
        <f>VLOOKUP(I191,Sheet4!D:E,2,0)*1000+J191*100</f>
        <v>2300</v>
      </c>
    </row>
    <row r="192" spans="1:29" ht="16.5" customHeight="1">
      <c r="A192" s="18">
        <f t="shared" si="52"/>
        <v>433</v>
      </c>
      <c r="B192" s="18">
        <f t="shared" si="52"/>
        <v>18</v>
      </c>
      <c r="C192" s="17">
        <f t="shared" si="53"/>
        <v>3</v>
      </c>
      <c r="D192" s="18" t="str">
        <f t="shared" si="54"/>
        <v>紫</v>
      </c>
      <c r="E192" s="18" t="str">
        <f t="shared" si="33"/>
        <v>18紫3</v>
      </c>
      <c r="G192" s="15" t="s">
        <v>72</v>
      </c>
      <c r="H192" s="15" t="s">
        <v>86</v>
      </c>
      <c r="I192" s="15" t="s">
        <v>76</v>
      </c>
      <c r="J192">
        <v>3</v>
      </c>
      <c r="K192">
        <v>0</v>
      </c>
      <c r="L192">
        <v>1428</v>
      </c>
      <c r="N192" s="18">
        <f>VLOOKUP(H192,Sheet4!A:B,2,0)</f>
        <v>33</v>
      </c>
      <c r="O192" s="18" t="str">
        <f t="shared" si="34"/>
        <v>33绿3</v>
      </c>
      <c r="P192" s="18">
        <f t="shared" si="35"/>
        <v>241</v>
      </c>
      <c r="Q192" s="18" t="str">
        <f t="shared" si="43"/>
        <v/>
      </c>
      <c r="R192" s="18" t="str">
        <f t="shared" si="36"/>
        <v/>
      </c>
      <c r="S192" s="18">
        <f t="shared" si="37"/>
        <v>241</v>
      </c>
      <c r="T192" s="18">
        <f t="shared" si="38"/>
        <v>1428</v>
      </c>
      <c r="U192" s="18">
        <f t="shared" si="39"/>
        <v>10000</v>
      </c>
      <c r="V192" s="18">
        <f t="shared" si="40"/>
        <v>10000</v>
      </c>
      <c r="W192" s="18" t="str">
        <f t="shared" si="44"/>
        <v>235,232,237,239</v>
      </c>
      <c r="X192" s="18" t="str">
        <f t="shared" si="45"/>
        <v>2500,2500,2500,2500</v>
      </c>
      <c r="Y192" s="18" t="str">
        <f t="shared" si="46"/>
        <v>235,237,233,234,240,241</v>
      </c>
      <c r="Z192" s="18" t="str">
        <f t="shared" si="47"/>
        <v>1428,1428,1428,1428,1428,1428</v>
      </c>
      <c r="AA192" s="18" t="str">
        <f t="shared" si="41"/>
        <v>235,232,237,239|235,237,233,234,240,241</v>
      </c>
      <c r="AB192" s="18" t="str">
        <f t="shared" si="42"/>
        <v>2500,2500,2500,2500|1428,1428,1428,1428,1428,1428</v>
      </c>
      <c r="AC192" s="18">
        <f>VLOOKUP(I192,Sheet4!D:E,2,0)*1000+J192*100</f>
        <v>2300</v>
      </c>
    </row>
    <row r="193" spans="1:29" ht="16.5" customHeight="1">
      <c r="A193" s="18">
        <f t="shared" si="52"/>
        <v>333</v>
      </c>
      <c r="B193" s="18">
        <f t="shared" si="52"/>
        <v>18</v>
      </c>
      <c r="C193" s="17">
        <f t="shared" si="53"/>
        <v>3</v>
      </c>
      <c r="D193" s="18" t="str">
        <f t="shared" si="54"/>
        <v>蓝</v>
      </c>
      <c r="E193" s="18" t="str">
        <f t="shared" ref="E193:E240" si="55">B193&amp;D193&amp;C193</f>
        <v>18蓝3</v>
      </c>
      <c r="G193" s="15" t="s">
        <v>72</v>
      </c>
      <c r="H193" s="15" t="s">
        <v>87</v>
      </c>
      <c r="I193" s="15" t="s">
        <v>76</v>
      </c>
      <c r="J193">
        <v>3</v>
      </c>
      <c r="K193">
        <v>0</v>
      </c>
      <c r="L193">
        <v>1432</v>
      </c>
      <c r="N193" s="18">
        <f>VLOOKUP(H193,Sheet4!A:B,2,0)</f>
        <v>61</v>
      </c>
      <c r="O193" s="18" t="str">
        <f t="shared" si="34"/>
        <v>61绿3</v>
      </c>
      <c r="P193" s="18">
        <f t="shared" si="35"/>
        <v>242</v>
      </c>
      <c r="Q193" s="18" t="str">
        <f t="shared" si="43"/>
        <v/>
      </c>
      <c r="R193" s="18" t="str">
        <f t="shared" si="36"/>
        <v/>
      </c>
      <c r="S193" s="18">
        <f t="shared" si="37"/>
        <v>242</v>
      </c>
      <c r="T193" s="18">
        <f t="shared" si="38"/>
        <v>1432</v>
      </c>
      <c r="U193" s="18">
        <f t="shared" si="39"/>
        <v>10000</v>
      </c>
      <c r="V193" s="18">
        <f t="shared" si="40"/>
        <v>10000</v>
      </c>
      <c r="W193" s="18" t="str">
        <f t="shared" si="44"/>
        <v>235,232,237,239</v>
      </c>
      <c r="X193" s="18" t="str">
        <f t="shared" si="45"/>
        <v>2500,2500,2500,2500</v>
      </c>
      <c r="Y193" s="18" t="str">
        <f t="shared" si="46"/>
        <v>235,237,233,234,240,241,242</v>
      </c>
      <c r="Z193" s="18" t="str">
        <f t="shared" si="47"/>
        <v>1428,1428,1428,1428,1428,1428,1432</v>
      </c>
      <c r="AA193" s="18" t="str">
        <f t="shared" si="41"/>
        <v>235,232,237,239|235,237,233,234,240,241,242</v>
      </c>
      <c r="AB193" s="18" t="str">
        <f t="shared" si="42"/>
        <v>2500,2500,2500,2500|1428,1428,1428,1428,1428,1428,1432</v>
      </c>
      <c r="AC193" s="18">
        <f>VLOOKUP(I193,Sheet4!D:E,2,0)*1000+J193*100</f>
        <v>2300</v>
      </c>
    </row>
    <row r="194" spans="1:29" ht="16.5" customHeight="1">
      <c r="A194" s="18">
        <f t="shared" si="52"/>
        <v>233</v>
      </c>
      <c r="B194" s="18">
        <f t="shared" si="52"/>
        <v>18</v>
      </c>
      <c r="C194" s="17">
        <f t="shared" si="53"/>
        <v>3</v>
      </c>
      <c r="D194" s="18" t="str">
        <f t="shared" si="54"/>
        <v>绿</v>
      </c>
      <c r="E194" s="18" t="str">
        <f t="shared" si="55"/>
        <v>18绿3</v>
      </c>
      <c r="G194" s="15" t="s">
        <v>72</v>
      </c>
      <c r="H194" s="15" t="s">
        <v>73</v>
      </c>
      <c r="I194" s="15" t="s">
        <v>78</v>
      </c>
      <c r="J194">
        <v>0</v>
      </c>
      <c r="K194">
        <v>0</v>
      </c>
      <c r="L194">
        <v>0</v>
      </c>
      <c r="N194" s="18">
        <f>VLOOKUP(H194,Sheet4!A:B,2,0)</f>
        <v>4</v>
      </c>
      <c r="O194" s="18" t="str">
        <f t="shared" ref="O194:O241" si="56">N194&amp;I194&amp;J194</f>
        <v>4白0</v>
      </c>
      <c r="P194" s="18">
        <f t="shared" ref="P194:P241" si="57">INDEX(A:A,MATCH(O194,E:E,0))</f>
        <v>106</v>
      </c>
      <c r="Q194" s="18" t="str">
        <f t="shared" si="43"/>
        <v/>
      </c>
      <c r="R194" s="18" t="str">
        <f t="shared" ref="R194:R241" si="58">IF(K194=0,"",INT(K194/SUMIFS(K:K,$I:$I,"="&amp;$I194,$J:$J,"="&amp;$J194)*10000))</f>
        <v/>
      </c>
      <c r="S194" s="18" t="str">
        <f t="shared" ref="S194:S241" si="59">IF(L194&gt;0,$P194,"")</f>
        <v/>
      </c>
      <c r="T194" s="18" t="str">
        <f t="shared" ref="T194:T241" si="60">IF(L194=0,"",INT(L194/SUMIFS(L:L,$I:$I,"="&amp;$I194,$J:$J,"="&amp;$J194)*10000))</f>
        <v/>
      </c>
      <c r="U194" s="18">
        <f t="shared" ref="U194:U241" si="61">SUMIFS(R:R,J:J,"="&amp;J194,I:I,"="&amp;I194)</f>
        <v>10000</v>
      </c>
      <c r="V194" s="18">
        <f t="shared" ref="V194:V241" si="62">SUMIFS(T:T,J:J,"="&amp;J194,I:I,"="&amp;I194)</f>
        <v>10000</v>
      </c>
      <c r="W194" s="18" t="str">
        <f t="shared" si="44"/>
        <v/>
      </c>
      <c r="X194" s="18" t="str">
        <f t="shared" si="45"/>
        <v/>
      </c>
      <c r="Y194" s="18" t="str">
        <f t="shared" si="46"/>
        <v/>
      </c>
      <c r="Z194" s="18" t="str">
        <f t="shared" si="47"/>
        <v/>
      </c>
      <c r="AA194" s="18" t="str">
        <f t="shared" ref="AA194:AA241" si="63">W194&amp;"|"&amp;Y194</f>
        <v>|</v>
      </c>
      <c r="AB194" s="18" t="str">
        <f t="shared" ref="AB194:AB241" si="64">X194&amp;"|"&amp;Z194</f>
        <v>|</v>
      </c>
      <c r="AC194" s="18">
        <f>VLOOKUP(I194,Sheet4!D:E,2,0)*1000+J194*100</f>
        <v>1000</v>
      </c>
    </row>
    <row r="195" spans="1:29" ht="16.5" customHeight="1">
      <c r="A195" s="18">
        <f t="shared" si="52"/>
        <v>133</v>
      </c>
      <c r="B195" s="18">
        <f t="shared" si="52"/>
        <v>18</v>
      </c>
      <c r="C195" s="17">
        <f t="shared" si="53"/>
        <v>3</v>
      </c>
      <c r="D195" s="18" t="str">
        <f t="shared" si="54"/>
        <v>白</v>
      </c>
      <c r="E195" s="18" t="str">
        <f t="shared" si="55"/>
        <v>18白3</v>
      </c>
      <c r="G195" s="15" t="s">
        <v>72</v>
      </c>
      <c r="H195" s="15" t="s">
        <v>75</v>
      </c>
      <c r="I195" s="15" t="s">
        <v>78</v>
      </c>
      <c r="J195">
        <v>0</v>
      </c>
      <c r="K195">
        <v>0</v>
      </c>
      <c r="L195">
        <v>0</v>
      </c>
      <c r="N195" s="18">
        <f>VLOOKUP(H195,Sheet4!A:B,2,0)</f>
        <v>9</v>
      </c>
      <c r="O195" s="18" t="str">
        <f t="shared" si="56"/>
        <v>9白0</v>
      </c>
      <c r="P195" s="18">
        <f t="shared" si="57"/>
        <v>101</v>
      </c>
      <c r="Q195" s="18" t="str">
        <f t="shared" ref="Q195:Q241" si="65">IF(K195&gt;0,P195,"")</f>
        <v/>
      </c>
      <c r="R195" s="18" t="str">
        <f t="shared" si="58"/>
        <v/>
      </c>
      <c r="S195" s="18" t="str">
        <f t="shared" si="59"/>
        <v/>
      </c>
      <c r="T195" s="18" t="str">
        <f t="shared" si="60"/>
        <v/>
      </c>
      <c r="U195" s="18">
        <f t="shared" si="61"/>
        <v>10000</v>
      </c>
      <c r="V195" s="18">
        <f t="shared" si="62"/>
        <v>10000</v>
      </c>
      <c r="W195" s="18" t="str">
        <f t="shared" si="44"/>
        <v/>
      </c>
      <c r="X195" s="18" t="str">
        <f t="shared" si="45"/>
        <v/>
      </c>
      <c r="Y195" s="18" t="str">
        <f t="shared" si="46"/>
        <v/>
      </c>
      <c r="Z195" s="18" t="str">
        <f t="shared" si="47"/>
        <v/>
      </c>
      <c r="AA195" s="18" t="str">
        <f t="shared" si="63"/>
        <v>|</v>
      </c>
      <c r="AB195" s="18" t="str">
        <f t="shared" si="64"/>
        <v>|</v>
      </c>
      <c r="AC195" s="18">
        <f>VLOOKUP(I195,Sheet4!D:E,2,0)*1000+J195*100</f>
        <v>1000</v>
      </c>
    </row>
    <row r="196" spans="1:29" ht="16.5" customHeight="1">
      <c r="A196" s="18">
        <f t="shared" si="52"/>
        <v>534</v>
      </c>
      <c r="B196" s="18">
        <f t="shared" si="52"/>
        <v>23</v>
      </c>
      <c r="C196" s="17">
        <f t="shared" si="53"/>
        <v>3</v>
      </c>
      <c r="D196" s="18" t="str">
        <f t="shared" si="54"/>
        <v>橙</v>
      </c>
      <c r="E196" s="18" t="str">
        <f t="shared" si="55"/>
        <v>23橙3</v>
      </c>
      <c r="G196" s="15" t="s">
        <v>72</v>
      </c>
      <c r="H196" s="15" t="s">
        <v>77</v>
      </c>
      <c r="I196" s="15" t="s">
        <v>78</v>
      </c>
      <c r="J196">
        <v>0</v>
      </c>
      <c r="K196">
        <v>0</v>
      </c>
      <c r="L196">
        <v>0</v>
      </c>
      <c r="N196" s="18">
        <f>VLOOKUP(H196,Sheet4!A:B,2,0)</f>
        <v>14</v>
      </c>
      <c r="O196" s="18" t="str">
        <f t="shared" si="56"/>
        <v>14白0</v>
      </c>
      <c r="P196" s="18">
        <f t="shared" si="57"/>
        <v>108</v>
      </c>
      <c r="Q196" s="18" t="str">
        <f t="shared" si="65"/>
        <v/>
      </c>
      <c r="R196" s="18" t="str">
        <f t="shared" si="58"/>
        <v/>
      </c>
      <c r="S196" s="18" t="str">
        <f t="shared" si="59"/>
        <v/>
      </c>
      <c r="T196" s="18" t="str">
        <f t="shared" si="60"/>
        <v/>
      </c>
      <c r="U196" s="18">
        <f t="shared" si="61"/>
        <v>10000</v>
      </c>
      <c r="V196" s="18">
        <f t="shared" si="62"/>
        <v>10000</v>
      </c>
      <c r="W196" s="18" t="str">
        <f t="shared" ref="W196:W241" si="66">IF(AND(I195=I196,J195=J196),IF(AND(Q196&lt;&gt;"",W195&lt;&gt;""),W195&amp;","&amp;Q196,IF(Q196&lt;&gt;"",Q196,W195)),Q196)</f>
        <v/>
      </c>
      <c r="X196" s="18" t="str">
        <f t="shared" ref="X196:X241" si="67">IF(AND($I195=$I196,$J195=$J196),IF(AND(R196&lt;&gt;"",X195&lt;&gt;""),X195&amp;","&amp;R196,IF(R196&lt;&gt;"",R196,X195)),R196)</f>
        <v/>
      </c>
      <c r="Y196" s="18" t="str">
        <f t="shared" ref="Y196:Y241" si="68">IF(AND($I195=$I196,$J195=$J196),IF(AND(S196&lt;&gt;"",Y195&lt;&gt;""),Y195&amp;","&amp;S196,IF(S196&lt;&gt;"",S196,Y195)),S196)</f>
        <v/>
      </c>
      <c r="Z196" s="18" t="str">
        <f t="shared" ref="Z196:Z241" si="69">IF(AND($I195=$I196,$J195=$J196),IF(AND(T196&lt;&gt;"",Z195&lt;&gt;""),Z195&amp;","&amp;T196,IF(T196&lt;&gt;"",T196,Z195)),T196)</f>
        <v/>
      </c>
      <c r="AA196" s="18" t="str">
        <f t="shared" si="63"/>
        <v>|</v>
      </c>
      <c r="AB196" s="18" t="str">
        <f t="shared" si="64"/>
        <v>|</v>
      </c>
      <c r="AC196" s="18">
        <f>VLOOKUP(I196,Sheet4!D:E,2,0)*1000+J196*100</f>
        <v>1000</v>
      </c>
    </row>
    <row r="197" spans="1:29" ht="16.5" customHeight="1">
      <c r="A197" s="18">
        <f t="shared" si="52"/>
        <v>434</v>
      </c>
      <c r="B197" s="18">
        <f t="shared" si="52"/>
        <v>23</v>
      </c>
      <c r="C197" s="17">
        <f t="shared" si="53"/>
        <v>3</v>
      </c>
      <c r="D197" s="18" t="str">
        <f t="shared" si="54"/>
        <v>紫</v>
      </c>
      <c r="E197" s="18" t="str">
        <f t="shared" si="55"/>
        <v>23紫3</v>
      </c>
      <c r="G197" s="15" t="s">
        <v>72</v>
      </c>
      <c r="H197" s="15" t="s">
        <v>79</v>
      </c>
      <c r="I197" s="15" t="s">
        <v>78</v>
      </c>
      <c r="J197">
        <v>0</v>
      </c>
      <c r="K197">
        <v>1</v>
      </c>
      <c r="L197">
        <v>1428</v>
      </c>
      <c r="N197" s="18">
        <f>VLOOKUP(H197,Sheet4!A:B,2,0)</f>
        <v>5</v>
      </c>
      <c r="O197" s="18" t="str">
        <f t="shared" si="56"/>
        <v>5白0</v>
      </c>
      <c r="P197" s="18">
        <f t="shared" si="57"/>
        <v>105</v>
      </c>
      <c r="Q197" s="18">
        <f t="shared" si="65"/>
        <v>105</v>
      </c>
      <c r="R197" s="18">
        <f t="shared" si="58"/>
        <v>5000</v>
      </c>
      <c r="S197" s="18">
        <f t="shared" si="59"/>
        <v>105</v>
      </c>
      <c r="T197" s="18">
        <f t="shared" si="60"/>
        <v>1428</v>
      </c>
      <c r="U197" s="18">
        <f t="shared" si="61"/>
        <v>10000</v>
      </c>
      <c r="V197" s="18">
        <f t="shared" si="62"/>
        <v>10000</v>
      </c>
      <c r="W197" s="18">
        <f t="shared" si="66"/>
        <v>105</v>
      </c>
      <c r="X197" s="18">
        <f t="shared" si="67"/>
        <v>5000</v>
      </c>
      <c r="Y197" s="18">
        <f t="shared" si="68"/>
        <v>105</v>
      </c>
      <c r="Z197" s="18">
        <f t="shared" si="69"/>
        <v>1428</v>
      </c>
      <c r="AA197" s="18" t="str">
        <f t="shared" si="63"/>
        <v>105|105</v>
      </c>
      <c r="AB197" s="18" t="str">
        <f t="shared" si="64"/>
        <v>5000|1428</v>
      </c>
      <c r="AC197" s="18">
        <f>VLOOKUP(I197,Sheet4!D:E,2,0)*1000+J197*100</f>
        <v>1000</v>
      </c>
    </row>
    <row r="198" spans="1:29" ht="16.5" customHeight="1">
      <c r="A198" s="18">
        <f t="shared" si="52"/>
        <v>334</v>
      </c>
      <c r="B198" s="18">
        <f t="shared" si="52"/>
        <v>23</v>
      </c>
      <c r="C198" s="17">
        <f t="shared" si="53"/>
        <v>3</v>
      </c>
      <c r="D198" s="18" t="str">
        <f t="shared" si="54"/>
        <v>蓝</v>
      </c>
      <c r="E198" s="18" t="str">
        <f t="shared" si="55"/>
        <v>23蓝3</v>
      </c>
      <c r="G198" s="15" t="s">
        <v>72</v>
      </c>
      <c r="H198" s="15" t="s">
        <v>80</v>
      </c>
      <c r="I198" s="15" t="s">
        <v>78</v>
      </c>
      <c r="J198">
        <v>0</v>
      </c>
      <c r="K198">
        <v>1</v>
      </c>
      <c r="L198">
        <v>0</v>
      </c>
      <c r="N198" s="18">
        <f>VLOOKUP(H198,Sheet4!A:B,2,0)</f>
        <v>10</v>
      </c>
      <c r="O198" s="18" t="str">
        <f t="shared" si="56"/>
        <v>10白0</v>
      </c>
      <c r="P198" s="18">
        <f t="shared" si="57"/>
        <v>102</v>
      </c>
      <c r="Q198" s="18">
        <f t="shared" si="65"/>
        <v>102</v>
      </c>
      <c r="R198" s="18">
        <f t="shared" si="58"/>
        <v>5000</v>
      </c>
      <c r="S198" s="18" t="str">
        <f t="shared" si="59"/>
        <v/>
      </c>
      <c r="T198" s="18" t="str">
        <f t="shared" si="60"/>
        <v/>
      </c>
      <c r="U198" s="18">
        <f t="shared" si="61"/>
        <v>10000</v>
      </c>
      <c r="V198" s="18">
        <f t="shared" si="62"/>
        <v>10000</v>
      </c>
      <c r="W198" s="18" t="str">
        <f t="shared" si="66"/>
        <v>105,102</v>
      </c>
      <c r="X198" s="18" t="str">
        <f t="shared" si="67"/>
        <v>5000,5000</v>
      </c>
      <c r="Y198" s="18">
        <f t="shared" si="68"/>
        <v>105</v>
      </c>
      <c r="Z198" s="18">
        <f t="shared" si="69"/>
        <v>1428</v>
      </c>
      <c r="AA198" s="18" t="str">
        <f t="shared" si="63"/>
        <v>105,102|105</v>
      </c>
      <c r="AB198" s="18" t="str">
        <f t="shared" si="64"/>
        <v>5000,5000|1428</v>
      </c>
      <c r="AC198" s="18">
        <f>VLOOKUP(I198,Sheet4!D:E,2,0)*1000+J198*100</f>
        <v>1000</v>
      </c>
    </row>
    <row r="199" spans="1:29" ht="16.5" customHeight="1">
      <c r="A199" s="18">
        <f t="shared" si="52"/>
        <v>234</v>
      </c>
      <c r="B199" s="18">
        <f t="shared" si="52"/>
        <v>23</v>
      </c>
      <c r="C199" s="17">
        <f t="shared" si="53"/>
        <v>3</v>
      </c>
      <c r="D199" s="18" t="str">
        <f t="shared" si="54"/>
        <v>绿</v>
      </c>
      <c r="E199" s="18" t="str">
        <f t="shared" si="55"/>
        <v>23绿3</v>
      </c>
      <c r="G199" s="15" t="s">
        <v>72</v>
      </c>
      <c r="H199" s="15" t="s">
        <v>81</v>
      </c>
      <c r="I199" s="15" t="s">
        <v>78</v>
      </c>
      <c r="J199">
        <v>0</v>
      </c>
      <c r="K199">
        <v>0</v>
      </c>
      <c r="L199">
        <v>1428</v>
      </c>
      <c r="N199" s="18">
        <f>VLOOKUP(H199,Sheet4!A:B,2,0)</f>
        <v>15</v>
      </c>
      <c r="O199" s="18" t="str">
        <f t="shared" si="56"/>
        <v>15白0</v>
      </c>
      <c r="P199" s="18">
        <f t="shared" si="57"/>
        <v>107</v>
      </c>
      <c r="Q199" s="18" t="str">
        <f t="shared" si="65"/>
        <v/>
      </c>
      <c r="R199" s="18" t="str">
        <f t="shared" si="58"/>
        <v/>
      </c>
      <c r="S199" s="18">
        <f t="shared" si="59"/>
        <v>107</v>
      </c>
      <c r="T199" s="18">
        <f t="shared" si="60"/>
        <v>1428</v>
      </c>
      <c r="U199" s="18">
        <f t="shared" si="61"/>
        <v>10000</v>
      </c>
      <c r="V199" s="18">
        <f t="shared" si="62"/>
        <v>10000</v>
      </c>
      <c r="W199" s="18" t="str">
        <f t="shared" si="66"/>
        <v>105,102</v>
      </c>
      <c r="X199" s="18" t="str">
        <f t="shared" si="67"/>
        <v>5000,5000</v>
      </c>
      <c r="Y199" s="18" t="str">
        <f t="shared" si="68"/>
        <v>105,107</v>
      </c>
      <c r="Z199" s="18" t="str">
        <f t="shared" si="69"/>
        <v>1428,1428</v>
      </c>
      <c r="AA199" s="18" t="str">
        <f t="shared" si="63"/>
        <v>105,102|105,107</v>
      </c>
      <c r="AB199" s="18" t="str">
        <f t="shared" si="64"/>
        <v>5000,5000|1428,1428</v>
      </c>
      <c r="AC199" s="18">
        <f>VLOOKUP(I199,Sheet4!D:E,2,0)*1000+J199*100</f>
        <v>1000</v>
      </c>
    </row>
    <row r="200" spans="1:29" ht="16.5" customHeight="1">
      <c r="A200" s="18">
        <f t="shared" si="52"/>
        <v>134</v>
      </c>
      <c r="B200" s="18">
        <f t="shared" si="52"/>
        <v>23</v>
      </c>
      <c r="C200" s="17">
        <f t="shared" si="53"/>
        <v>3</v>
      </c>
      <c r="D200" s="18" t="str">
        <f t="shared" si="54"/>
        <v>白</v>
      </c>
      <c r="E200" s="18" t="str">
        <f t="shared" si="55"/>
        <v>23白3</v>
      </c>
      <c r="G200" s="15" t="s">
        <v>72</v>
      </c>
      <c r="H200" s="15" t="s">
        <v>82</v>
      </c>
      <c r="I200" s="15" t="s">
        <v>78</v>
      </c>
      <c r="J200">
        <v>0</v>
      </c>
      <c r="K200">
        <v>0</v>
      </c>
      <c r="L200">
        <v>1428</v>
      </c>
      <c r="N200" s="18">
        <f>VLOOKUP(H200,Sheet4!A:B,2,0)</f>
        <v>18</v>
      </c>
      <c r="O200" s="18" t="str">
        <f t="shared" si="56"/>
        <v>18白0</v>
      </c>
      <c r="P200" s="18">
        <f t="shared" si="57"/>
        <v>103</v>
      </c>
      <c r="Q200" s="18" t="str">
        <f t="shared" si="65"/>
        <v/>
      </c>
      <c r="R200" s="18" t="str">
        <f t="shared" si="58"/>
        <v/>
      </c>
      <c r="S200" s="18">
        <f t="shared" si="59"/>
        <v>103</v>
      </c>
      <c r="T200" s="18">
        <f t="shared" si="60"/>
        <v>1428</v>
      </c>
      <c r="U200" s="18">
        <f t="shared" si="61"/>
        <v>10000</v>
      </c>
      <c r="V200" s="18">
        <f t="shared" si="62"/>
        <v>10000</v>
      </c>
      <c r="W200" s="18" t="str">
        <f t="shared" si="66"/>
        <v>105,102</v>
      </c>
      <c r="X200" s="18" t="str">
        <f t="shared" si="67"/>
        <v>5000,5000</v>
      </c>
      <c r="Y200" s="18" t="str">
        <f t="shared" si="68"/>
        <v>105,107,103</v>
      </c>
      <c r="Z200" s="18" t="str">
        <f t="shared" si="69"/>
        <v>1428,1428,1428</v>
      </c>
      <c r="AA200" s="18" t="str">
        <f t="shared" si="63"/>
        <v>105,102|105,107,103</v>
      </c>
      <c r="AB200" s="18" t="str">
        <f t="shared" si="64"/>
        <v>5000,5000|1428,1428,1428</v>
      </c>
      <c r="AC200" s="18">
        <f>VLOOKUP(I200,Sheet4!D:E,2,0)*1000+J200*100</f>
        <v>1000</v>
      </c>
    </row>
    <row r="201" spans="1:29" ht="16.5" customHeight="1">
      <c r="A201" s="18">
        <f t="shared" ref="A201:B220" si="70">A141</f>
        <v>535</v>
      </c>
      <c r="B201" s="18">
        <f t="shared" si="70"/>
        <v>5</v>
      </c>
      <c r="C201" s="17">
        <f t="shared" si="53"/>
        <v>3</v>
      </c>
      <c r="D201" s="18" t="str">
        <f t="shared" si="54"/>
        <v>橙</v>
      </c>
      <c r="E201" s="18" t="str">
        <f t="shared" si="55"/>
        <v>5橙3</v>
      </c>
      <c r="G201" s="15" t="s">
        <v>72</v>
      </c>
      <c r="H201" s="15" t="s">
        <v>83</v>
      </c>
      <c r="I201" s="15" t="s">
        <v>78</v>
      </c>
      <c r="J201">
        <v>0</v>
      </c>
      <c r="K201">
        <v>0</v>
      </c>
      <c r="L201">
        <v>1428</v>
      </c>
      <c r="N201" s="18">
        <f>VLOOKUP(H201,Sheet4!A:B,2,0)</f>
        <v>23</v>
      </c>
      <c r="O201" s="18" t="str">
        <f t="shared" si="56"/>
        <v>23白0</v>
      </c>
      <c r="P201" s="18">
        <f t="shared" si="57"/>
        <v>104</v>
      </c>
      <c r="Q201" s="18" t="str">
        <f t="shared" si="65"/>
        <v/>
      </c>
      <c r="R201" s="18" t="str">
        <f t="shared" si="58"/>
        <v/>
      </c>
      <c r="S201" s="18">
        <f t="shared" si="59"/>
        <v>104</v>
      </c>
      <c r="T201" s="18">
        <f t="shared" si="60"/>
        <v>1428</v>
      </c>
      <c r="U201" s="18">
        <f t="shared" si="61"/>
        <v>10000</v>
      </c>
      <c r="V201" s="18">
        <f t="shared" si="62"/>
        <v>10000</v>
      </c>
      <c r="W201" s="18" t="str">
        <f t="shared" si="66"/>
        <v>105,102</v>
      </c>
      <c r="X201" s="18" t="str">
        <f t="shared" si="67"/>
        <v>5000,5000</v>
      </c>
      <c r="Y201" s="18" t="str">
        <f t="shared" si="68"/>
        <v>105,107,103,104</v>
      </c>
      <c r="Z201" s="18" t="str">
        <f t="shared" si="69"/>
        <v>1428,1428,1428,1428</v>
      </c>
      <c r="AA201" s="18" t="str">
        <f t="shared" si="63"/>
        <v>105,102|105,107,103,104</v>
      </c>
      <c r="AB201" s="18" t="str">
        <f t="shared" si="64"/>
        <v>5000,5000|1428,1428,1428,1428</v>
      </c>
      <c r="AC201" s="18">
        <f>VLOOKUP(I201,Sheet4!D:E,2,0)*1000+J201*100</f>
        <v>1000</v>
      </c>
    </row>
    <row r="202" spans="1:29" ht="16.5" customHeight="1">
      <c r="A202" s="18">
        <f t="shared" si="70"/>
        <v>435</v>
      </c>
      <c r="B202" s="18">
        <f t="shared" si="70"/>
        <v>5</v>
      </c>
      <c r="C202" s="17">
        <f t="shared" si="53"/>
        <v>3</v>
      </c>
      <c r="D202" s="18" t="str">
        <f t="shared" si="54"/>
        <v>紫</v>
      </c>
      <c r="E202" s="18" t="str">
        <f t="shared" si="55"/>
        <v>5紫3</v>
      </c>
      <c r="G202" s="15" t="s">
        <v>72</v>
      </c>
      <c r="H202" s="15" t="s">
        <v>84</v>
      </c>
      <c r="I202" s="15" t="s">
        <v>78</v>
      </c>
      <c r="J202">
        <v>0</v>
      </c>
      <c r="K202">
        <v>0</v>
      </c>
      <c r="L202">
        <v>0</v>
      </c>
      <c r="N202" s="18">
        <f>VLOOKUP(H202,Sheet4!A:B,2,0)</f>
        <v>40</v>
      </c>
      <c r="O202" s="18" t="str">
        <f t="shared" si="56"/>
        <v>40白0</v>
      </c>
      <c r="P202" s="18">
        <f t="shared" si="57"/>
        <v>109</v>
      </c>
      <c r="Q202" s="18" t="str">
        <f t="shared" si="65"/>
        <v/>
      </c>
      <c r="R202" s="18" t="str">
        <f t="shared" si="58"/>
        <v/>
      </c>
      <c r="S202" s="18" t="str">
        <f t="shared" si="59"/>
        <v/>
      </c>
      <c r="T202" s="18" t="str">
        <f t="shared" si="60"/>
        <v/>
      </c>
      <c r="U202" s="18">
        <f t="shared" si="61"/>
        <v>10000</v>
      </c>
      <c r="V202" s="18">
        <f t="shared" si="62"/>
        <v>10000</v>
      </c>
      <c r="W202" s="18" t="str">
        <f t="shared" si="66"/>
        <v>105,102</v>
      </c>
      <c r="X202" s="18" t="str">
        <f t="shared" si="67"/>
        <v>5000,5000</v>
      </c>
      <c r="Y202" s="18" t="str">
        <f t="shared" si="68"/>
        <v>105,107,103,104</v>
      </c>
      <c r="Z202" s="18" t="str">
        <f t="shared" si="69"/>
        <v>1428,1428,1428,1428</v>
      </c>
      <c r="AA202" s="18" t="str">
        <f t="shared" si="63"/>
        <v>105,102|105,107,103,104</v>
      </c>
      <c r="AB202" s="18" t="str">
        <f t="shared" si="64"/>
        <v>5000,5000|1428,1428,1428,1428</v>
      </c>
      <c r="AC202" s="18">
        <f>VLOOKUP(I202,Sheet4!D:E,2,0)*1000+J202*100</f>
        <v>1000</v>
      </c>
    </row>
    <row r="203" spans="1:29" ht="16.5" customHeight="1">
      <c r="A203" s="18">
        <f t="shared" si="70"/>
        <v>335</v>
      </c>
      <c r="B203" s="18">
        <f t="shared" si="70"/>
        <v>5</v>
      </c>
      <c r="C203" s="17">
        <f t="shared" si="53"/>
        <v>3</v>
      </c>
      <c r="D203" s="18" t="str">
        <f t="shared" si="54"/>
        <v>蓝</v>
      </c>
      <c r="E203" s="18" t="str">
        <f t="shared" si="55"/>
        <v>5蓝3</v>
      </c>
      <c r="G203" s="15" t="s">
        <v>72</v>
      </c>
      <c r="H203" s="15" t="s">
        <v>85</v>
      </c>
      <c r="I203" s="15" t="s">
        <v>78</v>
      </c>
      <c r="J203">
        <v>0</v>
      </c>
      <c r="K203">
        <v>0</v>
      </c>
      <c r="L203">
        <v>1428</v>
      </c>
      <c r="N203" s="18">
        <f>VLOOKUP(H203,Sheet4!A:B,2,0)</f>
        <v>28</v>
      </c>
      <c r="O203" s="18" t="str">
        <f t="shared" si="56"/>
        <v>28白0</v>
      </c>
      <c r="P203" s="18">
        <f t="shared" si="57"/>
        <v>110</v>
      </c>
      <c r="Q203" s="18" t="str">
        <f t="shared" si="65"/>
        <v/>
      </c>
      <c r="R203" s="18" t="str">
        <f t="shared" si="58"/>
        <v/>
      </c>
      <c r="S203" s="18">
        <f t="shared" si="59"/>
        <v>110</v>
      </c>
      <c r="T203" s="18">
        <f t="shared" si="60"/>
        <v>1428</v>
      </c>
      <c r="U203" s="18">
        <f t="shared" si="61"/>
        <v>10000</v>
      </c>
      <c r="V203" s="18">
        <f t="shared" si="62"/>
        <v>10000</v>
      </c>
      <c r="W203" s="18" t="str">
        <f t="shared" si="66"/>
        <v>105,102</v>
      </c>
      <c r="X203" s="18" t="str">
        <f t="shared" si="67"/>
        <v>5000,5000</v>
      </c>
      <c r="Y203" s="18" t="str">
        <f t="shared" si="68"/>
        <v>105,107,103,104,110</v>
      </c>
      <c r="Z203" s="18" t="str">
        <f t="shared" si="69"/>
        <v>1428,1428,1428,1428,1428</v>
      </c>
      <c r="AA203" s="18" t="str">
        <f t="shared" si="63"/>
        <v>105,102|105,107,103,104,110</v>
      </c>
      <c r="AB203" s="18" t="str">
        <f t="shared" si="64"/>
        <v>5000,5000|1428,1428,1428,1428,1428</v>
      </c>
      <c r="AC203" s="18">
        <f>VLOOKUP(I203,Sheet4!D:E,2,0)*1000+J203*100</f>
        <v>1000</v>
      </c>
    </row>
    <row r="204" spans="1:29" ht="16.5" customHeight="1">
      <c r="A204" s="18">
        <f t="shared" si="70"/>
        <v>235</v>
      </c>
      <c r="B204" s="18">
        <f t="shared" si="70"/>
        <v>5</v>
      </c>
      <c r="C204" s="17">
        <f t="shared" si="53"/>
        <v>3</v>
      </c>
      <c r="D204" s="18" t="str">
        <f t="shared" si="54"/>
        <v>绿</v>
      </c>
      <c r="E204" s="18" t="str">
        <f t="shared" si="55"/>
        <v>5绿3</v>
      </c>
      <c r="G204" s="15" t="s">
        <v>72</v>
      </c>
      <c r="H204" s="15" t="s">
        <v>86</v>
      </c>
      <c r="I204" s="15" t="s">
        <v>78</v>
      </c>
      <c r="J204">
        <v>0</v>
      </c>
      <c r="K204">
        <v>0</v>
      </c>
      <c r="L204">
        <v>1428</v>
      </c>
      <c r="N204" s="18">
        <f>VLOOKUP(H204,Sheet4!A:B,2,0)</f>
        <v>33</v>
      </c>
      <c r="O204" s="18" t="str">
        <f t="shared" si="56"/>
        <v>33白0</v>
      </c>
      <c r="P204" s="18">
        <f t="shared" si="57"/>
        <v>111</v>
      </c>
      <c r="Q204" s="18" t="str">
        <f t="shared" si="65"/>
        <v/>
      </c>
      <c r="R204" s="18" t="str">
        <f t="shared" si="58"/>
        <v/>
      </c>
      <c r="S204" s="18">
        <f t="shared" si="59"/>
        <v>111</v>
      </c>
      <c r="T204" s="18">
        <f t="shared" si="60"/>
        <v>1428</v>
      </c>
      <c r="U204" s="18">
        <f t="shared" si="61"/>
        <v>10000</v>
      </c>
      <c r="V204" s="18">
        <f t="shared" si="62"/>
        <v>10000</v>
      </c>
      <c r="W204" s="18" t="str">
        <f t="shared" si="66"/>
        <v>105,102</v>
      </c>
      <c r="X204" s="18" t="str">
        <f t="shared" si="67"/>
        <v>5000,5000</v>
      </c>
      <c r="Y204" s="18" t="str">
        <f t="shared" si="68"/>
        <v>105,107,103,104,110,111</v>
      </c>
      <c r="Z204" s="18" t="str">
        <f t="shared" si="69"/>
        <v>1428,1428,1428,1428,1428,1428</v>
      </c>
      <c r="AA204" s="18" t="str">
        <f t="shared" si="63"/>
        <v>105,102|105,107,103,104,110,111</v>
      </c>
      <c r="AB204" s="18" t="str">
        <f t="shared" si="64"/>
        <v>5000,5000|1428,1428,1428,1428,1428,1428</v>
      </c>
      <c r="AC204" s="18">
        <f>VLOOKUP(I204,Sheet4!D:E,2,0)*1000+J204*100</f>
        <v>1000</v>
      </c>
    </row>
    <row r="205" spans="1:29" ht="16.5" customHeight="1">
      <c r="A205" s="18">
        <f t="shared" si="70"/>
        <v>135</v>
      </c>
      <c r="B205" s="18">
        <f t="shared" si="70"/>
        <v>5</v>
      </c>
      <c r="C205" s="17">
        <f t="shared" si="53"/>
        <v>3</v>
      </c>
      <c r="D205" s="18" t="str">
        <f t="shared" si="54"/>
        <v>白</v>
      </c>
      <c r="E205" s="18" t="str">
        <f t="shared" si="55"/>
        <v>5白3</v>
      </c>
      <c r="G205" s="15" t="s">
        <v>72</v>
      </c>
      <c r="H205" s="15" t="s">
        <v>87</v>
      </c>
      <c r="I205" s="15" t="s">
        <v>78</v>
      </c>
      <c r="J205">
        <v>0</v>
      </c>
      <c r="K205">
        <v>0</v>
      </c>
      <c r="L205">
        <v>1432</v>
      </c>
      <c r="N205" s="18">
        <f>VLOOKUP(H205,Sheet4!A:B,2,0)</f>
        <v>61</v>
      </c>
      <c r="O205" s="18" t="str">
        <f t="shared" si="56"/>
        <v>61白0</v>
      </c>
      <c r="P205" s="18">
        <f t="shared" si="57"/>
        <v>112</v>
      </c>
      <c r="Q205" s="18" t="str">
        <f t="shared" si="65"/>
        <v/>
      </c>
      <c r="R205" s="18" t="str">
        <f t="shared" si="58"/>
        <v/>
      </c>
      <c r="S205" s="18">
        <f t="shared" si="59"/>
        <v>112</v>
      </c>
      <c r="T205" s="18">
        <f t="shared" si="60"/>
        <v>1432</v>
      </c>
      <c r="U205" s="18">
        <f t="shared" si="61"/>
        <v>10000</v>
      </c>
      <c r="V205" s="18">
        <f t="shared" si="62"/>
        <v>10000</v>
      </c>
      <c r="W205" s="18" t="str">
        <f t="shared" si="66"/>
        <v>105,102</v>
      </c>
      <c r="X205" s="18" t="str">
        <f t="shared" si="67"/>
        <v>5000,5000</v>
      </c>
      <c r="Y205" s="18" t="str">
        <f t="shared" si="68"/>
        <v>105,107,103,104,110,111,112</v>
      </c>
      <c r="Z205" s="18" t="str">
        <f t="shared" si="69"/>
        <v>1428,1428,1428,1428,1428,1428,1432</v>
      </c>
      <c r="AA205" s="18" t="str">
        <f t="shared" si="63"/>
        <v>105,102|105,107,103,104,110,111,112</v>
      </c>
      <c r="AB205" s="18" t="str">
        <f t="shared" si="64"/>
        <v>5000,5000|1428,1428,1428,1428,1428,1428,1432</v>
      </c>
      <c r="AC205" s="18">
        <f>VLOOKUP(I205,Sheet4!D:E,2,0)*1000+J205*100</f>
        <v>1000</v>
      </c>
    </row>
    <row r="206" spans="1:29" ht="16.5" customHeight="1">
      <c r="A206" s="18">
        <f t="shared" si="70"/>
        <v>536</v>
      </c>
      <c r="B206" s="18">
        <f t="shared" si="70"/>
        <v>4</v>
      </c>
      <c r="C206" s="17">
        <f t="shared" si="53"/>
        <v>3</v>
      </c>
      <c r="D206" s="18" t="str">
        <f t="shared" si="54"/>
        <v>橙</v>
      </c>
      <c r="E206" s="18" t="str">
        <f t="shared" si="55"/>
        <v>4橙3</v>
      </c>
      <c r="G206" s="15" t="s">
        <v>72</v>
      </c>
      <c r="H206" s="15" t="s">
        <v>73</v>
      </c>
      <c r="I206" s="15" t="s">
        <v>78</v>
      </c>
      <c r="J206">
        <v>1</v>
      </c>
      <c r="K206">
        <v>0</v>
      </c>
      <c r="L206">
        <v>0</v>
      </c>
      <c r="N206" s="18">
        <f>VLOOKUP(H206,Sheet4!A:B,2,0)</f>
        <v>4</v>
      </c>
      <c r="O206" s="18" t="str">
        <f t="shared" si="56"/>
        <v>4白1</v>
      </c>
      <c r="P206" s="18">
        <f t="shared" si="57"/>
        <v>136</v>
      </c>
      <c r="Q206" s="18" t="str">
        <f t="shared" si="65"/>
        <v/>
      </c>
      <c r="R206" s="18" t="str">
        <f t="shared" si="58"/>
        <v/>
      </c>
      <c r="S206" s="18" t="str">
        <f t="shared" si="59"/>
        <v/>
      </c>
      <c r="T206" s="18" t="str">
        <f t="shared" si="60"/>
        <v/>
      </c>
      <c r="U206" s="18">
        <f t="shared" si="61"/>
        <v>10000</v>
      </c>
      <c r="V206" s="18">
        <f t="shared" si="62"/>
        <v>10000</v>
      </c>
      <c r="W206" s="18" t="str">
        <f t="shared" si="66"/>
        <v/>
      </c>
      <c r="X206" s="18" t="str">
        <f t="shared" si="67"/>
        <v/>
      </c>
      <c r="Y206" s="18" t="str">
        <f t="shared" si="68"/>
        <v/>
      </c>
      <c r="Z206" s="18" t="str">
        <f t="shared" si="69"/>
        <v/>
      </c>
      <c r="AA206" s="18" t="str">
        <f t="shared" si="63"/>
        <v>|</v>
      </c>
      <c r="AB206" s="18" t="str">
        <f t="shared" si="64"/>
        <v>|</v>
      </c>
      <c r="AC206" s="18">
        <f>VLOOKUP(I206,Sheet4!D:E,2,0)*1000+J206*100</f>
        <v>1100</v>
      </c>
    </row>
    <row r="207" spans="1:29" ht="16.5" customHeight="1">
      <c r="A207" s="18">
        <f t="shared" si="70"/>
        <v>436</v>
      </c>
      <c r="B207" s="18">
        <f t="shared" si="70"/>
        <v>4</v>
      </c>
      <c r="C207" s="17">
        <f t="shared" si="53"/>
        <v>3</v>
      </c>
      <c r="D207" s="18" t="str">
        <f t="shared" si="54"/>
        <v>紫</v>
      </c>
      <c r="E207" s="18" t="str">
        <f t="shared" si="55"/>
        <v>4紫3</v>
      </c>
      <c r="G207" s="15" t="s">
        <v>72</v>
      </c>
      <c r="H207" s="15" t="s">
        <v>75</v>
      </c>
      <c r="I207" s="15" t="s">
        <v>78</v>
      </c>
      <c r="J207">
        <v>1</v>
      </c>
      <c r="K207">
        <v>0</v>
      </c>
      <c r="L207">
        <v>0</v>
      </c>
      <c r="N207" s="18">
        <f>VLOOKUP(H207,Sheet4!A:B,2,0)</f>
        <v>9</v>
      </c>
      <c r="O207" s="18" t="str">
        <f t="shared" si="56"/>
        <v>9白1</v>
      </c>
      <c r="P207" s="18">
        <f t="shared" si="57"/>
        <v>131</v>
      </c>
      <c r="Q207" s="18" t="str">
        <f t="shared" si="65"/>
        <v/>
      </c>
      <c r="R207" s="18" t="str">
        <f t="shared" si="58"/>
        <v/>
      </c>
      <c r="S207" s="18" t="str">
        <f t="shared" si="59"/>
        <v/>
      </c>
      <c r="T207" s="18" t="str">
        <f t="shared" si="60"/>
        <v/>
      </c>
      <c r="U207" s="18">
        <f t="shared" si="61"/>
        <v>10000</v>
      </c>
      <c r="V207" s="18">
        <f t="shared" si="62"/>
        <v>10000</v>
      </c>
      <c r="W207" s="18" t="str">
        <f t="shared" si="66"/>
        <v/>
      </c>
      <c r="X207" s="18" t="str">
        <f t="shared" si="67"/>
        <v/>
      </c>
      <c r="Y207" s="18" t="str">
        <f t="shared" si="68"/>
        <v/>
      </c>
      <c r="Z207" s="18" t="str">
        <f t="shared" si="69"/>
        <v/>
      </c>
      <c r="AA207" s="18" t="str">
        <f t="shared" si="63"/>
        <v>|</v>
      </c>
      <c r="AB207" s="18" t="str">
        <f t="shared" si="64"/>
        <v>|</v>
      </c>
      <c r="AC207" s="18">
        <f>VLOOKUP(I207,Sheet4!D:E,2,0)*1000+J207*100</f>
        <v>1100</v>
      </c>
    </row>
    <row r="208" spans="1:29" ht="16.5" customHeight="1">
      <c r="A208" s="18">
        <f t="shared" si="70"/>
        <v>336</v>
      </c>
      <c r="B208" s="18">
        <f t="shared" si="70"/>
        <v>4</v>
      </c>
      <c r="C208" s="17">
        <f t="shared" si="53"/>
        <v>3</v>
      </c>
      <c r="D208" s="18" t="str">
        <f t="shared" si="54"/>
        <v>蓝</v>
      </c>
      <c r="E208" s="18" t="str">
        <f t="shared" si="55"/>
        <v>4蓝3</v>
      </c>
      <c r="G208" s="15" t="s">
        <v>72</v>
      </c>
      <c r="H208" s="15" t="s">
        <v>77</v>
      </c>
      <c r="I208" s="15" t="s">
        <v>78</v>
      </c>
      <c r="J208">
        <v>1</v>
      </c>
      <c r="K208">
        <v>0</v>
      </c>
      <c r="L208">
        <v>0</v>
      </c>
      <c r="N208" s="18">
        <f>VLOOKUP(H208,Sheet4!A:B,2,0)</f>
        <v>14</v>
      </c>
      <c r="O208" s="18" t="str">
        <f t="shared" si="56"/>
        <v>14白1</v>
      </c>
      <c r="P208" s="18">
        <f t="shared" si="57"/>
        <v>138</v>
      </c>
      <c r="Q208" s="18" t="str">
        <f t="shared" si="65"/>
        <v/>
      </c>
      <c r="R208" s="18" t="str">
        <f t="shared" si="58"/>
        <v/>
      </c>
      <c r="S208" s="18" t="str">
        <f t="shared" si="59"/>
        <v/>
      </c>
      <c r="T208" s="18" t="str">
        <f t="shared" si="60"/>
        <v/>
      </c>
      <c r="U208" s="18">
        <f t="shared" si="61"/>
        <v>10000</v>
      </c>
      <c r="V208" s="18">
        <f t="shared" si="62"/>
        <v>10000</v>
      </c>
      <c r="W208" s="18" t="str">
        <f t="shared" si="66"/>
        <v/>
      </c>
      <c r="X208" s="18" t="str">
        <f t="shared" si="67"/>
        <v/>
      </c>
      <c r="Y208" s="18" t="str">
        <f t="shared" si="68"/>
        <v/>
      </c>
      <c r="Z208" s="18" t="str">
        <f t="shared" si="69"/>
        <v/>
      </c>
      <c r="AA208" s="18" t="str">
        <f t="shared" si="63"/>
        <v>|</v>
      </c>
      <c r="AB208" s="18" t="str">
        <f t="shared" si="64"/>
        <v>|</v>
      </c>
      <c r="AC208" s="18">
        <f>VLOOKUP(I208,Sheet4!D:E,2,0)*1000+J208*100</f>
        <v>1100</v>
      </c>
    </row>
    <row r="209" spans="1:29" ht="16.5" customHeight="1">
      <c r="A209" s="18">
        <f t="shared" si="70"/>
        <v>236</v>
      </c>
      <c r="B209" s="18">
        <f t="shared" si="70"/>
        <v>4</v>
      </c>
      <c r="C209" s="17">
        <f t="shared" si="53"/>
        <v>3</v>
      </c>
      <c r="D209" s="18" t="str">
        <f t="shared" si="54"/>
        <v>绿</v>
      </c>
      <c r="E209" s="18" t="str">
        <f t="shared" si="55"/>
        <v>4绿3</v>
      </c>
      <c r="G209" s="15" t="s">
        <v>72</v>
      </c>
      <c r="H209" s="15" t="s">
        <v>79</v>
      </c>
      <c r="I209" s="15" t="s">
        <v>78</v>
      </c>
      <c r="J209">
        <v>1</v>
      </c>
      <c r="K209">
        <v>0</v>
      </c>
      <c r="L209">
        <v>1428</v>
      </c>
      <c r="N209" s="18">
        <f>VLOOKUP(H209,Sheet4!A:B,2,0)</f>
        <v>5</v>
      </c>
      <c r="O209" s="18" t="str">
        <f t="shared" si="56"/>
        <v>5白1</v>
      </c>
      <c r="P209" s="18">
        <f t="shared" si="57"/>
        <v>135</v>
      </c>
      <c r="Q209" s="18" t="str">
        <f t="shared" si="65"/>
        <v/>
      </c>
      <c r="R209" s="18" t="str">
        <f t="shared" si="58"/>
        <v/>
      </c>
      <c r="S209" s="18">
        <f t="shared" si="59"/>
        <v>135</v>
      </c>
      <c r="T209" s="18">
        <f t="shared" si="60"/>
        <v>1428</v>
      </c>
      <c r="U209" s="18">
        <f t="shared" si="61"/>
        <v>10000</v>
      </c>
      <c r="V209" s="18">
        <f t="shared" si="62"/>
        <v>10000</v>
      </c>
      <c r="W209" s="18" t="str">
        <f t="shared" si="66"/>
        <v/>
      </c>
      <c r="X209" s="18" t="str">
        <f t="shared" si="67"/>
        <v/>
      </c>
      <c r="Y209" s="18">
        <f t="shared" si="68"/>
        <v>135</v>
      </c>
      <c r="Z209" s="18">
        <f t="shared" si="69"/>
        <v>1428</v>
      </c>
      <c r="AA209" s="18" t="str">
        <f t="shared" si="63"/>
        <v>|135</v>
      </c>
      <c r="AB209" s="18" t="str">
        <f t="shared" si="64"/>
        <v>|1428</v>
      </c>
      <c r="AC209" s="18">
        <f>VLOOKUP(I209,Sheet4!D:E,2,0)*1000+J209*100</f>
        <v>1100</v>
      </c>
    </row>
    <row r="210" spans="1:29" ht="16.5" customHeight="1">
      <c r="A210" s="18">
        <f t="shared" si="70"/>
        <v>136</v>
      </c>
      <c r="B210" s="18">
        <f t="shared" si="70"/>
        <v>4</v>
      </c>
      <c r="C210" s="17">
        <f t="shared" si="53"/>
        <v>3</v>
      </c>
      <c r="D210" s="18" t="str">
        <f t="shared" si="54"/>
        <v>白</v>
      </c>
      <c r="E210" s="18" t="str">
        <f t="shared" si="55"/>
        <v>4白3</v>
      </c>
      <c r="G210" s="15" t="s">
        <v>72</v>
      </c>
      <c r="H210" s="15" t="s">
        <v>80</v>
      </c>
      <c r="I210" s="15" t="s">
        <v>78</v>
      </c>
      <c r="J210">
        <v>1</v>
      </c>
      <c r="K210">
        <v>1</v>
      </c>
      <c r="L210" s="18">
        <v>1428</v>
      </c>
      <c r="N210" s="18">
        <f>VLOOKUP(H210,Sheet4!A:B,2,0)</f>
        <v>10</v>
      </c>
      <c r="O210" s="18" t="str">
        <f t="shared" si="56"/>
        <v>10白1</v>
      </c>
      <c r="P210" s="18">
        <f t="shared" si="57"/>
        <v>132</v>
      </c>
      <c r="Q210" s="18">
        <f t="shared" si="65"/>
        <v>132</v>
      </c>
      <c r="R210" s="18">
        <f t="shared" si="58"/>
        <v>10000</v>
      </c>
      <c r="S210" s="18">
        <f t="shared" si="59"/>
        <v>132</v>
      </c>
      <c r="T210" s="18">
        <f t="shared" si="60"/>
        <v>1428</v>
      </c>
      <c r="U210" s="18">
        <f t="shared" si="61"/>
        <v>10000</v>
      </c>
      <c r="V210" s="18">
        <f t="shared" si="62"/>
        <v>10000</v>
      </c>
      <c r="W210" s="18">
        <f t="shared" si="66"/>
        <v>132</v>
      </c>
      <c r="X210" s="18">
        <f t="shared" si="67"/>
        <v>10000</v>
      </c>
      <c r="Y210" s="18" t="str">
        <f t="shared" si="68"/>
        <v>135,132</v>
      </c>
      <c r="Z210" s="18" t="str">
        <f t="shared" si="69"/>
        <v>1428,1428</v>
      </c>
      <c r="AA210" s="18" t="str">
        <f t="shared" si="63"/>
        <v>132|135,132</v>
      </c>
      <c r="AB210" s="18" t="str">
        <f t="shared" si="64"/>
        <v>10000|1428,1428</v>
      </c>
      <c r="AC210" s="18">
        <f>VLOOKUP(I210,Sheet4!D:E,2,0)*1000+J210*100</f>
        <v>1100</v>
      </c>
    </row>
    <row r="211" spans="1:29" ht="16.5" customHeight="1">
      <c r="A211" s="18">
        <f t="shared" si="70"/>
        <v>537</v>
      </c>
      <c r="B211" s="18">
        <f t="shared" si="70"/>
        <v>15</v>
      </c>
      <c r="C211" s="17">
        <f t="shared" si="53"/>
        <v>3</v>
      </c>
      <c r="D211" s="18" t="str">
        <f t="shared" si="54"/>
        <v>橙</v>
      </c>
      <c r="E211" s="18" t="str">
        <f t="shared" si="55"/>
        <v>15橙3</v>
      </c>
      <c r="G211" s="15" t="s">
        <v>72</v>
      </c>
      <c r="H211" s="15" t="s">
        <v>81</v>
      </c>
      <c r="I211" s="15" t="s">
        <v>78</v>
      </c>
      <c r="J211">
        <v>1</v>
      </c>
      <c r="K211">
        <v>0</v>
      </c>
      <c r="L211" s="18">
        <v>1428</v>
      </c>
      <c r="N211" s="18">
        <f>VLOOKUP(H211,Sheet4!A:B,2,0)</f>
        <v>15</v>
      </c>
      <c r="O211" s="18" t="str">
        <f t="shared" si="56"/>
        <v>15白1</v>
      </c>
      <c r="P211" s="18">
        <f t="shared" si="57"/>
        <v>137</v>
      </c>
      <c r="Q211" s="18" t="str">
        <f t="shared" si="65"/>
        <v/>
      </c>
      <c r="R211" s="18" t="str">
        <f t="shared" si="58"/>
        <v/>
      </c>
      <c r="S211" s="18">
        <f t="shared" si="59"/>
        <v>137</v>
      </c>
      <c r="T211" s="18">
        <f t="shared" si="60"/>
        <v>1428</v>
      </c>
      <c r="U211" s="18">
        <f t="shared" si="61"/>
        <v>10000</v>
      </c>
      <c r="V211" s="18">
        <f t="shared" si="62"/>
        <v>10000</v>
      </c>
      <c r="W211" s="18">
        <f t="shared" si="66"/>
        <v>132</v>
      </c>
      <c r="X211" s="18">
        <f t="shared" si="67"/>
        <v>10000</v>
      </c>
      <c r="Y211" s="18" t="str">
        <f t="shared" si="68"/>
        <v>135,132,137</v>
      </c>
      <c r="Z211" s="18" t="str">
        <f t="shared" si="69"/>
        <v>1428,1428,1428</v>
      </c>
      <c r="AA211" s="18" t="str">
        <f t="shared" si="63"/>
        <v>132|135,132,137</v>
      </c>
      <c r="AB211" s="18" t="str">
        <f t="shared" si="64"/>
        <v>10000|1428,1428,1428</v>
      </c>
      <c r="AC211" s="18">
        <f>VLOOKUP(I211,Sheet4!D:E,2,0)*1000+J211*100</f>
        <v>1100</v>
      </c>
    </row>
    <row r="212" spans="1:29" ht="16.5" customHeight="1">
      <c r="A212" s="18">
        <f t="shared" si="70"/>
        <v>437</v>
      </c>
      <c r="B212" s="18">
        <f t="shared" si="70"/>
        <v>15</v>
      </c>
      <c r="C212" s="17">
        <f t="shared" si="53"/>
        <v>3</v>
      </c>
      <c r="D212" s="18" t="str">
        <f t="shared" si="54"/>
        <v>紫</v>
      </c>
      <c r="E212" s="18" t="str">
        <f t="shared" si="55"/>
        <v>15紫3</v>
      </c>
      <c r="G212" s="15" t="s">
        <v>72</v>
      </c>
      <c r="H212" s="15" t="s">
        <v>82</v>
      </c>
      <c r="I212" s="15" t="s">
        <v>78</v>
      </c>
      <c r="J212">
        <v>1</v>
      </c>
      <c r="K212">
        <v>0</v>
      </c>
      <c r="L212" s="18">
        <v>1428</v>
      </c>
      <c r="N212" s="18">
        <f>VLOOKUP(H212,Sheet4!A:B,2,0)</f>
        <v>18</v>
      </c>
      <c r="O212" s="18" t="str">
        <f t="shared" si="56"/>
        <v>18白1</v>
      </c>
      <c r="P212" s="18">
        <f t="shared" si="57"/>
        <v>133</v>
      </c>
      <c r="Q212" s="18" t="str">
        <f t="shared" si="65"/>
        <v/>
      </c>
      <c r="R212" s="18" t="str">
        <f t="shared" si="58"/>
        <v/>
      </c>
      <c r="S212" s="18">
        <f t="shared" si="59"/>
        <v>133</v>
      </c>
      <c r="T212" s="18">
        <f t="shared" si="60"/>
        <v>1428</v>
      </c>
      <c r="U212" s="18">
        <f t="shared" si="61"/>
        <v>10000</v>
      </c>
      <c r="V212" s="18">
        <f t="shared" si="62"/>
        <v>10000</v>
      </c>
      <c r="W212" s="18">
        <f t="shared" si="66"/>
        <v>132</v>
      </c>
      <c r="X212" s="18">
        <f t="shared" si="67"/>
        <v>10000</v>
      </c>
      <c r="Y212" s="18" t="str">
        <f t="shared" si="68"/>
        <v>135,132,137,133</v>
      </c>
      <c r="Z212" s="18" t="str">
        <f t="shared" si="69"/>
        <v>1428,1428,1428,1428</v>
      </c>
      <c r="AA212" s="18" t="str">
        <f t="shared" si="63"/>
        <v>132|135,132,137,133</v>
      </c>
      <c r="AB212" s="18" t="str">
        <f t="shared" si="64"/>
        <v>10000|1428,1428,1428,1428</v>
      </c>
      <c r="AC212" s="18">
        <f>VLOOKUP(I212,Sheet4!D:E,2,0)*1000+J212*100</f>
        <v>1100</v>
      </c>
    </row>
    <row r="213" spans="1:29" ht="16.5" customHeight="1">
      <c r="A213" s="18">
        <f t="shared" si="70"/>
        <v>337</v>
      </c>
      <c r="B213" s="18">
        <f t="shared" si="70"/>
        <v>15</v>
      </c>
      <c r="C213" s="17">
        <f t="shared" si="53"/>
        <v>3</v>
      </c>
      <c r="D213" s="18" t="str">
        <f t="shared" si="54"/>
        <v>蓝</v>
      </c>
      <c r="E213" s="18" t="str">
        <f t="shared" si="55"/>
        <v>15蓝3</v>
      </c>
      <c r="G213" s="15" t="s">
        <v>72</v>
      </c>
      <c r="H213" s="15" t="s">
        <v>83</v>
      </c>
      <c r="I213" s="15" t="s">
        <v>78</v>
      </c>
      <c r="J213">
        <v>1</v>
      </c>
      <c r="K213">
        <v>0</v>
      </c>
      <c r="L213">
        <v>0</v>
      </c>
      <c r="N213" s="18">
        <f>VLOOKUP(H213,Sheet4!A:B,2,0)</f>
        <v>23</v>
      </c>
      <c r="O213" s="18" t="str">
        <f t="shared" si="56"/>
        <v>23白1</v>
      </c>
      <c r="P213" s="18">
        <f t="shared" si="57"/>
        <v>134</v>
      </c>
      <c r="Q213" s="18" t="str">
        <f t="shared" si="65"/>
        <v/>
      </c>
      <c r="R213" s="18" t="str">
        <f t="shared" si="58"/>
        <v/>
      </c>
      <c r="S213" s="18" t="str">
        <f t="shared" si="59"/>
        <v/>
      </c>
      <c r="T213" s="18" t="str">
        <f t="shared" si="60"/>
        <v/>
      </c>
      <c r="U213" s="18">
        <f t="shared" si="61"/>
        <v>10000</v>
      </c>
      <c r="V213" s="18">
        <f t="shared" si="62"/>
        <v>10000</v>
      </c>
      <c r="W213" s="18">
        <f t="shared" si="66"/>
        <v>132</v>
      </c>
      <c r="X213" s="18">
        <f t="shared" si="67"/>
        <v>10000</v>
      </c>
      <c r="Y213" s="18" t="str">
        <f t="shared" si="68"/>
        <v>135,132,137,133</v>
      </c>
      <c r="Z213" s="18" t="str">
        <f t="shared" si="69"/>
        <v>1428,1428,1428,1428</v>
      </c>
      <c r="AA213" s="18" t="str">
        <f t="shared" si="63"/>
        <v>132|135,132,137,133</v>
      </c>
      <c r="AB213" s="18" t="str">
        <f t="shared" si="64"/>
        <v>10000|1428,1428,1428,1428</v>
      </c>
      <c r="AC213" s="18">
        <f>VLOOKUP(I213,Sheet4!D:E,2,0)*1000+J213*100</f>
        <v>1100</v>
      </c>
    </row>
    <row r="214" spans="1:29" ht="16.5" customHeight="1">
      <c r="A214" s="18">
        <f t="shared" si="70"/>
        <v>237</v>
      </c>
      <c r="B214" s="18">
        <f t="shared" si="70"/>
        <v>15</v>
      </c>
      <c r="C214" s="17">
        <f t="shared" si="53"/>
        <v>3</v>
      </c>
      <c r="D214" s="18" t="str">
        <f t="shared" si="54"/>
        <v>绿</v>
      </c>
      <c r="E214" s="18" t="str">
        <f t="shared" si="55"/>
        <v>15绿3</v>
      </c>
      <c r="G214" s="15" t="s">
        <v>72</v>
      </c>
      <c r="H214" s="15" t="s">
        <v>84</v>
      </c>
      <c r="I214" s="15" t="s">
        <v>78</v>
      </c>
      <c r="J214">
        <v>1</v>
      </c>
      <c r="K214">
        <v>0</v>
      </c>
      <c r="L214">
        <v>0</v>
      </c>
      <c r="N214" s="18">
        <f>VLOOKUP(H214,Sheet4!A:B,2,0)</f>
        <v>40</v>
      </c>
      <c r="O214" s="18" t="str">
        <f t="shared" si="56"/>
        <v>40白1</v>
      </c>
      <c r="P214" s="18">
        <f t="shared" si="57"/>
        <v>139</v>
      </c>
      <c r="Q214" s="18" t="str">
        <f t="shared" si="65"/>
        <v/>
      </c>
      <c r="R214" s="18" t="str">
        <f t="shared" si="58"/>
        <v/>
      </c>
      <c r="S214" s="18" t="str">
        <f t="shared" si="59"/>
        <v/>
      </c>
      <c r="T214" s="18" t="str">
        <f t="shared" si="60"/>
        <v/>
      </c>
      <c r="U214" s="18">
        <f t="shared" si="61"/>
        <v>10000</v>
      </c>
      <c r="V214" s="18">
        <f t="shared" si="62"/>
        <v>10000</v>
      </c>
      <c r="W214" s="18">
        <f t="shared" si="66"/>
        <v>132</v>
      </c>
      <c r="X214" s="18">
        <f t="shared" si="67"/>
        <v>10000</v>
      </c>
      <c r="Y214" s="18" t="str">
        <f t="shared" si="68"/>
        <v>135,132,137,133</v>
      </c>
      <c r="Z214" s="18" t="str">
        <f t="shared" si="69"/>
        <v>1428,1428,1428,1428</v>
      </c>
      <c r="AA214" s="18" t="str">
        <f t="shared" si="63"/>
        <v>132|135,132,137,133</v>
      </c>
      <c r="AB214" s="18" t="str">
        <f t="shared" si="64"/>
        <v>10000|1428,1428,1428,1428</v>
      </c>
      <c r="AC214" s="18">
        <f>VLOOKUP(I214,Sheet4!D:E,2,0)*1000+J214*100</f>
        <v>1100</v>
      </c>
    </row>
    <row r="215" spans="1:29" ht="16.5" customHeight="1">
      <c r="A215" s="18">
        <f t="shared" si="70"/>
        <v>137</v>
      </c>
      <c r="B215" s="18">
        <f t="shared" si="70"/>
        <v>15</v>
      </c>
      <c r="C215" s="17">
        <f t="shared" si="53"/>
        <v>3</v>
      </c>
      <c r="D215" s="18" t="str">
        <f t="shared" si="54"/>
        <v>白</v>
      </c>
      <c r="E215" s="18" t="str">
        <f t="shared" si="55"/>
        <v>15白3</v>
      </c>
      <c r="G215" s="15" t="s">
        <v>72</v>
      </c>
      <c r="H215" s="15" t="s">
        <v>85</v>
      </c>
      <c r="I215" s="15" t="s">
        <v>78</v>
      </c>
      <c r="J215">
        <v>1</v>
      </c>
      <c r="K215">
        <v>0</v>
      </c>
      <c r="L215" s="18">
        <v>1428</v>
      </c>
      <c r="N215" s="18">
        <f>VLOOKUP(H215,Sheet4!A:B,2,0)</f>
        <v>28</v>
      </c>
      <c r="O215" s="18" t="str">
        <f t="shared" si="56"/>
        <v>28白1</v>
      </c>
      <c r="P215" s="18">
        <f t="shared" si="57"/>
        <v>140</v>
      </c>
      <c r="Q215" s="18" t="str">
        <f t="shared" si="65"/>
        <v/>
      </c>
      <c r="R215" s="18" t="str">
        <f t="shared" si="58"/>
        <v/>
      </c>
      <c r="S215" s="18">
        <f t="shared" si="59"/>
        <v>140</v>
      </c>
      <c r="T215" s="18">
        <f t="shared" si="60"/>
        <v>1428</v>
      </c>
      <c r="U215" s="18">
        <f t="shared" si="61"/>
        <v>10000</v>
      </c>
      <c r="V215" s="18">
        <f t="shared" si="62"/>
        <v>10000</v>
      </c>
      <c r="W215" s="18">
        <f t="shared" si="66"/>
        <v>132</v>
      </c>
      <c r="X215" s="18">
        <f t="shared" si="67"/>
        <v>10000</v>
      </c>
      <c r="Y215" s="18" t="str">
        <f t="shared" si="68"/>
        <v>135,132,137,133,140</v>
      </c>
      <c r="Z215" s="18" t="str">
        <f t="shared" si="69"/>
        <v>1428,1428,1428,1428,1428</v>
      </c>
      <c r="AA215" s="18" t="str">
        <f t="shared" si="63"/>
        <v>132|135,132,137,133,140</v>
      </c>
      <c r="AB215" s="18" t="str">
        <f t="shared" si="64"/>
        <v>10000|1428,1428,1428,1428,1428</v>
      </c>
      <c r="AC215" s="18">
        <f>VLOOKUP(I215,Sheet4!D:E,2,0)*1000+J215*100</f>
        <v>1100</v>
      </c>
    </row>
    <row r="216" spans="1:29" ht="16.5" customHeight="1">
      <c r="A216" s="18">
        <f t="shared" si="70"/>
        <v>538</v>
      </c>
      <c r="B216" s="18">
        <f t="shared" si="70"/>
        <v>14</v>
      </c>
      <c r="C216" s="17">
        <f t="shared" si="53"/>
        <v>3</v>
      </c>
      <c r="D216" s="18" t="str">
        <f t="shared" si="54"/>
        <v>橙</v>
      </c>
      <c r="E216" s="18" t="str">
        <f t="shared" si="55"/>
        <v>14橙3</v>
      </c>
      <c r="G216" s="15" t="s">
        <v>72</v>
      </c>
      <c r="H216" s="15" t="s">
        <v>86</v>
      </c>
      <c r="I216" s="15" t="s">
        <v>78</v>
      </c>
      <c r="J216">
        <v>1</v>
      </c>
      <c r="K216">
        <v>0</v>
      </c>
      <c r="L216" s="18">
        <v>1428</v>
      </c>
      <c r="N216" s="18">
        <f>VLOOKUP(H216,Sheet4!A:B,2,0)</f>
        <v>33</v>
      </c>
      <c r="O216" s="18" t="str">
        <f t="shared" si="56"/>
        <v>33白1</v>
      </c>
      <c r="P216" s="18">
        <f t="shared" si="57"/>
        <v>141</v>
      </c>
      <c r="Q216" s="18" t="str">
        <f t="shared" si="65"/>
        <v/>
      </c>
      <c r="R216" s="18" t="str">
        <f t="shared" si="58"/>
        <v/>
      </c>
      <c r="S216" s="18">
        <f t="shared" si="59"/>
        <v>141</v>
      </c>
      <c r="T216" s="18">
        <f t="shared" si="60"/>
        <v>1428</v>
      </c>
      <c r="U216" s="18">
        <f t="shared" si="61"/>
        <v>10000</v>
      </c>
      <c r="V216" s="18">
        <f t="shared" si="62"/>
        <v>10000</v>
      </c>
      <c r="W216" s="18">
        <f t="shared" si="66"/>
        <v>132</v>
      </c>
      <c r="X216" s="18">
        <f t="shared" si="67"/>
        <v>10000</v>
      </c>
      <c r="Y216" s="18" t="str">
        <f t="shared" si="68"/>
        <v>135,132,137,133,140,141</v>
      </c>
      <c r="Z216" s="18" t="str">
        <f t="shared" si="69"/>
        <v>1428,1428,1428,1428,1428,1428</v>
      </c>
      <c r="AA216" s="18" t="str">
        <f t="shared" si="63"/>
        <v>132|135,132,137,133,140,141</v>
      </c>
      <c r="AB216" s="18" t="str">
        <f t="shared" si="64"/>
        <v>10000|1428,1428,1428,1428,1428,1428</v>
      </c>
      <c r="AC216" s="18">
        <f>VLOOKUP(I216,Sheet4!D:E,2,0)*1000+J216*100</f>
        <v>1100</v>
      </c>
    </row>
    <row r="217" spans="1:29" ht="16.5" customHeight="1">
      <c r="A217" s="18">
        <f t="shared" si="70"/>
        <v>438</v>
      </c>
      <c r="B217" s="18">
        <f t="shared" si="70"/>
        <v>14</v>
      </c>
      <c r="C217" s="17">
        <f t="shared" ref="C217:C240" si="71">C157+1</f>
        <v>3</v>
      </c>
      <c r="D217" s="18" t="str">
        <f t="shared" ref="D217:D240" si="72">D157</f>
        <v>紫</v>
      </c>
      <c r="E217" s="18" t="str">
        <f t="shared" si="55"/>
        <v>14紫3</v>
      </c>
      <c r="G217" s="15" t="s">
        <v>72</v>
      </c>
      <c r="H217" s="15" t="s">
        <v>87</v>
      </c>
      <c r="I217" s="15" t="s">
        <v>78</v>
      </c>
      <c r="J217">
        <v>1</v>
      </c>
      <c r="K217">
        <v>0</v>
      </c>
      <c r="L217" s="18">
        <v>1432</v>
      </c>
      <c r="N217" s="18">
        <f>VLOOKUP(H217,Sheet4!A:B,2,0)</f>
        <v>61</v>
      </c>
      <c r="O217" s="18" t="str">
        <f t="shared" si="56"/>
        <v>61白1</v>
      </c>
      <c r="P217" s="18">
        <f t="shared" si="57"/>
        <v>142</v>
      </c>
      <c r="Q217" s="18" t="str">
        <f t="shared" si="65"/>
        <v/>
      </c>
      <c r="R217" s="18" t="str">
        <f t="shared" si="58"/>
        <v/>
      </c>
      <c r="S217" s="18">
        <f t="shared" si="59"/>
        <v>142</v>
      </c>
      <c r="T217" s="18">
        <f t="shared" si="60"/>
        <v>1432</v>
      </c>
      <c r="U217" s="18">
        <f t="shared" si="61"/>
        <v>10000</v>
      </c>
      <c r="V217" s="18">
        <f t="shared" si="62"/>
        <v>10000</v>
      </c>
      <c r="W217" s="18">
        <f t="shared" si="66"/>
        <v>132</v>
      </c>
      <c r="X217" s="18">
        <f t="shared" si="67"/>
        <v>10000</v>
      </c>
      <c r="Y217" s="18" t="str">
        <f t="shared" si="68"/>
        <v>135,132,137,133,140,141,142</v>
      </c>
      <c r="Z217" s="18" t="str">
        <f t="shared" si="69"/>
        <v>1428,1428,1428,1428,1428,1428,1432</v>
      </c>
      <c r="AA217" s="18" t="str">
        <f t="shared" si="63"/>
        <v>132|135,132,137,133,140,141,142</v>
      </c>
      <c r="AB217" s="18" t="str">
        <f t="shared" si="64"/>
        <v>10000|1428,1428,1428,1428,1428,1428,1432</v>
      </c>
      <c r="AC217" s="18">
        <f>VLOOKUP(I217,Sheet4!D:E,2,0)*1000+J217*100</f>
        <v>1100</v>
      </c>
    </row>
    <row r="218" spans="1:29" ht="16.5" customHeight="1">
      <c r="A218" s="18">
        <f t="shared" si="70"/>
        <v>338</v>
      </c>
      <c r="B218" s="18">
        <f t="shared" si="70"/>
        <v>14</v>
      </c>
      <c r="C218" s="17">
        <f t="shared" si="71"/>
        <v>3</v>
      </c>
      <c r="D218" s="18" t="str">
        <f t="shared" si="72"/>
        <v>蓝</v>
      </c>
      <c r="E218" s="18" t="str">
        <f t="shared" si="55"/>
        <v>14蓝3</v>
      </c>
      <c r="G218" s="15" t="s">
        <v>72</v>
      </c>
      <c r="H218" s="15" t="s">
        <v>73</v>
      </c>
      <c r="I218" s="15" t="s">
        <v>78</v>
      </c>
      <c r="J218">
        <v>2</v>
      </c>
      <c r="K218">
        <v>0</v>
      </c>
      <c r="L218">
        <v>0</v>
      </c>
      <c r="N218" s="18">
        <f>VLOOKUP(H218,Sheet4!A:B,2,0)</f>
        <v>4</v>
      </c>
      <c r="O218" s="18" t="str">
        <f t="shared" si="56"/>
        <v>4白2</v>
      </c>
      <c r="P218" s="18">
        <f t="shared" si="57"/>
        <v>136</v>
      </c>
      <c r="Q218" s="18" t="str">
        <f t="shared" si="65"/>
        <v/>
      </c>
      <c r="R218" s="18" t="str">
        <f t="shared" si="58"/>
        <v/>
      </c>
      <c r="S218" s="18" t="str">
        <f t="shared" si="59"/>
        <v/>
      </c>
      <c r="T218" s="18" t="str">
        <f t="shared" si="60"/>
        <v/>
      </c>
      <c r="U218" s="18">
        <f t="shared" si="61"/>
        <v>10000</v>
      </c>
      <c r="V218" s="18">
        <f t="shared" si="62"/>
        <v>10000</v>
      </c>
      <c r="W218" s="18" t="str">
        <f t="shared" si="66"/>
        <v/>
      </c>
      <c r="X218" s="18" t="str">
        <f t="shared" si="67"/>
        <v/>
      </c>
      <c r="Y218" s="18" t="str">
        <f t="shared" si="68"/>
        <v/>
      </c>
      <c r="Z218" s="18" t="str">
        <f t="shared" si="69"/>
        <v/>
      </c>
      <c r="AA218" s="18" t="str">
        <f t="shared" si="63"/>
        <v>|</v>
      </c>
      <c r="AB218" s="18" t="str">
        <f t="shared" si="64"/>
        <v>|</v>
      </c>
      <c r="AC218" s="18">
        <f>VLOOKUP(I218,Sheet4!D:E,2,0)*1000+J218*100</f>
        <v>1200</v>
      </c>
    </row>
    <row r="219" spans="1:29" ht="16.5" customHeight="1">
      <c r="A219" s="18">
        <f t="shared" si="70"/>
        <v>238</v>
      </c>
      <c r="B219" s="18">
        <f t="shared" si="70"/>
        <v>14</v>
      </c>
      <c r="C219" s="17">
        <f t="shared" si="71"/>
        <v>3</v>
      </c>
      <c r="D219" s="18" t="str">
        <f t="shared" si="72"/>
        <v>绿</v>
      </c>
      <c r="E219" s="18" t="str">
        <f t="shared" si="55"/>
        <v>14绿3</v>
      </c>
      <c r="G219" s="15" t="s">
        <v>72</v>
      </c>
      <c r="H219" s="15" t="s">
        <v>75</v>
      </c>
      <c r="I219" s="15" t="s">
        <v>78</v>
      </c>
      <c r="J219">
        <v>2</v>
      </c>
      <c r="K219">
        <v>0</v>
      </c>
      <c r="L219">
        <v>0</v>
      </c>
      <c r="N219" s="18">
        <f>VLOOKUP(H219,Sheet4!A:B,2,0)</f>
        <v>9</v>
      </c>
      <c r="O219" s="18" t="str">
        <f t="shared" si="56"/>
        <v>9白2</v>
      </c>
      <c r="P219" s="18">
        <f t="shared" si="57"/>
        <v>131</v>
      </c>
      <c r="Q219" s="18" t="str">
        <f t="shared" si="65"/>
        <v/>
      </c>
      <c r="R219" s="18" t="str">
        <f t="shared" si="58"/>
        <v/>
      </c>
      <c r="S219" s="18" t="str">
        <f t="shared" si="59"/>
        <v/>
      </c>
      <c r="T219" s="18" t="str">
        <f t="shared" si="60"/>
        <v/>
      </c>
      <c r="U219" s="18">
        <f t="shared" si="61"/>
        <v>10000</v>
      </c>
      <c r="V219" s="18">
        <f t="shared" si="62"/>
        <v>10000</v>
      </c>
      <c r="W219" s="18" t="str">
        <f t="shared" si="66"/>
        <v/>
      </c>
      <c r="X219" s="18" t="str">
        <f t="shared" si="67"/>
        <v/>
      </c>
      <c r="Y219" s="18" t="str">
        <f t="shared" si="68"/>
        <v/>
      </c>
      <c r="Z219" s="18" t="str">
        <f t="shared" si="69"/>
        <v/>
      </c>
      <c r="AA219" s="18" t="str">
        <f t="shared" si="63"/>
        <v>|</v>
      </c>
      <c r="AB219" s="18" t="str">
        <f t="shared" si="64"/>
        <v>|</v>
      </c>
      <c r="AC219" s="18">
        <f>VLOOKUP(I219,Sheet4!D:E,2,0)*1000+J219*100</f>
        <v>1200</v>
      </c>
    </row>
    <row r="220" spans="1:29" ht="16.5" customHeight="1">
      <c r="A220" s="18">
        <f t="shared" si="70"/>
        <v>138</v>
      </c>
      <c r="B220" s="18">
        <f t="shared" si="70"/>
        <v>14</v>
      </c>
      <c r="C220" s="17">
        <f t="shared" si="71"/>
        <v>3</v>
      </c>
      <c r="D220" s="18" t="str">
        <f t="shared" si="72"/>
        <v>白</v>
      </c>
      <c r="E220" s="18" t="str">
        <f t="shared" si="55"/>
        <v>14白3</v>
      </c>
      <c r="G220" s="15" t="s">
        <v>72</v>
      </c>
      <c r="H220" s="15" t="s">
        <v>77</v>
      </c>
      <c r="I220" s="15" t="s">
        <v>78</v>
      </c>
      <c r="J220">
        <v>2</v>
      </c>
      <c r="K220">
        <v>0</v>
      </c>
      <c r="L220">
        <v>0</v>
      </c>
      <c r="N220" s="18">
        <f>VLOOKUP(H220,Sheet4!A:B,2,0)</f>
        <v>14</v>
      </c>
      <c r="O220" s="18" t="str">
        <f t="shared" si="56"/>
        <v>14白2</v>
      </c>
      <c r="P220" s="18">
        <f t="shared" si="57"/>
        <v>138</v>
      </c>
      <c r="Q220" s="18" t="str">
        <f t="shared" si="65"/>
        <v/>
      </c>
      <c r="R220" s="18" t="str">
        <f t="shared" si="58"/>
        <v/>
      </c>
      <c r="S220" s="18" t="str">
        <f t="shared" si="59"/>
        <v/>
      </c>
      <c r="T220" s="18" t="str">
        <f t="shared" si="60"/>
        <v/>
      </c>
      <c r="U220" s="18">
        <f t="shared" si="61"/>
        <v>10000</v>
      </c>
      <c r="V220" s="18">
        <f t="shared" si="62"/>
        <v>10000</v>
      </c>
      <c r="W220" s="18" t="str">
        <f t="shared" si="66"/>
        <v/>
      </c>
      <c r="X220" s="18" t="str">
        <f t="shared" si="67"/>
        <v/>
      </c>
      <c r="Y220" s="18" t="str">
        <f t="shared" si="68"/>
        <v/>
      </c>
      <c r="Z220" s="18" t="str">
        <f t="shared" si="69"/>
        <v/>
      </c>
      <c r="AA220" s="18" t="str">
        <f t="shared" si="63"/>
        <v>|</v>
      </c>
      <c r="AB220" s="18" t="str">
        <f t="shared" si="64"/>
        <v>|</v>
      </c>
      <c r="AC220" s="18">
        <f>VLOOKUP(I220,Sheet4!D:E,2,0)*1000+J220*100</f>
        <v>1200</v>
      </c>
    </row>
    <row r="221" spans="1:29" ht="16.5" customHeight="1">
      <c r="A221" s="18">
        <f t="shared" ref="A221:B240" si="73">A161</f>
        <v>539</v>
      </c>
      <c r="B221" s="18">
        <f t="shared" si="73"/>
        <v>40</v>
      </c>
      <c r="C221" s="17">
        <f t="shared" si="71"/>
        <v>3</v>
      </c>
      <c r="D221" s="18" t="str">
        <f t="shared" si="72"/>
        <v>橙</v>
      </c>
      <c r="E221" s="18" t="str">
        <f t="shared" si="55"/>
        <v>40橙3</v>
      </c>
      <c r="G221" s="15" t="s">
        <v>72</v>
      </c>
      <c r="H221" s="15" t="s">
        <v>79</v>
      </c>
      <c r="I221" s="15" t="s">
        <v>78</v>
      </c>
      <c r="J221">
        <v>2</v>
      </c>
      <c r="K221">
        <v>1</v>
      </c>
      <c r="L221">
        <v>0</v>
      </c>
      <c r="N221" s="18">
        <f>VLOOKUP(H221,Sheet4!A:B,2,0)</f>
        <v>5</v>
      </c>
      <c r="O221" s="18" t="str">
        <f t="shared" si="56"/>
        <v>5白2</v>
      </c>
      <c r="P221" s="18">
        <f t="shared" si="57"/>
        <v>135</v>
      </c>
      <c r="Q221" s="18">
        <f t="shared" si="65"/>
        <v>135</v>
      </c>
      <c r="R221" s="18">
        <f t="shared" si="58"/>
        <v>10000</v>
      </c>
      <c r="S221" s="18" t="str">
        <f t="shared" si="59"/>
        <v/>
      </c>
      <c r="T221" s="18" t="str">
        <f t="shared" si="60"/>
        <v/>
      </c>
      <c r="U221" s="18">
        <f t="shared" si="61"/>
        <v>10000</v>
      </c>
      <c r="V221" s="18">
        <f t="shared" si="62"/>
        <v>10000</v>
      </c>
      <c r="W221" s="18">
        <f t="shared" si="66"/>
        <v>135</v>
      </c>
      <c r="X221" s="18">
        <f t="shared" si="67"/>
        <v>10000</v>
      </c>
      <c r="Y221" s="18" t="str">
        <f t="shared" si="68"/>
        <v/>
      </c>
      <c r="Z221" s="18" t="str">
        <f t="shared" si="69"/>
        <v/>
      </c>
      <c r="AA221" s="18" t="str">
        <f t="shared" si="63"/>
        <v>135|</v>
      </c>
      <c r="AB221" s="18" t="str">
        <f t="shared" si="64"/>
        <v>10000|</v>
      </c>
      <c r="AC221" s="18">
        <f>VLOOKUP(I221,Sheet4!D:E,2,0)*1000+J221*100</f>
        <v>1200</v>
      </c>
    </row>
    <row r="222" spans="1:29" ht="16.5" customHeight="1">
      <c r="A222" s="18">
        <f t="shared" si="73"/>
        <v>439</v>
      </c>
      <c r="B222" s="18">
        <f t="shared" si="73"/>
        <v>40</v>
      </c>
      <c r="C222" s="17">
        <f t="shared" si="71"/>
        <v>3</v>
      </c>
      <c r="D222" s="18" t="str">
        <f t="shared" si="72"/>
        <v>紫</v>
      </c>
      <c r="E222" s="18" t="str">
        <f t="shared" si="55"/>
        <v>40紫3</v>
      </c>
      <c r="G222" s="15" t="s">
        <v>72</v>
      </c>
      <c r="H222" s="15" t="s">
        <v>80</v>
      </c>
      <c r="I222" s="15" t="s">
        <v>78</v>
      </c>
      <c r="J222">
        <v>2</v>
      </c>
      <c r="K222">
        <v>0</v>
      </c>
      <c r="L222">
        <v>1666</v>
      </c>
      <c r="N222" s="18">
        <f>VLOOKUP(H222,Sheet4!A:B,2,0)</f>
        <v>10</v>
      </c>
      <c r="O222" s="18" t="str">
        <f t="shared" si="56"/>
        <v>10白2</v>
      </c>
      <c r="P222" s="18">
        <f t="shared" si="57"/>
        <v>132</v>
      </c>
      <c r="Q222" s="18" t="str">
        <f t="shared" si="65"/>
        <v/>
      </c>
      <c r="R222" s="18" t="str">
        <f t="shared" si="58"/>
        <v/>
      </c>
      <c r="S222" s="18">
        <f t="shared" si="59"/>
        <v>132</v>
      </c>
      <c r="T222" s="18">
        <f t="shared" si="60"/>
        <v>1666</v>
      </c>
      <c r="U222" s="18">
        <f t="shared" si="61"/>
        <v>10000</v>
      </c>
      <c r="V222" s="18">
        <f t="shared" si="62"/>
        <v>10000</v>
      </c>
      <c r="W222" s="18">
        <f t="shared" si="66"/>
        <v>135</v>
      </c>
      <c r="X222" s="18">
        <f t="shared" si="67"/>
        <v>10000</v>
      </c>
      <c r="Y222" s="18">
        <f t="shared" si="68"/>
        <v>132</v>
      </c>
      <c r="Z222" s="18">
        <f t="shared" si="69"/>
        <v>1666</v>
      </c>
      <c r="AA222" s="18" t="str">
        <f t="shared" si="63"/>
        <v>135|132</v>
      </c>
      <c r="AB222" s="18" t="str">
        <f t="shared" si="64"/>
        <v>10000|1666</v>
      </c>
      <c r="AC222" s="18">
        <f>VLOOKUP(I222,Sheet4!D:E,2,0)*1000+J222*100</f>
        <v>1200</v>
      </c>
    </row>
    <row r="223" spans="1:29" ht="16.5" customHeight="1">
      <c r="A223" s="18">
        <f t="shared" si="73"/>
        <v>339</v>
      </c>
      <c r="B223" s="18">
        <f t="shared" si="73"/>
        <v>40</v>
      </c>
      <c r="C223" s="17">
        <f t="shared" si="71"/>
        <v>3</v>
      </c>
      <c r="D223" s="18" t="str">
        <f t="shared" si="72"/>
        <v>蓝</v>
      </c>
      <c r="E223" s="18" t="str">
        <f t="shared" si="55"/>
        <v>40蓝3</v>
      </c>
      <c r="G223" s="15" t="s">
        <v>72</v>
      </c>
      <c r="H223" s="15" t="s">
        <v>81</v>
      </c>
      <c r="I223" s="15" t="s">
        <v>78</v>
      </c>
      <c r="J223">
        <v>2</v>
      </c>
      <c r="K223">
        <v>0</v>
      </c>
      <c r="L223">
        <v>1666</v>
      </c>
      <c r="N223" s="18">
        <f>VLOOKUP(H223,Sheet4!A:B,2,0)</f>
        <v>15</v>
      </c>
      <c r="O223" s="18" t="str">
        <f t="shared" si="56"/>
        <v>15白2</v>
      </c>
      <c r="P223" s="18">
        <f t="shared" si="57"/>
        <v>137</v>
      </c>
      <c r="Q223" s="18" t="str">
        <f t="shared" si="65"/>
        <v/>
      </c>
      <c r="R223" s="18" t="str">
        <f t="shared" si="58"/>
        <v/>
      </c>
      <c r="S223" s="18">
        <f t="shared" si="59"/>
        <v>137</v>
      </c>
      <c r="T223" s="18">
        <f t="shared" si="60"/>
        <v>1666</v>
      </c>
      <c r="U223" s="18">
        <f t="shared" si="61"/>
        <v>10000</v>
      </c>
      <c r="V223" s="18">
        <f t="shared" si="62"/>
        <v>10000</v>
      </c>
      <c r="W223" s="18">
        <f t="shared" si="66"/>
        <v>135</v>
      </c>
      <c r="X223" s="18">
        <f t="shared" si="67"/>
        <v>10000</v>
      </c>
      <c r="Y223" s="18" t="str">
        <f t="shared" si="68"/>
        <v>132,137</v>
      </c>
      <c r="Z223" s="18" t="str">
        <f t="shared" si="69"/>
        <v>1666,1666</v>
      </c>
      <c r="AA223" s="18" t="str">
        <f t="shared" si="63"/>
        <v>135|132,137</v>
      </c>
      <c r="AB223" s="18" t="str">
        <f t="shared" si="64"/>
        <v>10000|1666,1666</v>
      </c>
      <c r="AC223" s="18">
        <f>VLOOKUP(I223,Sheet4!D:E,2,0)*1000+J223*100</f>
        <v>1200</v>
      </c>
    </row>
    <row r="224" spans="1:29" ht="16.5" customHeight="1">
      <c r="A224" s="18">
        <f t="shared" si="73"/>
        <v>239</v>
      </c>
      <c r="B224" s="18">
        <f t="shared" si="73"/>
        <v>40</v>
      </c>
      <c r="C224" s="17">
        <f t="shared" si="71"/>
        <v>3</v>
      </c>
      <c r="D224" s="18" t="str">
        <f t="shared" si="72"/>
        <v>绿</v>
      </c>
      <c r="E224" s="18" t="str">
        <f t="shared" si="55"/>
        <v>40绿3</v>
      </c>
      <c r="G224" s="15" t="s">
        <v>72</v>
      </c>
      <c r="H224" s="15" t="s">
        <v>82</v>
      </c>
      <c r="I224" s="15" t="s">
        <v>78</v>
      </c>
      <c r="J224">
        <v>2</v>
      </c>
      <c r="K224">
        <v>0</v>
      </c>
      <c r="L224">
        <v>0</v>
      </c>
      <c r="N224" s="18">
        <f>VLOOKUP(H224,Sheet4!A:B,2,0)</f>
        <v>18</v>
      </c>
      <c r="O224" s="18" t="str">
        <f t="shared" si="56"/>
        <v>18白2</v>
      </c>
      <c r="P224" s="18">
        <f t="shared" si="57"/>
        <v>133</v>
      </c>
      <c r="Q224" s="18" t="str">
        <f t="shared" si="65"/>
        <v/>
      </c>
      <c r="R224" s="18" t="str">
        <f t="shared" si="58"/>
        <v/>
      </c>
      <c r="S224" s="18" t="str">
        <f t="shared" si="59"/>
        <v/>
      </c>
      <c r="T224" s="18" t="str">
        <f t="shared" si="60"/>
        <v/>
      </c>
      <c r="U224" s="18">
        <f t="shared" si="61"/>
        <v>10000</v>
      </c>
      <c r="V224" s="18">
        <f t="shared" si="62"/>
        <v>10000</v>
      </c>
      <c r="W224" s="18">
        <f t="shared" si="66"/>
        <v>135</v>
      </c>
      <c r="X224" s="18">
        <f t="shared" si="67"/>
        <v>10000</v>
      </c>
      <c r="Y224" s="18" t="str">
        <f t="shared" si="68"/>
        <v>132,137</v>
      </c>
      <c r="Z224" s="18" t="str">
        <f t="shared" si="69"/>
        <v>1666,1666</v>
      </c>
      <c r="AA224" s="18" t="str">
        <f t="shared" si="63"/>
        <v>135|132,137</v>
      </c>
      <c r="AB224" s="18" t="str">
        <f t="shared" si="64"/>
        <v>10000|1666,1666</v>
      </c>
      <c r="AC224" s="18">
        <f>VLOOKUP(I224,Sheet4!D:E,2,0)*1000+J224*100</f>
        <v>1200</v>
      </c>
    </row>
    <row r="225" spans="1:29" ht="16.5" customHeight="1">
      <c r="A225" s="18">
        <f t="shared" si="73"/>
        <v>139</v>
      </c>
      <c r="B225" s="18">
        <f t="shared" si="73"/>
        <v>40</v>
      </c>
      <c r="C225" s="17">
        <f t="shared" si="71"/>
        <v>3</v>
      </c>
      <c r="D225" s="18" t="str">
        <f t="shared" si="72"/>
        <v>白</v>
      </c>
      <c r="E225" s="18" t="str">
        <f t="shared" si="55"/>
        <v>40白3</v>
      </c>
      <c r="G225" s="15" t="s">
        <v>72</v>
      </c>
      <c r="H225" s="15" t="s">
        <v>83</v>
      </c>
      <c r="I225" s="15" t="s">
        <v>78</v>
      </c>
      <c r="J225">
        <v>2</v>
      </c>
      <c r="K225">
        <v>0</v>
      </c>
      <c r="L225">
        <v>1666</v>
      </c>
      <c r="N225" s="18">
        <f>VLOOKUP(H225,Sheet4!A:B,2,0)</f>
        <v>23</v>
      </c>
      <c r="O225" s="18" t="str">
        <f t="shared" si="56"/>
        <v>23白2</v>
      </c>
      <c r="P225" s="18">
        <f t="shared" si="57"/>
        <v>134</v>
      </c>
      <c r="Q225" s="18" t="str">
        <f t="shared" si="65"/>
        <v/>
      </c>
      <c r="R225" s="18" t="str">
        <f t="shared" si="58"/>
        <v/>
      </c>
      <c r="S225" s="18">
        <f t="shared" si="59"/>
        <v>134</v>
      </c>
      <c r="T225" s="18">
        <f t="shared" si="60"/>
        <v>1666</v>
      </c>
      <c r="U225" s="18">
        <f t="shared" si="61"/>
        <v>10000</v>
      </c>
      <c r="V225" s="18">
        <f t="shared" si="62"/>
        <v>10000</v>
      </c>
      <c r="W225" s="18">
        <f t="shared" si="66"/>
        <v>135</v>
      </c>
      <c r="X225" s="18">
        <f t="shared" si="67"/>
        <v>10000</v>
      </c>
      <c r="Y225" s="18" t="str">
        <f t="shared" si="68"/>
        <v>132,137,134</v>
      </c>
      <c r="Z225" s="18" t="str">
        <f t="shared" si="69"/>
        <v>1666,1666,1666</v>
      </c>
      <c r="AA225" s="18" t="str">
        <f t="shared" si="63"/>
        <v>135|132,137,134</v>
      </c>
      <c r="AB225" s="18" t="str">
        <f t="shared" si="64"/>
        <v>10000|1666,1666,1666</v>
      </c>
      <c r="AC225" s="18">
        <f>VLOOKUP(I225,Sheet4!D:E,2,0)*1000+J225*100</f>
        <v>1200</v>
      </c>
    </row>
    <row r="226" spans="1:29" ht="16.5" customHeight="1">
      <c r="A226" s="18">
        <f t="shared" si="73"/>
        <v>540</v>
      </c>
      <c r="B226" s="18">
        <f t="shared" si="73"/>
        <v>28</v>
      </c>
      <c r="C226" s="17">
        <f t="shared" si="71"/>
        <v>3</v>
      </c>
      <c r="D226" s="18" t="str">
        <f t="shared" si="72"/>
        <v>橙</v>
      </c>
      <c r="E226" s="18" t="str">
        <f t="shared" si="55"/>
        <v>28橙3</v>
      </c>
      <c r="G226" s="15" t="s">
        <v>72</v>
      </c>
      <c r="H226" s="15" t="s">
        <v>84</v>
      </c>
      <c r="I226" s="15" t="s">
        <v>78</v>
      </c>
      <c r="J226">
        <v>2</v>
      </c>
      <c r="K226">
        <v>0</v>
      </c>
      <c r="L226">
        <v>0</v>
      </c>
      <c r="N226" s="18">
        <f>VLOOKUP(H226,Sheet4!A:B,2,0)</f>
        <v>40</v>
      </c>
      <c r="O226" s="18" t="str">
        <f t="shared" si="56"/>
        <v>40白2</v>
      </c>
      <c r="P226" s="18">
        <f t="shared" si="57"/>
        <v>139</v>
      </c>
      <c r="Q226" s="18" t="str">
        <f t="shared" si="65"/>
        <v/>
      </c>
      <c r="R226" s="18" t="str">
        <f t="shared" si="58"/>
        <v/>
      </c>
      <c r="S226" s="18" t="str">
        <f t="shared" si="59"/>
        <v/>
      </c>
      <c r="T226" s="18" t="str">
        <f t="shared" si="60"/>
        <v/>
      </c>
      <c r="U226" s="18">
        <f t="shared" si="61"/>
        <v>10000</v>
      </c>
      <c r="V226" s="18">
        <f t="shared" si="62"/>
        <v>10000</v>
      </c>
      <c r="W226" s="18">
        <f t="shared" si="66"/>
        <v>135</v>
      </c>
      <c r="X226" s="18">
        <f t="shared" si="67"/>
        <v>10000</v>
      </c>
      <c r="Y226" s="18" t="str">
        <f t="shared" si="68"/>
        <v>132,137,134</v>
      </c>
      <c r="Z226" s="18" t="str">
        <f t="shared" si="69"/>
        <v>1666,1666,1666</v>
      </c>
      <c r="AA226" s="18" t="str">
        <f t="shared" si="63"/>
        <v>135|132,137,134</v>
      </c>
      <c r="AB226" s="18" t="str">
        <f t="shared" si="64"/>
        <v>10000|1666,1666,1666</v>
      </c>
      <c r="AC226" s="18">
        <f>VLOOKUP(I226,Sheet4!D:E,2,0)*1000+J226*100</f>
        <v>1200</v>
      </c>
    </row>
    <row r="227" spans="1:29" ht="16.5" customHeight="1">
      <c r="A227" s="18">
        <f t="shared" si="73"/>
        <v>440</v>
      </c>
      <c r="B227" s="18">
        <f t="shared" si="73"/>
        <v>28</v>
      </c>
      <c r="C227" s="17">
        <f t="shared" si="71"/>
        <v>3</v>
      </c>
      <c r="D227" s="18" t="str">
        <f t="shared" si="72"/>
        <v>紫</v>
      </c>
      <c r="E227" s="18" t="str">
        <f t="shared" si="55"/>
        <v>28紫3</v>
      </c>
      <c r="G227" s="15" t="s">
        <v>72</v>
      </c>
      <c r="H227" s="15" t="s">
        <v>85</v>
      </c>
      <c r="I227" s="15" t="s">
        <v>78</v>
      </c>
      <c r="J227">
        <v>2</v>
      </c>
      <c r="K227">
        <v>0</v>
      </c>
      <c r="L227">
        <v>1666</v>
      </c>
      <c r="N227" s="18">
        <f>VLOOKUP(H227,Sheet4!A:B,2,0)</f>
        <v>28</v>
      </c>
      <c r="O227" s="18" t="str">
        <f t="shared" si="56"/>
        <v>28白2</v>
      </c>
      <c r="P227" s="18">
        <f t="shared" si="57"/>
        <v>140</v>
      </c>
      <c r="Q227" s="18" t="str">
        <f t="shared" si="65"/>
        <v/>
      </c>
      <c r="R227" s="18" t="str">
        <f t="shared" si="58"/>
        <v/>
      </c>
      <c r="S227" s="18">
        <f t="shared" si="59"/>
        <v>140</v>
      </c>
      <c r="T227" s="18">
        <f t="shared" si="60"/>
        <v>1666</v>
      </c>
      <c r="U227" s="18">
        <f t="shared" si="61"/>
        <v>10000</v>
      </c>
      <c r="V227" s="18">
        <f t="shared" si="62"/>
        <v>10000</v>
      </c>
      <c r="W227" s="18">
        <f t="shared" si="66"/>
        <v>135</v>
      </c>
      <c r="X227" s="18">
        <f t="shared" si="67"/>
        <v>10000</v>
      </c>
      <c r="Y227" s="18" t="str">
        <f t="shared" si="68"/>
        <v>132,137,134,140</v>
      </c>
      <c r="Z227" s="18" t="str">
        <f t="shared" si="69"/>
        <v>1666,1666,1666,1666</v>
      </c>
      <c r="AA227" s="18" t="str">
        <f t="shared" si="63"/>
        <v>135|132,137,134,140</v>
      </c>
      <c r="AB227" s="18" t="str">
        <f t="shared" si="64"/>
        <v>10000|1666,1666,1666,1666</v>
      </c>
      <c r="AC227" s="18">
        <f>VLOOKUP(I227,Sheet4!D:E,2,0)*1000+J227*100</f>
        <v>1200</v>
      </c>
    </row>
    <row r="228" spans="1:29" ht="16.5" customHeight="1">
      <c r="A228" s="18">
        <f t="shared" si="73"/>
        <v>340</v>
      </c>
      <c r="B228" s="18">
        <f t="shared" si="73"/>
        <v>28</v>
      </c>
      <c r="C228" s="17">
        <f t="shared" si="71"/>
        <v>3</v>
      </c>
      <c r="D228" s="18" t="str">
        <f t="shared" si="72"/>
        <v>蓝</v>
      </c>
      <c r="E228" s="18" t="str">
        <f t="shared" si="55"/>
        <v>28蓝3</v>
      </c>
      <c r="G228" s="15" t="s">
        <v>72</v>
      </c>
      <c r="H228" s="15" t="s">
        <v>86</v>
      </c>
      <c r="I228" s="15" t="s">
        <v>78</v>
      </c>
      <c r="J228">
        <v>2</v>
      </c>
      <c r="K228">
        <v>0</v>
      </c>
      <c r="L228">
        <v>1666</v>
      </c>
      <c r="N228" s="18">
        <f>VLOOKUP(H228,Sheet4!A:B,2,0)</f>
        <v>33</v>
      </c>
      <c r="O228" s="18" t="str">
        <f t="shared" si="56"/>
        <v>33白2</v>
      </c>
      <c r="P228" s="18">
        <f t="shared" si="57"/>
        <v>141</v>
      </c>
      <c r="Q228" s="18" t="str">
        <f t="shared" si="65"/>
        <v/>
      </c>
      <c r="R228" s="18" t="str">
        <f t="shared" si="58"/>
        <v/>
      </c>
      <c r="S228" s="18">
        <f t="shared" si="59"/>
        <v>141</v>
      </c>
      <c r="T228" s="18">
        <f t="shared" si="60"/>
        <v>1666</v>
      </c>
      <c r="U228" s="18">
        <f t="shared" si="61"/>
        <v>10000</v>
      </c>
      <c r="V228" s="18">
        <f t="shared" si="62"/>
        <v>10000</v>
      </c>
      <c r="W228" s="18">
        <f t="shared" si="66"/>
        <v>135</v>
      </c>
      <c r="X228" s="18">
        <f t="shared" si="67"/>
        <v>10000</v>
      </c>
      <c r="Y228" s="18" t="str">
        <f t="shared" si="68"/>
        <v>132,137,134,140,141</v>
      </c>
      <c r="Z228" s="18" t="str">
        <f t="shared" si="69"/>
        <v>1666,1666,1666,1666,1666</v>
      </c>
      <c r="AA228" s="18" t="str">
        <f t="shared" si="63"/>
        <v>135|132,137,134,140,141</v>
      </c>
      <c r="AB228" s="18" t="str">
        <f t="shared" si="64"/>
        <v>10000|1666,1666,1666,1666,1666</v>
      </c>
      <c r="AC228" s="18">
        <f>VLOOKUP(I228,Sheet4!D:E,2,0)*1000+J228*100</f>
        <v>1200</v>
      </c>
    </row>
    <row r="229" spans="1:29" ht="16.5" customHeight="1">
      <c r="A229" s="18">
        <f t="shared" si="73"/>
        <v>240</v>
      </c>
      <c r="B229" s="18">
        <f t="shared" si="73"/>
        <v>28</v>
      </c>
      <c r="C229" s="17">
        <f t="shared" si="71"/>
        <v>3</v>
      </c>
      <c r="D229" s="18" t="str">
        <f t="shared" si="72"/>
        <v>绿</v>
      </c>
      <c r="E229" s="18" t="str">
        <f t="shared" si="55"/>
        <v>28绿3</v>
      </c>
      <c r="G229" s="15" t="s">
        <v>72</v>
      </c>
      <c r="H229" s="15" t="s">
        <v>87</v>
      </c>
      <c r="I229" s="15" t="s">
        <v>78</v>
      </c>
      <c r="J229">
        <v>2</v>
      </c>
      <c r="K229">
        <v>0</v>
      </c>
      <c r="L229">
        <v>1670</v>
      </c>
      <c r="N229" s="18">
        <f>VLOOKUP(H229,Sheet4!A:B,2,0)</f>
        <v>61</v>
      </c>
      <c r="O229" s="18" t="str">
        <f t="shared" si="56"/>
        <v>61白2</v>
      </c>
      <c r="P229" s="18">
        <f t="shared" si="57"/>
        <v>142</v>
      </c>
      <c r="Q229" s="18" t="str">
        <f t="shared" si="65"/>
        <v/>
      </c>
      <c r="R229" s="18" t="str">
        <f t="shared" si="58"/>
        <v/>
      </c>
      <c r="S229" s="18">
        <f t="shared" si="59"/>
        <v>142</v>
      </c>
      <c r="T229" s="18">
        <f t="shared" si="60"/>
        <v>1670</v>
      </c>
      <c r="U229" s="18">
        <f t="shared" si="61"/>
        <v>10000</v>
      </c>
      <c r="V229" s="18">
        <f t="shared" si="62"/>
        <v>10000</v>
      </c>
      <c r="W229" s="18">
        <f t="shared" si="66"/>
        <v>135</v>
      </c>
      <c r="X229" s="18">
        <f t="shared" si="67"/>
        <v>10000</v>
      </c>
      <c r="Y229" s="18" t="str">
        <f t="shared" si="68"/>
        <v>132,137,134,140,141,142</v>
      </c>
      <c r="Z229" s="18" t="str">
        <f t="shared" si="69"/>
        <v>1666,1666,1666,1666,1666,1670</v>
      </c>
      <c r="AA229" s="18" t="str">
        <f t="shared" si="63"/>
        <v>135|132,137,134,140,141,142</v>
      </c>
      <c r="AB229" s="18" t="str">
        <f t="shared" si="64"/>
        <v>10000|1666,1666,1666,1666,1666,1670</v>
      </c>
      <c r="AC229" s="18">
        <f>VLOOKUP(I229,Sheet4!D:E,2,0)*1000+J229*100</f>
        <v>1200</v>
      </c>
    </row>
    <row r="230" spans="1:29" ht="16.5" customHeight="1">
      <c r="A230" s="18">
        <f t="shared" si="73"/>
        <v>140</v>
      </c>
      <c r="B230" s="18">
        <f t="shared" si="73"/>
        <v>28</v>
      </c>
      <c r="C230" s="17">
        <f t="shared" si="71"/>
        <v>3</v>
      </c>
      <c r="D230" s="18" t="str">
        <f t="shared" si="72"/>
        <v>白</v>
      </c>
      <c r="E230" s="18" t="str">
        <f t="shared" si="55"/>
        <v>28白3</v>
      </c>
      <c r="G230" s="15" t="s">
        <v>72</v>
      </c>
      <c r="H230" s="15" t="s">
        <v>73</v>
      </c>
      <c r="I230" s="15" t="s">
        <v>78</v>
      </c>
      <c r="J230">
        <v>3</v>
      </c>
      <c r="K230">
        <v>0</v>
      </c>
      <c r="L230">
        <v>0</v>
      </c>
      <c r="N230" s="18">
        <f>VLOOKUP(H230,Sheet4!A:B,2,0)</f>
        <v>4</v>
      </c>
      <c r="O230" s="18" t="str">
        <f t="shared" si="56"/>
        <v>4白3</v>
      </c>
      <c r="P230" s="18">
        <f t="shared" si="57"/>
        <v>136</v>
      </c>
      <c r="Q230" s="18" t="str">
        <f t="shared" si="65"/>
        <v/>
      </c>
      <c r="R230" s="18" t="str">
        <f t="shared" si="58"/>
        <v/>
      </c>
      <c r="S230" s="18" t="str">
        <f t="shared" si="59"/>
        <v/>
      </c>
      <c r="T230" s="18" t="str">
        <f t="shared" si="60"/>
        <v/>
      </c>
      <c r="U230" s="18">
        <f t="shared" si="61"/>
        <v>10000</v>
      </c>
      <c r="V230" s="18">
        <f t="shared" si="62"/>
        <v>10000</v>
      </c>
      <c r="W230" s="18" t="str">
        <f t="shared" si="66"/>
        <v/>
      </c>
      <c r="X230" s="18" t="str">
        <f t="shared" si="67"/>
        <v/>
      </c>
      <c r="Y230" s="18" t="str">
        <f t="shared" si="68"/>
        <v/>
      </c>
      <c r="Z230" s="18" t="str">
        <f t="shared" si="69"/>
        <v/>
      </c>
      <c r="AA230" s="18" t="str">
        <f t="shared" si="63"/>
        <v>|</v>
      </c>
      <c r="AB230" s="18" t="str">
        <f t="shared" si="64"/>
        <v>|</v>
      </c>
      <c r="AC230" s="18">
        <f>VLOOKUP(I230,Sheet4!D:E,2,0)*1000+J230*100</f>
        <v>1300</v>
      </c>
    </row>
    <row r="231" spans="1:29" ht="16.5" customHeight="1">
      <c r="A231" s="18">
        <f t="shared" si="73"/>
        <v>541</v>
      </c>
      <c r="B231" s="18">
        <f t="shared" si="73"/>
        <v>33</v>
      </c>
      <c r="C231" s="17">
        <f t="shared" si="71"/>
        <v>3</v>
      </c>
      <c r="D231" s="18" t="str">
        <f t="shared" si="72"/>
        <v>橙</v>
      </c>
      <c r="E231" s="18" t="str">
        <f t="shared" si="55"/>
        <v>33橙3</v>
      </c>
      <c r="G231" s="15" t="s">
        <v>72</v>
      </c>
      <c r="H231" s="15" t="s">
        <v>75</v>
      </c>
      <c r="I231" s="15" t="s">
        <v>78</v>
      </c>
      <c r="J231">
        <v>3</v>
      </c>
      <c r="K231">
        <v>0</v>
      </c>
      <c r="L231">
        <v>0</v>
      </c>
      <c r="N231" s="18">
        <f>VLOOKUP(H231,Sheet4!A:B,2,0)</f>
        <v>9</v>
      </c>
      <c r="O231" s="18" t="str">
        <f t="shared" si="56"/>
        <v>9白3</v>
      </c>
      <c r="P231" s="18">
        <f t="shared" si="57"/>
        <v>131</v>
      </c>
      <c r="Q231" s="18" t="str">
        <f t="shared" si="65"/>
        <v/>
      </c>
      <c r="R231" s="18" t="str">
        <f t="shared" si="58"/>
        <v/>
      </c>
      <c r="S231" s="18" t="str">
        <f t="shared" si="59"/>
        <v/>
      </c>
      <c r="T231" s="18" t="str">
        <f t="shared" si="60"/>
        <v/>
      </c>
      <c r="U231" s="18">
        <f t="shared" si="61"/>
        <v>10000</v>
      </c>
      <c r="V231" s="18">
        <f t="shared" si="62"/>
        <v>10000</v>
      </c>
      <c r="W231" s="18" t="str">
        <f t="shared" si="66"/>
        <v/>
      </c>
      <c r="X231" s="18" t="str">
        <f t="shared" si="67"/>
        <v/>
      </c>
      <c r="Y231" s="18" t="str">
        <f t="shared" si="68"/>
        <v/>
      </c>
      <c r="Z231" s="18" t="str">
        <f t="shared" si="69"/>
        <v/>
      </c>
      <c r="AA231" s="18" t="str">
        <f t="shared" si="63"/>
        <v>|</v>
      </c>
      <c r="AB231" s="18" t="str">
        <f t="shared" si="64"/>
        <v>|</v>
      </c>
      <c r="AC231" s="18">
        <f>VLOOKUP(I231,Sheet4!D:E,2,0)*1000+J231*100</f>
        <v>1300</v>
      </c>
    </row>
    <row r="232" spans="1:29" ht="16.5" customHeight="1">
      <c r="A232" s="18">
        <f t="shared" si="73"/>
        <v>441</v>
      </c>
      <c r="B232" s="18">
        <f t="shared" si="73"/>
        <v>33</v>
      </c>
      <c r="C232" s="17">
        <f t="shared" si="71"/>
        <v>3</v>
      </c>
      <c r="D232" s="18" t="str">
        <f t="shared" si="72"/>
        <v>紫</v>
      </c>
      <c r="E232" s="18" t="str">
        <f t="shared" si="55"/>
        <v>33紫3</v>
      </c>
      <c r="G232" s="15" t="s">
        <v>72</v>
      </c>
      <c r="H232" s="15" t="s">
        <v>77</v>
      </c>
      <c r="I232" s="15" t="s">
        <v>78</v>
      </c>
      <c r="J232">
        <v>3</v>
      </c>
      <c r="K232">
        <v>0</v>
      </c>
      <c r="L232">
        <v>0</v>
      </c>
      <c r="N232" s="18">
        <f>VLOOKUP(H232,Sheet4!A:B,2,0)</f>
        <v>14</v>
      </c>
      <c r="O232" s="18" t="str">
        <f t="shared" si="56"/>
        <v>14白3</v>
      </c>
      <c r="P232" s="18">
        <f t="shared" si="57"/>
        <v>138</v>
      </c>
      <c r="Q232" s="18" t="str">
        <f t="shared" si="65"/>
        <v/>
      </c>
      <c r="R232" s="18" t="str">
        <f t="shared" si="58"/>
        <v/>
      </c>
      <c r="S232" s="18" t="str">
        <f t="shared" si="59"/>
        <v/>
      </c>
      <c r="T232" s="18" t="str">
        <f t="shared" si="60"/>
        <v/>
      </c>
      <c r="U232" s="18">
        <f t="shared" si="61"/>
        <v>10000</v>
      </c>
      <c r="V232" s="18">
        <f t="shared" si="62"/>
        <v>10000</v>
      </c>
      <c r="W232" s="18" t="str">
        <f t="shared" si="66"/>
        <v/>
      </c>
      <c r="X232" s="18" t="str">
        <f t="shared" si="67"/>
        <v/>
      </c>
      <c r="Y232" s="18" t="str">
        <f t="shared" si="68"/>
        <v/>
      </c>
      <c r="Z232" s="18" t="str">
        <f t="shared" si="69"/>
        <v/>
      </c>
      <c r="AA232" s="18" t="str">
        <f t="shared" si="63"/>
        <v>|</v>
      </c>
      <c r="AB232" s="18" t="str">
        <f t="shared" si="64"/>
        <v>|</v>
      </c>
      <c r="AC232" s="18">
        <f>VLOOKUP(I232,Sheet4!D:E,2,0)*1000+J232*100</f>
        <v>1300</v>
      </c>
    </row>
    <row r="233" spans="1:29" ht="16.5" customHeight="1">
      <c r="A233" s="18">
        <f t="shared" si="73"/>
        <v>341</v>
      </c>
      <c r="B233" s="18">
        <f t="shared" si="73"/>
        <v>33</v>
      </c>
      <c r="C233" s="17">
        <f t="shared" si="71"/>
        <v>3</v>
      </c>
      <c r="D233" s="18" t="str">
        <f t="shared" si="72"/>
        <v>蓝</v>
      </c>
      <c r="E233" s="18" t="str">
        <f t="shared" si="55"/>
        <v>33蓝3</v>
      </c>
      <c r="G233" s="15" t="s">
        <v>72</v>
      </c>
      <c r="H233" s="15" t="s">
        <v>79</v>
      </c>
      <c r="I233" s="15" t="s">
        <v>78</v>
      </c>
      <c r="J233">
        <v>3</v>
      </c>
      <c r="K233">
        <v>1</v>
      </c>
      <c r="L233">
        <v>1428</v>
      </c>
      <c r="N233" s="18">
        <f>VLOOKUP(H233,Sheet4!A:B,2,0)</f>
        <v>5</v>
      </c>
      <c r="O233" s="18" t="str">
        <f t="shared" si="56"/>
        <v>5白3</v>
      </c>
      <c r="P233" s="18">
        <f t="shared" si="57"/>
        <v>135</v>
      </c>
      <c r="Q233" s="18">
        <f t="shared" si="65"/>
        <v>135</v>
      </c>
      <c r="R233" s="18">
        <f t="shared" si="58"/>
        <v>2500</v>
      </c>
      <c r="S233" s="18">
        <f t="shared" si="59"/>
        <v>135</v>
      </c>
      <c r="T233" s="18">
        <f t="shared" si="60"/>
        <v>1428</v>
      </c>
      <c r="U233" s="18">
        <f t="shared" si="61"/>
        <v>10000</v>
      </c>
      <c r="V233" s="18">
        <f t="shared" si="62"/>
        <v>10000</v>
      </c>
      <c r="W233" s="18">
        <f t="shared" si="66"/>
        <v>135</v>
      </c>
      <c r="X233" s="18">
        <f t="shared" si="67"/>
        <v>2500</v>
      </c>
      <c r="Y233" s="18">
        <f t="shared" si="68"/>
        <v>135</v>
      </c>
      <c r="Z233" s="18">
        <f t="shared" si="69"/>
        <v>1428</v>
      </c>
      <c r="AA233" s="18" t="str">
        <f t="shared" si="63"/>
        <v>135|135</v>
      </c>
      <c r="AB233" s="18" t="str">
        <f t="shared" si="64"/>
        <v>2500|1428</v>
      </c>
      <c r="AC233" s="18">
        <f>VLOOKUP(I233,Sheet4!D:E,2,0)*1000+J233*100</f>
        <v>1300</v>
      </c>
    </row>
    <row r="234" spans="1:29" ht="16.5" customHeight="1">
      <c r="A234" s="18">
        <f t="shared" si="73"/>
        <v>241</v>
      </c>
      <c r="B234" s="18">
        <f t="shared" si="73"/>
        <v>33</v>
      </c>
      <c r="C234" s="17">
        <f t="shared" si="71"/>
        <v>3</v>
      </c>
      <c r="D234" s="18" t="str">
        <f t="shared" si="72"/>
        <v>绿</v>
      </c>
      <c r="E234" s="18" t="str">
        <f t="shared" si="55"/>
        <v>33绿3</v>
      </c>
      <c r="G234" s="15" t="s">
        <v>72</v>
      </c>
      <c r="H234" s="15" t="s">
        <v>80</v>
      </c>
      <c r="I234" s="15" t="s">
        <v>78</v>
      </c>
      <c r="J234">
        <v>3</v>
      </c>
      <c r="K234">
        <v>1</v>
      </c>
      <c r="L234">
        <v>0</v>
      </c>
      <c r="N234" s="18">
        <f>VLOOKUP(H234,Sheet4!A:B,2,0)</f>
        <v>10</v>
      </c>
      <c r="O234" s="18" t="str">
        <f t="shared" si="56"/>
        <v>10白3</v>
      </c>
      <c r="P234" s="18">
        <f t="shared" si="57"/>
        <v>132</v>
      </c>
      <c r="Q234" s="18">
        <f t="shared" si="65"/>
        <v>132</v>
      </c>
      <c r="R234" s="18">
        <f t="shared" si="58"/>
        <v>2500</v>
      </c>
      <c r="S234" s="18" t="str">
        <f t="shared" si="59"/>
        <v/>
      </c>
      <c r="T234" s="18" t="str">
        <f t="shared" si="60"/>
        <v/>
      </c>
      <c r="U234" s="18">
        <f t="shared" si="61"/>
        <v>10000</v>
      </c>
      <c r="V234" s="18">
        <f t="shared" si="62"/>
        <v>10000</v>
      </c>
      <c r="W234" s="18" t="str">
        <f t="shared" si="66"/>
        <v>135,132</v>
      </c>
      <c r="X234" s="18" t="str">
        <f t="shared" si="67"/>
        <v>2500,2500</v>
      </c>
      <c r="Y234" s="18">
        <f t="shared" si="68"/>
        <v>135</v>
      </c>
      <c r="Z234" s="18">
        <f t="shared" si="69"/>
        <v>1428</v>
      </c>
      <c r="AA234" s="18" t="str">
        <f t="shared" si="63"/>
        <v>135,132|135</v>
      </c>
      <c r="AB234" s="18" t="str">
        <f t="shared" si="64"/>
        <v>2500,2500|1428</v>
      </c>
      <c r="AC234" s="18">
        <f>VLOOKUP(I234,Sheet4!D:E,2,0)*1000+J234*100</f>
        <v>1300</v>
      </c>
    </row>
    <row r="235" spans="1:29" ht="16.5" customHeight="1">
      <c r="A235" s="18">
        <f t="shared" si="73"/>
        <v>141</v>
      </c>
      <c r="B235" s="18">
        <f t="shared" si="73"/>
        <v>33</v>
      </c>
      <c r="C235" s="17">
        <f t="shared" si="71"/>
        <v>3</v>
      </c>
      <c r="D235" s="18" t="str">
        <f t="shared" si="72"/>
        <v>白</v>
      </c>
      <c r="E235" s="18" t="str">
        <f t="shared" si="55"/>
        <v>33白3</v>
      </c>
      <c r="G235" s="15" t="s">
        <v>72</v>
      </c>
      <c r="H235" s="15" t="s">
        <v>81</v>
      </c>
      <c r="I235" s="15" t="s">
        <v>78</v>
      </c>
      <c r="J235">
        <v>3</v>
      </c>
      <c r="K235">
        <v>1</v>
      </c>
      <c r="L235">
        <v>1428</v>
      </c>
      <c r="N235" s="18">
        <f>VLOOKUP(H235,Sheet4!A:B,2,0)</f>
        <v>15</v>
      </c>
      <c r="O235" s="18" t="str">
        <f t="shared" si="56"/>
        <v>15白3</v>
      </c>
      <c r="P235" s="18">
        <f t="shared" si="57"/>
        <v>137</v>
      </c>
      <c r="Q235" s="18">
        <f t="shared" si="65"/>
        <v>137</v>
      </c>
      <c r="R235" s="18">
        <f t="shared" si="58"/>
        <v>2500</v>
      </c>
      <c r="S235" s="18">
        <f t="shared" si="59"/>
        <v>137</v>
      </c>
      <c r="T235" s="18">
        <f t="shared" si="60"/>
        <v>1428</v>
      </c>
      <c r="U235" s="18">
        <f t="shared" si="61"/>
        <v>10000</v>
      </c>
      <c r="V235" s="18">
        <f t="shared" si="62"/>
        <v>10000</v>
      </c>
      <c r="W235" s="18" t="str">
        <f t="shared" si="66"/>
        <v>135,132,137</v>
      </c>
      <c r="X235" s="18" t="str">
        <f t="shared" si="67"/>
        <v>2500,2500,2500</v>
      </c>
      <c r="Y235" s="18" t="str">
        <f t="shared" si="68"/>
        <v>135,137</v>
      </c>
      <c r="Z235" s="18" t="str">
        <f t="shared" si="69"/>
        <v>1428,1428</v>
      </c>
      <c r="AA235" s="18" t="str">
        <f t="shared" si="63"/>
        <v>135,132,137|135,137</v>
      </c>
      <c r="AB235" s="18" t="str">
        <f t="shared" si="64"/>
        <v>2500,2500,2500|1428,1428</v>
      </c>
      <c r="AC235" s="18">
        <f>VLOOKUP(I235,Sheet4!D:E,2,0)*1000+J235*100</f>
        <v>1300</v>
      </c>
    </row>
    <row r="236" spans="1:29" ht="16.5" customHeight="1">
      <c r="A236" s="18">
        <f t="shared" si="73"/>
        <v>542</v>
      </c>
      <c r="B236" s="18">
        <f t="shared" si="73"/>
        <v>61</v>
      </c>
      <c r="C236" s="17">
        <f t="shared" si="71"/>
        <v>3</v>
      </c>
      <c r="D236" s="18" t="str">
        <f t="shared" si="72"/>
        <v>橙</v>
      </c>
      <c r="E236" s="18" t="str">
        <f t="shared" si="55"/>
        <v>61橙3</v>
      </c>
      <c r="G236" s="15" t="s">
        <v>72</v>
      </c>
      <c r="H236" s="15" t="s">
        <v>82</v>
      </c>
      <c r="I236" s="15" t="s">
        <v>78</v>
      </c>
      <c r="J236">
        <v>3</v>
      </c>
      <c r="K236">
        <v>0</v>
      </c>
      <c r="L236">
        <v>1428</v>
      </c>
      <c r="N236" s="18">
        <f>VLOOKUP(H236,Sheet4!A:B,2,0)</f>
        <v>18</v>
      </c>
      <c r="O236" s="18" t="str">
        <f t="shared" si="56"/>
        <v>18白3</v>
      </c>
      <c r="P236" s="18">
        <f t="shared" si="57"/>
        <v>133</v>
      </c>
      <c r="Q236" s="18" t="str">
        <f t="shared" si="65"/>
        <v/>
      </c>
      <c r="R236" s="18" t="str">
        <f t="shared" si="58"/>
        <v/>
      </c>
      <c r="S236" s="18">
        <f t="shared" si="59"/>
        <v>133</v>
      </c>
      <c r="T236" s="18">
        <f t="shared" si="60"/>
        <v>1428</v>
      </c>
      <c r="U236" s="18">
        <f t="shared" si="61"/>
        <v>10000</v>
      </c>
      <c r="V236" s="18">
        <f t="shared" si="62"/>
        <v>10000</v>
      </c>
      <c r="W236" s="18" t="str">
        <f t="shared" si="66"/>
        <v>135,132,137</v>
      </c>
      <c r="X236" s="18" t="str">
        <f t="shared" si="67"/>
        <v>2500,2500,2500</v>
      </c>
      <c r="Y236" s="18" t="str">
        <f t="shared" si="68"/>
        <v>135,137,133</v>
      </c>
      <c r="Z236" s="18" t="str">
        <f t="shared" si="69"/>
        <v>1428,1428,1428</v>
      </c>
      <c r="AA236" s="18" t="str">
        <f t="shared" si="63"/>
        <v>135,132,137|135,137,133</v>
      </c>
      <c r="AB236" s="18" t="str">
        <f t="shared" si="64"/>
        <v>2500,2500,2500|1428,1428,1428</v>
      </c>
      <c r="AC236" s="18">
        <f>VLOOKUP(I236,Sheet4!D:E,2,0)*1000+J236*100</f>
        <v>1300</v>
      </c>
    </row>
    <row r="237" spans="1:29" ht="16.5" customHeight="1">
      <c r="A237" s="18">
        <f t="shared" si="73"/>
        <v>442</v>
      </c>
      <c r="B237" s="18">
        <f t="shared" si="73"/>
        <v>61</v>
      </c>
      <c r="C237" s="17">
        <f t="shared" si="71"/>
        <v>3</v>
      </c>
      <c r="D237" s="18" t="str">
        <f t="shared" si="72"/>
        <v>紫</v>
      </c>
      <c r="E237" s="18" t="str">
        <f t="shared" si="55"/>
        <v>61紫3</v>
      </c>
      <c r="G237" s="15" t="s">
        <v>72</v>
      </c>
      <c r="H237" s="15" t="s">
        <v>83</v>
      </c>
      <c r="I237" s="15" t="s">
        <v>78</v>
      </c>
      <c r="J237">
        <v>3</v>
      </c>
      <c r="K237">
        <v>0</v>
      </c>
      <c r="L237">
        <v>1428</v>
      </c>
      <c r="N237" s="18">
        <f>VLOOKUP(H237,Sheet4!A:B,2,0)</f>
        <v>23</v>
      </c>
      <c r="O237" s="18" t="str">
        <f t="shared" si="56"/>
        <v>23白3</v>
      </c>
      <c r="P237" s="18">
        <f t="shared" si="57"/>
        <v>134</v>
      </c>
      <c r="Q237" s="18" t="str">
        <f t="shared" si="65"/>
        <v/>
      </c>
      <c r="R237" s="18" t="str">
        <f t="shared" si="58"/>
        <v/>
      </c>
      <c r="S237" s="18">
        <f t="shared" si="59"/>
        <v>134</v>
      </c>
      <c r="T237" s="18">
        <f t="shared" si="60"/>
        <v>1428</v>
      </c>
      <c r="U237" s="18">
        <f t="shared" si="61"/>
        <v>10000</v>
      </c>
      <c r="V237" s="18">
        <f t="shared" si="62"/>
        <v>10000</v>
      </c>
      <c r="W237" s="18" t="str">
        <f t="shared" si="66"/>
        <v>135,132,137</v>
      </c>
      <c r="X237" s="18" t="str">
        <f t="shared" si="67"/>
        <v>2500,2500,2500</v>
      </c>
      <c r="Y237" s="18" t="str">
        <f t="shared" si="68"/>
        <v>135,137,133,134</v>
      </c>
      <c r="Z237" s="18" t="str">
        <f t="shared" si="69"/>
        <v>1428,1428,1428,1428</v>
      </c>
      <c r="AA237" s="18" t="str">
        <f t="shared" si="63"/>
        <v>135,132,137|135,137,133,134</v>
      </c>
      <c r="AB237" s="18" t="str">
        <f t="shared" si="64"/>
        <v>2500,2500,2500|1428,1428,1428,1428</v>
      </c>
      <c r="AC237" s="18">
        <f>VLOOKUP(I237,Sheet4!D:E,2,0)*1000+J237*100</f>
        <v>1300</v>
      </c>
    </row>
    <row r="238" spans="1:29" ht="16.5" customHeight="1">
      <c r="A238" s="18">
        <f t="shared" si="73"/>
        <v>342</v>
      </c>
      <c r="B238" s="18">
        <f t="shared" si="73"/>
        <v>61</v>
      </c>
      <c r="C238" s="17">
        <f t="shared" si="71"/>
        <v>3</v>
      </c>
      <c r="D238" s="18" t="str">
        <f t="shared" si="72"/>
        <v>蓝</v>
      </c>
      <c r="E238" s="18" t="str">
        <f t="shared" si="55"/>
        <v>61蓝3</v>
      </c>
      <c r="G238" s="15" t="s">
        <v>72</v>
      </c>
      <c r="H238" s="15" t="s">
        <v>84</v>
      </c>
      <c r="I238" s="15" t="s">
        <v>78</v>
      </c>
      <c r="J238">
        <v>3</v>
      </c>
      <c r="K238">
        <v>1</v>
      </c>
      <c r="L238">
        <v>0</v>
      </c>
      <c r="N238" s="18">
        <f>VLOOKUP(H238,Sheet4!A:B,2,0)</f>
        <v>40</v>
      </c>
      <c r="O238" s="18" t="str">
        <f t="shared" si="56"/>
        <v>40白3</v>
      </c>
      <c r="P238" s="18">
        <f t="shared" si="57"/>
        <v>139</v>
      </c>
      <c r="Q238" s="18">
        <f t="shared" si="65"/>
        <v>139</v>
      </c>
      <c r="R238" s="18">
        <f t="shared" si="58"/>
        <v>2500</v>
      </c>
      <c r="S238" s="18" t="str">
        <f t="shared" si="59"/>
        <v/>
      </c>
      <c r="T238" s="18" t="str">
        <f t="shared" si="60"/>
        <v/>
      </c>
      <c r="U238" s="18">
        <f t="shared" si="61"/>
        <v>10000</v>
      </c>
      <c r="V238" s="18">
        <f t="shared" si="62"/>
        <v>10000</v>
      </c>
      <c r="W238" s="18" t="str">
        <f t="shared" si="66"/>
        <v>135,132,137,139</v>
      </c>
      <c r="X238" s="18" t="str">
        <f t="shared" si="67"/>
        <v>2500,2500,2500,2500</v>
      </c>
      <c r="Y238" s="18" t="str">
        <f t="shared" si="68"/>
        <v>135,137,133,134</v>
      </c>
      <c r="Z238" s="18" t="str">
        <f t="shared" si="69"/>
        <v>1428,1428,1428,1428</v>
      </c>
      <c r="AA238" s="18" t="str">
        <f t="shared" si="63"/>
        <v>135,132,137,139|135,137,133,134</v>
      </c>
      <c r="AB238" s="18" t="str">
        <f t="shared" si="64"/>
        <v>2500,2500,2500,2500|1428,1428,1428,1428</v>
      </c>
      <c r="AC238" s="18">
        <f>VLOOKUP(I238,Sheet4!D:E,2,0)*1000+J238*100</f>
        <v>1300</v>
      </c>
    </row>
    <row r="239" spans="1:29" ht="16.5" customHeight="1">
      <c r="A239" s="18">
        <f t="shared" si="73"/>
        <v>242</v>
      </c>
      <c r="B239" s="18">
        <f t="shared" si="73"/>
        <v>61</v>
      </c>
      <c r="C239" s="17">
        <f t="shared" si="71"/>
        <v>3</v>
      </c>
      <c r="D239" s="18" t="str">
        <f t="shared" si="72"/>
        <v>绿</v>
      </c>
      <c r="E239" s="18" t="str">
        <f t="shared" si="55"/>
        <v>61绿3</v>
      </c>
      <c r="G239" s="15" t="s">
        <v>72</v>
      </c>
      <c r="H239" s="15" t="s">
        <v>85</v>
      </c>
      <c r="I239" s="15" t="s">
        <v>78</v>
      </c>
      <c r="J239">
        <v>3</v>
      </c>
      <c r="K239">
        <v>0</v>
      </c>
      <c r="L239">
        <v>1428</v>
      </c>
      <c r="N239" s="18">
        <f>VLOOKUP(H239,Sheet4!A:B,2,0)</f>
        <v>28</v>
      </c>
      <c r="O239" s="18" t="str">
        <f t="shared" si="56"/>
        <v>28白3</v>
      </c>
      <c r="P239" s="18">
        <f t="shared" si="57"/>
        <v>140</v>
      </c>
      <c r="Q239" s="18" t="str">
        <f t="shared" si="65"/>
        <v/>
      </c>
      <c r="R239" s="18" t="str">
        <f t="shared" si="58"/>
        <v/>
      </c>
      <c r="S239" s="18">
        <f t="shared" si="59"/>
        <v>140</v>
      </c>
      <c r="T239" s="18">
        <f t="shared" si="60"/>
        <v>1428</v>
      </c>
      <c r="U239" s="18">
        <f t="shared" si="61"/>
        <v>10000</v>
      </c>
      <c r="V239" s="18">
        <f t="shared" si="62"/>
        <v>10000</v>
      </c>
      <c r="W239" s="18" t="str">
        <f t="shared" si="66"/>
        <v>135,132,137,139</v>
      </c>
      <c r="X239" s="18" t="str">
        <f t="shared" si="67"/>
        <v>2500,2500,2500,2500</v>
      </c>
      <c r="Y239" s="18" t="str">
        <f t="shared" si="68"/>
        <v>135,137,133,134,140</v>
      </c>
      <c r="Z239" s="18" t="str">
        <f t="shared" si="69"/>
        <v>1428,1428,1428,1428,1428</v>
      </c>
      <c r="AA239" s="18" t="str">
        <f t="shared" si="63"/>
        <v>135,132,137,139|135,137,133,134,140</v>
      </c>
      <c r="AB239" s="18" t="str">
        <f t="shared" si="64"/>
        <v>2500,2500,2500,2500|1428,1428,1428,1428,1428</v>
      </c>
      <c r="AC239" s="18">
        <f>VLOOKUP(I239,Sheet4!D:E,2,0)*1000+J239*100</f>
        <v>1300</v>
      </c>
    </row>
    <row r="240" spans="1:29" ht="16.5" customHeight="1">
      <c r="A240" s="18">
        <f t="shared" si="73"/>
        <v>142</v>
      </c>
      <c r="B240" s="18">
        <f t="shared" si="73"/>
        <v>61</v>
      </c>
      <c r="C240" s="17">
        <f t="shared" si="71"/>
        <v>3</v>
      </c>
      <c r="D240" s="18" t="str">
        <f t="shared" si="72"/>
        <v>白</v>
      </c>
      <c r="E240" s="18" t="str">
        <f t="shared" si="55"/>
        <v>61白3</v>
      </c>
      <c r="G240" s="15" t="s">
        <v>72</v>
      </c>
      <c r="H240" s="15" t="s">
        <v>86</v>
      </c>
      <c r="I240" s="15" t="s">
        <v>78</v>
      </c>
      <c r="J240">
        <v>3</v>
      </c>
      <c r="K240">
        <v>0</v>
      </c>
      <c r="L240">
        <v>1428</v>
      </c>
      <c r="N240" s="18">
        <f>VLOOKUP(H240,Sheet4!A:B,2,0)</f>
        <v>33</v>
      </c>
      <c r="O240" s="18" t="str">
        <f t="shared" si="56"/>
        <v>33白3</v>
      </c>
      <c r="P240" s="18">
        <f t="shared" si="57"/>
        <v>141</v>
      </c>
      <c r="Q240" s="18" t="str">
        <f t="shared" si="65"/>
        <v/>
      </c>
      <c r="R240" s="18" t="str">
        <f t="shared" si="58"/>
        <v/>
      </c>
      <c r="S240" s="18">
        <f t="shared" si="59"/>
        <v>141</v>
      </c>
      <c r="T240" s="18">
        <f t="shared" si="60"/>
        <v>1428</v>
      </c>
      <c r="U240" s="18">
        <f t="shared" si="61"/>
        <v>10000</v>
      </c>
      <c r="V240" s="18">
        <f t="shared" si="62"/>
        <v>10000</v>
      </c>
      <c r="W240" s="18" t="str">
        <f t="shared" si="66"/>
        <v>135,132,137,139</v>
      </c>
      <c r="X240" s="18" t="str">
        <f t="shared" si="67"/>
        <v>2500,2500,2500,2500</v>
      </c>
      <c r="Y240" s="18" t="str">
        <f t="shared" si="68"/>
        <v>135,137,133,134,140,141</v>
      </c>
      <c r="Z240" s="18" t="str">
        <f t="shared" si="69"/>
        <v>1428,1428,1428,1428,1428,1428</v>
      </c>
      <c r="AA240" s="18" t="str">
        <f t="shared" si="63"/>
        <v>135,132,137,139|135,137,133,134,140,141</v>
      </c>
      <c r="AB240" s="18" t="str">
        <f t="shared" si="64"/>
        <v>2500,2500,2500,2500|1428,1428,1428,1428,1428,1428</v>
      </c>
      <c r="AC240" s="18">
        <f>VLOOKUP(I240,Sheet4!D:E,2,0)*1000+J240*100</f>
        <v>1300</v>
      </c>
    </row>
    <row r="241" spans="3:29" ht="16.5" customHeight="1">
      <c r="C241" s="17"/>
      <c r="G241" s="15" t="s">
        <v>72</v>
      </c>
      <c r="H241" s="15" t="s">
        <v>87</v>
      </c>
      <c r="I241" s="15" t="s">
        <v>78</v>
      </c>
      <c r="J241">
        <v>3</v>
      </c>
      <c r="K241">
        <v>0</v>
      </c>
      <c r="L241">
        <v>1432</v>
      </c>
      <c r="N241" s="18">
        <f>VLOOKUP(H241,Sheet4!A:B,2,0)</f>
        <v>61</v>
      </c>
      <c r="O241" s="18" t="str">
        <f t="shared" si="56"/>
        <v>61白3</v>
      </c>
      <c r="P241" s="18">
        <f t="shared" si="57"/>
        <v>142</v>
      </c>
      <c r="Q241" s="18" t="str">
        <f t="shared" si="65"/>
        <v/>
      </c>
      <c r="R241" s="18" t="str">
        <f t="shared" si="58"/>
        <v/>
      </c>
      <c r="S241" s="18">
        <f t="shared" si="59"/>
        <v>142</v>
      </c>
      <c r="T241" s="18">
        <f t="shared" si="60"/>
        <v>1432</v>
      </c>
      <c r="U241" s="18">
        <f t="shared" si="61"/>
        <v>10000</v>
      </c>
      <c r="V241" s="18">
        <f t="shared" si="62"/>
        <v>10000</v>
      </c>
      <c r="W241" s="18" t="str">
        <f t="shared" si="66"/>
        <v>135,132,137,139</v>
      </c>
      <c r="X241" s="18" t="str">
        <f t="shared" si="67"/>
        <v>2500,2500,2500,2500</v>
      </c>
      <c r="Y241" s="18" t="str">
        <f t="shared" si="68"/>
        <v>135,137,133,134,140,141,142</v>
      </c>
      <c r="Z241" s="18" t="str">
        <f t="shared" si="69"/>
        <v>1428,1428,1428,1428,1428,1428,1432</v>
      </c>
      <c r="AA241" s="18" t="str">
        <f t="shared" si="63"/>
        <v>135,132,137,139|135,137,133,134,140,141,142</v>
      </c>
      <c r="AB241" s="18" t="str">
        <f t="shared" si="64"/>
        <v>2500,2500,2500,2500|1428,1428,1428,1428,1428,1428,1432</v>
      </c>
      <c r="AC241" s="18">
        <f>VLOOKUP(I241,Sheet4!D:E,2,0)*1000+J241*100</f>
        <v>1300</v>
      </c>
    </row>
    <row r="242" spans="3:29">
      <c r="C242" s="17"/>
    </row>
    <row r="243" spans="3:29">
      <c r="C243" s="17"/>
    </row>
    <row r="244" spans="3:29">
      <c r="C244" s="17"/>
    </row>
    <row r="245" spans="3:29">
      <c r="C245" s="17"/>
    </row>
    <row r="246" spans="3:29">
      <c r="C246" s="17"/>
    </row>
    <row r="247" spans="3:29">
      <c r="C247" s="17"/>
    </row>
    <row r="248" spans="3:29">
      <c r="C248" s="17"/>
    </row>
    <row r="249" spans="3:29">
      <c r="C249" s="17"/>
    </row>
    <row r="250" spans="3:29">
      <c r="C250" s="17"/>
    </row>
    <row r="251" spans="3:29">
      <c r="C251" s="17"/>
    </row>
    <row r="252" spans="3:29">
      <c r="C252" s="17"/>
    </row>
    <row r="253" spans="3:29">
      <c r="C253" s="17"/>
    </row>
    <row r="254" spans="3:29">
      <c r="C254" s="17"/>
    </row>
    <row r="255" spans="3:29">
      <c r="C255" s="17"/>
    </row>
    <row r="256" spans="3:29">
      <c r="C256" s="17"/>
    </row>
    <row r="257" spans="3:3">
      <c r="C257" s="17"/>
    </row>
    <row r="258" spans="3:3">
      <c r="C258" s="17"/>
    </row>
    <row r="259" spans="3:3">
      <c r="C259" s="17"/>
    </row>
    <row r="260" spans="3:3">
      <c r="C260" s="17"/>
    </row>
    <row r="261" spans="3:3">
      <c r="C261" s="17"/>
    </row>
    <row r="262" spans="3:3">
      <c r="C262" s="17"/>
    </row>
    <row r="263" spans="3:3">
      <c r="C263" s="17"/>
    </row>
    <row r="264" spans="3:3">
      <c r="C264" s="17"/>
    </row>
    <row r="265" spans="3:3">
      <c r="C265" s="17"/>
    </row>
    <row r="266" spans="3:3">
      <c r="C266" s="17"/>
    </row>
    <row r="267" spans="3:3">
      <c r="C267" s="17"/>
    </row>
    <row r="268" spans="3:3">
      <c r="C268" s="17"/>
    </row>
    <row r="269" spans="3:3">
      <c r="C269" s="17"/>
    </row>
    <row r="270" spans="3:3">
      <c r="C270" s="17"/>
    </row>
    <row r="271" spans="3:3">
      <c r="C271" s="17"/>
    </row>
  </sheetData>
  <phoneticPr fontId="1" type="noConversion"/>
  <conditionalFormatting sqref="U1:U1048576">
    <cfRule type="cellIs" dxfId="3" priority="3" operator="greaterThan">
      <formula>10000</formula>
    </cfRule>
    <cfRule type="cellIs" dxfId="2" priority="4" operator="lessThan">
      <formula>10000</formula>
    </cfRule>
  </conditionalFormatting>
  <conditionalFormatting sqref="V1:V1048576">
    <cfRule type="cellIs" dxfId="1" priority="1" operator="greaterThan">
      <formula>10000</formula>
    </cfRule>
    <cfRule type="cellIs" dxfId="0" priority="2" operator="lessThan">
      <formula>10000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63"/>
  <sheetViews>
    <sheetView workbookViewId="0">
      <selection activeCell="H14" sqref="H14"/>
    </sheetView>
  </sheetViews>
  <sheetFormatPr defaultRowHeight="13.5"/>
  <cols>
    <col min="2" max="2" width="3.5" style="14" customWidth="1"/>
  </cols>
  <sheetData>
    <row r="1" spans="1:5">
      <c r="A1" s="5"/>
      <c r="B1" s="5">
        <v>1</v>
      </c>
      <c r="D1" s="18" t="s">
        <v>63</v>
      </c>
      <c r="E1" s="18">
        <v>5</v>
      </c>
    </row>
    <row r="2" spans="1:5" ht="16.5" customHeight="1">
      <c r="A2" s="9"/>
      <c r="B2" s="5">
        <v>2</v>
      </c>
      <c r="D2" s="18" t="s">
        <v>71</v>
      </c>
      <c r="E2" s="18">
        <v>4</v>
      </c>
    </row>
    <row r="3" spans="1:5">
      <c r="A3" s="5"/>
      <c r="B3" s="5">
        <v>3</v>
      </c>
      <c r="D3" s="18" t="s">
        <v>74</v>
      </c>
      <c r="E3" s="18">
        <v>3</v>
      </c>
    </row>
    <row r="4" spans="1:5" ht="16.5" customHeight="1">
      <c r="A4" s="9" t="s">
        <v>73</v>
      </c>
      <c r="B4" s="5">
        <v>4</v>
      </c>
      <c r="C4" s="18" t="str">
        <f t="shared" ref="C4:C35" si="0">A4</f>
        <v>生命加成</v>
      </c>
      <c r="D4" s="18" t="s">
        <v>76</v>
      </c>
      <c r="E4" s="18">
        <v>2</v>
      </c>
    </row>
    <row r="5" spans="1:5" ht="16.5" customHeight="1">
      <c r="A5" s="9" t="s">
        <v>79</v>
      </c>
      <c r="B5" s="5">
        <v>5</v>
      </c>
      <c r="C5" s="18" t="str">
        <f t="shared" si="0"/>
        <v>生命</v>
      </c>
      <c r="D5" s="18" t="s">
        <v>78</v>
      </c>
      <c r="E5" s="18">
        <v>1</v>
      </c>
    </row>
    <row r="6" spans="1:5" ht="16.5" customHeight="1">
      <c r="A6" s="9"/>
      <c r="B6" s="5">
        <v>6</v>
      </c>
      <c r="C6" s="18">
        <f t="shared" si="0"/>
        <v>0</v>
      </c>
    </row>
    <row r="7" spans="1:5" ht="16.5" customHeight="1">
      <c r="A7" s="9"/>
      <c r="B7" s="5">
        <v>7</v>
      </c>
      <c r="C7" s="18">
        <f t="shared" si="0"/>
        <v>0</v>
      </c>
    </row>
    <row r="8" spans="1:5">
      <c r="A8" s="5"/>
      <c r="B8" s="5">
        <v>8</v>
      </c>
      <c r="C8" s="18">
        <f t="shared" si="0"/>
        <v>0</v>
      </c>
    </row>
    <row r="9" spans="1:5" ht="16.5" customHeight="1">
      <c r="A9" s="9" t="s">
        <v>75</v>
      </c>
      <c r="B9" s="5">
        <v>9</v>
      </c>
      <c r="C9" s="18" t="str">
        <f t="shared" si="0"/>
        <v>攻击加成</v>
      </c>
    </row>
    <row r="10" spans="1:5" ht="16.5" customHeight="1">
      <c r="A10" s="9" t="s">
        <v>80</v>
      </c>
      <c r="B10" s="5">
        <v>10</v>
      </c>
      <c r="C10" s="18" t="str">
        <f t="shared" si="0"/>
        <v>攻击</v>
      </c>
    </row>
    <row r="11" spans="1:5" ht="16.5" customHeight="1">
      <c r="A11" s="9"/>
      <c r="B11" s="5">
        <v>11</v>
      </c>
      <c r="C11" s="18">
        <f t="shared" si="0"/>
        <v>0</v>
      </c>
    </row>
    <row r="12" spans="1:5">
      <c r="A12" s="5"/>
      <c r="B12" s="5">
        <v>12</v>
      </c>
      <c r="C12" s="18">
        <f t="shared" si="0"/>
        <v>0</v>
      </c>
    </row>
    <row r="13" spans="1:5">
      <c r="A13" s="5"/>
      <c r="B13" s="5">
        <v>13</v>
      </c>
      <c r="C13" s="18">
        <f t="shared" si="0"/>
        <v>0</v>
      </c>
    </row>
    <row r="14" spans="1:5" ht="16.5" customHeight="1">
      <c r="A14" s="9" t="s">
        <v>77</v>
      </c>
      <c r="B14" s="5">
        <v>14</v>
      </c>
      <c r="C14" s="18" t="str">
        <f t="shared" si="0"/>
        <v>防御加成</v>
      </c>
    </row>
    <row r="15" spans="1:5" ht="16.5" customHeight="1">
      <c r="A15" s="9" t="s">
        <v>81</v>
      </c>
      <c r="B15" s="5">
        <v>15</v>
      </c>
      <c r="C15" s="18" t="str">
        <f t="shared" si="0"/>
        <v>防御</v>
      </c>
    </row>
    <row r="16" spans="1:5" ht="16.5" customHeight="1">
      <c r="A16" s="9"/>
      <c r="B16" s="5">
        <v>16</v>
      </c>
      <c r="C16" s="18">
        <f t="shared" si="0"/>
        <v>0</v>
      </c>
    </row>
    <row r="17" spans="1:3">
      <c r="A17" s="5"/>
      <c r="B17" s="5">
        <v>17</v>
      </c>
      <c r="C17" s="18">
        <f t="shared" si="0"/>
        <v>0</v>
      </c>
    </row>
    <row r="18" spans="1:3" ht="16.5" customHeight="1">
      <c r="A18" s="9" t="s">
        <v>82</v>
      </c>
      <c r="B18" s="5">
        <v>18</v>
      </c>
      <c r="C18" s="18" t="str">
        <f t="shared" si="0"/>
        <v>暴击</v>
      </c>
    </row>
    <row r="19" spans="1:3">
      <c r="A19" s="5"/>
      <c r="B19" s="5">
        <v>19</v>
      </c>
      <c r="C19" s="18">
        <f t="shared" si="0"/>
        <v>0</v>
      </c>
    </row>
    <row r="20" spans="1:3">
      <c r="A20" s="5"/>
      <c r="B20" s="5">
        <v>20</v>
      </c>
      <c r="C20" s="18">
        <f t="shared" si="0"/>
        <v>0</v>
      </c>
    </row>
    <row r="21" spans="1:3">
      <c r="A21" s="5"/>
      <c r="B21" s="5">
        <v>21</v>
      </c>
      <c r="C21" s="18">
        <f t="shared" si="0"/>
        <v>0</v>
      </c>
    </row>
    <row r="22" spans="1:3">
      <c r="A22" s="5"/>
      <c r="B22" s="5">
        <v>22</v>
      </c>
      <c r="C22" s="18">
        <f t="shared" si="0"/>
        <v>0</v>
      </c>
    </row>
    <row r="23" spans="1:3" ht="16.5" customHeight="1">
      <c r="A23" s="9" t="s">
        <v>83</v>
      </c>
      <c r="B23" s="5">
        <v>23</v>
      </c>
      <c r="C23" s="18" t="str">
        <f t="shared" si="0"/>
        <v>暴伤</v>
      </c>
    </row>
    <row r="24" spans="1:3">
      <c r="A24" s="5"/>
      <c r="B24" s="5">
        <v>24</v>
      </c>
      <c r="C24" s="18">
        <f t="shared" si="0"/>
        <v>0</v>
      </c>
    </row>
    <row r="25" spans="1:3">
      <c r="A25" s="5"/>
      <c r="B25" s="5">
        <v>25</v>
      </c>
      <c r="C25" s="18">
        <f t="shared" si="0"/>
        <v>0</v>
      </c>
    </row>
    <row r="26" spans="1:3">
      <c r="A26" s="5"/>
      <c r="B26" s="5">
        <v>26</v>
      </c>
      <c r="C26" s="18">
        <f t="shared" si="0"/>
        <v>0</v>
      </c>
    </row>
    <row r="27" spans="1:3">
      <c r="A27" s="5"/>
      <c r="B27" s="5">
        <v>27</v>
      </c>
      <c r="C27" s="18">
        <f t="shared" si="0"/>
        <v>0</v>
      </c>
    </row>
    <row r="28" spans="1:3" ht="16.5" customHeight="1">
      <c r="A28" s="9" t="s">
        <v>85</v>
      </c>
      <c r="B28" s="5">
        <v>28</v>
      </c>
      <c r="C28" s="18" t="str">
        <f t="shared" si="0"/>
        <v>命中</v>
      </c>
    </row>
    <row r="29" spans="1:3">
      <c r="A29" s="5"/>
      <c r="B29" s="5">
        <v>29</v>
      </c>
      <c r="C29" s="18">
        <f t="shared" si="0"/>
        <v>0</v>
      </c>
    </row>
    <row r="30" spans="1:3">
      <c r="A30" s="5"/>
      <c r="B30" s="5">
        <v>30</v>
      </c>
      <c r="C30" s="18">
        <f t="shared" si="0"/>
        <v>0</v>
      </c>
    </row>
    <row r="31" spans="1:3">
      <c r="A31" s="5"/>
      <c r="B31" s="5">
        <v>31</v>
      </c>
      <c r="C31" s="18">
        <f t="shared" si="0"/>
        <v>0</v>
      </c>
    </row>
    <row r="32" spans="1:3">
      <c r="A32" s="5"/>
      <c r="B32" s="5">
        <v>32</v>
      </c>
      <c r="C32" s="18">
        <f t="shared" si="0"/>
        <v>0</v>
      </c>
    </row>
    <row r="33" spans="1:3" ht="16.5" customHeight="1">
      <c r="A33" s="9" t="s">
        <v>86</v>
      </c>
      <c r="B33" s="5">
        <v>33</v>
      </c>
      <c r="C33" s="18" t="str">
        <f t="shared" si="0"/>
        <v>抵抗</v>
      </c>
    </row>
    <row r="34" spans="1:3">
      <c r="A34" s="5"/>
      <c r="B34" s="5">
        <v>34</v>
      </c>
      <c r="C34" s="18">
        <f t="shared" si="0"/>
        <v>0</v>
      </c>
    </row>
    <row r="35" spans="1:3">
      <c r="A35" s="5"/>
      <c r="B35" s="5">
        <v>35</v>
      </c>
      <c r="C35" s="18">
        <f t="shared" si="0"/>
        <v>0</v>
      </c>
    </row>
    <row r="36" spans="1:3">
      <c r="A36" s="5"/>
      <c r="B36" s="5">
        <v>36</v>
      </c>
      <c r="C36" s="18">
        <f t="shared" ref="C36:C58" si="1">A36</f>
        <v>0</v>
      </c>
    </row>
    <row r="37" spans="1:3">
      <c r="A37" s="5"/>
      <c r="B37" s="5">
        <v>37</v>
      </c>
      <c r="C37" s="18">
        <f t="shared" si="1"/>
        <v>0</v>
      </c>
    </row>
    <row r="38" spans="1:3" ht="16.5" customHeight="1">
      <c r="A38" s="9"/>
      <c r="B38" s="5">
        <v>38</v>
      </c>
      <c r="C38" s="18">
        <f t="shared" si="1"/>
        <v>0</v>
      </c>
    </row>
    <row r="39" spans="1:3">
      <c r="A39" s="5"/>
      <c r="B39" s="5">
        <v>39</v>
      </c>
      <c r="C39" s="18">
        <f t="shared" si="1"/>
        <v>0</v>
      </c>
    </row>
    <row r="40" spans="1:3" ht="16.5" customHeight="1">
      <c r="A40" s="9" t="s">
        <v>84</v>
      </c>
      <c r="B40" s="5">
        <v>40</v>
      </c>
      <c r="C40" s="18" t="str">
        <f t="shared" si="1"/>
        <v>速度</v>
      </c>
    </row>
    <row r="41" spans="1:3">
      <c r="A41" s="5"/>
      <c r="B41" s="5">
        <v>41</v>
      </c>
      <c r="C41" s="18">
        <f t="shared" si="1"/>
        <v>0</v>
      </c>
    </row>
    <row r="42" spans="1:3">
      <c r="A42" s="5"/>
      <c r="B42" s="5">
        <v>42</v>
      </c>
      <c r="C42" s="18">
        <f t="shared" si="1"/>
        <v>0</v>
      </c>
    </row>
    <row r="43" spans="1:3">
      <c r="A43" s="5"/>
      <c r="B43" s="5">
        <v>43</v>
      </c>
      <c r="C43" s="18">
        <f t="shared" si="1"/>
        <v>0</v>
      </c>
    </row>
    <row r="44" spans="1:3">
      <c r="A44" s="5"/>
      <c r="B44" s="5">
        <v>44</v>
      </c>
      <c r="C44" s="18">
        <f t="shared" si="1"/>
        <v>0</v>
      </c>
    </row>
    <row r="45" spans="1:3">
      <c r="A45" s="5"/>
      <c r="B45" s="5">
        <v>45</v>
      </c>
      <c r="C45" s="18">
        <f t="shared" si="1"/>
        <v>0</v>
      </c>
    </row>
    <row r="46" spans="1:3">
      <c r="A46" s="5"/>
      <c r="B46" s="5">
        <v>46</v>
      </c>
      <c r="C46" s="18">
        <f t="shared" si="1"/>
        <v>0</v>
      </c>
    </row>
    <row r="47" spans="1:3">
      <c r="A47" s="5"/>
      <c r="B47" s="5">
        <v>47</v>
      </c>
      <c r="C47" s="18">
        <f t="shared" si="1"/>
        <v>0</v>
      </c>
    </row>
    <row r="48" spans="1:3">
      <c r="A48" s="5"/>
      <c r="B48" s="5">
        <v>48</v>
      </c>
      <c r="C48" s="18">
        <f t="shared" si="1"/>
        <v>0</v>
      </c>
    </row>
    <row r="49" spans="1:3">
      <c r="A49" s="5"/>
      <c r="B49" s="5">
        <v>49</v>
      </c>
      <c r="C49" s="18">
        <f t="shared" si="1"/>
        <v>0</v>
      </c>
    </row>
    <row r="50" spans="1:3">
      <c r="A50" s="5"/>
      <c r="B50" s="5">
        <v>50</v>
      </c>
      <c r="C50" s="18">
        <f t="shared" si="1"/>
        <v>0</v>
      </c>
    </row>
    <row r="51" spans="1:3">
      <c r="A51" s="5"/>
      <c r="B51" s="5">
        <v>51</v>
      </c>
      <c r="C51" s="18">
        <f t="shared" si="1"/>
        <v>0</v>
      </c>
    </row>
    <row r="52" spans="1:3">
      <c r="A52" s="5"/>
      <c r="B52" s="5">
        <v>52</v>
      </c>
      <c r="C52" s="18">
        <f t="shared" si="1"/>
        <v>0</v>
      </c>
    </row>
    <row r="53" spans="1:3">
      <c r="A53" s="5"/>
      <c r="B53" s="5">
        <v>53</v>
      </c>
      <c r="C53" s="18">
        <f t="shared" si="1"/>
        <v>0</v>
      </c>
    </row>
    <row r="54" spans="1:3">
      <c r="A54" s="5"/>
      <c r="B54" s="5">
        <v>54</v>
      </c>
      <c r="C54" s="18">
        <f t="shared" si="1"/>
        <v>0</v>
      </c>
    </row>
    <row r="55" spans="1:3">
      <c r="A55" s="5"/>
      <c r="B55" s="5">
        <v>55</v>
      </c>
      <c r="C55" s="18">
        <f t="shared" si="1"/>
        <v>0</v>
      </c>
    </row>
    <row r="56" spans="1:3">
      <c r="A56" s="5"/>
      <c r="B56" s="5">
        <v>56</v>
      </c>
      <c r="C56" s="18">
        <f t="shared" si="1"/>
        <v>0</v>
      </c>
    </row>
    <row r="57" spans="1:3">
      <c r="A57" s="5"/>
      <c r="B57" s="5">
        <v>57</v>
      </c>
      <c r="C57" s="18">
        <f t="shared" si="1"/>
        <v>0</v>
      </c>
    </row>
    <row r="58" spans="1:3">
      <c r="A58" s="5"/>
      <c r="B58" s="5">
        <v>58</v>
      </c>
      <c r="C58" s="18">
        <f t="shared" si="1"/>
        <v>0</v>
      </c>
    </row>
    <row r="59" spans="1:3">
      <c r="B59" s="5">
        <v>59</v>
      </c>
      <c r="C59" s="16"/>
    </row>
    <row r="60" spans="1:3">
      <c r="B60" s="5">
        <v>60</v>
      </c>
      <c r="C60" s="5"/>
    </row>
    <row r="61" spans="1:3">
      <c r="A61" s="16" t="s">
        <v>87</v>
      </c>
      <c r="B61" s="5">
        <v>61</v>
      </c>
      <c r="C61" s="16" t="s">
        <v>87</v>
      </c>
    </row>
    <row r="62" spans="1:3">
      <c r="B62" s="5">
        <v>62</v>
      </c>
      <c r="C62" s="5"/>
    </row>
    <row r="63" spans="1:3">
      <c r="B63" s="5">
        <v>63</v>
      </c>
      <c r="C63" s="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20"/>
  <sheetViews>
    <sheetView workbookViewId="0">
      <selection activeCell="H12" sqref="H12"/>
    </sheetView>
  </sheetViews>
  <sheetFormatPr defaultRowHeight="13.5"/>
  <cols>
    <col min="7" max="7" width="48.25" style="14" bestFit="1" customWidth="1"/>
  </cols>
  <sheetData>
    <row r="1" spans="1:8">
      <c r="A1" s="18">
        <v>5000</v>
      </c>
      <c r="D1" s="18">
        <v>10000</v>
      </c>
      <c r="F1" s="18">
        <v>1</v>
      </c>
      <c r="G1" s="18">
        <v>833</v>
      </c>
      <c r="H1" s="18">
        <f>G1</f>
        <v>833</v>
      </c>
    </row>
    <row r="2" spans="1:8">
      <c r="A2" s="18">
        <v>5100</v>
      </c>
      <c r="D2" s="18">
        <f>D1/11</f>
        <v>909.09090909090912</v>
      </c>
      <c r="E2" s="18">
        <f>11*909</f>
        <v>9999</v>
      </c>
      <c r="F2" s="18">
        <v>2</v>
      </c>
      <c r="G2" s="18">
        <v>833</v>
      </c>
      <c r="H2" s="18" t="str">
        <f t="shared" ref="H2:H12" si="0">H1&amp;","&amp;G2</f>
        <v>833,833</v>
      </c>
    </row>
    <row r="3" spans="1:8">
      <c r="A3" s="18">
        <v>5200</v>
      </c>
      <c r="F3" s="18">
        <v>3</v>
      </c>
      <c r="G3" s="18">
        <v>833</v>
      </c>
      <c r="H3" s="18" t="str">
        <f t="shared" si="0"/>
        <v>833,833,833</v>
      </c>
    </row>
    <row r="4" spans="1:8">
      <c r="A4" s="18">
        <v>5300</v>
      </c>
      <c r="F4" s="18">
        <v>4</v>
      </c>
      <c r="G4" s="18">
        <v>833</v>
      </c>
      <c r="H4" s="18" t="str">
        <f t="shared" si="0"/>
        <v>833,833,833,833</v>
      </c>
    </row>
    <row r="5" spans="1:8">
      <c r="A5" s="18">
        <v>4000</v>
      </c>
      <c r="F5" s="18">
        <v>5</v>
      </c>
      <c r="G5" s="18">
        <v>833</v>
      </c>
      <c r="H5" s="18" t="str">
        <f t="shared" si="0"/>
        <v>833,833,833,833,833</v>
      </c>
    </row>
    <row r="6" spans="1:8">
      <c r="A6" s="18">
        <v>4100</v>
      </c>
      <c r="F6" s="18">
        <v>6</v>
      </c>
      <c r="G6" s="18">
        <v>833</v>
      </c>
      <c r="H6" s="18" t="str">
        <f t="shared" si="0"/>
        <v>833,833,833,833,833,833</v>
      </c>
    </row>
    <row r="7" spans="1:8">
      <c r="A7" s="18">
        <v>4200</v>
      </c>
      <c r="F7" s="18">
        <v>7</v>
      </c>
      <c r="G7" s="18">
        <v>833</v>
      </c>
      <c r="H7" s="18" t="str">
        <f t="shared" si="0"/>
        <v>833,833,833,833,833,833,833</v>
      </c>
    </row>
    <row r="8" spans="1:8">
      <c r="A8" s="18">
        <v>4300</v>
      </c>
      <c r="F8" s="18">
        <v>8</v>
      </c>
      <c r="G8" s="18">
        <v>833</v>
      </c>
      <c r="H8" s="18" t="str">
        <f t="shared" si="0"/>
        <v>833,833,833,833,833,833,833,833</v>
      </c>
    </row>
    <row r="9" spans="1:8">
      <c r="A9" s="18">
        <v>3000</v>
      </c>
      <c r="F9" s="18">
        <v>9</v>
      </c>
      <c r="G9" s="18">
        <v>833</v>
      </c>
      <c r="H9" s="18" t="str">
        <f t="shared" si="0"/>
        <v>833,833,833,833,833,833,833,833,833</v>
      </c>
    </row>
    <row r="10" spans="1:8">
      <c r="A10" s="18">
        <v>3100</v>
      </c>
      <c r="F10" s="18">
        <v>10</v>
      </c>
      <c r="G10" s="18">
        <v>833</v>
      </c>
      <c r="H10" s="18" t="str">
        <f t="shared" si="0"/>
        <v>833,833,833,833,833,833,833,833,833,833</v>
      </c>
    </row>
    <row r="11" spans="1:8">
      <c r="A11" s="18">
        <v>3200</v>
      </c>
      <c r="F11" s="18">
        <v>11</v>
      </c>
      <c r="G11" s="18">
        <v>833</v>
      </c>
      <c r="H11" s="18" t="str">
        <f t="shared" si="0"/>
        <v>833,833,833,833,833,833,833,833,833,833,833</v>
      </c>
    </row>
    <row r="12" spans="1:8">
      <c r="A12" s="18">
        <v>3300</v>
      </c>
      <c r="F12" s="18">
        <v>12</v>
      </c>
      <c r="G12" s="18">
        <v>837</v>
      </c>
      <c r="H12" s="18" t="str">
        <f t="shared" si="0"/>
        <v>833,833,833,833,833,833,833,833,833,833,833,837</v>
      </c>
    </row>
    <row r="13" spans="1:8">
      <c r="A13" s="18">
        <v>2000</v>
      </c>
    </row>
    <row r="14" spans="1:8">
      <c r="A14" s="18">
        <v>2100</v>
      </c>
    </row>
    <row r="15" spans="1:8">
      <c r="A15" s="18">
        <v>2200</v>
      </c>
    </row>
    <row r="16" spans="1:8">
      <c r="A16" s="18">
        <v>2300</v>
      </c>
    </row>
    <row r="17" spans="1:9">
      <c r="A17" s="18">
        <v>1000</v>
      </c>
      <c r="G17" s="13">
        <v>9.0990990990990901E+32</v>
      </c>
    </row>
    <row r="18" spans="1:9">
      <c r="A18" s="18">
        <v>1100</v>
      </c>
      <c r="I18" s="18">
        <f>10000/12</f>
        <v>833.33333333333337</v>
      </c>
    </row>
    <row r="19" spans="1:9">
      <c r="A19" s="18">
        <v>1200</v>
      </c>
    </row>
    <row r="20" spans="1:9">
      <c r="A20" s="18">
        <v>1300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11"/>
  <sheetViews>
    <sheetView workbookViewId="0">
      <selection activeCell="N17" sqref="N17"/>
    </sheetView>
  </sheetViews>
  <sheetFormatPr defaultRowHeight="13.5"/>
  <cols>
    <col min="2" max="2" width="22" style="14" bestFit="1" customWidth="1"/>
    <col min="3" max="3" width="9.5" style="14" customWidth="1"/>
  </cols>
  <sheetData>
    <row r="1" spans="1:14">
      <c r="C1" s="18" t="s">
        <v>88</v>
      </c>
      <c r="D1" s="18" t="s">
        <v>66</v>
      </c>
      <c r="E1" s="18" t="s">
        <v>67</v>
      </c>
      <c r="F1" s="18" t="s">
        <v>89</v>
      </c>
      <c r="G1" s="18" t="s">
        <v>90</v>
      </c>
    </row>
    <row r="2" spans="1:14" ht="16.5" customHeight="1">
      <c r="A2" s="10">
        <f>300000+VLOOKUP(D2,Sheet4!D:E,2,0)*10000+E2*1000+C2</f>
        <v>311001</v>
      </c>
      <c r="B2" s="10" t="str">
        <f>D2&amp;"_"&amp;(E2+1)&amp;"号位_主属性_"&amp;F2&amp;G2</f>
        <v>白_2号位_主属性_攻击生命</v>
      </c>
      <c r="C2" s="19">
        <v>1</v>
      </c>
      <c r="D2" s="18" t="s">
        <v>78</v>
      </c>
      <c r="E2" s="18">
        <v>1</v>
      </c>
      <c r="F2" s="18" t="s">
        <v>80</v>
      </c>
      <c r="G2" s="18" t="s">
        <v>79</v>
      </c>
      <c r="H2" s="18" t="str">
        <f>VLOOKUP(F2,Sheet4!$A:$B,2,0)&amp;$D2&amp;$E2</f>
        <v>10白1</v>
      </c>
      <c r="I2" s="18" t="str">
        <f>VLOOKUP(G2,Sheet4!$A:$B,2,0)&amp;$D2&amp;$E2</f>
        <v>5白1</v>
      </c>
      <c r="J2" s="18">
        <f>INDEX(Sheet3!$A:$A,MATCH(H2,Sheet3!$E:$E,0))</f>
        <v>132</v>
      </c>
      <c r="K2" s="18">
        <f>INDEX(Sheet3!$A:$A,MATCH(I2,Sheet3!$E:$E,0))</f>
        <v>135</v>
      </c>
      <c r="L2" s="18" t="str">
        <f>J2&amp;"|"&amp;K2</f>
        <v>132|135</v>
      </c>
      <c r="M2" s="18" t="s">
        <v>18</v>
      </c>
      <c r="N2" s="18" t="s">
        <v>91</v>
      </c>
    </row>
    <row r="3" spans="1:14" ht="16.5" customHeight="1">
      <c r="A3" s="10">
        <f>300000+VLOOKUP(D3,Sheet4!D:E,2,0)*10000+E3*1000+C3</f>
        <v>312001</v>
      </c>
      <c r="B3" s="10" t="str">
        <f>D3&amp;"_"&amp;(E3+1)&amp;"号位_主属性_"&amp;F3&amp;G3</f>
        <v>白_3号位_主属性_防御攻击</v>
      </c>
      <c r="C3" s="19">
        <v>1</v>
      </c>
      <c r="D3" s="18" t="s">
        <v>78</v>
      </c>
      <c r="E3" s="18">
        <v>2</v>
      </c>
      <c r="F3" s="18" t="s">
        <v>81</v>
      </c>
      <c r="G3" s="18" t="s">
        <v>80</v>
      </c>
      <c r="H3" s="18" t="str">
        <f>VLOOKUP(F3,Sheet4!$A:$B,2,0)&amp;$D3&amp;$E3</f>
        <v>15白2</v>
      </c>
      <c r="I3" s="18" t="str">
        <f>VLOOKUP(G3,Sheet4!$A:$B,2,0)&amp;$D3&amp;$E3</f>
        <v>10白2</v>
      </c>
      <c r="J3" s="18">
        <f>INDEX(Sheet3!$A:$A,MATCH(H3,Sheet3!$E:$E,0))</f>
        <v>137</v>
      </c>
      <c r="K3" s="18">
        <f>INDEX(Sheet3!$A:$A,MATCH(I3,Sheet3!$E:$E,0))</f>
        <v>132</v>
      </c>
      <c r="L3" s="18" t="str">
        <f>J3&amp;"|"&amp;K3</f>
        <v>137|132</v>
      </c>
      <c r="M3" s="18" t="s">
        <v>18</v>
      </c>
      <c r="N3" s="18" t="s">
        <v>91</v>
      </c>
    </row>
    <row r="4" spans="1:14" s="18" customFormat="1" ht="16.5" customHeight="1">
      <c r="A4" s="10">
        <v>590001</v>
      </c>
      <c r="B4" s="10" t="s">
        <v>92</v>
      </c>
      <c r="C4" s="19">
        <v>1</v>
      </c>
      <c r="D4" s="18" t="s">
        <v>93</v>
      </c>
      <c r="E4" s="18">
        <v>1</v>
      </c>
      <c r="F4" s="18" t="s">
        <v>94</v>
      </c>
      <c r="G4" s="18" t="s">
        <v>79</v>
      </c>
      <c r="J4" s="18">
        <v>591</v>
      </c>
      <c r="K4" s="18">
        <v>592</v>
      </c>
      <c r="L4" s="18" t="str">
        <f>J4&amp;"|"&amp;K4</f>
        <v>591|592</v>
      </c>
      <c r="M4" s="18" t="s">
        <v>18</v>
      </c>
      <c r="N4" s="18" t="s">
        <v>91</v>
      </c>
    </row>
    <row r="5" spans="1:14" ht="16.5">
      <c r="A5">
        <v>313001</v>
      </c>
      <c r="B5" s="14" t="s">
        <v>112</v>
      </c>
      <c r="C5" s="20">
        <v>1</v>
      </c>
      <c r="D5" s="18" t="s">
        <v>93</v>
      </c>
      <c r="E5">
        <v>1</v>
      </c>
      <c r="F5" s="18" t="s">
        <v>80</v>
      </c>
      <c r="G5" s="18" t="s">
        <v>126</v>
      </c>
      <c r="H5" s="18" t="str">
        <f>VLOOKUP(F5,Sheet4!$A:$B,2,0)&amp;$D5&amp;$E5</f>
        <v>10橙1</v>
      </c>
      <c r="I5" s="18" t="str">
        <f>VLOOKUP(G5,Sheet4!$A:$B,2,0)&amp;$D5&amp;$E5</f>
        <v>9橙1</v>
      </c>
      <c r="J5" s="18">
        <f>INDEX(Sheet3!$A:$A,MATCH(H5,Sheet3!$E:$E,0))</f>
        <v>532</v>
      </c>
      <c r="K5" s="18">
        <f>INDEX(Sheet3!$A:$A,MATCH(I5,Sheet3!$E:$E,0))</f>
        <v>531</v>
      </c>
      <c r="L5" s="18" t="str">
        <f>J5&amp;"|"&amp;K5</f>
        <v>532|531</v>
      </c>
      <c r="M5" s="18" t="s">
        <v>18</v>
      </c>
      <c r="N5" s="18" t="s">
        <v>91</v>
      </c>
    </row>
    <row r="6" spans="1:14" ht="16.5">
      <c r="A6">
        <v>314001</v>
      </c>
      <c r="B6" s="14" t="s">
        <v>114</v>
      </c>
      <c r="C6" s="20">
        <v>1</v>
      </c>
      <c r="D6" s="18" t="s">
        <v>93</v>
      </c>
      <c r="E6" s="18">
        <v>1</v>
      </c>
      <c r="F6" s="18" t="s">
        <v>128</v>
      </c>
      <c r="G6" s="18" t="s">
        <v>127</v>
      </c>
      <c r="H6" s="18" t="str">
        <f>VLOOKUP(F6,Sheet4!$A:$B,2,0)&amp;$D6&amp;$E6</f>
        <v>4橙1</v>
      </c>
      <c r="I6" s="18" t="str">
        <f>VLOOKUP(G6,Sheet4!$A:$B,2,0)&amp;$D6&amp;$E6</f>
        <v>18橙1</v>
      </c>
      <c r="J6" s="18">
        <f>INDEX(Sheet3!$A:$A,MATCH(H6,Sheet3!$E:$E,0))</f>
        <v>536</v>
      </c>
      <c r="K6" s="18">
        <f>INDEX(Sheet3!$A:$A,MATCH(I6,Sheet3!$E:$E,0))</f>
        <v>533</v>
      </c>
      <c r="L6" s="18" t="str">
        <f t="shared" ref="L6:L11" si="0">J6&amp;"|"&amp;K6</f>
        <v>536|533</v>
      </c>
      <c r="M6" s="18" t="s">
        <v>18</v>
      </c>
      <c r="N6" s="18" t="s">
        <v>91</v>
      </c>
    </row>
    <row r="7" spans="1:14" ht="16.5">
      <c r="A7">
        <v>315001</v>
      </c>
      <c r="B7" s="14" t="s">
        <v>116</v>
      </c>
      <c r="C7" s="20">
        <v>1</v>
      </c>
      <c r="D7" s="18" t="s">
        <v>93</v>
      </c>
      <c r="E7" s="18">
        <v>1</v>
      </c>
      <c r="F7" s="18" t="s">
        <v>128</v>
      </c>
      <c r="G7" s="18" t="s">
        <v>129</v>
      </c>
      <c r="H7" s="18" t="str">
        <f>VLOOKUP(F7,Sheet4!$A:$B,2,0)&amp;$D7&amp;$E7</f>
        <v>4橙1</v>
      </c>
      <c r="I7" s="18" t="str">
        <f>VLOOKUP(G7,Sheet4!$A:$B,2,0)&amp;$D7&amp;$E7</f>
        <v>23橙1</v>
      </c>
      <c r="J7" s="18">
        <f>INDEX(Sheet3!$A:$A,MATCH(H7,Sheet3!$E:$E,0))</f>
        <v>536</v>
      </c>
      <c r="K7" s="18">
        <f>INDEX(Sheet3!$A:$A,MATCH(I7,Sheet3!$E:$E,0))</f>
        <v>534</v>
      </c>
      <c r="L7" s="18" t="str">
        <f t="shared" si="0"/>
        <v>536|534</v>
      </c>
      <c r="M7" s="18" t="s">
        <v>18</v>
      </c>
      <c r="N7" s="18" t="s">
        <v>91</v>
      </c>
    </row>
    <row r="8" spans="1:14" ht="16.5">
      <c r="A8">
        <v>316001</v>
      </c>
      <c r="B8" s="14" t="s">
        <v>118</v>
      </c>
      <c r="C8" s="20">
        <v>1</v>
      </c>
      <c r="D8" s="18" t="s">
        <v>93</v>
      </c>
      <c r="E8" s="18">
        <v>1</v>
      </c>
      <c r="F8" s="18" t="s">
        <v>127</v>
      </c>
      <c r="G8" s="18" t="s">
        <v>129</v>
      </c>
      <c r="H8" s="18" t="str">
        <f>VLOOKUP(F8,Sheet4!$A:$B,2,0)&amp;$D8&amp;$E8</f>
        <v>18橙1</v>
      </c>
      <c r="I8" s="18" t="str">
        <f>VLOOKUP(G8,Sheet4!$A:$B,2,0)&amp;$D8&amp;$E8</f>
        <v>23橙1</v>
      </c>
      <c r="J8" s="18">
        <f>INDEX(Sheet3!$A:$A,MATCH(H8,Sheet3!$E:$E,0))</f>
        <v>533</v>
      </c>
      <c r="K8" s="18">
        <f>INDEX(Sheet3!$A:$A,MATCH(I8,Sheet3!$E:$E,0))</f>
        <v>534</v>
      </c>
      <c r="L8" s="18" t="str">
        <f t="shared" si="0"/>
        <v>533|534</v>
      </c>
      <c r="M8" s="18" t="s">
        <v>18</v>
      </c>
      <c r="N8" s="18" t="s">
        <v>91</v>
      </c>
    </row>
    <row r="9" spans="1:14" ht="16.5">
      <c r="A9">
        <v>317001</v>
      </c>
      <c r="B9" s="14" t="s">
        <v>120</v>
      </c>
      <c r="C9" s="20">
        <v>1</v>
      </c>
      <c r="D9" s="18" t="s">
        <v>93</v>
      </c>
      <c r="E9" s="18">
        <v>1</v>
      </c>
      <c r="F9" s="18" t="s">
        <v>126</v>
      </c>
      <c r="G9" s="18" t="s">
        <v>127</v>
      </c>
      <c r="H9" s="18" t="str">
        <f>VLOOKUP(F9,Sheet4!$A:$B,2,0)&amp;$D9&amp;$E9</f>
        <v>9橙1</v>
      </c>
      <c r="I9" s="18" t="str">
        <f>VLOOKUP(G9,Sheet4!$A:$B,2,0)&amp;$D9&amp;$E9</f>
        <v>18橙1</v>
      </c>
      <c r="J9" s="18">
        <f>INDEX(Sheet3!$A:$A,MATCH(H9,Sheet3!$E:$E,0))</f>
        <v>531</v>
      </c>
      <c r="K9" s="18">
        <f>INDEX(Sheet3!$A:$A,MATCH(I9,Sheet3!$E:$E,0))</f>
        <v>533</v>
      </c>
      <c r="L9" s="18" t="str">
        <f t="shared" si="0"/>
        <v>531|533</v>
      </c>
      <c r="M9" s="18" t="s">
        <v>18</v>
      </c>
      <c r="N9" s="18" t="s">
        <v>91</v>
      </c>
    </row>
    <row r="10" spans="1:14" ht="16.5">
      <c r="A10">
        <v>318001</v>
      </c>
      <c r="B10" s="14" t="s">
        <v>122</v>
      </c>
      <c r="C10" s="20">
        <v>1</v>
      </c>
      <c r="D10" s="18" t="s">
        <v>93</v>
      </c>
      <c r="E10" s="18">
        <v>1</v>
      </c>
      <c r="F10" s="18" t="s">
        <v>126</v>
      </c>
      <c r="G10" s="18" t="s">
        <v>129</v>
      </c>
      <c r="H10" s="18" t="str">
        <f>VLOOKUP(F10,Sheet4!$A:$B,2,0)&amp;$D10&amp;$E10</f>
        <v>9橙1</v>
      </c>
      <c r="I10" s="18" t="str">
        <f>VLOOKUP(G10,Sheet4!$A:$B,2,0)&amp;$D10&amp;$E10</f>
        <v>23橙1</v>
      </c>
      <c r="J10" s="18">
        <f>INDEX(Sheet3!$A:$A,MATCH(H10,Sheet3!$E:$E,0))</f>
        <v>531</v>
      </c>
      <c r="K10" s="18">
        <f>INDEX(Sheet3!$A:$A,MATCH(I10,Sheet3!$E:$E,0))</f>
        <v>534</v>
      </c>
      <c r="L10" s="18" t="str">
        <f t="shared" si="0"/>
        <v>531|534</v>
      </c>
      <c r="M10" s="18" t="s">
        <v>18</v>
      </c>
      <c r="N10" s="18" t="s">
        <v>91</v>
      </c>
    </row>
    <row r="11" spans="1:14" ht="16.5">
      <c r="A11">
        <v>319001</v>
      </c>
      <c r="B11" s="14" t="s">
        <v>124</v>
      </c>
      <c r="C11" s="20">
        <v>1</v>
      </c>
      <c r="D11" s="18" t="s">
        <v>93</v>
      </c>
      <c r="E11" s="18">
        <v>0</v>
      </c>
      <c r="F11" s="18" t="s">
        <v>126</v>
      </c>
      <c r="G11" s="18" t="s">
        <v>128</v>
      </c>
      <c r="H11" s="18" t="str">
        <f>VLOOKUP(F11,Sheet4!$A:$B,2,0)&amp;$D11&amp;$E11</f>
        <v>9橙0</v>
      </c>
      <c r="I11" s="18" t="str">
        <f>VLOOKUP(G11,Sheet4!$A:$B,2,0)&amp;$D11&amp;$E11</f>
        <v>4橙0</v>
      </c>
      <c r="J11" s="18">
        <f>INDEX(Sheet3!$A:$A,MATCH(H11,Sheet3!$E:$E,0))</f>
        <v>501</v>
      </c>
      <c r="K11" s="18">
        <f>INDEX(Sheet3!$A:$A,MATCH(I11,Sheet3!$E:$E,0))</f>
        <v>506</v>
      </c>
      <c r="L11" s="18" t="str">
        <f t="shared" si="0"/>
        <v>501|506</v>
      </c>
      <c r="M11" s="18" t="s">
        <v>18</v>
      </c>
      <c r="N11" s="18" t="s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</dc:creator>
  <cp:lastModifiedBy>user-20210805</cp:lastModifiedBy>
  <dcterms:created xsi:type="dcterms:W3CDTF">2019-12-25T06:18:23Z</dcterms:created>
  <dcterms:modified xsi:type="dcterms:W3CDTF">2022-09-28T15:56:37Z</dcterms:modified>
</cp:coreProperties>
</file>