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_FilterDatabase" localSheetId="0" hidden="1">Sheet1!$H$1:$H$460</definedName>
  </definedNames>
  <calcPr calcId="162913"/>
</workbook>
</file>

<file path=xl/calcChain.xml><?xml version="1.0" encoding="utf-8"?>
<calcChain xmlns="http://schemas.openxmlformats.org/spreadsheetml/2006/main">
  <c r="Q976" i="1" l="1"/>
  <c r="P976" i="1"/>
  <c r="N976" i="1"/>
  <c r="L976" i="1"/>
  <c r="C976" i="1"/>
  <c r="J976" i="1" s="1"/>
  <c r="B976" i="1"/>
  <c r="Q975" i="1"/>
  <c r="P975" i="1"/>
  <c r="N975" i="1"/>
  <c r="C975" i="1"/>
  <c r="L975" i="1" s="1"/>
  <c r="B975" i="1"/>
  <c r="Q974" i="1"/>
  <c r="P974" i="1"/>
  <c r="N974" i="1"/>
  <c r="C974" i="1"/>
  <c r="L974" i="1" s="1"/>
  <c r="B974" i="1"/>
  <c r="Q973" i="1"/>
  <c r="P973" i="1"/>
  <c r="N973" i="1"/>
  <c r="C973" i="1"/>
  <c r="J973" i="1" s="1"/>
  <c r="B973" i="1"/>
  <c r="Q972" i="1"/>
  <c r="P972" i="1"/>
  <c r="N972" i="1"/>
  <c r="L972" i="1"/>
  <c r="J972" i="1"/>
  <c r="C972" i="1"/>
  <c r="B972" i="1"/>
  <c r="Q971" i="1"/>
  <c r="P971" i="1"/>
  <c r="N971" i="1"/>
  <c r="C971" i="1"/>
  <c r="L971" i="1" s="1"/>
  <c r="B971" i="1"/>
  <c r="Q616" i="1"/>
  <c r="P616" i="1"/>
  <c r="N616" i="1"/>
  <c r="C616" i="1"/>
  <c r="J616" i="1" s="1"/>
  <c r="B616" i="1"/>
  <c r="Q615" i="1"/>
  <c r="P615" i="1"/>
  <c r="N615" i="1"/>
  <c r="C615" i="1"/>
  <c r="J615" i="1" s="1"/>
  <c r="B615" i="1"/>
  <c r="P496" i="1"/>
  <c r="N496" i="1"/>
  <c r="C496" i="1"/>
  <c r="L496" i="1" s="1"/>
  <c r="B496" i="1"/>
  <c r="P495" i="1"/>
  <c r="N495" i="1"/>
  <c r="C495" i="1"/>
  <c r="J495" i="1" s="1"/>
  <c r="B495" i="1"/>
  <c r="P494" i="1"/>
  <c r="N494" i="1"/>
  <c r="C494" i="1"/>
  <c r="L494" i="1" s="1"/>
  <c r="B494" i="1"/>
  <c r="P493" i="1"/>
  <c r="N493" i="1"/>
  <c r="C493" i="1"/>
  <c r="L493" i="1" s="1"/>
  <c r="B493" i="1"/>
  <c r="P492" i="1"/>
  <c r="N492" i="1"/>
  <c r="C492" i="1"/>
  <c r="L492" i="1" s="1"/>
  <c r="B492" i="1"/>
  <c r="P491" i="1"/>
  <c r="N491" i="1"/>
  <c r="C491" i="1"/>
  <c r="L491" i="1" s="1"/>
  <c r="B491" i="1"/>
  <c r="E29" i="2"/>
  <c r="E28" i="2"/>
  <c r="J975" i="1" l="1"/>
  <c r="L973" i="1"/>
  <c r="J974" i="1"/>
  <c r="J971" i="1"/>
  <c r="L616" i="1"/>
  <c r="L495" i="1"/>
  <c r="J494" i="1"/>
  <c r="L615" i="1"/>
  <c r="J492" i="1"/>
  <c r="J496" i="1"/>
  <c r="J491" i="1"/>
  <c r="J493" i="1"/>
  <c r="P126" i="1" l="1"/>
  <c r="N126" i="1"/>
  <c r="C126" i="1"/>
  <c r="L126" i="1" s="1"/>
  <c r="B126" i="1"/>
  <c r="P125" i="1"/>
  <c r="N125" i="1"/>
  <c r="C125" i="1"/>
  <c r="J125" i="1" s="1"/>
  <c r="B125" i="1"/>
  <c r="L125" i="1" l="1"/>
  <c r="J126" i="1"/>
  <c r="Q970" i="1"/>
  <c r="P970" i="1"/>
  <c r="N970" i="1"/>
  <c r="C970" i="1"/>
  <c r="J970" i="1" s="1"/>
  <c r="B970" i="1"/>
  <c r="Q969" i="1"/>
  <c r="P969" i="1"/>
  <c r="N969" i="1"/>
  <c r="C969" i="1"/>
  <c r="L969" i="1" s="1"/>
  <c r="B969" i="1"/>
  <c r="Q968" i="1"/>
  <c r="P968" i="1"/>
  <c r="N968" i="1"/>
  <c r="C968" i="1"/>
  <c r="L968" i="1" s="1"/>
  <c r="B968" i="1"/>
  <c r="Q614" i="1"/>
  <c r="P614" i="1"/>
  <c r="N614" i="1"/>
  <c r="C614" i="1"/>
  <c r="J614" i="1" s="1"/>
  <c r="B614" i="1"/>
  <c r="P490" i="1"/>
  <c r="N490" i="1"/>
  <c r="C490" i="1"/>
  <c r="L490" i="1" s="1"/>
  <c r="B490" i="1"/>
  <c r="P489" i="1"/>
  <c r="N489" i="1"/>
  <c r="C489" i="1"/>
  <c r="L489" i="1" s="1"/>
  <c r="B489" i="1"/>
  <c r="P488" i="1"/>
  <c r="N488" i="1"/>
  <c r="C488" i="1"/>
  <c r="J488" i="1" s="1"/>
  <c r="B488" i="1"/>
  <c r="E27" i="2"/>
  <c r="P124" i="1"/>
  <c r="N124" i="1"/>
  <c r="C124" i="1"/>
  <c r="L124" i="1" s="1"/>
  <c r="B124" i="1"/>
  <c r="L488" i="1" l="1"/>
  <c r="L970" i="1"/>
  <c r="J969" i="1"/>
  <c r="J968" i="1"/>
  <c r="L614" i="1"/>
  <c r="J490" i="1"/>
  <c r="J489" i="1"/>
  <c r="J124" i="1"/>
  <c r="P121" i="1"/>
  <c r="N121" i="1"/>
  <c r="C121" i="1"/>
  <c r="L121" i="1" s="1"/>
  <c r="B121" i="1"/>
  <c r="P118" i="1"/>
  <c r="N118" i="1"/>
  <c r="C118" i="1"/>
  <c r="J118" i="1" s="1"/>
  <c r="B118" i="1"/>
  <c r="P485" i="1"/>
  <c r="N485" i="1"/>
  <c r="C485" i="1"/>
  <c r="L485" i="1" s="1"/>
  <c r="B485" i="1"/>
  <c r="P482" i="1"/>
  <c r="N482" i="1"/>
  <c r="C482" i="1"/>
  <c r="L482" i="1" s="1"/>
  <c r="B482" i="1"/>
  <c r="P479" i="1"/>
  <c r="N479" i="1"/>
  <c r="C479" i="1"/>
  <c r="L479" i="1" s="1"/>
  <c r="B479" i="1"/>
  <c r="P476" i="1"/>
  <c r="N476" i="1"/>
  <c r="C476" i="1"/>
  <c r="L476" i="1" s="1"/>
  <c r="B476" i="1"/>
  <c r="P473" i="1"/>
  <c r="N473" i="1"/>
  <c r="C473" i="1"/>
  <c r="L473" i="1" s="1"/>
  <c r="B473" i="1"/>
  <c r="P470" i="1"/>
  <c r="N470" i="1"/>
  <c r="C470" i="1"/>
  <c r="L470" i="1" s="1"/>
  <c r="B470" i="1"/>
  <c r="Q611" i="1"/>
  <c r="P611" i="1"/>
  <c r="N611" i="1"/>
  <c r="C611" i="1"/>
  <c r="J611" i="1" s="1"/>
  <c r="B611" i="1"/>
  <c r="Q608" i="1"/>
  <c r="P608" i="1"/>
  <c r="N608" i="1"/>
  <c r="C608" i="1"/>
  <c r="J608" i="1" s="1"/>
  <c r="B608" i="1"/>
  <c r="Q965" i="1"/>
  <c r="P965" i="1"/>
  <c r="N965" i="1"/>
  <c r="C965" i="1"/>
  <c r="J965" i="1" s="1"/>
  <c r="B965" i="1"/>
  <c r="Q962" i="1"/>
  <c r="P962" i="1"/>
  <c r="N962" i="1"/>
  <c r="C962" i="1"/>
  <c r="J962" i="1" s="1"/>
  <c r="B962" i="1"/>
  <c r="Q959" i="1"/>
  <c r="P959" i="1"/>
  <c r="N959" i="1"/>
  <c r="C959" i="1"/>
  <c r="J959" i="1" s="1"/>
  <c r="B959" i="1"/>
  <c r="Q956" i="1"/>
  <c r="P956" i="1"/>
  <c r="N956" i="1"/>
  <c r="C956" i="1"/>
  <c r="J956" i="1" s="1"/>
  <c r="B956" i="1"/>
  <c r="Q953" i="1"/>
  <c r="P953" i="1"/>
  <c r="N953" i="1"/>
  <c r="C953" i="1"/>
  <c r="J953" i="1" s="1"/>
  <c r="B953" i="1"/>
  <c r="Q950" i="1"/>
  <c r="P950" i="1"/>
  <c r="N950" i="1"/>
  <c r="C950" i="1"/>
  <c r="L950" i="1" s="1"/>
  <c r="B950" i="1"/>
  <c r="J121" i="1" l="1"/>
  <c r="L118" i="1"/>
  <c r="J479" i="1"/>
  <c r="J485" i="1"/>
  <c r="J482" i="1"/>
  <c r="J476" i="1"/>
  <c r="J473" i="1"/>
  <c r="J470" i="1"/>
  <c r="L611" i="1"/>
  <c r="L608" i="1"/>
  <c r="L965" i="1"/>
  <c r="L962" i="1"/>
  <c r="L959" i="1"/>
  <c r="L956" i="1"/>
  <c r="L953" i="1"/>
  <c r="J950" i="1"/>
  <c r="Q967" i="1"/>
  <c r="P967" i="1"/>
  <c r="N967" i="1"/>
  <c r="C967" i="1"/>
  <c r="J967" i="1" s="1"/>
  <c r="B967" i="1"/>
  <c r="Q966" i="1"/>
  <c r="P966" i="1"/>
  <c r="N966" i="1"/>
  <c r="C966" i="1"/>
  <c r="L966" i="1" s="1"/>
  <c r="B966" i="1"/>
  <c r="Q964" i="1"/>
  <c r="P964" i="1"/>
  <c r="N964" i="1"/>
  <c r="C964" i="1"/>
  <c r="L964" i="1" s="1"/>
  <c r="B964" i="1"/>
  <c r="Q963" i="1"/>
  <c r="P963" i="1"/>
  <c r="N963" i="1"/>
  <c r="C963" i="1"/>
  <c r="L963" i="1" s="1"/>
  <c r="B963" i="1"/>
  <c r="Q961" i="1"/>
  <c r="P961" i="1"/>
  <c r="N961" i="1"/>
  <c r="C961" i="1"/>
  <c r="J961" i="1" s="1"/>
  <c r="B961" i="1"/>
  <c r="Q960" i="1"/>
  <c r="P960" i="1"/>
  <c r="N960" i="1"/>
  <c r="C960" i="1"/>
  <c r="J960" i="1" s="1"/>
  <c r="B960" i="1"/>
  <c r="Q958" i="1"/>
  <c r="P958" i="1"/>
  <c r="N958" i="1"/>
  <c r="C958" i="1"/>
  <c r="L958" i="1" s="1"/>
  <c r="B958" i="1"/>
  <c r="Q957" i="1"/>
  <c r="P957" i="1"/>
  <c r="N957" i="1"/>
  <c r="C957" i="1"/>
  <c r="J957" i="1" s="1"/>
  <c r="B957" i="1"/>
  <c r="Q955" i="1"/>
  <c r="P955" i="1"/>
  <c r="N955" i="1"/>
  <c r="C955" i="1"/>
  <c r="J955" i="1" s="1"/>
  <c r="B955" i="1"/>
  <c r="Q954" i="1"/>
  <c r="P954" i="1"/>
  <c r="N954" i="1"/>
  <c r="C954" i="1"/>
  <c r="J954" i="1" s="1"/>
  <c r="B954" i="1"/>
  <c r="Q952" i="1"/>
  <c r="P952" i="1"/>
  <c r="N952" i="1"/>
  <c r="C952" i="1"/>
  <c r="L952" i="1" s="1"/>
  <c r="B952" i="1"/>
  <c r="Q951" i="1"/>
  <c r="P951" i="1"/>
  <c r="N951" i="1"/>
  <c r="C951" i="1"/>
  <c r="L951" i="1" s="1"/>
  <c r="B951" i="1"/>
  <c r="Q613" i="1"/>
  <c r="P613" i="1"/>
  <c r="N613" i="1"/>
  <c r="C613" i="1"/>
  <c r="J613" i="1" s="1"/>
  <c r="B613" i="1"/>
  <c r="Q612" i="1"/>
  <c r="P612" i="1"/>
  <c r="N612" i="1"/>
  <c r="C612" i="1"/>
  <c r="L612" i="1" s="1"/>
  <c r="B612" i="1"/>
  <c r="Q610" i="1"/>
  <c r="P610" i="1"/>
  <c r="N610" i="1"/>
  <c r="C610" i="1"/>
  <c r="L610" i="1" s="1"/>
  <c r="B610" i="1"/>
  <c r="Q609" i="1"/>
  <c r="P609" i="1"/>
  <c r="N609" i="1"/>
  <c r="C609" i="1"/>
  <c r="L609" i="1" s="1"/>
  <c r="B609" i="1"/>
  <c r="P487" i="1"/>
  <c r="N487" i="1"/>
  <c r="C487" i="1"/>
  <c r="L487" i="1" s="1"/>
  <c r="B487" i="1"/>
  <c r="P486" i="1"/>
  <c r="N486" i="1"/>
  <c r="C486" i="1"/>
  <c r="J486" i="1" s="1"/>
  <c r="B486" i="1"/>
  <c r="P484" i="1"/>
  <c r="N484" i="1"/>
  <c r="C484" i="1"/>
  <c r="L484" i="1" s="1"/>
  <c r="B484" i="1"/>
  <c r="P483" i="1"/>
  <c r="N483" i="1"/>
  <c r="C483" i="1"/>
  <c r="J483" i="1" s="1"/>
  <c r="B483" i="1"/>
  <c r="P481" i="1"/>
  <c r="N481" i="1"/>
  <c r="C481" i="1"/>
  <c r="L481" i="1" s="1"/>
  <c r="B481" i="1"/>
  <c r="P480" i="1"/>
  <c r="N480" i="1"/>
  <c r="C480" i="1"/>
  <c r="J480" i="1" s="1"/>
  <c r="B480" i="1"/>
  <c r="C478" i="1"/>
  <c r="L478" i="1" s="1"/>
  <c r="B478" i="1"/>
  <c r="C477" i="1"/>
  <c r="J477" i="1" s="1"/>
  <c r="B477" i="1"/>
  <c r="C475" i="1"/>
  <c r="J475" i="1" s="1"/>
  <c r="B475" i="1"/>
  <c r="C474" i="1"/>
  <c r="L474" i="1" s="1"/>
  <c r="B474" i="1"/>
  <c r="C472" i="1"/>
  <c r="L472" i="1" s="1"/>
  <c r="B472" i="1"/>
  <c r="C471" i="1"/>
  <c r="L471" i="1" s="1"/>
  <c r="B471" i="1"/>
  <c r="C123" i="1"/>
  <c r="J123" i="1" s="1"/>
  <c r="B123" i="1"/>
  <c r="N122" i="1"/>
  <c r="C122" i="1"/>
  <c r="L122" i="1" s="1"/>
  <c r="B122" i="1"/>
  <c r="C120" i="1"/>
  <c r="L120" i="1" s="1"/>
  <c r="B120" i="1"/>
  <c r="P119" i="1"/>
  <c r="C119" i="1"/>
  <c r="J119" i="1" s="1"/>
  <c r="B119" i="1"/>
  <c r="E26" i="2"/>
  <c r="E25" i="2"/>
  <c r="L960" i="1" l="1"/>
  <c r="L967" i="1"/>
  <c r="J958" i="1"/>
  <c r="L961" i="1"/>
  <c r="J966" i="1"/>
  <c r="J964" i="1"/>
  <c r="J963" i="1"/>
  <c r="J952" i="1"/>
  <c r="L954" i="1"/>
  <c r="L955" i="1"/>
  <c r="L957" i="1"/>
  <c r="L613" i="1"/>
  <c r="J951" i="1"/>
  <c r="J612" i="1"/>
  <c r="J610" i="1"/>
  <c r="J609" i="1"/>
  <c r="J487" i="1"/>
  <c r="L486" i="1"/>
  <c r="J484" i="1"/>
  <c r="L483" i="1"/>
  <c r="J481" i="1"/>
  <c r="L480" i="1"/>
  <c r="J474" i="1"/>
  <c r="L475" i="1"/>
  <c r="J472" i="1"/>
  <c r="L477" i="1"/>
  <c r="J471" i="1"/>
  <c r="J478" i="1"/>
  <c r="L119" i="1"/>
  <c r="N119" i="1"/>
  <c r="J120" i="1"/>
  <c r="J122" i="1"/>
  <c r="P122" i="1"/>
  <c r="L123" i="1"/>
  <c r="Q949" i="1"/>
  <c r="P949" i="1"/>
  <c r="C949" i="1"/>
  <c r="L949" i="1" s="1"/>
  <c r="B949" i="1"/>
  <c r="Q948" i="1"/>
  <c r="P948" i="1"/>
  <c r="C948" i="1"/>
  <c r="L948" i="1" s="1"/>
  <c r="B948" i="1"/>
  <c r="Q947" i="1"/>
  <c r="P947" i="1"/>
  <c r="N947" i="1"/>
  <c r="C947" i="1"/>
  <c r="L947" i="1" s="1"/>
  <c r="B947" i="1"/>
  <c r="Q607" i="1"/>
  <c r="C607" i="1"/>
  <c r="J607" i="1" s="1"/>
  <c r="B607" i="1"/>
  <c r="P467" i="1"/>
  <c r="C467" i="1"/>
  <c r="J467" i="1" s="1"/>
  <c r="B467" i="1"/>
  <c r="C468" i="1"/>
  <c r="J468" i="1" s="1"/>
  <c r="B468" i="1"/>
  <c r="C469" i="1"/>
  <c r="J469" i="1" s="1"/>
  <c r="B469" i="1"/>
  <c r="E24" i="2"/>
  <c r="C117" i="1" s="1"/>
  <c r="J117" i="1" s="1"/>
  <c r="B117" i="1"/>
  <c r="P469" i="1" l="1"/>
  <c r="N472" i="1"/>
  <c r="P472" i="1"/>
  <c r="N469" i="1"/>
  <c r="P468" i="1"/>
  <c r="N468" i="1"/>
  <c r="N467" i="1"/>
  <c r="P117" i="1"/>
  <c r="L607" i="1"/>
  <c r="J947" i="1"/>
  <c r="N949" i="1"/>
  <c r="J949" i="1"/>
  <c r="N948" i="1"/>
  <c r="J948" i="1"/>
  <c r="L467" i="1"/>
  <c r="L468" i="1"/>
  <c r="L469" i="1"/>
  <c r="N117" i="1"/>
  <c r="L117" i="1"/>
  <c r="G6" i="3"/>
  <c r="G7" i="3"/>
  <c r="G8" i="3"/>
  <c r="G9" i="3"/>
  <c r="G10" i="3"/>
  <c r="G11" i="3"/>
  <c r="L466" i="1" s="1"/>
  <c r="G12" i="3"/>
  <c r="E6" i="3"/>
  <c r="E7" i="3"/>
  <c r="E8" i="3"/>
  <c r="E9" i="3"/>
  <c r="E10" i="3"/>
  <c r="E11" i="3"/>
  <c r="E12" i="3"/>
  <c r="P466" i="1"/>
  <c r="N466" i="1"/>
  <c r="B466" i="1"/>
  <c r="P464" i="1"/>
  <c r="N464" i="1"/>
  <c r="B464" i="1"/>
  <c r="P462" i="1"/>
  <c r="N462" i="1"/>
  <c r="B462" i="1"/>
  <c r="N471" i="1" l="1"/>
  <c r="P471" i="1"/>
  <c r="P475" i="1"/>
  <c r="N475" i="1"/>
  <c r="N120" i="1"/>
  <c r="P120" i="1"/>
  <c r="L462" i="1"/>
  <c r="L464" i="1"/>
  <c r="J466" i="1"/>
  <c r="J464" i="1"/>
  <c r="J462" i="1"/>
  <c r="N474" i="1" l="1"/>
  <c r="P474" i="1"/>
  <c r="P478" i="1"/>
  <c r="N478" i="1"/>
  <c r="N123" i="1"/>
  <c r="P123" i="1"/>
  <c r="J116" i="1"/>
  <c r="B116" i="1"/>
  <c r="E23" i="2"/>
  <c r="J461" i="1"/>
  <c r="B461" i="1"/>
  <c r="J463" i="1"/>
  <c r="B463" i="1"/>
  <c r="J465" i="1"/>
  <c r="B465" i="1"/>
  <c r="P477" i="1" l="1"/>
  <c r="N477" i="1"/>
  <c r="L116" i="1"/>
  <c r="L461" i="1"/>
  <c r="L463" i="1"/>
  <c r="L465" i="1"/>
  <c r="Q498" i="1" l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497" i="1"/>
  <c r="C826" i="1" l="1"/>
  <c r="C856" i="1"/>
  <c r="L856" i="1" s="1"/>
  <c r="C946" i="1"/>
  <c r="L946" i="1" s="1"/>
  <c r="B946" i="1"/>
  <c r="C945" i="1"/>
  <c r="B945" i="1"/>
  <c r="C944" i="1"/>
  <c r="L944" i="1" s="1"/>
  <c r="B944" i="1"/>
  <c r="C943" i="1"/>
  <c r="L943" i="1" s="1"/>
  <c r="B943" i="1"/>
  <c r="C942" i="1"/>
  <c r="L942" i="1" s="1"/>
  <c r="B942" i="1"/>
  <c r="C941" i="1"/>
  <c r="J941" i="1" s="1"/>
  <c r="B941" i="1"/>
  <c r="C940" i="1"/>
  <c r="J940" i="1" s="1"/>
  <c r="B940" i="1"/>
  <c r="C939" i="1"/>
  <c r="L939" i="1" s="1"/>
  <c r="B939" i="1"/>
  <c r="C938" i="1"/>
  <c r="L938" i="1" s="1"/>
  <c r="B938" i="1"/>
  <c r="C937" i="1"/>
  <c r="B937" i="1"/>
  <c r="C936" i="1"/>
  <c r="L936" i="1" s="1"/>
  <c r="B936" i="1"/>
  <c r="C935" i="1"/>
  <c r="L935" i="1" s="1"/>
  <c r="B935" i="1"/>
  <c r="C934" i="1"/>
  <c r="L934" i="1" s="1"/>
  <c r="B934" i="1"/>
  <c r="C933" i="1"/>
  <c r="J933" i="1" s="1"/>
  <c r="B933" i="1"/>
  <c r="C932" i="1"/>
  <c r="L932" i="1" s="1"/>
  <c r="B932" i="1"/>
  <c r="C931" i="1"/>
  <c r="L931" i="1" s="1"/>
  <c r="B931" i="1"/>
  <c r="C930" i="1"/>
  <c r="L930" i="1" s="1"/>
  <c r="B930" i="1"/>
  <c r="C929" i="1"/>
  <c r="B929" i="1"/>
  <c r="C928" i="1"/>
  <c r="L928" i="1" s="1"/>
  <c r="B928" i="1"/>
  <c r="C927" i="1"/>
  <c r="L927" i="1" s="1"/>
  <c r="B927" i="1"/>
  <c r="C926" i="1"/>
  <c r="L926" i="1" s="1"/>
  <c r="B926" i="1"/>
  <c r="C925" i="1"/>
  <c r="J925" i="1" s="1"/>
  <c r="B925" i="1"/>
  <c r="C924" i="1"/>
  <c r="J924" i="1" s="1"/>
  <c r="B924" i="1"/>
  <c r="C923" i="1"/>
  <c r="L923" i="1" s="1"/>
  <c r="B923" i="1"/>
  <c r="C922" i="1"/>
  <c r="L922" i="1" s="1"/>
  <c r="B922" i="1"/>
  <c r="C921" i="1"/>
  <c r="B921" i="1"/>
  <c r="C920" i="1"/>
  <c r="L920" i="1" s="1"/>
  <c r="B920" i="1"/>
  <c r="C919" i="1"/>
  <c r="L919" i="1" s="1"/>
  <c r="B919" i="1"/>
  <c r="C918" i="1"/>
  <c r="L918" i="1" s="1"/>
  <c r="B918" i="1"/>
  <c r="C917" i="1"/>
  <c r="J917" i="1" s="1"/>
  <c r="B917" i="1"/>
  <c r="C916" i="1"/>
  <c r="L916" i="1" s="1"/>
  <c r="B916" i="1"/>
  <c r="C915" i="1"/>
  <c r="L915" i="1" s="1"/>
  <c r="B915" i="1"/>
  <c r="C914" i="1"/>
  <c r="L914" i="1" s="1"/>
  <c r="B914" i="1"/>
  <c r="C913" i="1"/>
  <c r="B913" i="1"/>
  <c r="C912" i="1"/>
  <c r="L912" i="1" s="1"/>
  <c r="B912" i="1"/>
  <c r="C911" i="1"/>
  <c r="L911" i="1" s="1"/>
  <c r="B911" i="1"/>
  <c r="C910" i="1"/>
  <c r="L910" i="1" s="1"/>
  <c r="B910" i="1"/>
  <c r="C909" i="1"/>
  <c r="J909" i="1" s="1"/>
  <c r="B909" i="1"/>
  <c r="C908" i="1"/>
  <c r="L908" i="1" s="1"/>
  <c r="B908" i="1"/>
  <c r="C907" i="1"/>
  <c r="L907" i="1" s="1"/>
  <c r="B907" i="1"/>
  <c r="C906" i="1"/>
  <c r="L906" i="1" s="1"/>
  <c r="B906" i="1"/>
  <c r="C905" i="1"/>
  <c r="B905" i="1"/>
  <c r="C904" i="1"/>
  <c r="L904" i="1" s="1"/>
  <c r="B904" i="1"/>
  <c r="C903" i="1"/>
  <c r="L903" i="1" s="1"/>
  <c r="B903" i="1"/>
  <c r="C902" i="1"/>
  <c r="L902" i="1" s="1"/>
  <c r="B902" i="1"/>
  <c r="C901" i="1"/>
  <c r="J901" i="1" s="1"/>
  <c r="B901" i="1"/>
  <c r="C900" i="1"/>
  <c r="L900" i="1" s="1"/>
  <c r="B900" i="1"/>
  <c r="C899" i="1"/>
  <c r="L899" i="1" s="1"/>
  <c r="B899" i="1"/>
  <c r="C898" i="1"/>
  <c r="L898" i="1" s="1"/>
  <c r="B898" i="1"/>
  <c r="C897" i="1"/>
  <c r="B897" i="1"/>
  <c r="C896" i="1"/>
  <c r="L896" i="1" s="1"/>
  <c r="B896" i="1"/>
  <c r="C895" i="1"/>
  <c r="L895" i="1" s="1"/>
  <c r="B895" i="1"/>
  <c r="C894" i="1"/>
  <c r="L894" i="1" s="1"/>
  <c r="B894" i="1"/>
  <c r="C893" i="1"/>
  <c r="J893" i="1" s="1"/>
  <c r="B893" i="1"/>
  <c r="C892" i="1"/>
  <c r="J892" i="1" s="1"/>
  <c r="B892" i="1"/>
  <c r="C891" i="1"/>
  <c r="L891" i="1" s="1"/>
  <c r="B891" i="1"/>
  <c r="C890" i="1"/>
  <c r="L890" i="1" s="1"/>
  <c r="B890" i="1"/>
  <c r="C889" i="1"/>
  <c r="B889" i="1"/>
  <c r="C888" i="1"/>
  <c r="L888" i="1" s="1"/>
  <c r="B888" i="1"/>
  <c r="C887" i="1"/>
  <c r="L887" i="1" s="1"/>
  <c r="B887" i="1"/>
  <c r="C886" i="1"/>
  <c r="L886" i="1" s="1"/>
  <c r="B886" i="1"/>
  <c r="C885" i="1"/>
  <c r="J885" i="1" s="1"/>
  <c r="B885" i="1"/>
  <c r="C884" i="1"/>
  <c r="L884" i="1" s="1"/>
  <c r="B884" i="1"/>
  <c r="C883" i="1"/>
  <c r="L883" i="1" s="1"/>
  <c r="B883" i="1"/>
  <c r="C882" i="1"/>
  <c r="L882" i="1" s="1"/>
  <c r="B882" i="1"/>
  <c r="C881" i="1"/>
  <c r="B881" i="1"/>
  <c r="C880" i="1"/>
  <c r="L880" i="1" s="1"/>
  <c r="B880" i="1"/>
  <c r="C879" i="1"/>
  <c r="L879" i="1" s="1"/>
  <c r="B879" i="1"/>
  <c r="C878" i="1"/>
  <c r="L878" i="1" s="1"/>
  <c r="B878" i="1"/>
  <c r="C877" i="1"/>
  <c r="J877" i="1" s="1"/>
  <c r="B877" i="1"/>
  <c r="C876" i="1"/>
  <c r="J876" i="1" s="1"/>
  <c r="B876" i="1"/>
  <c r="C875" i="1"/>
  <c r="L875" i="1" s="1"/>
  <c r="B875" i="1"/>
  <c r="C874" i="1"/>
  <c r="L874" i="1" s="1"/>
  <c r="B874" i="1"/>
  <c r="C873" i="1"/>
  <c r="B873" i="1"/>
  <c r="C872" i="1"/>
  <c r="L872" i="1" s="1"/>
  <c r="B872" i="1"/>
  <c r="C871" i="1"/>
  <c r="L871" i="1" s="1"/>
  <c r="B871" i="1"/>
  <c r="C870" i="1"/>
  <c r="L870" i="1" s="1"/>
  <c r="B870" i="1"/>
  <c r="C869" i="1"/>
  <c r="J869" i="1" s="1"/>
  <c r="B869" i="1"/>
  <c r="C868" i="1"/>
  <c r="L868" i="1" s="1"/>
  <c r="B868" i="1"/>
  <c r="C867" i="1"/>
  <c r="L867" i="1" s="1"/>
  <c r="B867" i="1"/>
  <c r="C866" i="1"/>
  <c r="L866" i="1" s="1"/>
  <c r="B866" i="1"/>
  <c r="C865" i="1"/>
  <c r="B865" i="1"/>
  <c r="C864" i="1"/>
  <c r="L864" i="1" s="1"/>
  <c r="B864" i="1"/>
  <c r="C863" i="1"/>
  <c r="L863" i="1" s="1"/>
  <c r="B863" i="1"/>
  <c r="C862" i="1"/>
  <c r="L862" i="1" s="1"/>
  <c r="B862" i="1"/>
  <c r="C861" i="1"/>
  <c r="J861" i="1" s="1"/>
  <c r="B861" i="1"/>
  <c r="C860" i="1"/>
  <c r="J860" i="1" s="1"/>
  <c r="B860" i="1"/>
  <c r="C859" i="1"/>
  <c r="L859" i="1" s="1"/>
  <c r="B859" i="1"/>
  <c r="C858" i="1"/>
  <c r="L858" i="1" s="1"/>
  <c r="B858" i="1"/>
  <c r="C857" i="1"/>
  <c r="B857" i="1"/>
  <c r="B856" i="1"/>
  <c r="C855" i="1"/>
  <c r="L855" i="1" s="1"/>
  <c r="B855" i="1"/>
  <c r="C854" i="1"/>
  <c r="B854" i="1"/>
  <c r="C853" i="1"/>
  <c r="J853" i="1" s="1"/>
  <c r="B853" i="1"/>
  <c r="C852" i="1"/>
  <c r="L852" i="1" s="1"/>
  <c r="B852" i="1"/>
  <c r="C851" i="1"/>
  <c r="L851" i="1" s="1"/>
  <c r="B851" i="1"/>
  <c r="C850" i="1"/>
  <c r="B850" i="1"/>
  <c r="C849" i="1"/>
  <c r="J849" i="1" s="1"/>
  <c r="B849" i="1"/>
  <c r="C848" i="1"/>
  <c r="L848" i="1" s="1"/>
  <c r="B848" i="1"/>
  <c r="C847" i="1"/>
  <c r="L847" i="1" s="1"/>
  <c r="B847" i="1"/>
  <c r="C846" i="1"/>
  <c r="B846" i="1"/>
  <c r="C845" i="1"/>
  <c r="L845" i="1" s="1"/>
  <c r="B845" i="1"/>
  <c r="C844" i="1"/>
  <c r="J844" i="1" s="1"/>
  <c r="B844" i="1"/>
  <c r="C843" i="1"/>
  <c r="J843" i="1" s="1"/>
  <c r="B843" i="1"/>
  <c r="C842" i="1"/>
  <c r="B842" i="1"/>
  <c r="C841" i="1"/>
  <c r="L841" i="1" s="1"/>
  <c r="B841" i="1"/>
  <c r="C840" i="1"/>
  <c r="L840" i="1" s="1"/>
  <c r="B840" i="1"/>
  <c r="C839" i="1"/>
  <c r="L839" i="1" s="1"/>
  <c r="B839" i="1"/>
  <c r="C838" i="1"/>
  <c r="B838" i="1"/>
  <c r="C837" i="1"/>
  <c r="L837" i="1" s="1"/>
  <c r="B837" i="1"/>
  <c r="C836" i="1"/>
  <c r="L836" i="1" s="1"/>
  <c r="B836" i="1"/>
  <c r="C835" i="1"/>
  <c r="L835" i="1" s="1"/>
  <c r="B835" i="1"/>
  <c r="C834" i="1"/>
  <c r="B834" i="1"/>
  <c r="C833" i="1"/>
  <c r="L833" i="1" s="1"/>
  <c r="B833" i="1"/>
  <c r="C832" i="1"/>
  <c r="L832" i="1" s="1"/>
  <c r="B832" i="1"/>
  <c r="C831" i="1"/>
  <c r="L831" i="1" s="1"/>
  <c r="B831" i="1"/>
  <c r="C830" i="1"/>
  <c r="B830" i="1"/>
  <c r="C829" i="1"/>
  <c r="L829" i="1" s="1"/>
  <c r="B829" i="1"/>
  <c r="C828" i="1"/>
  <c r="L828" i="1" s="1"/>
  <c r="B828" i="1"/>
  <c r="C827" i="1"/>
  <c r="L827" i="1" s="1"/>
  <c r="B827" i="1"/>
  <c r="B826" i="1"/>
  <c r="C825" i="1"/>
  <c r="L825" i="1" s="1"/>
  <c r="B825" i="1"/>
  <c r="C824" i="1"/>
  <c r="L824" i="1" s="1"/>
  <c r="B824" i="1"/>
  <c r="C823" i="1"/>
  <c r="L823" i="1" s="1"/>
  <c r="B823" i="1"/>
  <c r="C822" i="1"/>
  <c r="B822" i="1"/>
  <c r="C821" i="1"/>
  <c r="L821" i="1" s="1"/>
  <c r="B821" i="1"/>
  <c r="C820" i="1"/>
  <c r="L820" i="1" s="1"/>
  <c r="B820" i="1"/>
  <c r="C819" i="1"/>
  <c r="L819" i="1" s="1"/>
  <c r="B819" i="1"/>
  <c r="C818" i="1"/>
  <c r="B818" i="1"/>
  <c r="C817" i="1"/>
  <c r="L817" i="1" s="1"/>
  <c r="B817" i="1"/>
  <c r="C816" i="1"/>
  <c r="L816" i="1" s="1"/>
  <c r="B816" i="1"/>
  <c r="C815" i="1"/>
  <c r="L815" i="1" s="1"/>
  <c r="B815" i="1"/>
  <c r="C814" i="1"/>
  <c r="B814" i="1"/>
  <c r="C813" i="1"/>
  <c r="L813" i="1" s="1"/>
  <c r="B813" i="1"/>
  <c r="C812" i="1"/>
  <c r="J812" i="1" s="1"/>
  <c r="B812" i="1"/>
  <c r="C811" i="1"/>
  <c r="L811" i="1" s="1"/>
  <c r="B811" i="1"/>
  <c r="C810" i="1"/>
  <c r="B810" i="1"/>
  <c r="C809" i="1"/>
  <c r="L809" i="1" s="1"/>
  <c r="B809" i="1"/>
  <c r="C808" i="1"/>
  <c r="L808" i="1" s="1"/>
  <c r="B808" i="1"/>
  <c r="C807" i="1"/>
  <c r="L807" i="1" s="1"/>
  <c r="B807" i="1"/>
  <c r="C806" i="1"/>
  <c r="B806" i="1"/>
  <c r="C805" i="1"/>
  <c r="L805" i="1" s="1"/>
  <c r="B805" i="1"/>
  <c r="C804" i="1"/>
  <c r="L804" i="1" s="1"/>
  <c r="B804" i="1"/>
  <c r="C803" i="1"/>
  <c r="L803" i="1" s="1"/>
  <c r="B803" i="1"/>
  <c r="C802" i="1"/>
  <c r="B802" i="1"/>
  <c r="C801" i="1"/>
  <c r="L801" i="1" s="1"/>
  <c r="B801" i="1"/>
  <c r="C800" i="1"/>
  <c r="L800" i="1" s="1"/>
  <c r="B800" i="1"/>
  <c r="C799" i="1"/>
  <c r="L799" i="1" s="1"/>
  <c r="B799" i="1"/>
  <c r="C798" i="1"/>
  <c r="B798" i="1"/>
  <c r="C797" i="1"/>
  <c r="L797" i="1" s="1"/>
  <c r="B797" i="1"/>
  <c r="C796" i="1"/>
  <c r="L796" i="1" s="1"/>
  <c r="B796" i="1"/>
  <c r="C795" i="1"/>
  <c r="J795" i="1" s="1"/>
  <c r="B795" i="1"/>
  <c r="C794" i="1"/>
  <c r="B794" i="1"/>
  <c r="C793" i="1"/>
  <c r="L793" i="1" s="1"/>
  <c r="B793" i="1"/>
  <c r="C792" i="1"/>
  <c r="L792" i="1" s="1"/>
  <c r="B792" i="1"/>
  <c r="C791" i="1"/>
  <c r="L791" i="1" s="1"/>
  <c r="B791" i="1"/>
  <c r="C790" i="1"/>
  <c r="B790" i="1"/>
  <c r="C789" i="1"/>
  <c r="L789" i="1" s="1"/>
  <c r="B789" i="1"/>
  <c r="C788" i="1"/>
  <c r="L788" i="1" s="1"/>
  <c r="B788" i="1"/>
  <c r="C787" i="1"/>
  <c r="L787" i="1" s="1"/>
  <c r="B787" i="1"/>
  <c r="C786" i="1"/>
  <c r="B786" i="1"/>
  <c r="C785" i="1"/>
  <c r="L785" i="1" s="1"/>
  <c r="B785" i="1"/>
  <c r="C784" i="1"/>
  <c r="L784" i="1" s="1"/>
  <c r="B784" i="1"/>
  <c r="C783" i="1"/>
  <c r="L783" i="1" s="1"/>
  <c r="B783" i="1"/>
  <c r="C782" i="1"/>
  <c r="B782" i="1"/>
  <c r="C781" i="1"/>
  <c r="L781" i="1" s="1"/>
  <c r="B781" i="1"/>
  <c r="C780" i="1"/>
  <c r="J780" i="1" s="1"/>
  <c r="B780" i="1"/>
  <c r="C779" i="1"/>
  <c r="L779" i="1" s="1"/>
  <c r="B779" i="1"/>
  <c r="C778" i="1"/>
  <c r="B778" i="1"/>
  <c r="C777" i="1"/>
  <c r="L777" i="1" s="1"/>
  <c r="B777" i="1"/>
  <c r="C776" i="1"/>
  <c r="L776" i="1" s="1"/>
  <c r="B776" i="1"/>
  <c r="C775" i="1"/>
  <c r="L775" i="1" s="1"/>
  <c r="B775" i="1"/>
  <c r="C774" i="1"/>
  <c r="B774" i="1"/>
  <c r="C773" i="1"/>
  <c r="L773" i="1" s="1"/>
  <c r="B773" i="1"/>
  <c r="C772" i="1"/>
  <c r="L772" i="1" s="1"/>
  <c r="B772" i="1"/>
  <c r="C771" i="1"/>
  <c r="L771" i="1" s="1"/>
  <c r="B771" i="1"/>
  <c r="C770" i="1"/>
  <c r="B770" i="1"/>
  <c r="C769" i="1"/>
  <c r="L769" i="1" s="1"/>
  <c r="B769" i="1"/>
  <c r="C768" i="1"/>
  <c r="L768" i="1" s="1"/>
  <c r="B768" i="1"/>
  <c r="C767" i="1"/>
  <c r="L767" i="1" s="1"/>
  <c r="B767" i="1"/>
  <c r="C766" i="1"/>
  <c r="B766" i="1"/>
  <c r="C765" i="1"/>
  <c r="L765" i="1" s="1"/>
  <c r="B765" i="1"/>
  <c r="C764" i="1"/>
  <c r="L764" i="1" s="1"/>
  <c r="B764" i="1"/>
  <c r="C763" i="1"/>
  <c r="L763" i="1" s="1"/>
  <c r="B763" i="1"/>
  <c r="C762" i="1"/>
  <c r="B762" i="1"/>
  <c r="C761" i="1"/>
  <c r="L761" i="1" s="1"/>
  <c r="B761" i="1"/>
  <c r="C760" i="1"/>
  <c r="L760" i="1" s="1"/>
  <c r="B760" i="1"/>
  <c r="C759" i="1"/>
  <c r="L759" i="1" s="1"/>
  <c r="B759" i="1"/>
  <c r="C758" i="1"/>
  <c r="B758" i="1"/>
  <c r="C757" i="1"/>
  <c r="L757" i="1" s="1"/>
  <c r="B757" i="1"/>
  <c r="C756" i="1"/>
  <c r="L756" i="1" s="1"/>
  <c r="B756" i="1"/>
  <c r="C755" i="1"/>
  <c r="L755" i="1" s="1"/>
  <c r="B755" i="1"/>
  <c r="C754" i="1"/>
  <c r="B754" i="1"/>
  <c r="C753" i="1"/>
  <c r="L753" i="1" s="1"/>
  <c r="B753" i="1"/>
  <c r="C752" i="1"/>
  <c r="L752" i="1" s="1"/>
  <c r="B752" i="1"/>
  <c r="C751" i="1"/>
  <c r="L751" i="1" s="1"/>
  <c r="B751" i="1"/>
  <c r="C750" i="1"/>
  <c r="B750" i="1"/>
  <c r="C749" i="1"/>
  <c r="L749" i="1" s="1"/>
  <c r="B749" i="1"/>
  <c r="C748" i="1"/>
  <c r="J748" i="1" s="1"/>
  <c r="B748" i="1"/>
  <c r="C747" i="1"/>
  <c r="L747" i="1" s="1"/>
  <c r="B747" i="1"/>
  <c r="C746" i="1"/>
  <c r="B746" i="1"/>
  <c r="C745" i="1"/>
  <c r="L745" i="1" s="1"/>
  <c r="B745" i="1"/>
  <c r="C744" i="1"/>
  <c r="L744" i="1" s="1"/>
  <c r="B744" i="1"/>
  <c r="C743" i="1"/>
  <c r="L743" i="1" s="1"/>
  <c r="B743" i="1"/>
  <c r="C742" i="1"/>
  <c r="B742" i="1"/>
  <c r="C741" i="1"/>
  <c r="L741" i="1" s="1"/>
  <c r="B741" i="1"/>
  <c r="C740" i="1"/>
  <c r="L740" i="1" s="1"/>
  <c r="B740" i="1"/>
  <c r="C739" i="1"/>
  <c r="L739" i="1" s="1"/>
  <c r="B739" i="1"/>
  <c r="C738" i="1"/>
  <c r="B738" i="1"/>
  <c r="C737" i="1"/>
  <c r="L737" i="1" s="1"/>
  <c r="B737" i="1"/>
  <c r="C736" i="1"/>
  <c r="L736" i="1" s="1"/>
  <c r="B736" i="1"/>
  <c r="C735" i="1"/>
  <c r="L735" i="1" s="1"/>
  <c r="B735" i="1"/>
  <c r="C734" i="1"/>
  <c r="B734" i="1"/>
  <c r="C733" i="1"/>
  <c r="L733" i="1" s="1"/>
  <c r="B733" i="1"/>
  <c r="C732" i="1"/>
  <c r="L732" i="1" s="1"/>
  <c r="B732" i="1"/>
  <c r="C731" i="1"/>
  <c r="L731" i="1" s="1"/>
  <c r="B731" i="1"/>
  <c r="C730" i="1"/>
  <c r="B730" i="1"/>
  <c r="C729" i="1"/>
  <c r="B729" i="1"/>
  <c r="C728" i="1"/>
  <c r="L728" i="1" s="1"/>
  <c r="B728" i="1"/>
  <c r="C727" i="1"/>
  <c r="L727" i="1" s="1"/>
  <c r="B727" i="1"/>
  <c r="C726" i="1"/>
  <c r="B726" i="1"/>
  <c r="C725" i="1"/>
  <c r="B725" i="1"/>
  <c r="C724" i="1"/>
  <c r="L724" i="1" s="1"/>
  <c r="B724" i="1"/>
  <c r="C723" i="1"/>
  <c r="L723" i="1" s="1"/>
  <c r="B723" i="1"/>
  <c r="C722" i="1"/>
  <c r="B722" i="1"/>
  <c r="C721" i="1"/>
  <c r="B721" i="1"/>
  <c r="C720" i="1"/>
  <c r="L720" i="1" s="1"/>
  <c r="B720" i="1"/>
  <c r="C719" i="1"/>
  <c r="L719" i="1" s="1"/>
  <c r="B719" i="1"/>
  <c r="C718" i="1"/>
  <c r="B718" i="1"/>
  <c r="C717" i="1"/>
  <c r="B717" i="1"/>
  <c r="C716" i="1"/>
  <c r="L716" i="1" s="1"/>
  <c r="B716" i="1"/>
  <c r="C715" i="1"/>
  <c r="L715" i="1" s="1"/>
  <c r="B715" i="1"/>
  <c r="C714" i="1"/>
  <c r="B714" i="1"/>
  <c r="C713" i="1"/>
  <c r="B713" i="1"/>
  <c r="C712" i="1"/>
  <c r="L712" i="1" s="1"/>
  <c r="B712" i="1"/>
  <c r="C711" i="1"/>
  <c r="L711" i="1" s="1"/>
  <c r="B711" i="1"/>
  <c r="C710" i="1"/>
  <c r="B710" i="1"/>
  <c r="C709" i="1"/>
  <c r="B709" i="1"/>
  <c r="C708" i="1"/>
  <c r="L708" i="1" s="1"/>
  <c r="B708" i="1"/>
  <c r="C707" i="1"/>
  <c r="L707" i="1" s="1"/>
  <c r="B707" i="1"/>
  <c r="C706" i="1"/>
  <c r="B706" i="1"/>
  <c r="C705" i="1"/>
  <c r="B705" i="1"/>
  <c r="C704" i="1"/>
  <c r="L704" i="1" s="1"/>
  <c r="B704" i="1"/>
  <c r="C703" i="1"/>
  <c r="L703" i="1" s="1"/>
  <c r="B703" i="1"/>
  <c r="C702" i="1"/>
  <c r="B702" i="1"/>
  <c r="C701" i="1"/>
  <c r="B701" i="1"/>
  <c r="C700" i="1"/>
  <c r="J700" i="1" s="1"/>
  <c r="B700" i="1"/>
  <c r="C699" i="1"/>
  <c r="L699" i="1" s="1"/>
  <c r="B699" i="1"/>
  <c r="C698" i="1"/>
  <c r="B698" i="1"/>
  <c r="C697" i="1"/>
  <c r="B697" i="1"/>
  <c r="C696" i="1"/>
  <c r="L696" i="1" s="1"/>
  <c r="B696" i="1"/>
  <c r="C695" i="1"/>
  <c r="L695" i="1" s="1"/>
  <c r="B695" i="1"/>
  <c r="C694" i="1"/>
  <c r="B694" i="1"/>
  <c r="C693" i="1"/>
  <c r="B693" i="1"/>
  <c r="C692" i="1"/>
  <c r="L692" i="1" s="1"/>
  <c r="B692" i="1"/>
  <c r="C691" i="1"/>
  <c r="L691" i="1" s="1"/>
  <c r="B691" i="1"/>
  <c r="C690" i="1"/>
  <c r="B690" i="1"/>
  <c r="C689" i="1"/>
  <c r="B689" i="1"/>
  <c r="C688" i="1"/>
  <c r="L688" i="1" s="1"/>
  <c r="B688" i="1"/>
  <c r="C687" i="1"/>
  <c r="L687" i="1" s="1"/>
  <c r="B687" i="1"/>
  <c r="C686" i="1"/>
  <c r="B686" i="1"/>
  <c r="C685" i="1"/>
  <c r="B685" i="1"/>
  <c r="C684" i="1"/>
  <c r="J684" i="1" s="1"/>
  <c r="B684" i="1"/>
  <c r="C683" i="1"/>
  <c r="L683" i="1" s="1"/>
  <c r="B683" i="1"/>
  <c r="C682" i="1"/>
  <c r="B682" i="1"/>
  <c r="C681" i="1"/>
  <c r="B681" i="1"/>
  <c r="C680" i="1"/>
  <c r="L680" i="1" s="1"/>
  <c r="B680" i="1"/>
  <c r="C679" i="1"/>
  <c r="L679" i="1" s="1"/>
  <c r="B679" i="1"/>
  <c r="C678" i="1"/>
  <c r="B678" i="1"/>
  <c r="C677" i="1"/>
  <c r="B677" i="1"/>
  <c r="C676" i="1"/>
  <c r="L676" i="1" s="1"/>
  <c r="B676" i="1"/>
  <c r="C675" i="1"/>
  <c r="L675" i="1" s="1"/>
  <c r="B675" i="1"/>
  <c r="C674" i="1"/>
  <c r="B674" i="1"/>
  <c r="C673" i="1"/>
  <c r="B673" i="1"/>
  <c r="C672" i="1"/>
  <c r="L672" i="1" s="1"/>
  <c r="B672" i="1"/>
  <c r="C671" i="1"/>
  <c r="L671" i="1" s="1"/>
  <c r="B671" i="1"/>
  <c r="C670" i="1"/>
  <c r="B670" i="1"/>
  <c r="C669" i="1"/>
  <c r="B669" i="1"/>
  <c r="C668" i="1"/>
  <c r="L668" i="1" s="1"/>
  <c r="B668" i="1"/>
  <c r="C667" i="1"/>
  <c r="L667" i="1" s="1"/>
  <c r="B667" i="1"/>
  <c r="C666" i="1"/>
  <c r="B666" i="1"/>
  <c r="C665" i="1"/>
  <c r="B665" i="1"/>
  <c r="C664" i="1"/>
  <c r="L664" i="1" s="1"/>
  <c r="B664" i="1"/>
  <c r="C663" i="1"/>
  <c r="L663" i="1" s="1"/>
  <c r="B663" i="1"/>
  <c r="C662" i="1"/>
  <c r="B662" i="1"/>
  <c r="C661" i="1"/>
  <c r="B661" i="1"/>
  <c r="C660" i="1"/>
  <c r="L660" i="1" s="1"/>
  <c r="B660" i="1"/>
  <c r="C659" i="1"/>
  <c r="L659" i="1" s="1"/>
  <c r="B659" i="1"/>
  <c r="C658" i="1"/>
  <c r="B658" i="1"/>
  <c r="C657" i="1"/>
  <c r="B657" i="1"/>
  <c r="C656" i="1"/>
  <c r="L656" i="1" s="1"/>
  <c r="B656" i="1"/>
  <c r="C655" i="1"/>
  <c r="L655" i="1" s="1"/>
  <c r="B655" i="1"/>
  <c r="C654" i="1"/>
  <c r="B654" i="1"/>
  <c r="C653" i="1"/>
  <c r="B653" i="1"/>
  <c r="C652" i="1"/>
  <c r="L652" i="1" s="1"/>
  <c r="B652" i="1"/>
  <c r="C651" i="1"/>
  <c r="L651" i="1" s="1"/>
  <c r="B651" i="1"/>
  <c r="C650" i="1"/>
  <c r="B650" i="1"/>
  <c r="C649" i="1"/>
  <c r="B649" i="1"/>
  <c r="C648" i="1"/>
  <c r="L648" i="1" s="1"/>
  <c r="B648" i="1"/>
  <c r="C647" i="1"/>
  <c r="L647" i="1" s="1"/>
  <c r="B647" i="1"/>
  <c r="C646" i="1"/>
  <c r="B646" i="1"/>
  <c r="C645" i="1"/>
  <c r="B645" i="1"/>
  <c r="C644" i="1"/>
  <c r="L644" i="1" s="1"/>
  <c r="B644" i="1"/>
  <c r="C643" i="1"/>
  <c r="L643" i="1" s="1"/>
  <c r="B643" i="1"/>
  <c r="C642" i="1"/>
  <c r="B642" i="1"/>
  <c r="C641" i="1"/>
  <c r="B641" i="1"/>
  <c r="C640" i="1"/>
  <c r="L640" i="1" s="1"/>
  <c r="B640" i="1"/>
  <c r="C639" i="1"/>
  <c r="L639" i="1" s="1"/>
  <c r="B639" i="1"/>
  <c r="C638" i="1"/>
  <c r="B638" i="1"/>
  <c r="C637" i="1"/>
  <c r="B637" i="1"/>
  <c r="C636" i="1"/>
  <c r="J636" i="1" s="1"/>
  <c r="B636" i="1"/>
  <c r="C635" i="1"/>
  <c r="B635" i="1"/>
  <c r="C634" i="1"/>
  <c r="B634" i="1"/>
  <c r="C633" i="1"/>
  <c r="B633" i="1"/>
  <c r="C632" i="1"/>
  <c r="L632" i="1" s="1"/>
  <c r="B632" i="1"/>
  <c r="C631" i="1"/>
  <c r="B631" i="1"/>
  <c r="C630" i="1"/>
  <c r="B630" i="1"/>
  <c r="C629" i="1"/>
  <c r="B629" i="1"/>
  <c r="C628" i="1"/>
  <c r="L628" i="1" s="1"/>
  <c r="B628" i="1"/>
  <c r="C627" i="1"/>
  <c r="B627" i="1"/>
  <c r="C626" i="1"/>
  <c r="B626" i="1"/>
  <c r="P625" i="1"/>
  <c r="C625" i="1"/>
  <c r="B625" i="1"/>
  <c r="N624" i="1"/>
  <c r="C624" i="1"/>
  <c r="L624" i="1" s="1"/>
  <c r="B624" i="1"/>
  <c r="C623" i="1"/>
  <c r="B623" i="1"/>
  <c r="C622" i="1"/>
  <c r="B622" i="1"/>
  <c r="P621" i="1"/>
  <c r="N621" i="1"/>
  <c r="C621" i="1"/>
  <c r="B621" i="1"/>
  <c r="P620" i="1"/>
  <c r="N620" i="1"/>
  <c r="C620" i="1"/>
  <c r="J620" i="1" s="1"/>
  <c r="B620" i="1"/>
  <c r="P619" i="1"/>
  <c r="N619" i="1"/>
  <c r="C619" i="1"/>
  <c r="B619" i="1"/>
  <c r="P618" i="1"/>
  <c r="N618" i="1"/>
  <c r="C618" i="1"/>
  <c r="B618" i="1"/>
  <c r="P617" i="1"/>
  <c r="N617" i="1"/>
  <c r="C617" i="1"/>
  <c r="B617" i="1"/>
  <c r="C606" i="1"/>
  <c r="L606" i="1" s="1"/>
  <c r="B606" i="1"/>
  <c r="C605" i="1"/>
  <c r="B605" i="1"/>
  <c r="C604" i="1"/>
  <c r="L604" i="1" s="1"/>
  <c r="B604" i="1"/>
  <c r="C603" i="1"/>
  <c r="B603" i="1"/>
  <c r="C602" i="1"/>
  <c r="L602" i="1" s="1"/>
  <c r="B602" i="1"/>
  <c r="C601" i="1"/>
  <c r="B601" i="1"/>
  <c r="C600" i="1"/>
  <c r="L600" i="1" s="1"/>
  <c r="B600" i="1"/>
  <c r="C599" i="1"/>
  <c r="B599" i="1"/>
  <c r="C598" i="1"/>
  <c r="L598" i="1" s="1"/>
  <c r="B598" i="1"/>
  <c r="C597" i="1"/>
  <c r="B597" i="1"/>
  <c r="C596" i="1"/>
  <c r="L596" i="1" s="1"/>
  <c r="B596" i="1"/>
  <c r="C595" i="1"/>
  <c r="B595" i="1"/>
  <c r="C594" i="1"/>
  <c r="L594" i="1" s="1"/>
  <c r="B594" i="1"/>
  <c r="C593" i="1"/>
  <c r="B593" i="1"/>
  <c r="C592" i="1"/>
  <c r="L592" i="1" s="1"/>
  <c r="B592" i="1"/>
  <c r="C591" i="1"/>
  <c r="B591" i="1"/>
  <c r="C590" i="1"/>
  <c r="L590" i="1" s="1"/>
  <c r="B590" i="1"/>
  <c r="C589" i="1"/>
  <c r="B589" i="1"/>
  <c r="C588" i="1"/>
  <c r="L588" i="1" s="1"/>
  <c r="B588" i="1"/>
  <c r="C587" i="1"/>
  <c r="B587" i="1"/>
  <c r="C586" i="1"/>
  <c r="L586" i="1" s="1"/>
  <c r="B586" i="1"/>
  <c r="C585" i="1"/>
  <c r="B585" i="1"/>
  <c r="C584" i="1"/>
  <c r="L584" i="1" s="1"/>
  <c r="B584" i="1"/>
  <c r="C583" i="1"/>
  <c r="B583" i="1"/>
  <c r="C582" i="1"/>
  <c r="L582" i="1" s="1"/>
  <c r="B582" i="1"/>
  <c r="C581" i="1"/>
  <c r="B581" i="1"/>
  <c r="C580" i="1"/>
  <c r="L580" i="1" s="1"/>
  <c r="B580" i="1"/>
  <c r="C579" i="1"/>
  <c r="B579" i="1"/>
  <c r="C578" i="1"/>
  <c r="L578" i="1" s="1"/>
  <c r="B578" i="1"/>
  <c r="C577" i="1"/>
  <c r="B577" i="1"/>
  <c r="C576" i="1"/>
  <c r="L576" i="1" s="1"/>
  <c r="B576" i="1"/>
  <c r="C575" i="1"/>
  <c r="B575" i="1"/>
  <c r="C574" i="1"/>
  <c r="L574" i="1" s="1"/>
  <c r="B574" i="1"/>
  <c r="C573" i="1"/>
  <c r="B573" i="1"/>
  <c r="C572" i="1"/>
  <c r="L572" i="1" s="1"/>
  <c r="B572" i="1"/>
  <c r="C571" i="1"/>
  <c r="B571" i="1"/>
  <c r="C570" i="1"/>
  <c r="L570" i="1" s="1"/>
  <c r="B570" i="1"/>
  <c r="C569" i="1"/>
  <c r="B569" i="1"/>
  <c r="C568" i="1"/>
  <c r="L568" i="1" s="1"/>
  <c r="B568" i="1"/>
  <c r="C567" i="1"/>
  <c r="B567" i="1"/>
  <c r="C566" i="1"/>
  <c r="L566" i="1" s="1"/>
  <c r="B566" i="1"/>
  <c r="C565" i="1"/>
  <c r="L565" i="1" s="1"/>
  <c r="B565" i="1"/>
  <c r="C564" i="1"/>
  <c r="L564" i="1" s="1"/>
  <c r="B564" i="1"/>
  <c r="C563" i="1"/>
  <c r="B563" i="1"/>
  <c r="C562" i="1"/>
  <c r="J562" i="1" s="1"/>
  <c r="B562" i="1"/>
  <c r="C561" i="1"/>
  <c r="B561" i="1"/>
  <c r="C560" i="1"/>
  <c r="L560" i="1" s="1"/>
  <c r="B560" i="1"/>
  <c r="C559" i="1"/>
  <c r="B559" i="1"/>
  <c r="C558" i="1"/>
  <c r="B558" i="1"/>
  <c r="C557" i="1"/>
  <c r="L557" i="1" s="1"/>
  <c r="B557" i="1"/>
  <c r="C556" i="1"/>
  <c r="L556" i="1" s="1"/>
  <c r="B556" i="1"/>
  <c r="C555" i="1"/>
  <c r="B555" i="1"/>
  <c r="C554" i="1"/>
  <c r="J554" i="1" s="1"/>
  <c r="B554" i="1"/>
  <c r="C553" i="1"/>
  <c r="B553" i="1"/>
  <c r="C552" i="1"/>
  <c r="L552" i="1" s="1"/>
  <c r="B552" i="1"/>
  <c r="C551" i="1"/>
  <c r="B551" i="1"/>
  <c r="C550" i="1"/>
  <c r="B550" i="1"/>
  <c r="C549" i="1"/>
  <c r="L549" i="1" s="1"/>
  <c r="B549" i="1"/>
  <c r="C548" i="1"/>
  <c r="L548" i="1" s="1"/>
  <c r="B548" i="1"/>
  <c r="C547" i="1"/>
  <c r="B547" i="1"/>
  <c r="C546" i="1"/>
  <c r="J546" i="1" s="1"/>
  <c r="B546" i="1"/>
  <c r="C545" i="1"/>
  <c r="B545" i="1"/>
  <c r="C544" i="1"/>
  <c r="L544" i="1" s="1"/>
  <c r="B544" i="1"/>
  <c r="C543" i="1"/>
  <c r="B543" i="1"/>
  <c r="C542" i="1"/>
  <c r="B542" i="1"/>
  <c r="C541" i="1"/>
  <c r="L541" i="1" s="1"/>
  <c r="B541" i="1"/>
  <c r="C540" i="1"/>
  <c r="L540" i="1" s="1"/>
  <c r="B540" i="1"/>
  <c r="C539" i="1"/>
  <c r="B539" i="1"/>
  <c r="C538" i="1"/>
  <c r="J538" i="1" s="1"/>
  <c r="B538" i="1"/>
  <c r="C537" i="1"/>
  <c r="B537" i="1"/>
  <c r="C536" i="1"/>
  <c r="L536" i="1" s="1"/>
  <c r="B536" i="1"/>
  <c r="C535" i="1"/>
  <c r="B535" i="1"/>
  <c r="C534" i="1"/>
  <c r="B534" i="1"/>
  <c r="C533" i="1"/>
  <c r="L533" i="1" s="1"/>
  <c r="B533" i="1"/>
  <c r="C532" i="1"/>
  <c r="L532" i="1" s="1"/>
  <c r="B532" i="1"/>
  <c r="C531" i="1"/>
  <c r="B531" i="1"/>
  <c r="C530" i="1"/>
  <c r="J530" i="1" s="1"/>
  <c r="B530" i="1"/>
  <c r="C529" i="1"/>
  <c r="B529" i="1"/>
  <c r="C528" i="1"/>
  <c r="L528" i="1" s="1"/>
  <c r="B528" i="1"/>
  <c r="C527" i="1"/>
  <c r="B527" i="1"/>
  <c r="C526" i="1"/>
  <c r="B526" i="1"/>
  <c r="C525" i="1"/>
  <c r="L525" i="1" s="1"/>
  <c r="B525" i="1"/>
  <c r="C524" i="1"/>
  <c r="L524" i="1" s="1"/>
  <c r="B524" i="1"/>
  <c r="C523" i="1"/>
  <c r="B523" i="1"/>
  <c r="C522" i="1"/>
  <c r="J522" i="1" s="1"/>
  <c r="B522" i="1"/>
  <c r="C521" i="1"/>
  <c r="B521" i="1"/>
  <c r="C520" i="1"/>
  <c r="L520" i="1" s="1"/>
  <c r="B520" i="1"/>
  <c r="C519" i="1"/>
  <c r="B519" i="1"/>
  <c r="C518" i="1"/>
  <c r="B518" i="1"/>
  <c r="C517" i="1"/>
  <c r="L517" i="1" s="1"/>
  <c r="B517" i="1"/>
  <c r="C516" i="1"/>
  <c r="L516" i="1" s="1"/>
  <c r="B516" i="1"/>
  <c r="C515" i="1"/>
  <c r="B515" i="1"/>
  <c r="C514" i="1"/>
  <c r="J514" i="1" s="1"/>
  <c r="B514" i="1"/>
  <c r="C513" i="1"/>
  <c r="B513" i="1"/>
  <c r="C512" i="1"/>
  <c r="L512" i="1" s="1"/>
  <c r="B512" i="1"/>
  <c r="C511" i="1"/>
  <c r="B511" i="1"/>
  <c r="C510" i="1"/>
  <c r="B510" i="1"/>
  <c r="C509" i="1"/>
  <c r="L509" i="1" s="1"/>
  <c r="B509" i="1"/>
  <c r="C508" i="1"/>
  <c r="L508" i="1" s="1"/>
  <c r="B508" i="1"/>
  <c r="C507" i="1"/>
  <c r="B507" i="1"/>
  <c r="P506" i="1"/>
  <c r="C506" i="1"/>
  <c r="B506" i="1"/>
  <c r="N505" i="1"/>
  <c r="C505" i="1"/>
  <c r="L505" i="1" s="1"/>
  <c r="B505" i="1"/>
  <c r="C504" i="1"/>
  <c r="B504" i="1"/>
  <c r="C503" i="1"/>
  <c r="B503" i="1"/>
  <c r="C502" i="1"/>
  <c r="B502" i="1"/>
  <c r="P501" i="1"/>
  <c r="N501" i="1"/>
  <c r="C501" i="1"/>
  <c r="L501" i="1" s="1"/>
  <c r="B501" i="1"/>
  <c r="P500" i="1"/>
  <c r="N500" i="1"/>
  <c r="C500" i="1"/>
  <c r="B500" i="1"/>
  <c r="P499" i="1"/>
  <c r="N499" i="1"/>
  <c r="C499" i="1"/>
  <c r="B499" i="1"/>
  <c r="P498" i="1"/>
  <c r="N498" i="1"/>
  <c r="C498" i="1"/>
  <c r="J498" i="1" s="1"/>
  <c r="B498" i="1"/>
  <c r="P497" i="1"/>
  <c r="N497" i="1"/>
  <c r="C497" i="1"/>
  <c r="J497" i="1" s="1"/>
  <c r="B497" i="1"/>
  <c r="J704" i="1" l="1"/>
  <c r="J839" i="1"/>
  <c r="J672" i="1"/>
  <c r="J835" i="1"/>
  <c r="L853" i="1"/>
  <c r="J851" i="1"/>
  <c r="J792" i="1"/>
  <c r="L700" i="1"/>
  <c r="J582" i="1"/>
  <c r="J564" i="1"/>
  <c r="J598" i="1"/>
  <c r="J540" i="1"/>
  <c r="L562" i="1"/>
  <c r="J586" i="1"/>
  <c r="J532" i="1"/>
  <c r="L546" i="1"/>
  <c r="J944" i="1"/>
  <c r="J920" i="1"/>
  <c r="J900" i="1"/>
  <c r="J880" i="1"/>
  <c r="J855" i="1"/>
  <c r="J824" i="1"/>
  <c r="J811" i="1"/>
  <c r="J783" i="1"/>
  <c r="J759" i="1"/>
  <c r="J727" i="1"/>
  <c r="J602" i="1"/>
  <c r="J570" i="1"/>
  <c r="J508" i="1"/>
  <c r="L901" i="1"/>
  <c r="L876" i="1"/>
  <c r="L795" i="1"/>
  <c r="J936" i="1"/>
  <c r="J916" i="1"/>
  <c r="J896" i="1"/>
  <c r="J872" i="1"/>
  <c r="J823" i="1"/>
  <c r="J803" i="1"/>
  <c r="J779" i="1"/>
  <c r="J751" i="1"/>
  <c r="L940" i="1"/>
  <c r="L860" i="1"/>
  <c r="J932" i="1"/>
  <c r="J912" i="1"/>
  <c r="J888" i="1"/>
  <c r="J868" i="1"/>
  <c r="J819" i="1"/>
  <c r="J771" i="1"/>
  <c r="J747" i="1"/>
  <c r="L924" i="1"/>
  <c r="L892" i="1"/>
  <c r="J928" i="1"/>
  <c r="J904" i="1"/>
  <c r="J884" i="1"/>
  <c r="J864" i="1"/>
  <c r="J815" i="1"/>
  <c r="J791" i="1"/>
  <c r="J760" i="1"/>
  <c r="J739" i="1"/>
  <c r="J640" i="1"/>
  <c r="J800" i="1"/>
  <c r="J768" i="1"/>
  <c r="J736" i="1"/>
  <c r="J720" i="1"/>
  <c r="J696" i="1"/>
  <c r="J664" i="1"/>
  <c r="J628" i="1"/>
  <c r="L917" i="1"/>
  <c r="L636" i="1"/>
  <c r="J847" i="1"/>
  <c r="J831" i="1"/>
  <c r="J808" i="1"/>
  <c r="J799" i="1"/>
  <c r="J787" i="1"/>
  <c r="J776" i="1"/>
  <c r="J767" i="1"/>
  <c r="J755" i="1"/>
  <c r="J744" i="1"/>
  <c r="J735" i="1"/>
  <c r="J719" i="1"/>
  <c r="J688" i="1"/>
  <c r="J656" i="1"/>
  <c r="J624" i="1"/>
  <c r="J594" i="1"/>
  <c r="J578" i="1"/>
  <c r="J556" i="1"/>
  <c r="J524" i="1"/>
  <c r="L933" i="1"/>
  <c r="L869" i="1"/>
  <c r="L843" i="1"/>
  <c r="L530" i="1"/>
  <c r="J908" i="1"/>
  <c r="J827" i="1"/>
  <c r="J816" i="1"/>
  <c r="J807" i="1"/>
  <c r="J784" i="1"/>
  <c r="J775" i="1"/>
  <c r="J763" i="1"/>
  <c r="J752" i="1"/>
  <c r="J743" i="1"/>
  <c r="J728" i="1"/>
  <c r="J712" i="1"/>
  <c r="J680" i="1"/>
  <c r="J648" i="1"/>
  <c r="J606" i="1"/>
  <c r="J590" i="1"/>
  <c r="J574" i="1"/>
  <c r="J548" i="1"/>
  <c r="J516" i="1"/>
  <c r="L885" i="1"/>
  <c r="L514" i="1"/>
  <c r="J865" i="1"/>
  <c r="L865" i="1"/>
  <c r="J873" i="1"/>
  <c r="L873" i="1"/>
  <c r="J897" i="1"/>
  <c r="L897" i="1"/>
  <c r="J905" i="1"/>
  <c r="L905" i="1"/>
  <c r="J913" i="1"/>
  <c r="L913" i="1"/>
  <c r="J921" i="1"/>
  <c r="L921" i="1"/>
  <c r="J929" i="1"/>
  <c r="L929" i="1"/>
  <c r="J937" i="1"/>
  <c r="L937" i="1"/>
  <c r="J945" i="1"/>
  <c r="L945" i="1"/>
  <c r="L826" i="1"/>
  <c r="J826" i="1"/>
  <c r="J943" i="1"/>
  <c r="J935" i="1"/>
  <c r="J927" i="1"/>
  <c r="J919" i="1"/>
  <c r="J911" i="1"/>
  <c r="J903" i="1"/>
  <c r="J895" i="1"/>
  <c r="J887" i="1"/>
  <c r="J879" i="1"/>
  <c r="J871" i="1"/>
  <c r="J863" i="1"/>
  <c r="J711" i="1"/>
  <c r="J703" i="1"/>
  <c r="J695" i="1"/>
  <c r="J687" i="1"/>
  <c r="J679" i="1"/>
  <c r="J671" i="1"/>
  <c r="J663" i="1"/>
  <c r="J655" i="1"/>
  <c r="J647" i="1"/>
  <c r="J639" i="1"/>
  <c r="J565" i="1"/>
  <c r="J549" i="1"/>
  <c r="J533" i="1"/>
  <c r="J517" i="1"/>
  <c r="J501" i="1"/>
  <c r="L844" i="1"/>
  <c r="L812" i="1"/>
  <c r="L780" i="1"/>
  <c r="L748" i="1"/>
  <c r="L684" i="1"/>
  <c r="L620" i="1"/>
  <c r="L497" i="1"/>
  <c r="J852" i="1"/>
  <c r="J836" i="1"/>
  <c r="J828" i="1"/>
  <c r="J820" i="1"/>
  <c r="J804" i="1"/>
  <c r="J796" i="1"/>
  <c r="J788" i="1"/>
  <c r="J772" i="1"/>
  <c r="J764" i="1"/>
  <c r="J756" i="1"/>
  <c r="J740" i="1"/>
  <c r="J732" i="1"/>
  <c r="J724" i="1"/>
  <c r="J716" i="1"/>
  <c r="J708" i="1"/>
  <c r="J692" i="1"/>
  <c r="J676" i="1"/>
  <c r="J668" i="1"/>
  <c r="J660" i="1"/>
  <c r="J652" i="1"/>
  <c r="J644" i="1"/>
  <c r="L941" i="1"/>
  <c r="L925" i="1"/>
  <c r="L909" i="1"/>
  <c r="L893" i="1"/>
  <c r="L877" i="1"/>
  <c r="L861" i="1"/>
  <c r="L503" i="1"/>
  <c r="J503" i="1"/>
  <c r="L507" i="1"/>
  <c r="J507" i="1"/>
  <c r="L511" i="1"/>
  <c r="J511" i="1"/>
  <c r="J513" i="1"/>
  <c r="L513" i="1"/>
  <c r="L515" i="1"/>
  <c r="J515" i="1"/>
  <c r="L519" i="1"/>
  <c r="J519" i="1"/>
  <c r="L521" i="1"/>
  <c r="J521" i="1"/>
  <c r="L523" i="1"/>
  <c r="J523" i="1"/>
  <c r="L527" i="1"/>
  <c r="J527" i="1"/>
  <c r="J529" i="1"/>
  <c r="L529" i="1"/>
  <c r="L531" i="1"/>
  <c r="J531" i="1"/>
  <c r="L535" i="1"/>
  <c r="J535" i="1"/>
  <c r="L537" i="1"/>
  <c r="J537" i="1"/>
  <c r="L539" i="1"/>
  <c r="J539" i="1"/>
  <c r="L543" i="1"/>
  <c r="J543" i="1"/>
  <c r="J545" i="1"/>
  <c r="L545" i="1"/>
  <c r="L547" i="1"/>
  <c r="J547" i="1"/>
  <c r="L551" i="1"/>
  <c r="J551" i="1"/>
  <c r="L553" i="1"/>
  <c r="J553" i="1"/>
  <c r="L555" i="1"/>
  <c r="J555" i="1"/>
  <c r="L559" i="1"/>
  <c r="J559" i="1"/>
  <c r="J561" i="1"/>
  <c r="L561" i="1"/>
  <c r="L563" i="1"/>
  <c r="J563" i="1"/>
  <c r="L567" i="1"/>
  <c r="J567" i="1"/>
  <c r="L569" i="1"/>
  <c r="J569" i="1"/>
  <c r="L571" i="1"/>
  <c r="J571" i="1"/>
  <c r="L573" i="1"/>
  <c r="J573" i="1"/>
  <c r="L575" i="1"/>
  <c r="J575" i="1"/>
  <c r="L577" i="1"/>
  <c r="J577" i="1"/>
  <c r="L579" i="1"/>
  <c r="J579" i="1"/>
  <c r="L581" i="1"/>
  <c r="J581" i="1"/>
  <c r="L583" i="1"/>
  <c r="J583" i="1"/>
  <c r="L585" i="1"/>
  <c r="J585" i="1"/>
  <c r="L587" i="1"/>
  <c r="J587" i="1"/>
  <c r="L589" i="1"/>
  <c r="J589" i="1"/>
  <c r="L591" i="1"/>
  <c r="J591" i="1"/>
  <c r="L593" i="1"/>
  <c r="J593" i="1"/>
  <c r="L595" i="1"/>
  <c r="J595" i="1"/>
  <c r="L597" i="1"/>
  <c r="J597" i="1"/>
  <c r="L599" i="1"/>
  <c r="J599" i="1"/>
  <c r="L601" i="1"/>
  <c r="J601" i="1"/>
  <c r="L603" i="1"/>
  <c r="J603" i="1"/>
  <c r="L605" i="1"/>
  <c r="J605" i="1"/>
  <c r="L617" i="1"/>
  <c r="J617" i="1"/>
  <c r="L618" i="1"/>
  <c r="J618" i="1"/>
  <c r="L619" i="1"/>
  <c r="J619" i="1"/>
  <c r="L621" i="1"/>
  <c r="J621" i="1"/>
  <c r="L622" i="1"/>
  <c r="J622" i="1"/>
  <c r="L626" i="1"/>
  <c r="J626" i="1"/>
  <c r="L830" i="1"/>
  <c r="J830" i="1"/>
  <c r="L834" i="1"/>
  <c r="J834" i="1"/>
  <c r="L838" i="1"/>
  <c r="J838" i="1"/>
  <c r="L842" i="1"/>
  <c r="J842" i="1"/>
  <c r="L846" i="1"/>
  <c r="J846" i="1"/>
  <c r="L850" i="1"/>
  <c r="J850" i="1"/>
  <c r="L854" i="1"/>
  <c r="J854" i="1"/>
  <c r="J856" i="1"/>
  <c r="J848" i="1"/>
  <c r="J840" i="1"/>
  <c r="J832" i="1"/>
  <c r="L499" i="1"/>
  <c r="J499" i="1"/>
  <c r="L500" i="1"/>
  <c r="J500" i="1"/>
  <c r="J502" i="1"/>
  <c r="L502" i="1"/>
  <c r="J506" i="1"/>
  <c r="L506" i="1"/>
  <c r="L625" i="1"/>
  <c r="J625" i="1"/>
  <c r="L630" i="1"/>
  <c r="J630" i="1"/>
  <c r="L634" i="1"/>
  <c r="J634" i="1"/>
  <c r="L638" i="1"/>
  <c r="J638" i="1"/>
  <c r="L642" i="1"/>
  <c r="J642" i="1"/>
  <c r="L646" i="1"/>
  <c r="J646" i="1"/>
  <c r="L650" i="1"/>
  <c r="J650" i="1"/>
  <c r="L654" i="1"/>
  <c r="J654" i="1"/>
  <c r="L658" i="1"/>
  <c r="J658" i="1"/>
  <c r="L662" i="1"/>
  <c r="J662" i="1"/>
  <c r="L666" i="1"/>
  <c r="J666" i="1"/>
  <c r="L670" i="1"/>
  <c r="J670" i="1"/>
  <c r="L674" i="1"/>
  <c r="J674" i="1"/>
  <c r="L678" i="1"/>
  <c r="J678" i="1"/>
  <c r="L682" i="1"/>
  <c r="J682" i="1"/>
  <c r="L686" i="1"/>
  <c r="J686" i="1"/>
  <c r="L690" i="1"/>
  <c r="J690" i="1"/>
  <c r="L694" i="1"/>
  <c r="J694" i="1"/>
  <c r="L698" i="1"/>
  <c r="J698" i="1"/>
  <c r="L702" i="1"/>
  <c r="J702" i="1"/>
  <c r="L706" i="1"/>
  <c r="J706" i="1"/>
  <c r="L710" i="1"/>
  <c r="J710" i="1"/>
  <c r="L714" i="1"/>
  <c r="J714" i="1"/>
  <c r="L718" i="1"/>
  <c r="J718" i="1"/>
  <c r="L722" i="1"/>
  <c r="J722" i="1"/>
  <c r="L726" i="1"/>
  <c r="J726" i="1"/>
  <c r="L730" i="1"/>
  <c r="J730" i="1"/>
  <c r="L734" i="1"/>
  <c r="J734" i="1"/>
  <c r="L738" i="1"/>
  <c r="J738" i="1"/>
  <c r="L742" i="1"/>
  <c r="J742" i="1"/>
  <c r="L746" i="1"/>
  <c r="J746" i="1"/>
  <c r="L750" i="1"/>
  <c r="J750" i="1"/>
  <c r="L754" i="1"/>
  <c r="J754" i="1"/>
  <c r="L758" i="1"/>
  <c r="J758" i="1"/>
  <c r="L762" i="1"/>
  <c r="J762" i="1"/>
  <c r="L766" i="1"/>
  <c r="J766" i="1"/>
  <c r="L770" i="1"/>
  <c r="J770" i="1"/>
  <c r="L774" i="1"/>
  <c r="J774" i="1"/>
  <c r="L778" i="1"/>
  <c r="J778" i="1"/>
  <c r="L782" i="1"/>
  <c r="J782" i="1"/>
  <c r="L786" i="1"/>
  <c r="J786" i="1"/>
  <c r="L790" i="1"/>
  <c r="J790" i="1"/>
  <c r="L794" i="1"/>
  <c r="J794" i="1"/>
  <c r="L798" i="1"/>
  <c r="J798" i="1"/>
  <c r="L802" i="1"/>
  <c r="J802" i="1"/>
  <c r="L806" i="1"/>
  <c r="J806" i="1"/>
  <c r="L810" i="1"/>
  <c r="J810" i="1"/>
  <c r="L814" i="1"/>
  <c r="J814" i="1"/>
  <c r="L818" i="1"/>
  <c r="J818" i="1"/>
  <c r="L822" i="1"/>
  <c r="J822" i="1"/>
  <c r="J857" i="1"/>
  <c r="L857" i="1"/>
  <c r="J881" i="1"/>
  <c r="L881" i="1"/>
  <c r="J889" i="1"/>
  <c r="L889" i="1"/>
  <c r="L504" i="1"/>
  <c r="J504" i="1"/>
  <c r="L623" i="1"/>
  <c r="J623" i="1"/>
  <c r="L627" i="1"/>
  <c r="J627" i="1"/>
  <c r="L629" i="1"/>
  <c r="J629" i="1"/>
  <c r="L631" i="1"/>
  <c r="J631" i="1"/>
  <c r="L633" i="1"/>
  <c r="J633" i="1"/>
  <c r="L635" i="1"/>
  <c r="J635" i="1"/>
  <c r="L637" i="1"/>
  <c r="J637" i="1"/>
  <c r="L641" i="1"/>
  <c r="J641" i="1"/>
  <c r="L645" i="1"/>
  <c r="J645" i="1"/>
  <c r="L649" i="1"/>
  <c r="J649" i="1"/>
  <c r="L653" i="1"/>
  <c r="J653" i="1"/>
  <c r="L657" i="1"/>
  <c r="J657" i="1"/>
  <c r="L661" i="1"/>
  <c r="J661" i="1"/>
  <c r="L665" i="1"/>
  <c r="J665" i="1"/>
  <c r="L669" i="1"/>
  <c r="J669" i="1"/>
  <c r="L673" i="1"/>
  <c r="J673" i="1"/>
  <c r="L677" i="1"/>
  <c r="J677" i="1"/>
  <c r="L681" i="1"/>
  <c r="J681" i="1"/>
  <c r="L685" i="1"/>
  <c r="J685" i="1"/>
  <c r="L689" i="1"/>
  <c r="J689" i="1"/>
  <c r="L693" i="1"/>
  <c r="J693" i="1"/>
  <c r="L697" i="1"/>
  <c r="J697" i="1"/>
  <c r="L701" i="1"/>
  <c r="J701" i="1"/>
  <c r="L705" i="1"/>
  <c r="J705" i="1"/>
  <c r="L709" i="1"/>
  <c r="J709" i="1"/>
  <c r="L713" i="1"/>
  <c r="J713" i="1"/>
  <c r="L717" i="1"/>
  <c r="J717" i="1"/>
  <c r="L721" i="1"/>
  <c r="J721" i="1"/>
  <c r="L725" i="1"/>
  <c r="J725" i="1"/>
  <c r="L729" i="1"/>
  <c r="J729" i="1"/>
  <c r="L498" i="1"/>
  <c r="J939" i="1"/>
  <c r="J931" i="1"/>
  <c r="J923" i="1"/>
  <c r="J915" i="1"/>
  <c r="J907" i="1"/>
  <c r="J899" i="1"/>
  <c r="J891" i="1"/>
  <c r="J883" i="1"/>
  <c r="J875" i="1"/>
  <c r="J867" i="1"/>
  <c r="J85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2" i="1"/>
  <c r="J557" i="1"/>
  <c r="J541" i="1"/>
  <c r="J525" i="1"/>
  <c r="J509" i="1"/>
  <c r="J510" i="1"/>
  <c r="L510" i="1"/>
  <c r="J518" i="1"/>
  <c r="L518" i="1"/>
  <c r="J526" i="1"/>
  <c r="L526" i="1"/>
  <c r="J534" i="1"/>
  <c r="L534" i="1"/>
  <c r="J542" i="1"/>
  <c r="L542" i="1"/>
  <c r="J550" i="1"/>
  <c r="L550" i="1"/>
  <c r="J558" i="1"/>
  <c r="L558" i="1"/>
  <c r="J946" i="1"/>
  <c r="J942" i="1"/>
  <c r="J938" i="1"/>
  <c r="J934" i="1"/>
  <c r="J930" i="1"/>
  <c r="J926" i="1"/>
  <c r="J922" i="1"/>
  <c r="J918" i="1"/>
  <c r="J914" i="1"/>
  <c r="J910" i="1"/>
  <c r="J906" i="1"/>
  <c r="J902" i="1"/>
  <c r="J898" i="1"/>
  <c r="J894" i="1"/>
  <c r="J890" i="1"/>
  <c r="J886" i="1"/>
  <c r="J882" i="1"/>
  <c r="J878" i="1"/>
  <c r="J874" i="1"/>
  <c r="J870" i="1"/>
  <c r="J866" i="1"/>
  <c r="J862" i="1"/>
  <c r="J858" i="1"/>
  <c r="J604" i="1"/>
  <c r="J600" i="1"/>
  <c r="J596" i="1"/>
  <c r="J592" i="1"/>
  <c r="J588" i="1"/>
  <c r="J584" i="1"/>
  <c r="J580" i="1"/>
  <c r="J576" i="1"/>
  <c r="J572" i="1"/>
  <c r="J568" i="1"/>
  <c r="J505" i="1"/>
  <c r="L849" i="1"/>
  <c r="L554" i="1"/>
  <c r="L538" i="1"/>
  <c r="L522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566" i="1"/>
  <c r="J560" i="1"/>
  <c r="J552" i="1"/>
  <c r="J544" i="1"/>
  <c r="J536" i="1"/>
  <c r="J528" i="1"/>
  <c r="J520" i="1"/>
  <c r="J512" i="1"/>
  <c r="P631" i="1"/>
  <c r="P502" i="1"/>
  <c r="N628" i="1"/>
  <c r="N623" i="1"/>
  <c r="N510" i="1"/>
  <c r="P505" i="1"/>
  <c r="N626" i="1"/>
  <c r="N504" i="1"/>
  <c r="N506" i="1"/>
  <c r="N622" i="1"/>
  <c r="P623" i="1"/>
  <c r="P626" i="1"/>
  <c r="N631" i="1"/>
  <c r="P622" i="1"/>
  <c r="N627" i="1"/>
  <c r="N502" i="1"/>
  <c r="P624" i="1"/>
  <c r="N508" i="1"/>
  <c r="P508" i="1"/>
  <c r="N512" i="1"/>
  <c r="P512" i="1"/>
  <c r="N509" i="1"/>
  <c r="P509" i="1"/>
  <c r="P632" i="1"/>
  <c r="N632" i="1"/>
  <c r="N503" i="1"/>
  <c r="P504" i="1"/>
  <c r="N507" i="1"/>
  <c r="N625" i="1"/>
  <c r="P627" i="1"/>
  <c r="P636" i="1"/>
  <c r="N636" i="1"/>
  <c r="P503" i="1"/>
  <c r="P507" i="1"/>
  <c r="G5" i="3"/>
  <c r="E5" i="3"/>
  <c r="J194" i="1" s="1"/>
  <c r="G4" i="3"/>
  <c r="L193" i="1" s="1"/>
  <c r="F4" i="3"/>
  <c r="E4" i="3"/>
  <c r="J193" i="1" s="1"/>
  <c r="G3" i="3"/>
  <c r="L256" i="1" s="1"/>
  <c r="F3" i="3"/>
  <c r="E3" i="3"/>
  <c r="G2" i="3"/>
  <c r="L188" i="1" s="1"/>
  <c r="F2" i="3"/>
  <c r="E2" i="3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C460" i="1"/>
  <c r="L460" i="1" s="1"/>
  <c r="B460" i="1"/>
  <c r="C459" i="1"/>
  <c r="J459" i="1" s="1"/>
  <c r="B459" i="1"/>
  <c r="C458" i="1"/>
  <c r="L458" i="1" s="1"/>
  <c r="B458" i="1"/>
  <c r="C457" i="1"/>
  <c r="B457" i="1"/>
  <c r="C456" i="1"/>
  <c r="L456" i="1" s="1"/>
  <c r="B456" i="1"/>
  <c r="C455" i="1"/>
  <c r="J455" i="1" s="1"/>
  <c r="B455" i="1"/>
  <c r="C454" i="1"/>
  <c r="L454" i="1" s="1"/>
  <c r="B454" i="1"/>
  <c r="C453" i="1"/>
  <c r="B453" i="1"/>
  <c r="C452" i="1"/>
  <c r="L452" i="1" s="1"/>
  <c r="B452" i="1"/>
  <c r="C451" i="1"/>
  <c r="J451" i="1" s="1"/>
  <c r="B451" i="1"/>
  <c r="C450" i="1"/>
  <c r="L450" i="1" s="1"/>
  <c r="B450" i="1"/>
  <c r="C449" i="1"/>
  <c r="B449" i="1"/>
  <c r="C448" i="1"/>
  <c r="L448" i="1" s="1"/>
  <c r="B448" i="1"/>
  <c r="C447" i="1"/>
  <c r="B447" i="1"/>
  <c r="C446" i="1"/>
  <c r="B446" i="1"/>
  <c r="C445" i="1"/>
  <c r="B445" i="1"/>
  <c r="C444" i="1"/>
  <c r="L444" i="1" s="1"/>
  <c r="B444" i="1"/>
  <c r="C443" i="1"/>
  <c r="J443" i="1" s="1"/>
  <c r="B443" i="1"/>
  <c r="C442" i="1"/>
  <c r="L442" i="1" s="1"/>
  <c r="B442" i="1"/>
  <c r="C441" i="1"/>
  <c r="B441" i="1"/>
  <c r="C440" i="1"/>
  <c r="L440" i="1" s="1"/>
  <c r="B440" i="1"/>
  <c r="C439" i="1"/>
  <c r="J439" i="1" s="1"/>
  <c r="B439" i="1"/>
  <c r="C438" i="1"/>
  <c r="L438" i="1" s="1"/>
  <c r="B438" i="1"/>
  <c r="C437" i="1"/>
  <c r="B437" i="1"/>
  <c r="C436" i="1"/>
  <c r="L436" i="1" s="1"/>
  <c r="B436" i="1"/>
  <c r="C435" i="1"/>
  <c r="J435" i="1" s="1"/>
  <c r="B435" i="1"/>
  <c r="C434" i="1"/>
  <c r="J434" i="1" s="1"/>
  <c r="B434" i="1"/>
  <c r="C433" i="1"/>
  <c r="B433" i="1"/>
  <c r="C432" i="1"/>
  <c r="L432" i="1" s="1"/>
  <c r="B432" i="1"/>
  <c r="C431" i="1"/>
  <c r="B431" i="1"/>
  <c r="C430" i="1"/>
  <c r="B430" i="1"/>
  <c r="C429" i="1"/>
  <c r="B429" i="1"/>
  <c r="C428" i="1"/>
  <c r="L428" i="1" s="1"/>
  <c r="B428" i="1"/>
  <c r="C427" i="1"/>
  <c r="B427" i="1"/>
  <c r="C426" i="1"/>
  <c r="B426" i="1"/>
  <c r="C425" i="1"/>
  <c r="B425" i="1"/>
  <c r="C424" i="1"/>
  <c r="L424" i="1" s="1"/>
  <c r="B424" i="1"/>
  <c r="C423" i="1"/>
  <c r="B423" i="1"/>
  <c r="C422" i="1"/>
  <c r="B422" i="1"/>
  <c r="C421" i="1"/>
  <c r="B421" i="1"/>
  <c r="C420" i="1"/>
  <c r="L420" i="1" s="1"/>
  <c r="B420" i="1"/>
  <c r="C419" i="1"/>
  <c r="B419" i="1"/>
  <c r="C418" i="1"/>
  <c r="B418" i="1"/>
  <c r="C417" i="1"/>
  <c r="B417" i="1"/>
  <c r="C416" i="1"/>
  <c r="L416" i="1" s="1"/>
  <c r="B416" i="1"/>
  <c r="C415" i="1"/>
  <c r="B415" i="1"/>
  <c r="C414" i="1"/>
  <c r="B414" i="1"/>
  <c r="C413" i="1"/>
  <c r="B413" i="1"/>
  <c r="C412" i="1"/>
  <c r="L412" i="1" s="1"/>
  <c r="B412" i="1"/>
  <c r="C411" i="1"/>
  <c r="B411" i="1"/>
  <c r="C410" i="1"/>
  <c r="B410" i="1"/>
  <c r="C409" i="1"/>
  <c r="B409" i="1"/>
  <c r="C408" i="1"/>
  <c r="L408" i="1" s="1"/>
  <c r="B408" i="1"/>
  <c r="C407" i="1"/>
  <c r="B407" i="1"/>
  <c r="C406" i="1"/>
  <c r="B406" i="1"/>
  <c r="C405" i="1"/>
  <c r="L405" i="1" s="1"/>
  <c r="B405" i="1"/>
  <c r="C404" i="1"/>
  <c r="B404" i="1"/>
  <c r="C403" i="1"/>
  <c r="J403" i="1" s="1"/>
  <c r="B403" i="1"/>
  <c r="C402" i="1"/>
  <c r="J402" i="1" s="1"/>
  <c r="B402" i="1"/>
  <c r="C401" i="1"/>
  <c r="B401" i="1"/>
  <c r="C400" i="1"/>
  <c r="J400" i="1" s="1"/>
  <c r="B400" i="1"/>
  <c r="C399" i="1"/>
  <c r="L399" i="1" s="1"/>
  <c r="B399" i="1"/>
  <c r="C398" i="1"/>
  <c r="L398" i="1" s="1"/>
  <c r="B398" i="1"/>
  <c r="C397" i="1"/>
  <c r="B397" i="1"/>
  <c r="C396" i="1"/>
  <c r="B396" i="1"/>
  <c r="C395" i="1"/>
  <c r="B395" i="1"/>
  <c r="C394" i="1"/>
  <c r="L394" i="1" s="1"/>
  <c r="B394" i="1"/>
  <c r="C393" i="1"/>
  <c r="L393" i="1" s="1"/>
  <c r="B393" i="1"/>
  <c r="C392" i="1"/>
  <c r="L392" i="1" s="1"/>
  <c r="B392" i="1"/>
  <c r="C391" i="1"/>
  <c r="B391" i="1"/>
  <c r="C390" i="1"/>
  <c r="B390" i="1"/>
  <c r="C389" i="1"/>
  <c r="J389" i="1" s="1"/>
  <c r="B389" i="1"/>
  <c r="C388" i="1"/>
  <c r="L388" i="1" s="1"/>
  <c r="B388" i="1"/>
  <c r="C387" i="1"/>
  <c r="B387" i="1"/>
  <c r="C386" i="1"/>
  <c r="B386" i="1"/>
  <c r="C385" i="1"/>
  <c r="J385" i="1" s="1"/>
  <c r="B385" i="1"/>
  <c r="C384" i="1"/>
  <c r="J384" i="1" s="1"/>
  <c r="B384" i="1"/>
  <c r="C383" i="1"/>
  <c r="B383" i="1"/>
  <c r="C382" i="1"/>
  <c r="B382" i="1"/>
  <c r="C381" i="1"/>
  <c r="J381" i="1" s="1"/>
  <c r="B381" i="1"/>
  <c r="C380" i="1"/>
  <c r="J380" i="1" s="1"/>
  <c r="B380" i="1"/>
  <c r="C379" i="1"/>
  <c r="B379" i="1"/>
  <c r="C378" i="1"/>
  <c r="B378" i="1"/>
  <c r="C377" i="1"/>
  <c r="J377" i="1" s="1"/>
  <c r="B377" i="1"/>
  <c r="C376" i="1"/>
  <c r="L376" i="1" s="1"/>
  <c r="B376" i="1"/>
  <c r="C375" i="1"/>
  <c r="L375" i="1" s="1"/>
  <c r="B375" i="1"/>
  <c r="C374" i="1"/>
  <c r="B374" i="1"/>
  <c r="C373" i="1"/>
  <c r="B373" i="1"/>
  <c r="C372" i="1"/>
  <c r="B372" i="1"/>
  <c r="C371" i="1"/>
  <c r="B371" i="1"/>
  <c r="C370" i="1"/>
  <c r="B370" i="1"/>
  <c r="C369" i="1"/>
  <c r="J369" i="1" s="1"/>
  <c r="B369" i="1"/>
  <c r="C368" i="1"/>
  <c r="L368" i="1" s="1"/>
  <c r="B368" i="1"/>
  <c r="C367" i="1"/>
  <c r="L367" i="1" s="1"/>
  <c r="B367" i="1"/>
  <c r="C366" i="1"/>
  <c r="B366" i="1"/>
  <c r="C365" i="1"/>
  <c r="J365" i="1" s="1"/>
  <c r="B365" i="1"/>
  <c r="C364" i="1"/>
  <c r="L364" i="1" s="1"/>
  <c r="B364" i="1"/>
  <c r="C363" i="1"/>
  <c r="B363" i="1"/>
  <c r="C362" i="1"/>
  <c r="B362" i="1"/>
  <c r="C361" i="1"/>
  <c r="J361" i="1" s="1"/>
  <c r="B361" i="1"/>
  <c r="C360" i="1"/>
  <c r="J360" i="1" s="1"/>
  <c r="B360" i="1"/>
  <c r="C359" i="1"/>
  <c r="L359" i="1" s="1"/>
  <c r="B359" i="1"/>
  <c r="C358" i="1"/>
  <c r="B358" i="1"/>
  <c r="C357" i="1"/>
  <c r="B357" i="1"/>
  <c r="C356" i="1"/>
  <c r="B356" i="1"/>
  <c r="C355" i="1"/>
  <c r="B355" i="1"/>
  <c r="C354" i="1"/>
  <c r="B354" i="1"/>
  <c r="C353" i="1"/>
  <c r="J353" i="1" s="1"/>
  <c r="B353" i="1"/>
  <c r="C352" i="1"/>
  <c r="L352" i="1" s="1"/>
  <c r="B352" i="1"/>
  <c r="C351" i="1"/>
  <c r="L351" i="1" s="1"/>
  <c r="B351" i="1"/>
  <c r="C350" i="1"/>
  <c r="B350" i="1"/>
  <c r="C349" i="1"/>
  <c r="J349" i="1" s="1"/>
  <c r="B349" i="1"/>
  <c r="C348" i="1"/>
  <c r="J348" i="1" s="1"/>
  <c r="B348" i="1"/>
  <c r="C347" i="1"/>
  <c r="B347" i="1"/>
  <c r="C346" i="1"/>
  <c r="B346" i="1"/>
  <c r="C345" i="1"/>
  <c r="J345" i="1" s="1"/>
  <c r="B345" i="1"/>
  <c r="C344" i="1"/>
  <c r="L344" i="1" s="1"/>
  <c r="B344" i="1"/>
  <c r="C343" i="1"/>
  <c r="B343" i="1"/>
  <c r="C342" i="1"/>
  <c r="L342" i="1" s="1"/>
  <c r="B342" i="1"/>
  <c r="C341" i="1"/>
  <c r="B341" i="1"/>
  <c r="C340" i="1"/>
  <c r="B340" i="1"/>
  <c r="C339" i="1"/>
  <c r="L339" i="1" s="1"/>
  <c r="B339" i="1"/>
  <c r="C338" i="1"/>
  <c r="L338" i="1" s="1"/>
  <c r="B338" i="1"/>
  <c r="C337" i="1"/>
  <c r="L337" i="1" s="1"/>
  <c r="B337" i="1"/>
  <c r="C336" i="1"/>
  <c r="B336" i="1"/>
  <c r="C335" i="1"/>
  <c r="B335" i="1"/>
  <c r="C334" i="1"/>
  <c r="B334" i="1"/>
  <c r="C333" i="1"/>
  <c r="L333" i="1" s="1"/>
  <c r="B333" i="1"/>
  <c r="C332" i="1"/>
  <c r="B332" i="1"/>
  <c r="C331" i="1"/>
  <c r="B331" i="1"/>
  <c r="C330" i="1"/>
  <c r="B330" i="1"/>
  <c r="C329" i="1"/>
  <c r="L329" i="1" s="1"/>
  <c r="B329" i="1"/>
  <c r="C328" i="1"/>
  <c r="B328" i="1"/>
  <c r="C327" i="1"/>
  <c r="B327" i="1"/>
  <c r="C326" i="1"/>
  <c r="B326" i="1"/>
  <c r="C325" i="1"/>
  <c r="L325" i="1" s="1"/>
  <c r="B325" i="1"/>
  <c r="C324" i="1"/>
  <c r="B324" i="1"/>
  <c r="C323" i="1"/>
  <c r="B323" i="1"/>
  <c r="C322" i="1"/>
  <c r="B322" i="1"/>
  <c r="C321" i="1"/>
  <c r="L321" i="1" s="1"/>
  <c r="B321" i="1"/>
  <c r="C320" i="1"/>
  <c r="B320" i="1"/>
  <c r="C319" i="1"/>
  <c r="B319" i="1"/>
  <c r="C318" i="1"/>
  <c r="B318" i="1"/>
  <c r="C317" i="1"/>
  <c r="L317" i="1" s="1"/>
  <c r="B317" i="1"/>
  <c r="C316" i="1"/>
  <c r="B316" i="1"/>
  <c r="C315" i="1"/>
  <c r="B315" i="1"/>
  <c r="C314" i="1"/>
  <c r="B314" i="1"/>
  <c r="C313" i="1"/>
  <c r="L313" i="1" s="1"/>
  <c r="B313" i="1"/>
  <c r="C312" i="1"/>
  <c r="B312" i="1"/>
  <c r="C311" i="1"/>
  <c r="B311" i="1"/>
  <c r="C310" i="1"/>
  <c r="B310" i="1"/>
  <c r="C309" i="1"/>
  <c r="L309" i="1" s="1"/>
  <c r="B309" i="1"/>
  <c r="C308" i="1"/>
  <c r="B308" i="1"/>
  <c r="C307" i="1"/>
  <c r="B307" i="1"/>
  <c r="C306" i="1"/>
  <c r="B306" i="1"/>
  <c r="C305" i="1"/>
  <c r="L305" i="1" s="1"/>
  <c r="B305" i="1"/>
  <c r="C304" i="1"/>
  <c r="B304" i="1"/>
  <c r="C303" i="1"/>
  <c r="B303" i="1"/>
  <c r="C302" i="1"/>
  <c r="B302" i="1"/>
  <c r="C301" i="1"/>
  <c r="L301" i="1" s="1"/>
  <c r="B301" i="1"/>
  <c r="C300" i="1"/>
  <c r="B300" i="1"/>
  <c r="C299" i="1"/>
  <c r="B299" i="1"/>
  <c r="C298" i="1"/>
  <c r="B298" i="1"/>
  <c r="C297" i="1"/>
  <c r="L297" i="1" s="1"/>
  <c r="B297" i="1"/>
  <c r="C296" i="1"/>
  <c r="B296" i="1"/>
  <c r="C295" i="1"/>
  <c r="B295" i="1"/>
  <c r="C294" i="1"/>
  <c r="B294" i="1"/>
  <c r="C293" i="1"/>
  <c r="L293" i="1" s="1"/>
  <c r="B293" i="1"/>
  <c r="C292" i="1"/>
  <c r="B292" i="1"/>
  <c r="C291" i="1"/>
  <c r="B291" i="1"/>
  <c r="C290" i="1"/>
  <c r="B290" i="1"/>
  <c r="C289" i="1"/>
  <c r="L289" i="1" s="1"/>
  <c r="B289" i="1"/>
  <c r="C288" i="1"/>
  <c r="B288" i="1"/>
  <c r="C287" i="1"/>
  <c r="B287" i="1"/>
  <c r="C286" i="1"/>
  <c r="J286" i="1" s="1"/>
  <c r="B286" i="1"/>
  <c r="C285" i="1"/>
  <c r="L285" i="1" s="1"/>
  <c r="B285" i="1"/>
  <c r="C284" i="1"/>
  <c r="J284" i="1" s="1"/>
  <c r="B284" i="1"/>
  <c r="C283" i="1"/>
  <c r="L283" i="1" s="1"/>
  <c r="B283" i="1"/>
  <c r="C282" i="1"/>
  <c r="J282" i="1" s="1"/>
  <c r="B282" i="1"/>
  <c r="C281" i="1"/>
  <c r="L281" i="1" s="1"/>
  <c r="B281" i="1"/>
  <c r="C280" i="1"/>
  <c r="J280" i="1" s="1"/>
  <c r="B280" i="1"/>
  <c r="C279" i="1"/>
  <c r="L279" i="1" s="1"/>
  <c r="B279" i="1"/>
  <c r="C278" i="1"/>
  <c r="J278" i="1" s="1"/>
  <c r="B278" i="1"/>
  <c r="C277" i="1"/>
  <c r="L277" i="1" s="1"/>
  <c r="B277" i="1"/>
  <c r="C276" i="1"/>
  <c r="B276" i="1"/>
  <c r="C275" i="1"/>
  <c r="B275" i="1"/>
  <c r="C274" i="1"/>
  <c r="B274" i="1"/>
  <c r="C273" i="1"/>
  <c r="L273" i="1" s="1"/>
  <c r="B273" i="1"/>
  <c r="C272" i="1"/>
  <c r="J272" i="1" s="1"/>
  <c r="B272" i="1"/>
  <c r="C271" i="1"/>
  <c r="L271" i="1" s="1"/>
  <c r="B271" i="1"/>
  <c r="C270" i="1"/>
  <c r="L270" i="1" s="1"/>
  <c r="B270" i="1"/>
  <c r="C269" i="1"/>
  <c r="L269" i="1" s="1"/>
  <c r="B269" i="1"/>
  <c r="C268" i="1"/>
  <c r="J268" i="1" s="1"/>
  <c r="B268" i="1"/>
  <c r="C267" i="1"/>
  <c r="L267" i="1" s="1"/>
  <c r="B267" i="1"/>
  <c r="C266" i="1"/>
  <c r="L266" i="1" s="1"/>
  <c r="B266" i="1"/>
  <c r="C265" i="1"/>
  <c r="L265" i="1" s="1"/>
  <c r="B265" i="1"/>
  <c r="C264" i="1"/>
  <c r="J264" i="1" s="1"/>
  <c r="B264" i="1"/>
  <c r="C263" i="1"/>
  <c r="B263" i="1"/>
  <c r="C262" i="1"/>
  <c r="J262" i="1" s="1"/>
  <c r="B262" i="1"/>
  <c r="C261" i="1"/>
  <c r="L261" i="1" s="1"/>
  <c r="B261" i="1"/>
  <c r="C260" i="1"/>
  <c r="B260" i="1"/>
  <c r="C259" i="1"/>
  <c r="B259" i="1"/>
  <c r="C258" i="1"/>
  <c r="B258" i="1"/>
  <c r="C257" i="1"/>
  <c r="L257" i="1" s="1"/>
  <c r="B257" i="1"/>
  <c r="P256" i="1"/>
  <c r="N256" i="1"/>
  <c r="J256" i="1"/>
  <c r="B256" i="1"/>
  <c r="C255" i="1"/>
  <c r="L255" i="1" s="1"/>
  <c r="B255" i="1"/>
  <c r="C254" i="1"/>
  <c r="J254" i="1" s="1"/>
  <c r="B254" i="1"/>
  <c r="C253" i="1"/>
  <c r="L253" i="1" s="1"/>
  <c r="B253" i="1"/>
  <c r="C252" i="1"/>
  <c r="L252" i="1" s="1"/>
  <c r="B252" i="1"/>
  <c r="C251" i="1"/>
  <c r="B251" i="1"/>
  <c r="C250" i="1"/>
  <c r="J250" i="1" s="1"/>
  <c r="B250" i="1"/>
  <c r="C249" i="1"/>
  <c r="L249" i="1" s="1"/>
  <c r="B249" i="1"/>
  <c r="C248" i="1"/>
  <c r="J248" i="1" s="1"/>
  <c r="B248" i="1"/>
  <c r="C247" i="1"/>
  <c r="L247" i="1" s="1"/>
  <c r="B247" i="1"/>
  <c r="C246" i="1"/>
  <c r="J246" i="1" s="1"/>
  <c r="B246" i="1"/>
  <c r="C245" i="1"/>
  <c r="J245" i="1" s="1"/>
  <c r="B245" i="1"/>
  <c r="C244" i="1"/>
  <c r="J244" i="1" s="1"/>
  <c r="B244" i="1"/>
  <c r="C243" i="1"/>
  <c r="L243" i="1" s="1"/>
  <c r="B243" i="1"/>
  <c r="C242" i="1"/>
  <c r="J242" i="1" s="1"/>
  <c r="B242" i="1"/>
  <c r="C241" i="1"/>
  <c r="L241" i="1" s="1"/>
  <c r="B241" i="1"/>
  <c r="C240" i="1"/>
  <c r="L240" i="1" s="1"/>
  <c r="B240" i="1"/>
  <c r="C239" i="1"/>
  <c r="L239" i="1" s="1"/>
  <c r="B239" i="1"/>
  <c r="C238" i="1"/>
  <c r="B238" i="1"/>
  <c r="C237" i="1"/>
  <c r="L237" i="1" s="1"/>
  <c r="B237" i="1"/>
  <c r="C236" i="1"/>
  <c r="B236" i="1"/>
  <c r="C235" i="1"/>
  <c r="B235" i="1"/>
  <c r="C234" i="1"/>
  <c r="J234" i="1" s="1"/>
  <c r="B234" i="1"/>
  <c r="C233" i="1"/>
  <c r="J233" i="1" s="1"/>
  <c r="B233" i="1"/>
  <c r="C232" i="1"/>
  <c r="J232" i="1" s="1"/>
  <c r="B232" i="1"/>
  <c r="C231" i="1"/>
  <c r="L231" i="1" s="1"/>
  <c r="B231" i="1"/>
  <c r="C230" i="1"/>
  <c r="J230" i="1" s="1"/>
  <c r="B230" i="1"/>
  <c r="C229" i="1"/>
  <c r="L229" i="1" s="1"/>
  <c r="B229" i="1"/>
  <c r="C228" i="1"/>
  <c r="L228" i="1" s="1"/>
  <c r="B228" i="1"/>
  <c r="C227" i="1"/>
  <c r="B227" i="1"/>
  <c r="C226" i="1"/>
  <c r="B226" i="1"/>
  <c r="C225" i="1"/>
  <c r="B225" i="1"/>
  <c r="C224" i="1"/>
  <c r="B224" i="1"/>
  <c r="C223" i="1"/>
  <c r="J223" i="1" s="1"/>
  <c r="B223" i="1"/>
  <c r="C222" i="1"/>
  <c r="B222" i="1"/>
  <c r="C221" i="1"/>
  <c r="B221" i="1"/>
  <c r="C220" i="1"/>
  <c r="B220" i="1"/>
  <c r="C219" i="1"/>
  <c r="J219" i="1" s="1"/>
  <c r="B219" i="1"/>
  <c r="C218" i="1"/>
  <c r="B218" i="1"/>
  <c r="C217" i="1"/>
  <c r="B217" i="1"/>
  <c r="C216" i="1"/>
  <c r="L216" i="1" s="1"/>
  <c r="B216" i="1"/>
  <c r="C215" i="1"/>
  <c r="B215" i="1"/>
  <c r="C214" i="1"/>
  <c r="B214" i="1"/>
  <c r="C213" i="1"/>
  <c r="B213" i="1"/>
  <c r="C212" i="1"/>
  <c r="L212" i="1" s="1"/>
  <c r="B212" i="1"/>
  <c r="C211" i="1"/>
  <c r="B211" i="1"/>
  <c r="C210" i="1"/>
  <c r="B210" i="1"/>
  <c r="C209" i="1"/>
  <c r="B209" i="1"/>
  <c r="C208" i="1"/>
  <c r="L208" i="1" s="1"/>
  <c r="B208" i="1"/>
  <c r="C207" i="1"/>
  <c r="B207" i="1"/>
  <c r="C206" i="1"/>
  <c r="B206" i="1"/>
  <c r="C205" i="1"/>
  <c r="B205" i="1"/>
  <c r="C204" i="1"/>
  <c r="L204" i="1" s="1"/>
  <c r="B204" i="1"/>
  <c r="C203" i="1"/>
  <c r="B203" i="1"/>
  <c r="C202" i="1"/>
  <c r="L202" i="1" s="1"/>
  <c r="B202" i="1"/>
  <c r="C201" i="1"/>
  <c r="L201" i="1" s="1"/>
  <c r="B201" i="1"/>
  <c r="C200" i="1"/>
  <c r="L200" i="1" s="1"/>
  <c r="B200" i="1"/>
  <c r="C199" i="1"/>
  <c r="B199" i="1"/>
  <c r="C198" i="1"/>
  <c r="L198" i="1" s="1"/>
  <c r="B198" i="1"/>
  <c r="C197" i="1"/>
  <c r="L197" i="1" s="1"/>
  <c r="B197" i="1"/>
  <c r="C196" i="1"/>
  <c r="L196" i="1" s="1"/>
  <c r="B196" i="1"/>
  <c r="C195" i="1"/>
  <c r="B195" i="1"/>
  <c r="N194" i="1"/>
  <c r="L194" i="1"/>
  <c r="B194" i="1"/>
  <c r="N193" i="1"/>
  <c r="B193" i="1"/>
  <c r="C192" i="1"/>
  <c r="L192" i="1" s="1"/>
  <c r="B192" i="1"/>
  <c r="C191" i="1"/>
  <c r="L191" i="1" s="1"/>
  <c r="B191" i="1"/>
  <c r="C190" i="1"/>
  <c r="L190" i="1" s="1"/>
  <c r="B190" i="1"/>
  <c r="C189" i="1"/>
  <c r="J189" i="1" s="1"/>
  <c r="B189" i="1"/>
  <c r="N188" i="1"/>
  <c r="J188" i="1"/>
  <c r="B188" i="1"/>
  <c r="C187" i="1"/>
  <c r="L187" i="1" s="1"/>
  <c r="B187" i="1"/>
  <c r="C186" i="1"/>
  <c r="L186" i="1" s="1"/>
  <c r="B186" i="1"/>
  <c r="C185" i="1"/>
  <c r="L185" i="1" s="1"/>
  <c r="B185" i="1"/>
  <c r="C184" i="1"/>
  <c r="J184" i="1" s="1"/>
  <c r="B184" i="1"/>
  <c r="C183" i="1"/>
  <c r="B183" i="1"/>
  <c r="C182" i="1"/>
  <c r="J182" i="1" s="1"/>
  <c r="B182" i="1"/>
  <c r="C181" i="1"/>
  <c r="L181" i="1" s="1"/>
  <c r="B181" i="1"/>
  <c r="C180" i="1"/>
  <c r="B180" i="1"/>
  <c r="C179" i="1"/>
  <c r="B179" i="1"/>
  <c r="C178" i="1"/>
  <c r="B178" i="1"/>
  <c r="C177" i="1"/>
  <c r="L177" i="1" s="1"/>
  <c r="B177" i="1"/>
  <c r="C176" i="1"/>
  <c r="J176" i="1" s="1"/>
  <c r="B176" i="1"/>
  <c r="C175" i="1"/>
  <c r="L175" i="1" s="1"/>
  <c r="B175" i="1"/>
  <c r="C174" i="1"/>
  <c r="L174" i="1" s="1"/>
  <c r="B174" i="1"/>
  <c r="C173" i="1"/>
  <c r="L173" i="1" s="1"/>
  <c r="B173" i="1"/>
  <c r="C172" i="1"/>
  <c r="J172" i="1" s="1"/>
  <c r="B172" i="1"/>
  <c r="C171" i="1"/>
  <c r="L171" i="1" s="1"/>
  <c r="B171" i="1"/>
  <c r="C170" i="1"/>
  <c r="L170" i="1" s="1"/>
  <c r="B170" i="1"/>
  <c r="C169" i="1"/>
  <c r="L169" i="1" s="1"/>
  <c r="B169" i="1"/>
  <c r="C168" i="1"/>
  <c r="J168" i="1" s="1"/>
  <c r="B168" i="1"/>
  <c r="C167" i="1"/>
  <c r="B167" i="1"/>
  <c r="C166" i="1"/>
  <c r="J166" i="1" s="1"/>
  <c r="B166" i="1"/>
  <c r="C165" i="1"/>
  <c r="L165" i="1" s="1"/>
  <c r="B165" i="1"/>
  <c r="C164" i="1"/>
  <c r="B164" i="1"/>
  <c r="C163" i="1"/>
  <c r="B163" i="1"/>
  <c r="C162" i="1"/>
  <c r="B162" i="1"/>
  <c r="C161" i="1"/>
  <c r="L161" i="1" s="1"/>
  <c r="B161" i="1"/>
  <c r="C160" i="1"/>
  <c r="J160" i="1" s="1"/>
  <c r="B160" i="1"/>
  <c r="C159" i="1"/>
  <c r="L159" i="1" s="1"/>
  <c r="B159" i="1"/>
  <c r="C158" i="1"/>
  <c r="L158" i="1" s="1"/>
  <c r="B158" i="1"/>
  <c r="C157" i="1"/>
  <c r="L157" i="1" s="1"/>
  <c r="B157" i="1"/>
  <c r="C156" i="1"/>
  <c r="L156" i="1" s="1"/>
  <c r="B156" i="1"/>
  <c r="C155" i="1"/>
  <c r="B155" i="1"/>
  <c r="C154" i="1"/>
  <c r="J154" i="1" s="1"/>
  <c r="B154" i="1"/>
  <c r="C153" i="1"/>
  <c r="L153" i="1" s="1"/>
  <c r="B153" i="1"/>
  <c r="C152" i="1"/>
  <c r="L152" i="1" s="1"/>
  <c r="B152" i="1"/>
  <c r="C151" i="1"/>
  <c r="B151" i="1"/>
  <c r="C150" i="1"/>
  <c r="J150" i="1" s="1"/>
  <c r="B150" i="1"/>
  <c r="C149" i="1"/>
  <c r="L149" i="1" s="1"/>
  <c r="B149" i="1"/>
  <c r="C148" i="1"/>
  <c r="L148" i="1" s="1"/>
  <c r="B148" i="1"/>
  <c r="C147" i="1"/>
  <c r="B147" i="1"/>
  <c r="C146" i="1"/>
  <c r="J146" i="1" s="1"/>
  <c r="B146" i="1"/>
  <c r="C145" i="1"/>
  <c r="B145" i="1"/>
  <c r="C144" i="1"/>
  <c r="L144" i="1" s="1"/>
  <c r="B144" i="1"/>
  <c r="C143" i="1"/>
  <c r="B143" i="1"/>
  <c r="C142" i="1"/>
  <c r="J142" i="1" s="1"/>
  <c r="B142" i="1"/>
  <c r="C141" i="1"/>
  <c r="L141" i="1" s="1"/>
  <c r="B141" i="1"/>
  <c r="C140" i="1"/>
  <c r="B140" i="1"/>
  <c r="C139" i="1"/>
  <c r="B139" i="1"/>
  <c r="C138" i="1"/>
  <c r="J138" i="1" s="1"/>
  <c r="B138" i="1"/>
  <c r="C137" i="1"/>
  <c r="J137" i="1" s="1"/>
  <c r="B137" i="1"/>
  <c r="C136" i="1"/>
  <c r="L136" i="1" s="1"/>
  <c r="B136" i="1"/>
  <c r="N135" i="1"/>
  <c r="C135" i="1"/>
  <c r="L135" i="1" s="1"/>
  <c r="B135" i="1"/>
  <c r="C134" i="1"/>
  <c r="B134" i="1"/>
  <c r="C133" i="1"/>
  <c r="L133" i="1" s="1"/>
  <c r="B133" i="1"/>
  <c r="N137" i="1"/>
  <c r="C132" i="1"/>
  <c r="L132" i="1" s="1"/>
  <c r="B132" i="1"/>
  <c r="P131" i="1"/>
  <c r="N131" i="1"/>
  <c r="C131" i="1"/>
  <c r="B131" i="1"/>
  <c r="P130" i="1"/>
  <c r="N130" i="1"/>
  <c r="C130" i="1"/>
  <c r="B130" i="1"/>
  <c r="P129" i="1"/>
  <c r="N129" i="1"/>
  <c r="C129" i="1"/>
  <c r="B129" i="1"/>
  <c r="P128" i="1"/>
  <c r="N128" i="1"/>
  <c r="C128" i="1"/>
  <c r="L128" i="1" s="1"/>
  <c r="B128" i="1"/>
  <c r="P127" i="1"/>
  <c r="N127" i="1"/>
  <c r="C127" i="1"/>
  <c r="B127" i="1"/>
  <c r="C115" i="1"/>
  <c r="L115" i="1" s="1"/>
  <c r="B115" i="1"/>
  <c r="C114" i="1"/>
  <c r="L114" i="1" s="1"/>
  <c r="B114" i="1"/>
  <c r="C113" i="1"/>
  <c r="L113" i="1" s="1"/>
  <c r="B113" i="1"/>
  <c r="C112" i="1"/>
  <c r="B112" i="1"/>
  <c r="C111" i="1"/>
  <c r="L111" i="1" s="1"/>
  <c r="B111" i="1"/>
  <c r="C110" i="1"/>
  <c r="L110" i="1" s="1"/>
  <c r="B110" i="1"/>
  <c r="C109" i="1"/>
  <c r="L109" i="1" s="1"/>
  <c r="B109" i="1"/>
  <c r="C108" i="1"/>
  <c r="B108" i="1"/>
  <c r="C107" i="1"/>
  <c r="J107" i="1" s="1"/>
  <c r="B107" i="1"/>
  <c r="C106" i="1"/>
  <c r="J106" i="1" s="1"/>
  <c r="B106" i="1"/>
  <c r="C105" i="1"/>
  <c r="L105" i="1" s="1"/>
  <c r="B105" i="1"/>
  <c r="C104" i="1"/>
  <c r="B104" i="1"/>
  <c r="C103" i="1"/>
  <c r="J103" i="1" s="1"/>
  <c r="B103" i="1"/>
  <c r="C102" i="1"/>
  <c r="J102" i="1" s="1"/>
  <c r="B102" i="1"/>
  <c r="C101" i="1"/>
  <c r="L101" i="1" s="1"/>
  <c r="B101" i="1"/>
  <c r="C100" i="1"/>
  <c r="B100" i="1"/>
  <c r="C99" i="1"/>
  <c r="J99" i="1" s="1"/>
  <c r="B99" i="1"/>
  <c r="C98" i="1"/>
  <c r="J98" i="1" s="1"/>
  <c r="B98" i="1"/>
  <c r="C97" i="1"/>
  <c r="L97" i="1" s="1"/>
  <c r="B97" i="1"/>
  <c r="C96" i="1"/>
  <c r="B96" i="1"/>
  <c r="C95" i="1"/>
  <c r="J95" i="1" s="1"/>
  <c r="B95" i="1"/>
  <c r="C94" i="1"/>
  <c r="J94" i="1" s="1"/>
  <c r="B94" i="1"/>
  <c r="C93" i="1"/>
  <c r="L93" i="1" s="1"/>
  <c r="B93" i="1"/>
  <c r="C92" i="1"/>
  <c r="B92" i="1"/>
  <c r="C91" i="1"/>
  <c r="L91" i="1" s="1"/>
  <c r="B91" i="1"/>
  <c r="C90" i="1"/>
  <c r="L90" i="1" s="1"/>
  <c r="B90" i="1"/>
  <c r="C89" i="1"/>
  <c r="L89" i="1" s="1"/>
  <c r="B89" i="1"/>
  <c r="C88" i="1"/>
  <c r="B88" i="1"/>
  <c r="C87" i="1"/>
  <c r="L87" i="1" s="1"/>
  <c r="B87" i="1"/>
  <c r="C86" i="1"/>
  <c r="L86" i="1" s="1"/>
  <c r="B86" i="1"/>
  <c r="C85" i="1"/>
  <c r="B85" i="1"/>
  <c r="C84" i="1"/>
  <c r="B84" i="1"/>
  <c r="C83" i="1"/>
  <c r="L83" i="1" s="1"/>
  <c r="B83" i="1"/>
  <c r="C82" i="1"/>
  <c r="L82" i="1" s="1"/>
  <c r="B82" i="1"/>
  <c r="C81" i="1"/>
  <c r="L81" i="1" s="1"/>
  <c r="B81" i="1"/>
  <c r="C80" i="1"/>
  <c r="B80" i="1"/>
  <c r="C79" i="1"/>
  <c r="L79" i="1" s="1"/>
  <c r="B79" i="1"/>
  <c r="C78" i="1"/>
  <c r="L78" i="1" s="1"/>
  <c r="B78" i="1"/>
  <c r="C77" i="1"/>
  <c r="L77" i="1" s="1"/>
  <c r="B77" i="1"/>
  <c r="C76" i="1"/>
  <c r="B76" i="1"/>
  <c r="C75" i="1"/>
  <c r="L75" i="1" s="1"/>
  <c r="B75" i="1"/>
  <c r="C74" i="1"/>
  <c r="L74" i="1" s="1"/>
  <c r="B74" i="1"/>
  <c r="C73" i="1"/>
  <c r="L73" i="1" s="1"/>
  <c r="B73" i="1"/>
  <c r="C72" i="1"/>
  <c r="B72" i="1"/>
  <c r="C71" i="1"/>
  <c r="L71" i="1" s="1"/>
  <c r="B71" i="1"/>
  <c r="C70" i="1"/>
  <c r="L70" i="1" s="1"/>
  <c r="B70" i="1"/>
  <c r="C69" i="1"/>
  <c r="L69" i="1" s="1"/>
  <c r="B69" i="1"/>
  <c r="C68" i="1"/>
  <c r="J68" i="1" s="1"/>
  <c r="B68" i="1"/>
  <c r="C67" i="1"/>
  <c r="L67" i="1" s="1"/>
  <c r="B67" i="1"/>
  <c r="C66" i="1"/>
  <c r="L66" i="1" s="1"/>
  <c r="B66" i="1"/>
  <c r="C65" i="1"/>
  <c r="L65" i="1" s="1"/>
  <c r="B65" i="1"/>
  <c r="C64" i="1"/>
  <c r="J64" i="1" s="1"/>
  <c r="B64" i="1"/>
  <c r="C63" i="1"/>
  <c r="L63" i="1" s="1"/>
  <c r="B63" i="1"/>
  <c r="C62" i="1"/>
  <c r="L62" i="1" s="1"/>
  <c r="B62" i="1"/>
  <c r="C61" i="1"/>
  <c r="L61" i="1" s="1"/>
  <c r="B61" i="1"/>
  <c r="C60" i="1"/>
  <c r="J60" i="1" s="1"/>
  <c r="B60" i="1"/>
  <c r="C59" i="1"/>
  <c r="J59" i="1" s="1"/>
  <c r="B59" i="1"/>
  <c r="C58" i="1"/>
  <c r="J58" i="1" s="1"/>
  <c r="B58" i="1"/>
  <c r="C57" i="1"/>
  <c r="L57" i="1" s="1"/>
  <c r="B57" i="1"/>
  <c r="C56" i="1"/>
  <c r="J56" i="1" s="1"/>
  <c r="B56" i="1"/>
  <c r="C55" i="1"/>
  <c r="L55" i="1" s="1"/>
  <c r="B55" i="1"/>
  <c r="C54" i="1"/>
  <c r="L54" i="1" s="1"/>
  <c r="B54" i="1"/>
  <c r="C53" i="1"/>
  <c r="L53" i="1" s="1"/>
  <c r="B53" i="1"/>
  <c r="C52" i="1"/>
  <c r="J52" i="1" s="1"/>
  <c r="B52" i="1"/>
  <c r="C51" i="1"/>
  <c r="J51" i="1" s="1"/>
  <c r="B51" i="1"/>
  <c r="C50" i="1"/>
  <c r="L50" i="1" s="1"/>
  <c r="B50" i="1"/>
  <c r="C49" i="1"/>
  <c r="L49" i="1" s="1"/>
  <c r="B49" i="1"/>
  <c r="C48" i="1"/>
  <c r="J48" i="1" s="1"/>
  <c r="B48" i="1"/>
  <c r="C47" i="1"/>
  <c r="L47" i="1" s="1"/>
  <c r="B47" i="1"/>
  <c r="C46" i="1"/>
  <c r="L46" i="1" s="1"/>
  <c r="B46" i="1"/>
  <c r="C45" i="1"/>
  <c r="L45" i="1" s="1"/>
  <c r="B45" i="1"/>
  <c r="C44" i="1"/>
  <c r="J44" i="1" s="1"/>
  <c r="B44" i="1"/>
  <c r="C43" i="1"/>
  <c r="L43" i="1" s="1"/>
  <c r="B43" i="1"/>
  <c r="C42" i="1"/>
  <c r="J42" i="1" s="1"/>
  <c r="B42" i="1"/>
  <c r="C41" i="1"/>
  <c r="L41" i="1" s="1"/>
  <c r="B41" i="1"/>
  <c r="C40" i="1"/>
  <c r="J40" i="1" s="1"/>
  <c r="B40" i="1"/>
  <c r="C39" i="1"/>
  <c r="J39" i="1" s="1"/>
  <c r="B39" i="1"/>
  <c r="C38" i="1"/>
  <c r="J38" i="1" s="1"/>
  <c r="B38" i="1"/>
  <c r="C37" i="1"/>
  <c r="L37" i="1" s="1"/>
  <c r="B37" i="1"/>
  <c r="C36" i="1"/>
  <c r="J36" i="1" s="1"/>
  <c r="B36" i="1"/>
  <c r="C35" i="1"/>
  <c r="J35" i="1" s="1"/>
  <c r="B35" i="1"/>
  <c r="C34" i="1"/>
  <c r="J34" i="1" s="1"/>
  <c r="B34" i="1"/>
  <c r="C33" i="1"/>
  <c r="L33" i="1" s="1"/>
  <c r="B33" i="1"/>
  <c r="C32" i="1"/>
  <c r="J32" i="1" s="1"/>
  <c r="B32" i="1"/>
  <c r="C31" i="1"/>
  <c r="L31" i="1" s="1"/>
  <c r="B31" i="1"/>
  <c r="C30" i="1"/>
  <c r="J30" i="1" s="1"/>
  <c r="B30" i="1"/>
  <c r="C29" i="1"/>
  <c r="L29" i="1" s="1"/>
  <c r="B29" i="1"/>
  <c r="C28" i="1"/>
  <c r="J28" i="1" s="1"/>
  <c r="B28" i="1"/>
  <c r="C27" i="1"/>
  <c r="L27" i="1" s="1"/>
  <c r="B27" i="1"/>
  <c r="C26" i="1"/>
  <c r="J26" i="1" s="1"/>
  <c r="B26" i="1"/>
  <c r="C25" i="1"/>
  <c r="L25" i="1" s="1"/>
  <c r="B25" i="1"/>
  <c r="C24" i="1"/>
  <c r="J24" i="1" s="1"/>
  <c r="B24" i="1"/>
  <c r="C23" i="1"/>
  <c r="J23" i="1" s="1"/>
  <c r="B23" i="1"/>
  <c r="C22" i="1"/>
  <c r="J22" i="1" s="1"/>
  <c r="B22" i="1"/>
  <c r="C21" i="1"/>
  <c r="L21" i="1" s="1"/>
  <c r="B21" i="1"/>
  <c r="C20" i="1"/>
  <c r="L20" i="1" s="1"/>
  <c r="B20" i="1"/>
  <c r="C19" i="1"/>
  <c r="J19" i="1" s="1"/>
  <c r="B19" i="1"/>
  <c r="C18" i="1"/>
  <c r="J18" i="1" s="1"/>
  <c r="B18" i="1"/>
  <c r="C17" i="1"/>
  <c r="B17" i="1"/>
  <c r="C16" i="1"/>
  <c r="J16" i="1" s="1"/>
  <c r="B16" i="1"/>
  <c r="N15" i="1"/>
  <c r="C15" i="1"/>
  <c r="L15" i="1" s="1"/>
  <c r="B15" i="1"/>
  <c r="N19" i="1"/>
  <c r="C14" i="1"/>
  <c r="J14" i="1" s="1"/>
  <c r="B14" i="1"/>
  <c r="C13" i="1"/>
  <c r="L13" i="1" s="1"/>
  <c r="B13" i="1"/>
  <c r="P12" i="1"/>
  <c r="C12" i="1"/>
  <c r="J12" i="1" s="1"/>
  <c r="B12" i="1"/>
  <c r="P11" i="1"/>
  <c r="C11" i="1"/>
  <c r="L11" i="1" s="1"/>
  <c r="B11" i="1"/>
  <c r="P10" i="1"/>
  <c r="N10" i="1"/>
  <c r="C10" i="1"/>
  <c r="J10" i="1" s="1"/>
  <c r="B10" i="1"/>
  <c r="P9" i="1"/>
  <c r="N9" i="1"/>
  <c r="C9" i="1"/>
  <c r="J9" i="1" s="1"/>
  <c r="B9" i="1"/>
  <c r="P8" i="1"/>
  <c r="N8" i="1"/>
  <c r="C8" i="1"/>
  <c r="J8" i="1" s="1"/>
  <c r="B8" i="1"/>
  <c r="P7" i="1"/>
  <c r="N7" i="1"/>
  <c r="C7" i="1"/>
  <c r="J7" i="1" s="1"/>
  <c r="B7" i="1"/>
  <c r="P6" i="1"/>
  <c r="N6" i="1"/>
  <c r="C6" i="1"/>
  <c r="J6" i="1" s="1"/>
  <c r="B6" i="1"/>
  <c r="P510" i="1" l="1"/>
  <c r="P628" i="1"/>
  <c r="L35" i="1"/>
  <c r="J181" i="1"/>
  <c r="L59" i="1"/>
  <c r="J55" i="1"/>
  <c r="J159" i="1"/>
  <c r="J158" i="1"/>
  <c r="L160" i="1"/>
  <c r="L56" i="1"/>
  <c r="L348" i="1"/>
  <c r="L106" i="1"/>
  <c r="L233" i="1"/>
  <c r="J285" i="1"/>
  <c r="L380" i="1"/>
  <c r="J228" i="1"/>
  <c r="J229" i="1"/>
  <c r="L230" i="1"/>
  <c r="J301" i="1"/>
  <c r="L434" i="1"/>
  <c r="J69" i="1"/>
  <c r="N132" i="1"/>
  <c r="J133" i="1"/>
  <c r="J135" i="1"/>
  <c r="L137" i="1"/>
  <c r="J77" i="1"/>
  <c r="L102" i="1"/>
  <c r="P136" i="1"/>
  <c r="L245" i="1"/>
  <c r="J265" i="1"/>
  <c r="J317" i="1"/>
  <c r="J338" i="1"/>
  <c r="L360" i="1"/>
  <c r="L384" i="1"/>
  <c r="L403" i="1"/>
  <c r="J454" i="1"/>
  <c r="L455" i="1"/>
  <c r="P511" i="1"/>
  <c r="N515" i="1"/>
  <c r="L23" i="1"/>
  <c r="L39" i="1"/>
  <c r="L103" i="1"/>
  <c r="J29" i="1"/>
  <c r="J45" i="1"/>
  <c r="J128" i="1"/>
  <c r="P132" i="1"/>
  <c r="J53" i="1"/>
  <c r="L99" i="1"/>
  <c r="L107" i="1"/>
  <c r="J169" i="1"/>
  <c r="L244" i="1"/>
  <c r="J277" i="1"/>
  <c r="J333" i="1"/>
  <c r="L349" i="1"/>
  <c r="L381" i="1"/>
  <c r="L402" i="1"/>
  <c r="N141" i="1"/>
  <c r="P146" i="1"/>
  <c r="J11" i="1"/>
  <c r="J15" i="1"/>
  <c r="J71" i="1"/>
  <c r="L94" i="1"/>
  <c r="J136" i="1"/>
  <c r="J141" i="1"/>
  <c r="J171" i="1"/>
  <c r="J174" i="1"/>
  <c r="J175" i="1"/>
  <c r="L176" i="1"/>
  <c r="J185" i="1"/>
  <c r="J267" i="1"/>
  <c r="J270" i="1"/>
  <c r="J271" i="1"/>
  <c r="L272" i="1"/>
  <c r="L282" i="1"/>
  <c r="J289" i="1"/>
  <c r="J305" i="1"/>
  <c r="J321" i="1"/>
  <c r="J337" i="1"/>
  <c r="J344" i="1"/>
  <c r="L345" i="1"/>
  <c r="J376" i="1"/>
  <c r="L377" i="1"/>
  <c r="J392" i="1"/>
  <c r="J450" i="1"/>
  <c r="L451" i="1"/>
  <c r="J31" i="1"/>
  <c r="J41" i="1"/>
  <c r="J74" i="1"/>
  <c r="J75" i="1"/>
  <c r="J132" i="1"/>
  <c r="P14" i="1"/>
  <c r="L18" i="1"/>
  <c r="J21" i="1"/>
  <c r="J27" i="1"/>
  <c r="J37" i="1"/>
  <c r="J43" i="1"/>
  <c r="L51" i="1"/>
  <c r="J67" i="1"/>
  <c r="J90" i="1"/>
  <c r="J93" i="1"/>
  <c r="J144" i="1"/>
  <c r="J187" i="1"/>
  <c r="J191" i="1"/>
  <c r="J192" i="1"/>
  <c r="J197" i="1"/>
  <c r="J198" i="1"/>
  <c r="J201" i="1"/>
  <c r="J202" i="1"/>
  <c r="J249" i="1"/>
  <c r="J281" i="1"/>
  <c r="J293" i="1"/>
  <c r="J309" i="1"/>
  <c r="J325" i="1"/>
  <c r="J364" i="1"/>
  <c r="L365" i="1"/>
  <c r="J388" i="1"/>
  <c r="L389" i="1"/>
  <c r="J438" i="1"/>
  <c r="L439" i="1"/>
  <c r="N516" i="1"/>
  <c r="N14" i="1"/>
  <c r="J25" i="1"/>
  <c r="J61" i="1"/>
  <c r="J91" i="1"/>
  <c r="J33" i="1"/>
  <c r="N136" i="1"/>
  <c r="J165" i="1"/>
  <c r="L246" i="1"/>
  <c r="J261" i="1"/>
  <c r="L278" i="1"/>
  <c r="J297" i="1"/>
  <c r="J313" i="1"/>
  <c r="J329" i="1"/>
  <c r="L361" i="1"/>
  <c r="L385" i="1"/>
  <c r="L435" i="1"/>
  <c r="L179" i="1"/>
  <c r="J179" i="1"/>
  <c r="L214" i="1"/>
  <c r="J214" i="1"/>
  <c r="L222" i="1"/>
  <c r="J222" i="1"/>
  <c r="L251" i="1"/>
  <c r="J251" i="1"/>
  <c r="L263" i="1"/>
  <c r="J263" i="1"/>
  <c r="J308" i="1"/>
  <c r="L308" i="1"/>
  <c r="L387" i="1"/>
  <c r="J387" i="1"/>
  <c r="L14" i="1"/>
  <c r="L17" i="1"/>
  <c r="J17" i="1"/>
  <c r="L19" i="1"/>
  <c r="J87" i="1"/>
  <c r="L98" i="1"/>
  <c r="J101" i="1"/>
  <c r="J110" i="1"/>
  <c r="J111" i="1"/>
  <c r="J114" i="1"/>
  <c r="J115" i="1"/>
  <c r="L140" i="1"/>
  <c r="J140" i="1"/>
  <c r="L145" i="1"/>
  <c r="J145" i="1"/>
  <c r="L162" i="1"/>
  <c r="J162" i="1"/>
  <c r="J164" i="1"/>
  <c r="L164" i="1"/>
  <c r="L183" i="1"/>
  <c r="J183" i="1"/>
  <c r="L235" i="1"/>
  <c r="J235" i="1"/>
  <c r="L258" i="1"/>
  <c r="J258" i="1"/>
  <c r="J260" i="1"/>
  <c r="L260" i="1"/>
  <c r="L287" i="1"/>
  <c r="J287" i="1"/>
  <c r="J296" i="1"/>
  <c r="L296" i="1"/>
  <c r="L303" i="1"/>
  <c r="J303" i="1"/>
  <c r="J312" i="1"/>
  <c r="L312" i="1"/>
  <c r="L319" i="1"/>
  <c r="J319" i="1"/>
  <c r="J328" i="1"/>
  <c r="L328" i="1"/>
  <c r="L335" i="1"/>
  <c r="J335" i="1"/>
  <c r="L340" i="1"/>
  <c r="J340" i="1"/>
  <c r="J357" i="1"/>
  <c r="L357" i="1"/>
  <c r="L372" i="1"/>
  <c r="J372" i="1"/>
  <c r="L383" i="1"/>
  <c r="J383" i="1"/>
  <c r="L395" i="1"/>
  <c r="J395" i="1"/>
  <c r="L401" i="1"/>
  <c r="J401" i="1"/>
  <c r="L407" i="1"/>
  <c r="J407" i="1"/>
  <c r="L411" i="1"/>
  <c r="J411" i="1"/>
  <c r="L415" i="1"/>
  <c r="J415" i="1"/>
  <c r="L419" i="1"/>
  <c r="J419" i="1"/>
  <c r="L423" i="1"/>
  <c r="J423" i="1"/>
  <c r="L427" i="1"/>
  <c r="J427" i="1"/>
  <c r="J431" i="1"/>
  <c r="L431" i="1"/>
  <c r="L446" i="1"/>
  <c r="J446" i="1"/>
  <c r="L167" i="1"/>
  <c r="J167" i="1"/>
  <c r="L210" i="1"/>
  <c r="J210" i="1"/>
  <c r="L218" i="1"/>
  <c r="J218" i="1"/>
  <c r="L226" i="1"/>
  <c r="J226" i="1"/>
  <c r="L275" i="1"/>
  <c r="J275" i="1"/>
  <c r="J292" i="1"/>
  <c r="L292" i="1"/>
  <c r="L331" i="1"/>
  <c r="J331" i="1"/>
  <c r="J13" i="1"/>
  <c r="N12" i="1"/>
  <c r="P13" i="1"/>
  <c r="N17" i="1"/>
  <c r="L22" i="1"/>
  <c r="L26" i="1"/>
  <c r="L30" i="1"/>
  <c r="L34" i="1"/>
  <c r="L38" i="1"/>
  <c r="L42" i="1"/>
  <c r="J46" i="1"/>
  <c r="J47" i="1"/>
  <c r="L48" i="1"/>
  <c r="J54" i="1"/>
  <c r="L58" i="1"/>
  <c r="J62" i="1"/>
  <c r="J63" i="1"/>
  <c r="L64" i="1"/>
  <c r="J70" i="1"/>
  <c r="J78" i="1"/>
  <c r="J79" i="1"/>
  <c r="J82" i="1"/>
  <c r="J83" i="1"/>
  <c r="J86" i="1"/>
  <c r="L95" i="1"/>
  <c r="J109" i="1"/>
  <c r="L130" i="1"/>
  <c r="J130" i="1"/>
  <c r="L178" i="1"/>
  <c r="J178" i="1"/>
  <c r="J180" i="1"/>
  <c r="L180" i="1"/>
  <c r="L205" i="1"/>
  <c r="J205" i="1"/>
  <c r="L209" i="1"/>
  <c r="J209" i="1"/>
  <c r="L213" i="1"/>
  <c r="J213" i="1"/>
  <c r="L217" i="1"/>
  <c r="J217" i="1"/>
  <c r="L221" i="1"/>
  <c r="J221" i="1"/>
  <c r="L225" i="1"/>
  <c r="J225" i="1"/>
  <c r="L274" i="1"/>
  <c r="J274" i="1"/>
  <c r="J276" i="1"/>
  <c r="L276" i="1"/>
  <c r="L291" i="1"/>
  <c r="J291" i="1"/>
  <c r="J300" i="1"/>
  <c r="L300" i="1"/>
  <c r="L307" i="1"/>
  <c r="J307" i="1"/>
  <c r="J316" i="1"/>
  <c r="L316" i="1"/>
  <c r="L323" i="1"/>
  <c r="J323" i="1"/>
  <c r="J332" i="1"/>
  <c r="L332" i="1"/>
  <c r="L379" i="1"/>
  <c r="J379" i="1"/>
  <c r="L206" i="1"/>
  <c r="J206" i="1"/>
  <c r="L299" i="1"/>
  <c r="J299" i="1"/>
  <c r="L315" i="1"/>
  <c r="J315" i="1"/>
  <c r="J324" i="1"/>
  <c r="L324" i="1"/>
  <c r="L85" i="1"/>
  <c r="J85" i="1"/>
  <c r="P140" i="1"/>
  <c r="P135" i="1"/>
  <c r="L163" i="1"/>
  <c r="J163" i="1"/>
  <c r="L259" i="1"/>
  <c r="J259" i="1"/>
  <c r="J288" i="1"/>
  <c r="L288" i="1"/>
  <c r="L295" i="1"/>
  <c r="J295" i="1"/>
  <c r="J304" i="1"/>
  <c r="L304" i="1"/>
  <c r="L311" i="1"/>
  <c r="J311" i="1"/>
  <c r="J320" i="1"/>
  <c r="L320" i="1"/>
  <c r="L327" i="1"/>
  <c r="J327" i="1"/>
  <c r="J336" i="1"/>
  <c r="L336" i="1"/>
  <c r="J341" i="1"/>
  <c r="L341" i="1"/>
  <c r="L356" i="1"/>
  <c r="J356" i="1"/>
  <c r="J373" i="1"/>
  <c r="L373" i="1"/>
  <c r="L391" i="1"/>
  <c r="J391" i="1"/>
  <c r="J396" i="1"/>
  <c r="L396" i="1"/>
  <c r="L406" i="1"/>
  <c r="J406" i="1"/>
  <c r="L410" i="1"/>
  <c r="J410" i="1"/>
  <c r="L414" i="1"/>
  <c r="J414" i="1"/>
  <c r="L418" i="1"/>
  <c r="J418" i="1"/>
  <c r="L422" i="1"/>
  <c r="J422" i="1"/>
  <c r="L426" i="1"/>
  <c r="J426" i="1"/>
  <c r="L430" i="1"/>
  <c r="J430" i="1"/>
  <c r="J447" i="1"/>
  <c r="L447" i="1"/>
  <c r="J148" i="1"/>
  <c r="J149" i="1"/>
  <c r="J152" i="1"/>
  <c r="J153" i="1"/>
  <c r="J156" i="1"/>
  <c r="J204" i="1"/>
  <c r="J231" i="1"/>
  <c r="J237" i="1"/>
  <c r="J240" i="1"/>
  <c r="J241" i="1"/>
  <c r="L242" i="1"/>
  <c r="J247" i="1"/>
  <c r="J253" i="1"/>
  <c r="J279" i="1"/>
  <c r="J283" i="1"/>
  <c r="J339" i="1"/>
  <c r="J352" i="1"/>
  <c r="L353" i="1"/>
  <c r="J368" i="1"/>
  <c r="L369" i="1"/>
  <c r="J394" i="1"/>
  <c r="J398" i="1"/>
  <c r="J399" i="1"/>
  <c r="L400" i="1"/>
  <c r="J405" i="1"/>
  <c r="J442" i="1"/>
  <c r="L443" i="1"/>
  <c r="J458" i="1"/>
  <c r="L459" i="1"/>
  <c r="P516" i="1"/>
  <c r="N511" i="1"/>
  <c r="P630" i="1"/>
  <c r="N630" i="1"/>
  <c r="P514" i="1"/>
  <c r="N514" i="1"/>
  <c r="P629" i="1"/>
  <c r="N629" i="1"/>
  <c r="P637" i="1"/>
  <c r="N637" i="1"/>
  <c r="N517" i="1"/>
  <c r="P517" i="1"/>
  <c r="P641" i="1"/>
  <c r="N641" i="1"/>
  <c r="N513" i="1"/>
  <c r="P513" i="1"/>
  <c r="N521" i="1"/>
  <c r="P521" i="1"/>
  <c r="L12" i="1"/>
  <c r="P15" i="1"/>
  <c r="L16" i="1"/>
  <c r="P19" i="1"/>
  <c r="L24" i="1"/>
  <c r="L28" i="1"/>
  <c r="L32" i="1"/>
  <c r="L36" i="1"/>
  <c r="L40" i="1"/>
  <c r="N13" i="1"/>
  <c r="L44" i="1"/>
  <c r="J49" i="1"/>
  <c r="L60" i="1"/>
  <c r="J65" i="1"/>
  <c r="J73" i="1"/>
  <c r="J84" i="1"/>
  <c r="L84" i="1"/>
  <c r="J89" i="1"/>
  <c r="J100" i="1"/>
  <c r="L100" i="1"/>
  <c r="J105" i="1"/>
  <c r="J127" i="1"/>
  <c r="L127" i="1"/>
  <c r="J131" i="1"/>
  <c r="L131" i="1"/>
  <c r="J134" i="1"/>
  <c r="L134" i="1"/>
  <c r="L147" i="1"/>
  <c r="J147" i="1"/>
  <c r="J80" i="1"/>
  <c r="L80" i="1"/>
  <c r="J96" i="1"/>
  <c r="L96" i="1"/>
  <c r="J112" i="1"/>
  <c r="L112" i="1"/>
  <c r="P134" i="1"/>
  <c r="L139" i="1"/>
  <c r="J139" i="1"/>
  <c r="L143" i="1"/>
  <c r="J143" i="1"/>
  <c r="N11" i="1"/>
  <c r="J20" i="1"/>
  <c r="J50" i="1"/>
  <c r="L52" i="1"/>
  <c r="J57" i="1"/>
  <c r="J66" i="1"/>
  <c r="L68" i="1"/>
  <c r="J76" i="1"/>
  <c r="L76" i="1"/>
  <c r="J81" i="1"/>
  <c r="J92" i="1"/>
  <c r="L92" i="1"/>
  <c r="J97" i="1"/>
  <c r="J108" i="1"/>
  <c r="L108" i="1"/>
  <c r="J113" i="1"/>
  <c r="J129" i="1"/>
  <c r="L129" i="1"/>
  <c r="N133" i="1"/>
  <c r="P133" i="1"/>
  <c r="N134" i="1"/>
  <c r="L155" i="1"/>
  <c r="J155" i="1"/>
  <c r="J72" i="1"/>
  <c r="L72" i="1"/>
  <c r="J88" i="1"/>
  <c r="L88" i="1"/>
  <c r="J104" i="1"/>
  <c r="L104" i="1"/>
  <c r="P138" i="1"/>
  <c r="N138" i="1"/>
  <c r="L151" i="1"/>
  <c r="J151" i="1"/>
  <c r="P137" i="1"/>
  <c r="L138" i="1"/>
  <c r="P141" i="1"/>
  <c r="L142" i="1"/>
  <c r="L146" i="1"/>
  <c r="L150" i="1"/>
  <c r="L154" i="1"/>
  <c r="L166" i="1"/>
  <c r="L182" i="1"/>
  <c r="J203" i="1"/>
  <c r="L203" i="1"/>
  <c r="J208" i="1"/>
  <c r="J199" i="1"/>
  <c r="L199" i="1"/>
  <c r="J215" i="1"/>
  <c r="L215" i="1"/>
  <c r="L224" i="1"/>
  <c r="J224" i="1"/>
  <c r="L227" i="1"/>
  <c r="J227" i="1"/>
  <c r="J238" i="1"/>
  <c r="L238" i="1"/>
  <c r="J161" i="1"/>
  <c r="J170" i="1"/>
  <c r="L172" i="1"/>
  <c r="J177" i="1"/>
  <c r="J186" i="1"/>
  <c r="L189" i="1"/>
  <c r="J195" i="1"/>
  <c r="L195" i="1"/>
  <c r="J200" i="1"/>
  <c r="J211" i="1"/>
  <c r="L211" i="1"/>
  <c r="J216" i="1"/>
  <c r="L220" i="1"/>
  <c r="J220" i="1"/>
  <c r="L236" i="1"/>
  <c r="J236" i="1"/>
  <c r="J157" i="1"/>
  <c r="L168" i="1"/>
  <c r="J173" i="1"/>
  <c r="L184" i="1"/>
  <c r="J190" i="1"/>
  <c r="J196" i="1"/>
  <c r="J207" i="1"/>
  <c r="L207" i="1"/>
  <c r="J212" i="1"/>
  <c r="L219" i="1"/>
  <c r="L223" i="1"/>
  <c r="L232" i="1"/>
  <c r="L248" i="1"/>
  <c r="L262" i="1"/>
  <c r="L298" i="1"/>
  <c r="J298" i="1"/>
  <c r="L314" i="1"/>
  <c r="J314" i="1"/>
  <c r="L330" i="1"/>
  <c r="J330" i="1"/>
  <c r="L343" i="1"/>
  <c r="J343" i="1"/>
  <c r="L347" i="1"/>
  <c r="J347" i="1"/>
  <c r="L354" i="1"/>
  <c r="J354" i="1"/>
  <c r="L363" i="1"/>
  <c r="J363" i="1"/>
  <c r="L370" i="1"/>
  <c r="J370" i="1"/>
  <c r="L425" i="1"/>
  <c r="J425" i="1"/>
  <c r="L294" i="1"/>
  <c r="J294" i="1"/>
  <c r="L310" i="1"/>
  <c r="J310" i="1"/>
  <c r="L326" i="1"/>
  <c r="J326" i="1"/>
  <c r="L390" i="1"/>
  <c r="J390" i="1"/>
  <c r="J243" i="1"/>
  <c r="J252" i="1"/>
  <c r="L254" i="1"/>
  <c r="J257" i="1"/>
  <c r="J266" i="1"/>
  <c r="L268" i="1"/>
  <c r="J273" i="1"/>
  <c r="L284" i="1"/>
  <c r="L290" i="1"/>
  <c r="J290" i="1"/>
  <c r="L306" i="1"/>
  <c r="J306" i="1"/>
  <c r="L322" i="1"/>
  <c r="J322" i="1"/>
  <c r="L346" i="1"/>
  <c r="J346" i="1"/>
  <c r="L355" i="1"/>
  <c r="J355" i="1"/>
  <c r="L362" i="1"/>
  <c r="J362" i="1"/>
  <c r="L371" i="1"/>
  <c r="J371" i="1"/>
  <c r="L234" i="1"/>
  <c r="J239" i="1"/>
  <c r="L250" i="1"/>
  <c r="J255" i="1"/>
  <c r="L264" i="1"/>
  <c r="J269" i="1"/>
  <c r="L280" i="1"/>
  <c r="L286" i="1"/>
  <c r="L302" i="1"/>
  <c r="J302" i="1"/>
  <c r="L318" i="1"/>
  <c r="J318" i="1"/>
  <c r="L334" i="1"/>
  <c r="J334" i="1"/>
  <c r="L386" i="1"/>
  <c r="J386" i="1"/>
  <c r="L397" i="1"/>
  <c r="J397" i="1"/>
  <c r="L409" i="1"/>
  <c r="J409" i="1"/>
  <c r="L350" i="1"/>
  <c r="J350" i="1"/>
  <c r="L358" i="1"/>
  <c r="J358" i="1"/>
  <c r="L366" i="1"/>
  <c r="J366" i="1"/>
  <c r="L374" i="1"/>
  <c r="J374" i="1"/>
  <c r="L382" i="1"/>
  <c r="J382" i="1"/>
  <c r="J342" i="1"/>
  <c r="J351" i="1"/>
  <c r="J359" i="1"/>
  <c r="J367" i="1"/>
  <c r="J375" i="1"/>
  <c r="L378" i="1"/>
  <c r="J378" i="1"/>
  <c r="L404" i="1"/>
  <c r="J404" i="1"/>
  <c r="L413" i="1"/>
  <c r="J413" i="1"/>
  <c r="L429" i="1"/>
  <c r="J429" i="1"/>
  <c r="L437" i="1"/>
  <c r="J437" i="1"/>
  <c r="L445" i="1"/>
  <c r="J445" i="1"/>
  <c r="L453" i="1"/>
  <c r="J453" i="1"/>
  <c r="L421" i="1"/>
  <c r="J421" i="1"/>
  <c r="L433" i="1"/>
  <c r="J433" i="1"/>
  <c r="L441" i="1"/>
  <c r="J441" i="1"/>
  <c r="L449" i="1"/>
  <c r="J449" i="1"/>
  <c r="L457" i="1"/>
  <c r="J457" i="1"/>
  <c r="J393" i="1"/>
  <c r="L417" i="1"/>
  <c r="J417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P515" i="1" l="1"/>
  <c r="N633" i="1"/>
  <c r="P633" i="1"/>
  <c r="P151" i="1"/>
  <c r="N146" i="1"/>
  <c r="N520" i="1"/>
  <c r="N18" i="1"/>
  <c r="N142" i="1"/>
  <c r="N140" i="1"/>
  <c r="P142" i="1"/>
  <c r="P18" i="1"/>
  <c r="P17" i="1"/>
  <c r="P526" i="1"/>
  <c r="N526" i="1"/>
  <c r="P634" i="1"/>
  <c r="N634" i="1"/>
  <c r="P522" i="1"/>
  <c r="N522" i="1"/>
  <c r="N642" i="1"/>
  <c r="P642" i="1"/>
  <c r="P519" i="1"/>
  <c r="N519" i="1"/>
  <c r="N635" i="1"/>
  <c r="P635" i="1"/>
  <c r="P518" i="1"/>
  <c r="N518" i="1"/>
  <c r="P646" i="1"/>
  <c r="N646" i="1"/>
  <c r="P143" i="1"/>
  <c r="N143" i="1"/>
  <c r="P24" i="1"/>
  <c r="N24" i="1"/>
  <c r="P23" i="1"/>
  <c r="N23" i="1"/>
  <c r="P147" i="1"/>
  <c r="N147" i="1"/>
  <c r="P139" i="1"/>
  <c r="N139" i="1"/>
  <c r="P20" i="1"/>
  <c r="N20" i="1"/>
  <c r="N151" i="1"/>
  <c r="N16" i="1"/>
  <c r="P16" i="1"/>
  <c r="P520" i="1" l="1"/>
  <c r="P145" i="1"/>
  <c r="N525" i="1"/>
  <c r="P638" i="1"/>
  <c r="N638" i="1"/>
  <c r="N145" i="1"/>
  <c r="P22" i="1"/>
  <c r="N22" i="1"/>
  <c r="N524" i="1"/>
  <c r="P524" i="1"/>
  <c r="N639" i="1"/>
  <c r="P639" i="1"/>
  <c r="N651" i="1"/>
  <c r="P651" i="1"/>
  <c r="P640" i="1"/>
  <c r="N640" i="1"/>
  <c r="P523" i="1"/>
  <c r="N523" i="1"/>
  <c r="P531" i="1"/>
  <c r="N531" i="1"/>
  <c r="N647" i="1"/>
  <c r="P647" i="1"/>
  <c r="P527" i="1"/>
  <c r="N527" i="1"/>
  <c r="P21" i="1"/>
  <c r="N21" i="1"/>
  <c r="P25" i="1"/>
  <c r="N25" i="1"/>
  <c r="P150" i="1"/>
  <c r="N150" i="1"/>
  <c r="P156" i="1"/>
  <c r="N156" i="1"/>
  <c r="N152" i="1"/>
  <c r="P152" i="1"/>
  <c r="P29" i="1"/>
  <c r="N29" i="1"/>
  <c r="N144" i="1"/>
  <c r="P144" i="1"/>
  <c r="P28" i="1"/>
  <c r="N28" i="1"/>
  <c r="N148" i="1"/>
  <c r="P148" i="1"/>
  <c r="P525" i="1" l="1"/>
  <c r="N530" i="1"/>
  <c r="P643" i="1"/>
  <c r="N643" i="1"/>
  <c r="N27" i="1"/>
  <c r="P27" i="1"/>
  <c r="N532" i="1"/>
  <c r="P532" i="1"/>
  <c r="P528" i="1"/>
  <c r="N528" i="1"/>
  <c r="P656" i="1"/>
  <c r="N656" i="1"/>
  <c r="P530" i="1"/>
  <c r="P645" i="1"/>
  <c r="N645" i="1"/>
  <c r="P652" i="1"/>
  <c r="N652" i="1"/>
  <c r="N536" i="1"/>
  <c r="P536" i="1"/>
  <c r="P644" i="1"/>
  <c r="N644" i="1"/>
  <c r="N529" i="1"/>
  <c r="P529" i="1"/>
  <c r="N153" i="1"/>
  <c r="P153" i="1"/>
  <c r="P157" i="1"/>
  <c r="N157" i="1"/>
  <c r="P155" i="1"/>
  <c r="N155" i="1"/>
  <c r="N34" i="1"/>
  <c r="P34" i="1"/>
  <c r="P30" i="1"/>
  <c r="N30" i="1"/>
  <c r="N149" i="1"/>
  <c r="P149" i="1"/>
  <c r="P161" i="1"/>
  <c r="N161" i="1"/>
  <c r="P33" i="1"/>
  <c r="N33" i="1"/>
  <c r="N26" i="1"/>
  <c r="P26" i="1"/>
  <c r="P648" i="1" l="1"/>
  <c r="N648" i="1"/>
  <c r="P32" i="1"/>
  <c r="N32" i="1"/>
  <c r="P535" i="1"/>
  <c r="N535" i="1"/>
  <c r="N533" i="1"/>
  <c r="P533" i="1"/>
  <c r="P649" i="1"/>
  <c r="N649" i="1"/>
  <c r="P661" i="1"/>
  <c r="N661" i="1"/>
  <c r="N541" i="1"/>
  <c r="P541" i="1"/>
  <c r="P657" i="1"/>
  <c r="N657" i="1"/>
  <c r="P534" i="1"/>
  <c r="N534" i="1"/>
  <c r="P650" i="1"/>
  <c r="N650" i="1"/>
  <c r="N537" i="1"/>
  <c r="P537" i="1"/>
  <c r="P162" i="1"/>
  <c r="N162" i="1"/>
  <c r="P166" i="1"/>
  <c r="N166" i="1"/>
  <c r="N39" i="1"/>
  <c r="P39" i="1"/>
  <c r="P160" i="1"/>
  <c r="N160" i="1"/>
  <c r="N31" i="1"/>
  <c r="P31" i="1"/>
  <c r="P154" i="1"/>
  <c r="N154" i="1"/>
  <c r="P38" i="1"/>
  <c r="N38" i="1"/>
  <c r="N35" i="1"/>
  <c r="P35" i="1"/>
  <c r="N158" i="1"/>
  <c r="P158" i="1"/>
  <c r="P653" i="1" l="1"/>
  <c r="N653" i="1"/>
  <c r="N37" i="1"/>
  <c r="P37" i="1"/>
  <c r="P539" i="1"/>
  <c r="N539" i="1"/>
  <c r="N662" i="1"/>
  <c r="P662" i="1"/>
  <c r="N654" i="1"/>
  <c r="P654" i="1"/>
  <c r="P542" i="1"/>
  <c r="N542" i="1"/>
  <c r="P655" i="1"/>
  <c r="N655" i="1"/>
  <c r="P546" i="1"/>
  <c r="N546" i="1"/>
  <c r="N666" i="1"/>
  <c r="P666" i="1"/>
  <c r="P538" i="1"/>
  <c r="N538" i="1"/>
  <c r="N540" i="1"/>
  <c r="P540" i="1"/>
  <c r="N165" i="1"/>
  <c r="P165" i="1"/>
  <c r="P44" i="1"/>
  <c r="N44" i="1"/>
  <c r="N171" i="1"/>
  <c r="P171" i="1"/>
  <c r="P40" i="1"/>
  <c r="N40" i="1"/>
  <c r="N43" i="1"/>
  <c r="P43" i="1"/>
  <c r="P36" i="1"/>
  <c r="N36" i="1"/>
  <c r="N163" i="1"/>
  <c r="P163" i="1"/>
  <c r="N159" i="1"/>
  <c r="P159" i="1"/>
  <c r="N167" i="1"/>
  <c r="P167" i="1"/>
  <c r="P658" i="1" l="1"/>
  <c r="N658" i="1"/>
  <c r="N42" i="1"/>
  <c r="P42" i="1"/>
  <c r="P551" i="1"/>
  <c r="N551" i="1"/>
  <c r="N545" i="1"/>
  <c r="P545" i="1"/>
  <c r="P667" i="1"/>
  <c r="N667" i="1"/>
  <c r="N544" i="1"/>
  <c r="P544" i="1"/>
  <c r="P543" i="1"/>
  <c r="N543" i="1"/>
  <c r="P671" i="1"/>
  <c r="N671" i="1"/>
  <c r="P547" i="1"/>
  <c r="N547" i="1"/>
  <c r="P659" i="1"/>
  <c r="N659" i="1"/>
  <c r="P660" i="1"/>
  <c r="N660" i="1"/>
  <c r="P168" i="1"/>
  <c r="N168" i="1"/>
  <c r="P170" i="1"/>
  <c r="N170" i="1"/>
  <c r="P41" i="1"/>
  <c r="N41" i="1"/>
  <c r="P176" i="1"/>
  <c r="N176" i="1"/>
  <c r="P164" i="1"/>
  <c r="N164" i="1"/>
  <c r="P48" i="1"/>
  <c r="N48" i="1"/>
  <c r="P172" i="1"/>
  <c r="N172" i="1"/>
  <c r="P45" i="1"/>
  <c r="N45" i="1"/>
  <c r="N49" i="1"/>
  <c r="P49" i="1"/>
  <c r="P663" i="1" l="1"/>
  <c r="N663" i="1"/>
  <c r="N47" i="1"/>
  <c r="P47" i="1"/>
  <c r="N548" i="1"/>
  <c r="P548" i="1"/>
  <c r="P672" i="1"/>
  <c r="N672" i="1"/>
  <c r="P550" i="1"/>
  <c r="N550" i="1"/>
  <c r="P665" i="1"/>
  <c r="N665" i="1"/>
  <c r="P664" i="1"/>
  <c r="N664" i="1"/>
  <c r="P552" i="1"/>
  <c r="N552" i="1"/>
  <c r="P676" i="1"/>
  <c r="N676" i="1"/>
  <c r="N549" i="1"/>
  <c r="P549" i="1"/>
  <c r="P556" i="1"/>
  <c r="N556" i="1"/>
  <c r="N54" i="1"/>
  <c r="P54" i="1"/>
  <c r="N181" i="1"/>
  <c r="P181" i="1"/>
  <c r="N175" i="1"/>
  <c r="P175" i="1"/>
  <c r="P169" i="1"/>
  <c r="N169" i="1"/>
  <c r="P177" i="1"/>
  <c r="N177" i="1"/>
  <c r="P46" i="1"/>
  <c r="N46" i="1"/>
  <c r="P173" i="1"/>
  <c r="N173" i="1"/>
  <c r="P50" i="1"/>
  <c r="N50" i="1"/>
  <c r="P53" i="1"/>
  <c r="N53" i="1"/>
  <c r="P668" i="1" l="1"/>
  <c r="N668" i="1"/>
  <c r="P52" i="1"/>
  <c r="N52" i="1"/>
  <c r="P677" i="1"/>
  <c r="N677" i="1"/>
  <c r="N561" i="1"/>
  <c r="P561" i="1"/>
  <c r="P669" i="1"/>
  <c r="N669" i="1"/>
  <c r="P554" i="1"/>
  <c r="N554" i="1"/>
  <c r="N557" i="1"/>
  <c r="P557" i="1"/>
  <c r="P681" i="1"/>
  <c r="N681" i="1"/>
  <c r="N670" i="1"/>
  <c r="P670" i="1"/>
  <c r="P555" i="1"/>
  <c r="N555" i="1"/>
  <c r="N553" i="1"/>
  <c r="P553" i="1"/>
  <c r="P186" i="1"/>
  <c r="N186" i="1"/>
  <c r="N51" i="1"/>
  <c r="P51" i="1"/>
  <c r="N55" i="1"/>
  <c r="P55" i="1"/>
  <c r="P178" i="1"/>
  <c r="N178" i="1"/>
  <c r="N174" i="1"/>
  <c r="P174" i="1"/>
  <c r="N59" i="1"/>
  <c r="P59" i="1"/>
  <c r="N58" i="1"/>
  <c r="P58" i="1"/>
  <c r="P182" i="1"/>
  <c r="N182" i="1"/>
  <c r="P180" i="1"/>
  <c r="N180" i="1"/>
  <c r="P673" i="1" l="1"/>
  <c r="N673" i="1"/>
  <c r="P57" i="1"/>
  <c r="N57" i="1"/>
  <c r="N686" i="1"/>
  <c r="P686" i="1"/>
  <c r="P559" i="1"/>
  <c r="N559" i="1"/>
  <c r="P675" i="1"/>
  <c r="N675" i="1"/>
  <c r="P562" i="1"/>
  <c r="N562" i="1"/>
  <c r="N674" i="1"/>
  <c r="P674" i="1"/>
  <c r="P558" i="1"/>
  <c r="N558" i="1"/>
  <c r="N560" i="1"/>
  <c r="P560" i="1"/>
  <c r="P566" i="1"/>
  <c r="N566" i="1"/>
  <c r="N682" i="1"/>
  <c r="P682" i="1"/>
  <c r="P60" i="1"/>
  <c r="N60" i="1"/>
  <c r="P56" i="1"/>
  <c r="N56" i="1"/>
  <c r="P185" i="1"/>
  <c r="N185" i="1"/>
  <c r="N63" i="1"/>
  <c r="P63" i="1"/>
  <c r="N187" i="1"/>
  <c r="P187" i="1"/>
  <c r="P64" i="1"/>
  <c r="N64" i="1"/>
  <c r="N179" i="1"/>
  <c r="P179" i="1"/>
  <c r="N183" i="1"/>
  <c r="P183" i="1"/>
  <c r="N192" i="1"/>
  <c r="P192" i="1"/>
  <c r="N678" i="1" l="1"/>
  <c r="P678" i="1"/>
  <c r="P62" i="1"/>
  <c r="N62" i="1"/>
  <c r="P680" i="1"/>
  <c r="N680" i="1"/>
  <c r="N565" i="1"/>
  <c r="P565" i="1"/>
  <c r="P687" i="1"/>
  <c r="N687" i="1"/>
  <c r="P563" i="1"/>
  <c r="N563" i="1"/>
  <c r="P679" i="1"/>
  <c r="N679" i="1"/>
  <c r="P691" i="1"/>
  <c r="N691" i="1"/>
  <c r="P571" i="1"/>
  <c r="N571" i="1"/>
  <c r="P567" i="1"/>
  <c r="N567" i="1"/>
  <c r="P564" i="1"/>
  <c r="N564" i="1"/>
  <c r="P189" i="1"/>
  <c r="N189" i="1"/>
  <c r="P199" i="1"/>
  <c r="N199" i="1"/>
  <c r="P68" i="1"/>
  <c r="N68" i="1"/>
  <c r="N191" i="1"/>
  <c r="P191" i="1"/>
  <c r="P65" i="1"/>
  <c r="N65" i="1"/>
  <c r="P69" i="1"/>
  <c r="N69" i="1"/>
  <c r="P195" i="1"/>
  <c r="N195" i="1"/>
  <c r="P184" i="1"/>
  <c r="N184" i="1"/>
  <c r="N61" i="1"/>
  <c r="P61" i="1"/>
  <c r="N683" i="1" l="1"/>
  <c r="P683" i="1"/>
  <c r="N67" i="1"/>
  <c r="P67" i="1"/>
  <c r="N576" i="1"/>
  <c r="P576" i="1"/>
  <c r="N569" i="1"/>
  <c r="P569" i="1"/>
  <c r="P685" i="1"/>
  <c r="N685" i="1"/>
  <c r="N696" i="1"/>
  <c r="P696" i="1"/>
  <c r="P684" i="1"/>
  <c r="N684" i="1"/>
  <c r="P692" i="1"/>
  <c r="N692" i="1"/>
  <c r="N572" i="1"/>
  <c r="P572" i="1"/>
  <c r="P568" i="1"/>
  <c r="N568" i="1"/>
  <c r="P570" i="1"/>
  <c r="N570" i="1"/>
  <c r="P73" i="1"/>
  <c r="N73" i="1"/>
  <c r="P190" i="1"/>
  <c r="N190" i="1"/>
  <c r="P196" i="1"/>
  <c r="N196" i="1"/>
  <c r="P66" i="1"/>
  <c r="N66" i="1"/>
  <c r="N200" i="1"/>
  <c r="P200" i="1"/>
  <c r="N74" i="1"/>
  <c r="P74" i="1"/>
  <c r="N198" i="1"/>
  <c r="P198" i="1"/>
  <c r="N70" i="1"/>
  <c r="P70" i="1"/>
  <c r="P204" i="1"/>
  <c r="N204" i="1"/>
  <c r="P688" i="1" l="1"/>
  <c r="N688" i="1"/>
  <c r="P72" i="1"/>
  <c r="N72" i="1"/>
  <c r="P575" i="1"/>
  <c r="N575" i="1"/>
  <c r="N577" i="1"/>
  <c r="P577" i="1"/>
  <c r="P574" i="1"/>
  <c r="N574" i="1"/>
  <c r="N573" i="1"/>
  <c r="P573" i="1"/>
  <c r="N581" i="1"/>
  <c r="P581" i="1"/>
  <c r="N689" i="1"/>
  <c r="P689" i="1"/>
  <c r="P690" i="1"/>
  <c r="N690" i="1"/>
  <c r="N697" i="1"/>
  <c r="P697" i="1"/>
  <c r="N701" i="1"/>
  <c r="P701" i="1"/>
  <c r="N197" i="1"/>
  <c r="P197" i="1"/>
  <c r="N209" i="1"/>
  <c r="P209" i="1"/>
  <c r="N201" i="1"/>
  <c r="P201" i="1"/>
  <c r="N75" i="1"/>
  <c r="P75" i="1"/>
  <c r="N71" i="1"/>
  <c r="P71" i="1"/>
  <c r="P203" i="1"/>
  <c r="N203" i="1"/>
  <c r="N79" i="1"/>
  <c r="P79" i="1"/>
  <c r="N205" i="1"/>
  <c r="P205" i="1"/>
  <c r="N78" i="1"/>
  <c r="P78" i="1"/>
  <c r="P693" i="1" l="1"/>
  <c r="N693" i="1"/>
  <c r="N77" i="1"/>
  <c r="P77" i="1"/>
  <c r="P578" i="1"/>
  <c r="N578" i="1"/>
  <c r="P694" i="1"/>
  <c r="N694" i="1"/>
  <c r="P586" i="1"/>
  <c r="N586" i="1"/>
  <c r="P579" i="1"/>
  <c r="N579" i="1"/>
  <c r="P582" i="1"/>
  <c r="N582" i="1"/>
  <c r="N580" i="1"/>
  <c r="P580" i="1"/>
  <c r="P695" i="1"/>
  <c r="N695" i="1"/>
  <c r="P702" i="1"/>
  <c r="N702" i="1"/>
  <c r="P706" i="1"/>
  <c r="N706" i="1"/>
  <c r="P84" i="1"/>
  <c r="N84" i="1"/>
  <c r="P208" i="1"/>
  <c r="N208" i="1"/>
  <c r="P80" i="1"/>
  <c r="N80" i="1"/>
  <c r="N210" i="1"/>
  <c r="P210" i="1"/>
  <c r="N202" i="1"/>
  <c r="P202" i="1"/>
  <c r="N206" i="1"/>
  <c r="P206" i="1"/>
  <c r="P76" i="1"/>
  <c r="N76" i="1"/>
  <c r="N83" i="1"/>
  <c r="P83" i="1"/>
  <c r="N214" i="1"/>
  <c r="P214" i="1"/>
  <c r="P698" i="1" l="1"/>
  <c r="N698" i="1"/>
  <c r="P82" i="1"/>
  <c r="N82" i="1"/>
  <c r="P711" i="1"/>
  <c r="N711" i="1"/>
  <c r="N591" i="1"/>
  <c r="P591" i="1"/>
  <c r="N587" i="1"/>
  <c r="P587" i="1"/>
  <c r="P699" i="1"/>
  <c r="N699" i="1"/>
  <c r="P700" i="1"/>
  <c r="N700" i="1"/>
  <c r="P584" i="1"/>
  <c r="N584" i="1"/>
  <c r="P707" i="1"/>
  <c r="N707" i="1"/>
  <c r="N585" i="1"/>
  <c r="P585" i="1"/>
  <c r="N583" i="1"/>
  <c r="P583" i="1"/>
  <c r="N213" i="1"/>
  <c r="P213" i="1"/>
  <c r="P88" i="1"/>
  <c r="N88" i="1"/>
  <c r="P215" i="1"/>
  <c r="N215" i="1"/>
  <c r="P211" i="1"/>
  <c r="N211" i="1"/>
  <c r="P89" i="1"/>
  <c r="N89" i="1"/>
  <c r="N81" i="1"/>
  <c r="P81" i="1"/>
  <c r="P85" i="1"/>
  <c r="N85" i="1"/>
  <c r="P207" i="1"/>
  <c r="N207" i="1"/>
  <c r="P219" i="1"/>
  <c r="N219" i="1"/>
  <c r="N703" i="1" l="1"/>
  <c r="P703" i="1"/>
  <c r="N87" i="1"/>
  <c r="P87" i="1"/>
  <c r="P588" i="1"/>
  <c r="N588" i="1"/>
  <c r="P589" i="1"/>
  <c r="N589" i="1"/>
  <c r="N705" i="1"/>
  <c r="P705" i="1"/>
  <c r="P592" i="1"/>
  <c r="N592" i="1"/>
  <c r="P590" i="1"/>
  <c r="N590" i="1"/>
  <c r="P716" i="1"/>
  <c r="N716" i="1"/>
  <c r="N712" i="1"/>
  <c r="P712" i="1"/>
  <c r="P704" i="1"/>
  <c r="N704" i="1"/>
  <c r="P596" i="1"/>
  <c r="N596" i="1"/>
  <c r="P220" i="1"/>
  <c r="N220" i="1"/>
  <c r="N94" i="1"/>
  <c r="P94" i="1"/>
  <c r="N86" i="1"/>
  <c r="P86" i="1"/>
  <c r="P212" i="1"/>
  <c r="N212" i="1"/>
  <c r="N216" i="1"/>
  <c r="P216" i="1"/>
  <c r="P224" i="1"/>
  <c r="N224" i="1"/>
  <c r="N90" i="1"/>
  <c r="P90" i="1"/>
  <c r="P93" i="1"/>
  <c r="N93" i="1"/>
  <c r="N218" i="1"/>
  <c r="P218" i="1"/>
  <c r="N708" i="1" l="1"/>
  <c r="P708" i="1"/>
  <c r="N92" i="1"/>
  <c r="P92" i="1"/>
  <c r="N709" i="1"/>
  <c r="P709" i="1"/>
  <c r="N717" i="1"/>
  <c r="P717" i="1"/>
  <c r="N595" i="1"/>
  <c r="P595" i="1"/>
  <c r="N594" i="1"/>
  <c r="P594" i="1"/>
  <c r="N601" i="1"/>
  <c r="P601" i="1"/>
  <c r="P597" i="1"/>
  <c r="N597" i="1"/>
  <c r="N721" i="1"/>
  <c r="P721" i="1"/>
  <c r="P710" i="1"/>
  <c r="N710" i="1"/>
  <c r="P593" i="1"/>
  <c r="N593" i="1"/>
  <c r="N221" i="1"/>
  <c r="P221" i="1"/>
  <c r="N99" i="1"/>
  <c r="P99" i="1"/>
  <c r="P223" i="1"/>
  <c r="N223" i="1"/>
  <c r="N229" i="1"/>
  <c r="P229" i="1"/>
  <c r="N95" i="1"/>
  <c r="P95" i="1"/>
  <c r="N91" i="1"/>
  <c r="P91" i="1"/>
  <c r="N98" i="1"/>
  <c r="P98" i="1"/>
  <c r="N217" i="1"/>
  <c r="P217" i="1"/>
  <c r="N225" i="1"/>
  <c r="P225" i="1"/>
  <c r="P607" i="1" l="1"/>
  <c r="N607" i="1"/>
  <c r="N713" i="1"/>
  <c r="P713" i="1"/>
  <c r="N97" i="1"/>
  <c r="P97" i="1"/>
  <c r="P598" i="1"/>
  <c r="N598" i="1"/>
  <c r="P606" i="1"/>
  <c r="N606" i="1"/>
  <c r="P600" i="1"/>
  <c r="N600" i="1"/>
  <c r="P722" i="1"/>
  <c r="N722" i="1"/>
  <c r="P726" i="1"/>
  <c r="N726" i="1"/>
  <c r="P602" i="1"/>
  <c r="N602" i="1"/>
  <c r="P715" i="1"/>
  <c r="N715" i="1"/>
  <c r="N599" i="1"/>
  <c r="P599" i="1"/>
  <c r="P714" i="1"/>
  <c r="N714" i="1"/>
  <c r="N103" i="1"/>
  <c r="P103" i="1"/>
  <c r="P100" i="1"/>
  <c r="N100" i="1"/>
  <c r="P234" i="1"/>
  <c r="N234" i="1"/>
  <c r="P228" i="1"/>
  <c r="N228" i="1"/>
  <c r="P226" i="1"/>
  <c r="N226" i="1"/>
  <c r="P230" i="1"/>
  <c r="N230" i="1"/>
  <c r="N222" i="1"/>
  <c r="P222" i="1"/>
  <c r="P96" i="1"/>
  <c r="N96" i="1"/>
  <c r="P104" i="1"/>
  <c r="N104" i="1"/>
  <c r="P718" i="1" l="1"/>
  <c r="N718" i="1"/>
  <c r="N102" i="1"/>
  <c r="P102" i="1"/>
  <c r="N603" i="1"/>
  <c r="P603" i="1"/>
  <c r="N719" i="1"/>
  <c r="P719" i="1"/>
  <c r="P604" i="1"/>
  <c r="N604" i="1"/>
  <c r="P720" i="1"/>
  <c r="N720" i="1"/>
  <c r="P731" i="1"/>
  <c r="N731" i="1"/>
  <c r="P605" i="1"/>
  <c r="N605" i="1"/>
  <c r="N727" i="1"/>
  <c r="P727" i="1"/>
  <c r="P239" i="1"/>
  <c r="N239" i="1"/>
  <c r="P108" i="1"/>
  <c r="N108" i="1"/>
  <c r="N231" i="1"/>
  <c r="P231" i="1"/>
  <c r="P101" i="1"/>
  <c r="N101" i="1"/>
  <c r="N227" i="1"/>
  <c r="P227" i="1"/>
  <c r="N233" i="1"/>
  <c r="P233" i="1"/>
  <c r="P109" i="1"/>
  <c r="N109" i="1"/>
  <c r="P235" i="1"/>
  <c r="N235" i="1"/>
  <c r="P105" i="1"/>
  <c r="N105" i="1"/>
  <c r="N723" i="1" l="1"/>
  <c r="P723" i="1"/>
  <c r="P107" i="1"/>
  <c r="N107" i="1"/>
  <c r="N736" i="1"/>
  <c r="P736" i="1"/>
  <c r="N724" i="1"/>
  <c r="P724" i="1"/>
  <c r="N732" i="1"/>
  <c r="P732" i="1"/>
  <c r="P725" i="1"/>
  <c r="N725" i="1"/>
  <c r="N240" i="1"/>
  <c r="P240" i="1"/>
  <c r="N110" i="1"/>
  <c r="P110" i="1"/>
  <c r="N106" i="1"/>
  <c r="P106" i="1"/>
  <c r="P238" i="1"/>
  <c r="N238" i="1"/>
  <c r="P232" i="1"/>
  <c r="N232" i="1"/>
  <c r="N113" i="1"/>
  <c r="P113" i="1"/>
  <c r="N114" i="1"/>
  <c r="P114" i="1"/>
  <c r="N236" i="1"/>
  <c r="P236" i="1"/>
  <c r="P244" i="1"/>
  <c r="N244" i="1"/>
  <c r="P728" i="1" l="1"/>
  <c r="N728" i="1"/>
  <c r="P116" i="1"/>
  <c r="N116" i="1"/>
  <c r="N112" i="1"/>
  <c r="P112" i="1"/>
  <c r="P730" i="1"/>
  <c r="N730" i="1"/>
  <c r="P741" i="1"/>
  <c r="N741" i="1"/>
  <c r="P737" i="1"/>
  <c r="N737" i="1"/>
  <c r="P729" i="1"/>
  <c r="N729" i="1"/>
  <c r="N249" i="1"/>
  <c r="P249" i="1"/>
  <c r="N245" i="1"/>
  <c r="P245" i="1"/>
  <c r="N111" i="1"/>
  <c r="P111" i="1"/>
  <c r="P243" i="1"/>
  <c r="N243" i="1"/>
  <c r="N241" i="1"/>
  <c r="P241" i="1"/>
  <c r="N237" i="1"/>
  <c r="P237" i="1"/>
  <c r="N115" i="1"/>
  <c r="P115" i="1"/>
  <c r="P733" i="1" l="1"/>
  <c r="N733" i="1"/>
  <c r="P734" i="1"/>
  <c r="N734" i="1"/>
  <c r="P746" i="1"/>
  <c r="N746" i="1"/>
  <c r="P742" i="1"/>
  <c r="N742" i="1"/>
  <c r="P735" i="1"/>
  <c r="N735" i="1"/>
  <c r="P250" i="1"/>
  <c r="N250" i="1"/>
  <c r="P254" i="1"/>
  <c r="N254" i="1"/>
  <c r="P246" i="1"/>
  <c r="N246" i="1"/>
  <c r="P242" i="1"/>
  <c r="N242" i="1"/>
  <c r="P248" i="1"/>
  <c r="N248" i="1"/>
  <c r="P738" i="1" l="1"/>
  <c r="N738" i="1"/>
  <c r="N740" i="1"/>
  <c r="P740" i="1"/>
  <c r="P751" i="1"/>
  <c r="N751" i="1"/>
  <c r="P739" i="1"/>
  <c r="N739" i="1"/>
  <c r="P747" i="1"/>
  <c r="N747" i="1"/>
  <c r="N247" i="1"/>
  <c r="P247" i="1"/>
  <c r="P255" i="1"/>
  <c r="N255" i="1"/>
  <c r="N253" i="1"/>
  <c r="P253" i="1"/>
  <c r="P251" i="1"/>
  <c r="N251" i="1"/>
  <c r="P260" i="1"/>
  <c r="N260" i="1"/>
  <c r="N743" i="1" l="1"/>
  <c r="P743" i="1"/>
  <c r="P752" i="1"/>
  <c r="N752" i="1"/>
  <c r="P756" i="1"/>
  <c r="N756" i="1"/>
  <c r="P744" i="1"/>
  <c r="N744" i="1"/>
  <c r="N745" i="1"/>
  <c r="P745" i="1"/>
  <c r="N261" i="1"/>
  <c r="P261" i="1"/>
  <c r="P265" i="1"/>
  <c r="N265" i="1"/>
  <c r="P257" i="1"/>
  <c r="N257" i="1"/>
  <c r="N259" i="1"/>
  <c r="P259" i="1"/>
  <c r="P252" i="1"/>
  <c r="N252" i="1"/>
  <c r="P748" i="1" l="1"/>
  <c r="N748" i="1"/>
  <c r="N757" i="1"/>
  <c r="P757" i="1"/>
  <c r="P750" i="1"/>
  <c r="N750" i="1"/>
  <c r="N749" i="1"/>
  <c r="P749" i="1"/>
  <c r="N761" i="1"/>
  <c r="P761" i="1"/>
  <c r="P264" i="1"/>
  <c r="N264" i="1"/>
  <c r="N270" i="1"/>
  <c r="P270" i="1"/>
  <c r="P262" i="1"/>
  <c r="N262" i="1"/>
  <c r="P258" i="1"/>
  <c r="N258" i="1"/>
  <c r="P266" i="1"/>
  <c r="N266" i="1"/>
  <c r="N753" i="1" l="1"/>
  <c r="P753" i="1"/>
  <c r="P754" i="1"/>
  <c r="N754" i="1"/>
  <c r="P766" i="1"/>
  <c r="N766" i="1"/>
  <c r="P755" i="1"/>
  <c r="N755" i="1"/>
  <c r="P762" i="1"/>
  <c r="N762" i="1"/>
  <c r="N267" i="1"/>
  <c r="P267" i="1"/>
  <c r="P269" i="1"/>
  <c r="N269" i="1"/>
  <c r="N263" i="1"/>
  <c r="P263" i="1"/>
  <c r="N271" i="1"/>
  <c r="P271" i="1"/>
  <c r="N275" i="1"/>
  <c r="P275" i="1"/>
  <c r="N758" i="1" l="1"/>
  <c r="P758" i="1"/>
  <c r="P767" i="1"/>
  <c r="N767" i="1"/>
  <c r="P759" i="1"/>
  <c r="N759" i="1"/>
  <c r="P760" i="1"/>
  <c r="N760" i="1"/>
  <c r="P771" i="1"/>
  <c r="N771" i="1"/>
  <c r="P268" i="1"/>
  <c r="N268" i="1"/>
  <c r="P274" i="1"/>
  <c r="N274" i="1"/>
  <c r="P276" i="1"/>
  <c r="N276" i="1"/>
  <c r="P272" i="1"/>
  <c r="N272" i="1"/>
  <c r="P280" i="1"/>
  <c r="N280" i="1"/>
  <c r="N763" i="1" l="1"/>
  <c r="P763" i="1"/>
  <c r="N765" i="1"/>
  <c r="P765" i="1"/>
  <c r="P772" i="1"/>
  <c r="N772" i="1"/>
  <c r="P764" i="1"/>
  <c r="N764" i="1"/>
  <c r="P776" i="1"/>
  <c r="N776" i="1"/>
  <c r="N277" i="1"/>
  <c r="P277" i="1"/>
  <c r="N279" i="1"/>
  <c r="P279" i="1"/>
  <c r="N285" i="1"/>
  <c r="P285" i="1"/>
  <c r="P273" i="1"/>
  <c r="N273" i="1"/>
  <c r="N281" i="1"/>
  <c r="P281" i="1"/>
  <c r="P768" i="1" l="1"/>
  <c r="N768" i="1"/>
  <c r="N777" i="1"/>
  <c r="P777" i="1"/>
  <c r="N769" i="1"/>
  <c r="P769" i="1"/>
  <c r="N781" i="1"/>
  <c r="P781" i="1"/>
  <c r="P770" i="1"/>
  <c r="N770" i="1"/>
  <c r="P290" i="1"/>
  <c r="N290" i="1"/>
  <c r="P278" i="1"/>
  <c r="N278" i="1"/>
  <c r="P286" i="1"/>
  <c r="N286" i="1"/>
  <c r="P284" i="1"/>
  <c r="N284" i="1"/>
  <c r="P282" i="1"/>
  <c r="N282" i="1"/>
  <c r="N773" i="1" l="1"/>
  <c r="P773" i="1"/>
  <c r="P775" i="1"/>
  <c r="N775" i="1"/>
  <c r="P782" i="1"/>
  <c r="N782" i="1"/>
  <c r="P786" i="1"/>
  <c r="N786" i="1"/>
  <c r="P774" i="1"/>
  <c r="N774" i="1"/>
  <c r="N291" i="1"/>
  <c r="P291" i="1"/>
  <c r="P289" i="1"/>
  <c r="N289" i="1"/>
  <c r="N287" i="1"/>
  <c r="P287" i="1"/>
  <c r="N283" i="1"/>
  <c r="P283" i="1"/>
  <c r="N295" i="1"/>
  <c r="P295" i="1"/>
  <c r="P778" i="1" l="1"/>
  <c r="N778" i="1"/>
  <c r="P779" i="1"/>
  <c r="N779" i="1"/>
  <c r="P787" i="1"/>
  <c r="N787" i="1"/>
  <c r="P791" i="1"/>
  <c r="N791" i="1"/>
  <c r="P780" i="1"/>
  <c r="N780" i="1"/>
  <c r="P292" i="1"/>
  <c r="N292" i="1"/>
  <c r="P294" i="1"/>
  <c r="N294" i="1"/>
  <c r="P288" i="1"/>
  <c r="N288" i="1"/>
  <c r="P300" i="1"/>
  <c r="N300" i="1"/>
  <c r="P296" i="1"/>
  <c r="N296" i="1"/>
  <c r="N783" i="1" l="1"/>
  <c r="P783" i="1"/>
  <c r="P796" i="1"/>
  <c r="N796" i="1"/>
  <c r="P792" i="1"/>
  <c r="N792" i="1"/>
  <c r="N785" i="1"/>
  <c r="P785" i="1"/>
  <c r="P784" i="1"/>
  <c r="N784" i="1"/>
  <c r="P305" i="1"/>
  <c r="N305" i="1"/>
  <c r="N299" i="1"/>
  <c r="P299" i="1"/>
  <c r="P301" i="1"/>
  <c r="N301" i="1"/>
  <c r="P297" i="1"/>
  <c r="N297" i="1"/>
  <c r="P293" i="1"/>
  <c r="N293" i="1"/>
  <c r="N788" i="1" l="1"/>
  <c r="P788" i="1"/>
  <c r="N797" i="1"/>
  <c r="P797" i="1"/>
  <c r="P790" i="1"/>
  <c r="N790" i="1"/>
  <c r="N789" i="1"/>
  <c r="P789" i="1"/>
  <c r="P801" i="1"/>
  <c r="N801" i="1"/>
  <c r="P310" i="1"/>
  <c r="N310" i="1"/>
  <c r="P306" i="1"/>
  <c r="N306" i="1"/>
  <c r="P298" i="1"/>
  <c r="N298" i="1"/>
  <c r="P304" i="1"/>
  <c r="N304" i="1"/>
  <c r="P302" i="1"/>
  <c r="N302" i="1"/>
  <c r="N793" i="1" l="1"/>
  <c r="P793" i="1"/>
  <c r="P795" i="1"/>
  <c r="N795" i="1"/>
  <c r="N806" i="1"/>
  <c r="P806" i="1"/>
  <c r="N794" i="1"/>
  <c r="P794" i="1"/>
  <c r="N802" i="1"/>
  <c r="P802" i="1"/>
  <c r="N311" i="1"/>
  <c r="P311" i="1"/>
  <c r="N307" i="1"/>
  <c r="P307" i="1"/>
  <c r="P309" i="1"/>
  <c r="N309" i="1"/>
  <c r="N303" i="1"/>
  <c r="P303" i="1"/>
  <c r="N315" i="1"/>
  <c r="P315" i="1"/>
  <c r="N798" i="1" l="1"/>
  <c r="P798" i="1"/>
  <c r="P800" i="1"/>
  <c r="N800" i="1"/>
  <c r="P811" i="1"/>
  <c r="N811" i="1"/>
  <c r="P799" i="1"/>
  <c r="N799" i="1"/>
  <c r="P807" i="1"/>
  <c r="N807" i="1"/>
  <c r="P312" i="1"/>
  <c r="N312" i="1"/>
  <c r="P308" i="1"/>
  <c r="N308" i="1"/>
  <c r="P314" i="1"/>
  <c r="N314" i="1"/>
  <c r="P320" i="1"/>
  <c r="N320" i="1"/>
  <c r="P316" i="1"/>
  <c r="N316" i="1"/>
  <c r="P803" i="1" l="1"/>
  <c r="N803" i="1"/>
  <c r="N804" i="1"/>
  <c r="P804" i="1"/>
  <c r="P816" i="1"/>
  <c r="N816" i="1"/>
  <c r="P805" i="1"/>
  <c r="N805" i="1"/>
  <c r="P812" i="1"/>
  <c r="N812" i="1"/>
  <c r="P317" i="1"/>
  <c r="N317" i="1"/>
  <c r="P325" i="1"/>
  <c r="N325" i="1"/>
  <c r="P321" i="1"/>
  <c r="N321" i="1"/>
  <c r="N319" i="1"/>
  <c r="P319" i="1"/>
  <c r="P313" i="1"/>
  <c r="N313" i="1"/>
  <c r="N808" i="1" l="1"/>
  <c r="P808" i="1"/>
  <c r="P821" i="1"/>
  <c r="N821" i="1"/>
  <c r="N810" i="1"/>
  <c r="P810" i="1"/>
  <c r="P817" i="1"/>
  <c r="N817" i="1"/>
  <c r="P809" i="1"/>
  <c r="N809" i="1"/>
  <c r="P318" i="1"/>
  <c r="N318" i="1"/>
  <c r="P330" i="1"/>
  <c r="N330" i="1"/>
  <c r="P324" i="1"/>
  <c r="N324" i="1"/>
  <c r="P326" i="1"/>
  <c r="N326" i="1"/>
  <c r="P322" i="1"/>
  <c r="N322" i="1"/>
  <c r="N813" i="1" l="1"/>
  <c r="P813" i="1"/>
  <c r="N822" i="1"/>
  <c r="P822" i="1"/>
  <c r="P815" i="1"/>
  <c r="N815" i="1"/>
  <c r="N814" i="1"/>
  <c r="P814" i="1"/>
  <c r="N826" i="1"/>
  <c r="P826" i="1"/>
  <c r="N331" i="1"/>
  <c r="P331" i="1"/>
  <c r="N335" i="1"/>
  <c r="P335" i="1"/>
  <c r="N327" i="1"/>
  <c r="P327" i="1"/>
  <c r="P329" i="1"/>
  <c r="N329" i="1"/>
  <c r="N323" i="1"/>
  <c r="P323" i="1"/>
  <c r="N818" i="1" l="1"/>
  <c r="P818" i="1"/>
  <c r="P819" i="1"/>
  <c r="N819" i="1"/>
  <c r="P831" i="1"/>
  <c r="N831" i="1"/>
  <c r="N820" i="1"/>
  <c r="P820" i="1"/>
  <c r="P827" i="1"/>
  <c r="N827" i="1"/>
  <c r="P332" i="1"/>
  <c r="N332" i="1"/>
  <c r="P328" i="1"/>
  <c r="N328" i="1"/>
  <c r="P334" i="1"/>
  <c r="N334" i="1"/>
  <c r="P336" i="1"/>
  <c r="N336" i="1"/>
  <c r="N340" i="1"/>
  <c r="P340" i="1"/>
  <c r="N823" i="1" l="1"/>
  <c r="P823" i="1"/>
  <c r="P836" i="1"/>
  <c r="N836" i="1"/>
  <c r="P832" i="1"/>
  <c r="N832" i="1"/>
  <c r="P824" i="1"/>
  <c r="N824" i="1"/>
  <c r="P825" i="1"/>
  <c r="N825" i="1"/>
  <c r="P345" i="1"/>
  <c r="N345" i="1"/>
  <c r="P337" i="1"/>
  <c r="N337" i="1"/>
  <c r="P339" i="1"/>
  <c r="N339" i="1"/>
  <c r="P341" i="1"/>
  <c r="N341" i="1"/>
  <c r="P333" i="1"/>
  <c r="N333" i="1"/>
  <c r="N828" i="1" l="1"/>
  <c r="P828" i="1"/>
  <c r="N837" i="1"/>
  <c r="P837" i="1"/>
  <c r="P830" i="1"/>
  <c r="N830" i="1"/>
  <c r="N841" i="1"/>
  <c r="P841" i="1"/>
  <c r="N829" i="1"/>
  <c r="P829" i="1"/>
  <c r="P350" i="1"/>
  <c r="N350" i="1"/>
  <c r="P346" i="1"/>
  <c r="N346" i="1"/>
  <c r="N344" i="1"/>
  <c r="P344" i="1"/>
  <c r="P338" i="1"/>
  <c r="N338" i="1"/>
  <c r="P342" i="1"/>
  <c r="N342" i="1"/>
  <c r="N833" i="1" l="1"/>
  <c r="P833" i="1"/>
  <c r="P846" i="1"/>
  <c r="N846" i="1"/>
  <c r="P842" i="1"/>
  <c r="N842" i="1"/>
  <c r="P834" i="1"/>
  <c r="N834" i="1"/>
  <c r="P835" i="1"/>
  <c r="N835" i="1"/>
  <c r="N343" i="1"/>
  <c r="P343" i="1"/>
  <c r="P351" i="1"/>
  <c r="N351" i="1"/>
  <c r="P347" i="1"/>
  <c r="N347" i="1"/>
  <c r="P349" i="1"/>
  <c r="N349" i="1"/>
  <c r="P355" i="1"/>
  <c r="N355" i="1"/>
  <c r="P838" i="1" l="1"/>
  <c r="N838" i="1"/>
  <c r="N840" i="1"/>
  <c r="P840" i="1"/>
  <c r="N851" i="1"/>
  <c r="P851" i="1"/>
  <c r="P839" i="1"/>
  <c r="N839" i="1"/>
  <c r="N847" i="1"/>
  <c r="P847" i="1"/>
  <c r="N352" i="1"/>
  <c r="P352" i="1"/>
  <c r="N360" i="1"/>
  <c r="P360" i="1"/>
  <c r="P354" i="1"/>
  <c r="N354" i="1"/>
  <c r="N356" i="1"/>
  <c r="P356" i="1"/>
  <c r="N348" i="1"/>
  <c r="P348" i="1"/>
  <c r="P843" i="1" l="1"/>
  <c r="N843" i="1"/>
  <c r="P856" i="1"/>
  <c r="N856" i="1"/>
  <c r="P844" i="1"/>
  <c r="N844" i="1"/>
  <c r="P852" i="1"/>
  <c r="N852" i="1"/>
  <c r="N845" i="1"/>
  <c r="P845" i="1"/>
  <c r="P357" i="1"/>
  <c r="N357" i="1"/>
  <c r="P361" i="1"/>
  <c r="N361" i="1"/>
  <c r="P359" i="1"/>
  <c r="N359" i="1"/>
  <c r="P353" i="1"/>
  <c r="N353" i="1"/>
  <c r="P365" i="1"/>
  <c r="N365" i="1"/>
  <c r="P848" i="1" l="1"/>
  <c r="N848" i="1"/>
  <c r="N861" i="1"/>
  <c r="P861" i="1"/>
  <c r="N857" i="1"/>
  <c r="P857" i="1"/>
  <c r="N849" i="1"/>
  <c r="P849" i="1"/>
  <c r="P850" i="1"/>
  <c r="N850" i="1"/>
  <c r="P362" i="1"/>
  <c r="N362" i="1"/>
  <c r="P358" i="1"/>
  <c r="N358" i="1"/>
  <c r="P370" i="1"/>
  <c r="N370" i="1"/>
  <c r="N364" i="1"/>
  <c r="P364" i="1"/>
  <c r="P366" i="1"/>
  <c r="N366" i="1"/>
  <c r="N853" i="1" l="1"/>
  <c r="P853" i="1"/>
  <c r="N855" i="1"/>
  <c r="P855" i="1"/>
  <c r="P866" i="1"/>
  <c r="N866" i="1"/>
  <c r="P854" i="1"/>
  <c r="N854" i="1"/>
  <c r="P862" i="1"/>
  <c r="N862" i="1"/>
  <c r="P371" i="1"/>
  <c r="N371" i="1"/>
  <c r="P363" i="1"/>
  <c r="N363" i="1"/>
  <c r="P369" i="1"/>
  <c r="N369" i="1"/>
  <c r="P375" i="1"/>
  <c r="N375" i="1"/>
  <c r="P367" i="1"/>
  <c r="N367" i="1"/>
  <c r="P858" i="1" l="1"/>
  <c r="N858" i="1"/>
  <c r="N867" i="1"/>
  <c r="P867" i="1"/>
  <c r="N871" i="1"/>
  <c r="P871" i="1"/>
  <c r="N859" i="1"/>
  <c r="P859" i="1"/>
  <c r="P860" i="1"/>
  <c r="N860" i="1"/>
  <c r="N380" i="1"/>
  <c r="P380" i="1"/>
  <c r="N368" i="1"/>
  <c r="P368" i="1"/>
  <c r="N372" i="1"/>
  <c r="P372" i="1"/>
  <c r="P374" i="1"/>
  <c r="N374" i="1"/>
  <c r="N376" i="1"/>
  <c r="P376" i="1"/>
  <c r="P863" i="1" l="1"/>
  <c r="N863" i="1"/>
  <c r="P876" i="1"/>
  <c r="N876" i="1"/>
  <c r="N865" i="1"/>
  <c r="P865" i="1"/>
  <c r="P864" i="1"/>
  <c r="N864" i="1"/>
  <c r="P872" i="1"/>
  <c r="N872" i="1"/>
  <c r="P377" i="1"/>
  <c r="N377" i="1"/>
  <c r="P381" i="1"/>
  <c r="N381" i="1"/>
  <c r="P385" i="1"/>
  <c r="N385" i="1"/>
  <c r="N379" i="1"/>
  <c r="P379" i="1"/>
  <c r="P373" i="1"/>
  <c r="N373" i="1"/>
  <c r="P868" i="1" l="1"/>
  <c r="N868" i="1"/>
  <c r="N869" i="1"/>
  <c r="P869" i="1"/>
  <c r="N877" i="1"/>
  <c r="P877" i="1"/>
  <c r="P870" i="1"/>
  <c r="N870" i="1"/>
  <c r="N881" i="1"/>
  <c r="P881" i="1"/>
  <c r="P382" i="1"/>
  <c r="N382" i="1"/>
  <c r="P390" i="1"/>
  <c r="N390" i="1"/>
  <c r="P378" i="1"/>
  <c r="N378" i="1"/>
  <c r="N384" i="1"/>
  <c r="P384" i="1"/>
  <c r="P386" i="1"/>
  <c r="N386" i="1"/>
  <c r="N873" i="1" l="1"/>
  <c r="P873" i="1"/>
  <c r="N875" i="1"/>
  <c r="P875" i="1"/>
  <c r="P882" i="1"/>
  <c r="N882" i="1"/>
  <c r="P886" i="1"/>
  <c r="N886" i="1"/>
  <c r="P874" i="1"/>
  <c r="N874" i="1"/>
  <c r="N391" i="1"/>
  <c r="P391" i="1"/>
  <c r="P389" i="1"/>
  <c r="N389" i="1"/>
  <c r="N383" i="1"/>
  <c r="P383" i="1"/>
  <c r="N395" i="1"/>
  <c r="P395" i="1"/>
  <c r="N387" i="1"/>
  <c r="P387" i="1"/>
  <c r="P878" i="1" l="1"/>
  <c r="N878" i="1"/>
  <c r="N891" i="1"/>
  <c r="P891" i="1"/>
  <c r="N879" i="1"/>
  <c r="P879" i="1"/>
  <c r="N887" i="1"/>
  <c r="P887" i="1"/>
  <c r="P880" i="1"/>
  <c r="N880" i="1"/>
  <c r="P400" i="1"/>
  <c r="N400" i="1"/>
  <c r="N388" i="1"/>
  <c r="P388" i="1"/>
  <c r="N394" i="1"/>
  <c r="P394" i="1"/>
  <c r="N392" i="1"/>
  <c r="P392" i="1"/>
  <c r="P396" i="1"/>
  <c r="N396" i="1"/>
  <c r="P883" i="1" l="1"/>
  <c r="N883" i="1"/>
  <c r="P892" i="1"/>
  <c r="N892" i="1"/>
  <c r="P885" i="1"/>
  <c r="N885" i="1"/>
  <c r="P896" i="1"/>
  <c r="N896" i="1"/>
  <c r="P884" i="1"/>
  <c r="N884" i="1"/>
  <c r="N399" i="1"/>
  <c r="P399" i="1"/>
  <c r="N401" i="1"/>
  <c r="P401" i="1"/>
  <c r="N397" i="1"/>
  <c r="P397" i="1"/>
  <c r="P393" i="1"/>
  <c r="N393" i="1"/>
  <c r="P405" i="1"/>
  <c r="N405" i="1"/>
  <c r="N888" i="1" l="1"/>
  <c r="P888" i="1"/>
  <c r="P889" i="1"/>
  <c r="N889" i="1"/>
  <c r="N890" i="1"/>
  <c r="P890" i="1"/>
  <c r="N897" i="1"/>
  <c r="P897" i="1"/>
  <c r="P901" i="1"/>
  <c r="N901" i="1"/>
  <c r="N406" i="1"/>
  <c r="P406" i="1"/>
  <c r="N402" i="1"/>
  <c r="P402" i="1"/>
  <c r="P404" i="1"/>
  <c r="N404" i="1"/>
  <c r="P398" i="1"/>
  <c r="N398" i="1"/>
  <c r="N410" i="1"/>
  <c r="P410" i="1"/>
  <c r="P893" i="1" l="1"/>
  <c r="N893" i="1"/>
  <c r="P902" i="1"/>
  <c r="N902" i="1"/>
  <c r="N895" i="1"/>
  <c r="P895" i="1"/>
  <c r="N906" i="1"/>
  <c r="P906" i="1"/>
  <c r="P894" i="1"/>
  <c r="N894" i="1"/>
  <c r="P403" i="1"/>
  <c r="N403" i="1"/>
  <c r="P409" i="1"/>
  <c r="N409" i="1"/>
  <c r="P415" i="1"/>
  <c r="N415" i="1"/>
  <c r="P411" i="1"/>
  <c r="N411" i="1"/>
  <c r="P407" i="1"/>
  <c r="N407" i="1"/>
  <c r="P898" i="1" l="1"/>
  <c r="N898" i="1"/>
  <c r="N911" i="1"/>
  <c r="P911" i="1"/>
  <c r="N899" i="1"/>
  <c r="P899" i="1"/>
  <c r="P900" i="1"/>
  <c r="N900" i="1"/>
  <c r="N907" i="1"/>
  <c r="P907" i="1"/>
  <c r="P408" i="1"/>
  <c r="N408" i="1"/>
  <c r="P412" i="1"/>
  <c r="N412" i="1"/>
  <c r="P416" i="1"/>
  <c r="N416" i="1"/>
  <c r="N414" i="1"/>
  <c r="P414" i="1"/>
  <c r="P420" i="1"/>
  <c r="N420" i="1"/>
  <c r="N903" i="1" l="1"/>
  <c r="P903" i="1"/>
  <c r="P905" i="1"/>
  <c r="N905" i="1"/>
  <c r="P904" i="1"/>
  <c r="N904" i="1"/>
  <c r="P912" i="1"/>
  <c r="N912" i="1"/>
  <c r="P916" i="1"/>
  <c r="N916" i="1"/>
  <c r="P425" i="1"/>
  <c r="N425" i="1"/>
  <c r="P417" i="1"/>
  <c r="N417" i="1"/>
  <c r="P419" i="1"/>
  <c r="N419" i="1"/>
  <c r="P421" i="1"/>
  <c r="N421" i="1"/>
  <c r="P413" i="1"/>
  <c r="N413" i="1"/>
  <c r="P908" i="1" l="1"/>
  <c r="N908" i="1"/>
  <c r="P921" i="1"/>
  <c r="N921" i="1"/>
  <c r="P917" i="1"/>
  <c r="N917" i="1"/>
  <c r="P909" i="1"/>
  <c r="N909" i="1"/>
  <c r="P910" i="1"/>
  <c r="N910" i="1"/>
  <c r="N426" i="1"/>
  <c r="P426" i="1"/>
  <c r="N422" i="1"/>
  <c r="P422" i="1"/>
  <c r="N418" i="1"/>
  <c r="P418" i="1"/>
  <c r="P424" i="1"/>
  <c r="N424" i="1"/>
  <c r="N430" i="1"/>
  <c r="P430" i="1"/>
  <c r="N913" i="1" l="1"/>
  <c r="P913" i="1"/>
  <c r="N922" i="1"/>
  <c r="P922" i="1"/>
  <c r="P914" i="1"/>
  <c r="N914" i="1"/>
  <c r="N915" i="1"/>
  <c r="P915" i="1"/>
  <c r="P926" i="1"/>
  <c r="N926" i="1"/>
  <c r="P423" i="1"/>
  <c r="N423" i="1"/>
  <c r="P427" i="1"/>
  <c r="N427" i="1"/>
  <c r="P435" i="1"/>
  <c r="N435" i="1"/>
  <c r="P429" i="1"/>
  <c r="N429" i="1"/>
  <c r="P431" i="1"/>
  <c r="N431" i="1"/>
  <c r="N918" i="1" l="1"/>
  <c r="P918" i="1"/>
  <c r="P931" i="1"/>
  <c r="N931" i="1"/>
  <c r="P920" i="1"/>
  <c r="N920" i="1"/>
  <c r="P919" i="1"/>
  <c r="N919" i="1"/>
  <c r="P927" i="1"/>
  <c r="N927" i="1"/>
  <c r="P428" i="1"/>
  <c r="N428" i="1"/>
  <c r="P440" i="1"/>
  <c r="N440" i="1"/>
  <c r="P436" i="1"/>
  <c r="N436" i="1"/>
  <c r="N434" i="1"/>
  <c r="P434" i="1"/>
  <c r="P432" i="1"/>
  <c r="N432" i="1"/>
  <c r="P923" i="1" l="1"/>
  <c r="N923" i="1"/>
  <c r="P932" i="1"/>
  <c r="N932" i="1"/>
  <c r="P925" i="1"/>
  <c r="N925" i="1"/>
  <c r="P924" i="1"/>
  <c r="N924" i="1"/>
  <c r="P936" i="1"/>
  <c r="N936" i="1"/>
  <c r="P437" i="1"/>
  <c r="N437" i="1"/>
  <c r="P445" i="1"/>
  <c r="N445" i="1"/>
  <c r="P439" i="1"/>
  <c r="N439" i="1"/>
  <c r="P441" i="1"/>
  <c r="N441" i="1"/>
  <c r="P433" i="1"/>
  <c r="N433" i="1"/>
  <c r="N928" i="1" l="1"/>
  <c r="P928" i="1"/>
  <c r="N929" i="1"/>
  <c r="P929" i="1"/>
  <c r="P930" i="1"/>
  <c r="N930" i="1"/>
  <c r="N941" i="1"/>
  <c r="P941" i="1"/>
  <c r="N937" i="1"/>
  <c r="P937" i="1"/>
  <c r="N450" i="1"/>
  <c r="P450" i="1"/>
  <c r="N446" i="1"/>
  <c r="P446" i="1"/>
  <c r="N438" i="1"/>
  <c r="P438" i="1"/>
  <c r="P444" i="1"/>
  <c r="N444" i="1"/>
  <c r="N442" i="1"/>
  <c r="P442" i="1"/>
  <c r="N933" i="1" l="1"/>
  <c r="P933" i="1"/>
  <c r="P946" i="1"/>
  <c r="N946" i="1"/>
  <c r="P942" i="1"/>
  <c r="N942" i="1"/>
  <c r="P935" i="1"/>
  <c r="N935" i="1"/>
  <c r="P934" i="1"/>
  <c r="N934" i="1"/>
  <c r="P443" i="1"/>
  <c r="N443" i="1"/>
  <c r="P451" i="1"/>
  <c r="N451" i="1"/>
  <c r="P447" i="1"/>
  <c r="N447" i="1"/>
  <c r="P449" i="1"/>
  <c r="N449" i="1"/>
  <c r="P455" i="1"/>
  <c r="N455" i="1"/>
  <c r="N938" i="1" l="1"/>
  <c r="P938" i="1"/>
  <c r="P461" i="1"/>
  <c r="N461" i="1"/>
  <c r="P465" i="1"/>
  <c r="P939" i="1"/>
  <c r="N939" i="1"/>
  <c r="P940" i="1"/>
  <c r="N940" i="1"/>
  <c r="P448" i="1"/>
  <c r="N448" i="1"/>
  <c r="P452" i="1"/>
  <c r="N452" i="1"/>
  <c r="P460" i="1"/>
  <c r="N460" i="1"/>
  <c r="N454" i="1"/>
  <c r="P454" i="1"/>
  <c r="P456" i="1"/>
  <c r="N456" i="1"/>
  <c r="P943" i="1" l="1"/>
  <c r="N943" i="1"/>
  <c r="N465" i="1"/>
  <c r="P463" i="1"/>
  <c r="N463" i="1"/>
  <c r="N945" i="1"/>
  <c r="P945" i="1"/>
  <c r="P944" i="1"/>
  <c r="N944" i="1"/>
  <c r="P457" i="1"/>
  <c r="N457" i="1"/>
  <c r="P459" i="1"/>
  <c r="N459" i="1"/>
  <c r="P453" i="1"/>
  <c r="N453" i="1"/>
  <c r="N458" i="1" l="1"/>
  <c r="P458" i="1"/>
</calcChain>
</file>

<file path=xl/sharedStrings.xml><?xml version="1.0" encoding="utf-8"?>
<sst xmlns="http://schemas.openxmlformats.org/spreadsheetml/2006/main" count="1263" uniqueCount="161">
  <si>
    <t>_flag</t>
  </si>
  <si>
    <t>id</t>
  </si>
  <si>
    <t>description</t>
  </si>
  <si>
    <t>type</t>
  </si>
  <si>
    <t>school</t>
  </si>
  <si>
    <t>grade</t>
  </si>
  <si>
    <t>sequence</t>
  </si>
  <si>
    <t>pos</t>
  </si>
  <si>
    <t>suitIds</t>
  </si>
  <si>
    <t>mainAttrPoolId</t>
  </si>
  <si>
    <t>subAttrPoolId</t>
  </si>
  <si>
    <t>subAttrUpgradePoolId</t>
  </si>
  <si>
    <t>upgradeType</t>
  </si>
  <si>
    <t>decomposeGold</t>
  </si>
  <si>
    <t>decomposeDG</t>
  </si>
  <si>
    <t>quality</t>
  </si>
  <si>
    <t>lightAttrPoolId</t>
  </si>
  <si>
    <t>STRING</t>
  </si>
  <si>
    <t>INT</t>
  </si>
  <si>
    <t>转表标记</t>
  </si>
  <si>
    <t>编号</t>
  </si>
  <si>
    <t>回路描述</t>
  </si>
  <si>
    <t>类型</t>
  </si>
  <si>
    <t>一级分类</t>
  </si>
  <si>
    <t>二级分类</t>
  </si>
  <si>
    <t>三级分类</t>
  </si>
  <si>
    <t>回路位置</t>
  </si>
  <si>
    <t>套装Id</t>
  </si>
  <si>
    <t>主属性随机池ID</t>
  </si>
  <si>
    <t>初始副属性随机池ID</t>
  </si>
  <si>
    <t>副属性随机池ID</t>
  </si>
  <si>
    <t>升级模板</t>
  </si>
  <si>
    <t>拆分钞票</t>
  </si>
  <si>
    <t>拆分掉落组</t>
  </si>
  <si>
    <t>品质</t>
  </si>
  <si>
    <t>闪光属性ID</t>
  </si>
  <si>
    <t>0</t>
  </si>
  <si>
    <t>110</t>
  </si>
  <si>
    <t>010</t>
  </si>
  <si>
    <t>#</t>
  </si>
  <si>
    <t>共振：位置2_白_特殊1</t>
  </si>
  <si>
    <t>共振：位置2_橙_特殊1（测试用）</t>
  </si>
  <si>
    <t>共振：位置2_橙_特殊2（测试用）</t>
  </si>
  <si>
    <t>钢骨：位置3_白_特殊1</t>
  </si>
  <si>
    <t>幸运</t>
  </si>
  <si>
    <t>魔鬼引擎</t>
  </si>
  <si>
    <t>主核：</t>
  </si>
  <si>
    <t>聚能</t>
  </si>
  <si>
    <t>电池背包</t>
  </si>
  <si>
    <t>窃夺</t>
  </si>
  <si>
    <t>怪杰奇侠</t>
  </si>
  <si>
    <t>先制</t>
  </si>
  <si>
    <t>原子切割</t>
  </si>
  <si>
    <t>共振</t>
  </si>
  <si>
    <t>流水碎岩</t>
  </si>
  <si>
    <t>终结</t>
  </si>
  <si>
    <t>机械武装</t>
  </si>
  <si>
    <t>破甲</t>
  </si>
  <si>
    <t>王之威慑</t>
  </si>
  <si>
    <t>坚韧</t>
  </si>
  <si>
    <t>不屈斗志</t>
  </si>
  <si>
    <t>钢骨</t>
  </si>
  <si>
    <t>超合金之魂</t>
  </si>
  <si>
    <t>不屈</t>
  </si>
  <si>
    <t>背心底力</t>
  </si>
  <si>
    <t>磐石</t>
  </si>
  <si>
    <t>念力屏障</t>
  </si>
  <si>
    <t>激励</t>
  </si>
  <si>
    <t>吹雪组</t>
  </si>
  <si>
    <t>守护</t>
  </si>
  <si>
    <t>越狱天使</t>
  </si>
  <si>
    <t>爱</t>
  </si>
  <si>
    <t>微笑英雄</t>
  </si>
  <si>
    <t>驱散</t>
  </si>
  <si>
    <t>大众偶像</t>
  </si>
  <si>
    <t>制衡</t>
  </si>
  <si>
    <t>热血青春</t>
  </si>
  <si>
    <t>电极火花</t>
  </si>
  <si>
    <t>热感扫描</t>
  </si>
  <si>
    <t>意念冠冕</t>
  </si>
  <si>
    <t>斗志绷带</t>
  </si>
  <si>
    <t>格斗冠军</t>
  </si>
  <si>
    <t>英雄狩猎</t>
  </si>
  <si>
    <t>特殊源核名称</t>
  </si>
  <si>
    <t>主属性随机池</t>
  </si>
  <si>
    <t>初始副属性随机池</t>
  </si>
  <si>
    <t>副属性随机池</t>
  </si>
  <si>
    <t>白_2号位_主属性_攻击生命</t>
  </si>
  <si>
    <t>白_基础副属性</t>
  </si>
  <si>
    <t>白_3号位_主属性_防御攻击</t>
  </si>
  <si>
    <t>橙色_2号位_主属性_攻击生命</t>
  </si>
  <si>
    <t>橙_基础副属性</t>
  </si>
  <si>
    <t>橙_2号位_基础主属性</t>
  </si>
  <si>
    <t>橙色_2号位_副属性_测试</t>
  </si>
  <si>
    <t>橙_主原核_基础主属性</t>
  </si>
  <si>
    <t>橙_3号位_基础主属性</t>
  </si>
  <si>
    <t>橙_4号位_基础主属性</t>
  </si>
  <si>
    <t>紫_主原核_基础主属性</t>
  </si>
  <si>
    <t>紫_2号位_基础主属性</t>
  </si>
  <si>
    <t>紫_3号位_基础主属性</t>
  </si>
  <si>
    <t>紫_4号位_基础主属性</t>
  </si>
  <si>
    <t>蓝_主原核_基础主属性</t>
  </si>
  <si>
    <t>蓝_2号位_基础主属性</t>
  </si>
  <si>
    <t>蓝_3号位_基础主属性</t>
  </si>
  <si>
    <t>蓝_4号位_基础主属性</t>
  </si>
  <si>
    <t>绿_主原核_基础主属性</t>
  </si>
  <si>
    <t>绿_2号位_基础主属性</t>
  </si>
  <si>
    <t>绿_3号位_基础主属性</t>
  </si>
  <si>
    <t>绿_4号位_基础主属性</t>
  </si>
  <si>
    <t>白_主原核_基础主属性</t>
  </si>
  <si>
    <t>白_2号位_基础主属性</t>
  </si>
  <si>
    <t>白_3号位_基础主属性</t>
  </si>
  <si>
    <t>白_4号位_基础主属性</t>
  </si>
  <si>
    <t>紫_基础副属性</t>
  </si>
  <si>
    <t>蓝_基础副属性</t>
  </si>
  <si>
    <t>绿_基础副属性</t>
  </si>
  <si>
    <r>
      <rPr>
        <sz val="11"/>
        <color theme="1"/>
        <rFont val="宋体"/>
        <family val="3"/>
        <charset val="134"/>
        <scheme val="minor"/>
      </rPr>
      <t>橙色_2号位_副属性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测试</t>
    </r>
  </si>
  <si>
    <t>橙_攻击_闪光属性</t>
  </si>
  <si>
    <t>橙_防御_闪光属性</t>
  </si>
  <si>
    <t>紫_攻击_闪光属性</t>
  </si>
  <si>
    <t>紫_防御_闪光属性</t>
  </si>
  <si>
    <t>蓝_攻击_闪光属性</t>
  </si>
  <si>
    <t>蓝_防御_闪光属性</t>
  </si>
  <si>
    <t>能量引擎</t>
  </si>
  <si>
    <t>奥传快刀</t>
  </si>
  <si>
    <t>刚柔并济</t>
  </si>
  <si>
    <t>心眼突袭</t>
  </si>
  <si>
    <t>战术装甲</t>
  </si>
  <si>
    <t>刚体之魂</t>
  </si>
  <si>
    <t>防弹背心</t>
  </si>
  <si>
    <t>声势应援</t>
  </si>
  <si>
    <t>爱之守护</t>
  </si>
  <si>
    <t>血源核心</t>
  </si>
  <si>
    <t>血源核心：位置22</t>
    <phoneticPr fontId="6" type="noConversion"/>
  </si>
  <si>
    <t>主核：血源核心</t>
  </si>
  <si>
    <t>血源核心：位置21</t>
    <phoneticPr fontId="6" type="noConversion"/>
  </si>
  <si>
    <t>血源核心：位置31</t>
    <phoneticPr fontId="6" type="noConversion"/>
  </si>
  <si>
    <t>血源核心：位置41</t>
    <phoneticPr fontId="6" type="noConversion"/>
  </si>
  <si>
    <t>血源核心：位置32</t>
    <phoneticPr fontId="6" type="noConversion"/>
  </si>
  <si>
    <t>血源核心：位置42</t>
    <phoneticPr fontId="6" type="noConversion"/>
  </si>
  <si>
    <t>血源核心：位置21</t>
    <phoneticPr fontId="6" type="noConversion"/>
  </si>
  <si>
    <t>血源核心：位置31</t>
    <phoneticPr fontId="6" type="noConversion"/>
  </si>
  <si>
    <t>血源核心：位置32</t>
    <phoneticPr fontId="6" type="noConversion"/>
  </si>
  <si>
    <t>血源核心：位置41</t>
    <phoneticPr fontId="6" type="noConversion"/>
  </si>
  <si>
    <t>血源核心：位置42</t>
    <phoneticPr fontId="6" type="noConversion"/>
  </si>
  <si>
    <t>蚊娘_副属性</t>
  </si>
  <si>
    <t>蚊娘_2号位_主属性_攻击攻击加成</t>
  </si>
  <si>
    <t>蚊娘_2号位_主属性_生命加成暴击</t>
  </si>
  <si>
    <t>蚊娘_3号位_主属性_生命加成暴伤</t>
  </si>
  <si>
    <t>蚊娘_3号位_主属性_暴击爆伤</t>
  </si>
  <si>
    <t>蚊娘_4号位_主属性_攻击加成暴击</t>
  </si>
  <si>
    <t>蚊娘_4号位_主属性_攻击加成爆伤</t>
  </si>
  <si>
    <t>蚊娘_主核_主属性_攻击加成生命加成</t>
  </si>
  <si>
    <t>暴走因子</t>
    <phoneticPr fontId="6" type="noConversion"/>
  </si>
  <si>
    <t>暴走因子</t>
    <phoneticPr fontId="6" type="noConversion"/>
  </si>
  <si>
    <t>冲锋号令</t>
  </si>
  <si>
    <t>烟雾屏障</t>
  </si>
  <si>
    <t>爆破飞镖</t>
    <phoneticPr fontId="6" type="noConversion"/>
  </si>
  <si>
    <t>爆破飞镖</t>
    <phoneticPr fontId="6" type="noConversion"/>
  </si>
  <si>
    <t>重型杠铃</t>
  </si>
  <si>
    <t>闪光发卡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</si>
</sst>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Microsoft YaHei Light"/>
      <family val="1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25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center"/>
    </xf>
    <xf numFmtId="0" fontId="3" fillId="2" borderId="0" xfId="1" applyFont="1" applyFill="1" applyAlignment="1">
      <alignment horizontal="left"/>
    </xf>
    <xf numFmtId="0" fontId="4" fillId="0" borderId="0" xfId="0" applyFont="1" applyAlignment="1">
      <alignment vertical="center"/>
    </xf>
    <xf numFmtId="0" fontId="3" fillId="2" borderId="0" xfId="1" applyFont="1" applyFill="1" applyAlignment="1">
      <alignment horizontal="center"/>
    </xf>
    <xf numFmtId="0" fontId="1" fillId="0" borderId="0" xfId="2" applyAlignment="1">
      <alignment horizontal="center"/>
    </xf>
    <xf numFmtId="0" fontId="5" fillId="0" borderId="0" xfId="0" applyFont="1" applyAlignment="1">
      <alignment vertical="center"/>
    </xf>
    <xf numFmtId="0" fontId="1" fillId="3" borderId="0" xfId="2" applyFill="1"/>
    <xf numFmtId="0" fontId="3" fillId="0" borderId="0" xfId="1" applyFont="1" applyAlignment="1">
      <alignment horizontal="center"/>
    </xf>
    <xf numFmtId="0" fontId="1" fillId="0" borderId="0" xfId="2" applyFill="1"/>
    <xf numFmtId="0" fontId="1" fillId="0" borderId="0" xfId="2"/>
    <xf numFmtId="0" fontId="3" fillId="3" borderId="0" xfId="1" applyFont="1" applyFill="1" applyAlignment="1">
      <alignment horizontal="center"/>
    </xf>
    <xf numFmtId="0" fontId="3" fillId="3" borderId="0" xfId="2" applyFont="1" applyFill="1" applyAlignment="1">
      <alignment horizontal="center" shrinkToFit="1"/>
    </xf>
    <xf numFmtId="0" fontId="3" fillId="0" borderId="0" xfId="2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1" fillId="4" borderId="0" xfId="2" applyFill="1"/>
    <xf numFmtId="0" fontId="1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1" fillId="2" borderId="0" xfId="2" applyFill="1"/>
    <xf numFmtId="0" fontId="0" fillId="2" borderId="0" xfId="0" applyFill="1" applyAlignment="1">
      <alignment vertical="center"/>
    </xf>
    <xf numFmtId="0" fontId="0" fillId="2" borderId="0" xfId="0" applyFill="1" applyAlignme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m_config/configTool/circuitI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ircuitItemInfo"/>
      <sheetName val="_circuitAttrPool"/>
      <sheetName val="_circuitUpgradeExp"/>
      <sheetName val="_suitInfo"/>
      <sheetName val="_colorCombInfo"/>
      <sheetName val="_circuitAttrInfo"/>
      <sheetName val="_circuitAttrType"/>
      <sheetName val="_circuitInfo"/>
      <sheetName val="检索区"/>
      <sheetName val="源核类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幸运</v>
          </cell>
        </row>
        <row r="3">
          <cell r="A3">
            <v>2</v>
          </cell>
          <cell r="B3" t="str">
            <v>聚能</v>
          </cell>
        </row>
        <row r="4">
          <cell r="A4">
            <v>3</v>
          </cell>
          <cell r="B4" t="str">
            <v>窃夺</v>
          </cell>
        </row>
        <row r="5">
          <cell r="A5">
            <v>4</v>
          </cell>
          <cell r="B5" t="str">
            <v>先制</v>
          </cell>
        </row>
        <row r="6">
          <cell r="A6">
            <v>5</v>
          </cell>
          <cell r="B6" t="str">
            <v>共振</v>
          </cell>
        </row>
        <row r="7">
          <cell r="A7">
            <v>6</v>
          </cell>
          <cell r="B7" t="str">
            <v>终结</v>
          </cell>
        </row>
        <row r="8">
          <cell r="A8">
            <v>7</v>
          </cell>
          <cell r="B8" t="str">
            <v>破甲</v>
          </cell>
        </row>
        <row r="9">
          <cell r="A9">
            <v>8</v>
          </cell>
          <cell r="B9" t="str">
            <v>坚韧</v>
          </cell>
        </row>
        <row r="10">
          <cell r="A10">
            <v>9</v>
          </cell>
          <cell r="B10" t="str">
            <v>钢骨</v>
          </cell>
        </row>
        <row r="11">
          <cell r="A11">
            <v>10</v>
          </cell>
          <cell r="B11" t="str">
            <v>不屈</v>
          </cell>
        </row>
        <row r="12">
          <cell r="A12">
            <v>11</v>
          </cell>
          <cell r="B12" t="str">
            <v>磐石</v>
          </cell>
        </row>
        <row r="13">
          <cell r="A13">
            <v>12</v>
          </cell>
          <cell r="B13" t="str">
            <v>激励</v>
          </cell>
        </row>
        <row r="14">
          <cell r="A14">
            <v>13</v>
          </cell>
          <cell r="B14" t="str">
            <v>守护</v>
          </cell>
        </row>
        <row r="15">
          <cell r="A15">
            <v>14</v>
          </cell>
          <cell r="B15" t="str">
            <v>大爱</v>
          </cell>
        </row>
        <row r="16">
          <cell r="A16">
            <v>15</v>
          </cell>
          <cell r="B16" t="str">
            <v>驱散</v>
          </cell>
        </row>
        <row r="17">
          <cell r="A17">
            <v>16</v>
          </cell>
          <cell r="B17" t="str">
            <v>制衡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76"/>
  <sheetViews>
    <sheetView tabSelected="1" workbookViewId="0">
      <pane xSplit="3" ySplit="5" topLeftCell="D957" activePane="bottomRight" state="frozen"/>
      <selection pane="topRight"/>
      <selection pane="bottomLeft"/>
      <selection pane="bottomRight" activeCell="I973" sqref="I973"/>
    </sheetView>
  </sheetViews>
  <sheetFormatPr defaultColWidth="9" defaultRowHeight="13.5"/>
  <cols>
    <col min="1" max="1" width="9" style="12" customWidth="1"/>
    <col min="2" max="2" width="7.625" style="12" customWidth="1"/>
    <col min="3" max="3" width="18.75" style="12" customWidth="1"/>
    <col min="4" max="4" width="4.75" style="12" customWidth="1"/>
    <col min="5" max="6" width="8" style="12" customWidth="1"/>
    <col min="7" max="7" width="8.5" style="12" customWidth="1"/>
    <col min="8" max="8" width="8" style="12" customWidth="1"/>
    <col min="9" max="9" width="7" style="12" customWidth="1"/>
    <col min="10" max="10" width="13" style="12" customWidth="1"/>
    <col min="11" max="11" width="16.625" style="12" customWidth="1"/>
    <col min="12" max="12" width="19" style="12" customWidth="1"/>
    <col min="13" max="13" width="11.5" style="12" customWidth="1"/>
    <col min="14" max="14" width="9" style="12" customWidth="1"/>
    <col min="15" max="16384" width="9" style="12"/>
  </cols>
  <sheetData>
    <row r="1" spans="1:17" ht="16.5" customHeight="1">
      <c r="A1" s="10" t="s">
        <v>0</v>
      </c>
      <c r="B1" s="13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 ht="16.5" customHeight="1">
      <c r="A2" s="10" t="s">
        <v>0</v>
      </c>
      <c r="B2" s="13" t="s">
        <v>1</v>
      </c>
      <c r="C2" s="13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</row>
    <row r="3" spans="1:17" ht="16.5" customHeight="1">
      <c r="A3" s="10" t="s">
        <v>17</v>
      </c>
      <c r="B3" s="10" t="s">
        <v>18</v>
      </c>
      <c r="C3" s="10" t="s">
        <v>17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18</v>
      </c>
      <c r="I3" s="10" t="s">
        <v>17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18</v>
      </c>
      <c r="P3" s="16" t="s">
        <v>18</v>
      </c>
      <c r="Q3" s="16" t="s">
        <v>18</v>
      </c>
    </row>
    <row r="4" spans="1:17" ht="16.5" customHeight="1">
      <c r="A4" s="10" t="s">
        <v>19</v>
      </c>
      <c r="B4" s="10" t="s">
        <v>20</v>
      </c>
      <c r="C4" s="10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6" t="s">
        <v>34</v>
      </c>
      <c r="Q4" s="10" t="s">
        <v>35</v>
      </c>
    </row>
    <row r="5" spans="1:17" ht="16.5" customHeight="1">
      <c r="A5" s="10" t="s">
        <v>36</v>
      </c>
      <c r="B5" s="10" t="s">
        <v>37</v>
      </c>
      <c r="C5" s="10" t="s">
        <v>36</v>
      </c>
      <c r="D5" s="10" t="s">
        <v>36</v>
      </c>
      <c r="E5" s="10" t="s">
        <v>36</v>
      </c>
      <c r="F5" s="10" t="s">
        <v>36</v>
      </c>
      <c r="G5" s="10" t="s">
        <v>36</v>
      </c>
      <c r="H5" s="10" t="s">
        <v>37</v>
      </c>
      <c r="I5" s="10" t="s">
        <v>37</v>
      </c>
      <c r="J5" s="10" t="s">
        <v>37</v>
      </c>
      <c r="K5" s="10" t="s">
        <v>37</v>
      </c>
      <c r="L5" s="10" t="s">
        <v>37</v>
      </c>
      <c r="M5" s="10" t="s">
        <v>37</v>
      </c>
      <c r="N5" s="10" t="s">
        <v>37</v>
      </c>
      <c r="O5" s="10" t="s">
        <v>37</v>
      </c>
      <c r="P5" s="16" t="s">
        <v>38</v>
      </c>
      <c r="Q5" s="10" t="s">
        <v>37</v>
      </c>
    </row>
    <row r="6" spans="1:17" ht="16.5" customHeight="1">
      <c r="A6" s="10" t="s">
        <v>39</v>
      </c>
      <c r="B6" s="10">
        <f t="shared" ref="B6:B69" si="0">D6*1000000+E6*100000+F6*1000+G6</f>
        <v>4101100</v>
      </c>
      <c r="C6" s="10" t="str">
        <f>VLOOKUP(I6,Sheet2!D:E,2,0)</f>
        <v>主核：幸运</v>
      </c>
      <c r="D6" s="10">
        <v>4</v>
      </c>
      <c r="E6" s="10">
        <v>1</v>
      </c>
      <c r="F6" s="10">
        <v>1</v>
      </c>
      <c r="G6" s="10">
        <v>100</v>
      </c>
      <c r="H6" s="10">
        <v>0</v>
      </c>
      <c r="I6" s="10">
        <v>1</v>
      </c>
      <c r="J6" s="10">
        <f>IFERROR(INDEX(Sheet3!E:E,MATCH(C6,Sheet3!A:A,0)),G6*10+H6*100)</f>
        <v>1000</v>
      </c>
      <c r="K6" s="10">
        <v>0</v>
      </c>
      <c r="L6" s="10">
        <v>21000</v>
      </c>
      <c r="M6" s="10">
        <v>1</v>
      </c>
      <c r="N6" s="10">
        <f>VLOOKUP(M6,Sheet2!I:J,2,0)</f>
        <v>3000</v>
      </c>
      <c r="O6" s="10">
        <v>0</v>
      </c>
      <c r="P6" s="10">
        <f t="shared" ref="P6:P37" si="1">M6</f>
        <v>1</v>
      </c>
      <c r="Q6" s="10">
        <v>0</v>
      </c>
    </row>
    <row r="7" spans="1:17" ht="16.5" customHeight="1">
      <c r="A7" s="10" t="s">
        <v>39</v>
      </c>
      <c r="B7" s="10">
        <f t="shared" si="0"/>
        <v>4101200</v>
      </c>
      <c r="C7" s="10" t="str">
        <f>VLOOKUP(I7,Sheet2!D:E,2,0)</f>
        <v>主核：幸运</v>
      </c>
      <c r="D7" s="10">
        <v>4</v>
      </c>
      <c r="E7" s="10">
        <v>1</v>
      </c>
      <c r="F7" s="10">
        <v>1</v>
      </c>
      <c r="G7" s="10">
        <v>200</v>
      </c>
      <c r="H7" s="10">
        <v>0</v>
      </c>
      <c r="I7" s="10">
        <v>1</v>
      </c>
      <c r="J7" s="10">
        <f>IFERROR(INDEX(Sheet3!E:E,MATCH(C7,Sheet3!A:A,0)),G7*10+H7*100)</f>
        <v>2000</v>
      </c>
      <c r="K7" s="10">
        <v>0</v>
      </c>
      <c r="L7" s="10">
        <v>22000</v>
      </c>
      <c r="M7" s="10">
        <v>2</v>
      </c>
      <c r="N7" s="10">
        <f>VLOOKUP(M7,Sheet2!I:J,2,0)</f>
        <v>3500</v>
      </c>
      <c r="O7" s="10">
        <v>0</v>
      </c>
      <c r="P7" s="10">
        <f t="shared" si="1"/>
        <v>2</v>
      </c>
      <c r="Q7" s="10">
        <v>0</v>
      </c>
    </row>
    <row r="8" spans="1:17" ht="16.5" customHeight="1">
      <c r="A8" s="10" t="s">
        <v>39</v>
      </c>
      <c r="B8" s="10">
        <f t="shared" si="0"/>
        <v>4101300</v>
      </c>
      <c r="C8" s="10" t="str">
        <f>VLOOKUP(I8,Sheet2!D:E,2,0)</f>
        <v>主核：幸运</v>
      </c>
      <c r="D8" s="10">
        <v>4</v>
      </c>
      <c r="E8" s="10">
        <v>1</v>
      </c>
      <c r="F8" s="10">
        <v>1</v>
      </c>
      <c r="G8" s="10">
        <v>300</v>
      </c>
      <c r="H8" s="10">
        <v>0</v>
      </c>
      <c r="I8" s="10">
        <v>1</v>
      </c>
      <c r="J8" s="10">
        <f>IFERROR(INDEX(Sheet3!E:E,MATCH(C8,Sheet3!A:A,0)),G8*10+H8*100)</f>
        <v>3000</v>
      </c>
      <c r="K8" s="10">
        <v>0</v>
      </c>
      <c r="L8" s="10">
        <v>23000</v>
      </c>
      <c r="M8" s="10">
        <v>3</v>
      </c>
      <c r="N8" s="10">
        <f>VLOOKUP(M8,Sheet2!I:J,2,0)</f>
        <v>4000</v>
      </c>
      <c r="O8" s="10">
        <v>0</v>
      </c>
      <c r="P8" s="10">
        <f t="shared" si="1"/>
        <v>3</v>
      </c>
      <c r="Q8" s="10">
        <v>0</v>
      </c>
    </row>
    <row r="9" spans="1:17" ht="16.5" customHeight="1">
      <c r="A9" s="10" t="s">
        <v>39</v>
      </c>
      <c r="B9" s="10">
        <f t="shared" si="0"/>
        <v>4101400</v>
      </c>
      <c r="C9" s="10" t="str">
        <f>VLOOKUP(I9,Sheet2!D:E,2,0)</f>
        <v>主核：幸运</v>
      </c>
      <c r="D9" s="10">
        <v>4</v>
      </c>
      <c r="E9" s="10">
        <v>1</v>
      </c>
      <c r="F9" s="10">
        <v>1</v>
      </c>
      <c r="G9" s="10">
        <v>400</v>
      </c>
      <c r="H9" s="10">
        <v>0</v>
      </c>
      <c r="I9" s="10">
        <v>1</v>
      </c>
      <c r="J9" s="10">
        <f>IFERROR(INDEX(Sheet3!E:E,MATCH(C9,Sheet3!A:A,0)),G9*10+H9*100)</f>
        <v>4000</v>
      </c>
      <c r="K9" s="10">
        <v>0</v>
      </c>
      <c r="L9" s="10">
        <v>24000</v>
      </c>
      <c r="M9" s="10">
        <v>4</v>
      </c>
      <c r="N9" s="10">
        <f>VLOOKUP(M9,Sheet2!I:J,2,0)</f>
        <v>4500</v>
      </c>
      <c r="O9" s="10">
        <v>0</v>
      </c>
      <c r="P9" s="10">
        <f t="shared" si="1"/>
        <v>4</v>
      </c>
      <c r="Q9" s="10">
        <v>0</v>
      </c>
    </row>
    <row r="10" spans="1:17" ht="16.5" customHeight="1">
      <c r="A10" s="10" t="s">
        <v>39</v>
      </c>
      <c r="B10" s="10">
        <f t="shared" si="0"/>
        <v>4101500</v>
      </c>
      <c r="C10" s="10" t="str">
        <f>VLOOKUP(I10,Sheet2!D:E,2,0)</f>
        <v>主核：幸运</v>
      </c>
      <c r="D10" s="10">
        <v>4</v>
      </c>
      <c r="E10" s="10">
        <v>1</v>
      </c>
      <c r="F10" s="10">
        <v>1</v>
      </c>
      <c r="G10" s="10">
        <v>500</v>
      </c>
      <c r="H10" s="10">
        <v>0</v>
      </c>
      <c r="I10" s="10">
        <v>1</v>
      </c>
      <c r="J10" s="10">
        <f>IFERROR(INDEX(Sheet3!E:E,MATCH(C10,Sheet3!A:A,0)),G10*10+H10*100)</f>
        <v>5000</v>
      </c>
      <c r="K10" s="10">
        <v>0</v>
      </c>
      <c r="L10" s="10">
        <v>25000</v>
      </c>
      <c r="M10" s="10">
        <v>5</v>
      </c>
      <c r="N10" s="10">
        <f>VLOOKUP(M10,Sheet2!I:J,2,0)</f>
        <v>5000</v>
      </c>
      <c r="O10" s="10">
        <v>0</v>
      </c>
      <c r="P10" s="10">
        <f t="shared" si="1"/>
        <v>5</v>
      </c>
      <c r="Q10" s="10">
        <v>0</v>
      </c>
    </row>
    <row r="11" spans="1:17" ht="16.5" customHeight="1">
      <c r="A11" s="10" t="s">
        <v>39</v>
      </c>
      <c r="B11" s="10">
        <f t="shared" si="0"/>
        <v>4102100</v>
      </c>
      <c r="C11" s="10" t="str">
        <f>VLOOKUP(I11,Sheet2!D:E,2,0)</f>
        <v>主核：聚能</v>
      </c>
      <c r="D11" s="10">
        <v>4</v>
      </c>
      <c r="E11" s="10">
        <v>1</v>
      </c>
      <c r="F11" s="10">
        <v>2</v>
      </c>
      <c r="G11" s="10">
        <v>100</v>
      </c>
      <c r="H11" s="10">
        <v>0</v>
      </c>
      <c r="I11" s="10">
        <v>2</v>
      </c>
      <c r="J11" s="10">
        <f>IFERROR(INDEX(Sheet3!E:E,MATCH(C11,Sheet3!A:A,0)),G11*10+H11*100)</f>
        <v>1000</v>
      </c>
      <c r="K11" s="10">
        <v>0</v>
      </c>
      <c r="L11" s="10">
        <f>IFERROR(INDEX(Sheet3!G:G,MATCH(C11,Sheet3!A:A,0)),G11*10+20000)</f>
        <v>21000</v>
      </c>
      <c r="M11" s="10">
        <v>1</v>
      </c>
      <c r="N11" s="10">
        <f>VLOOKUP(M11,Sheet2!I:J,2,0)</f>
        <v>3000</v>
      </c>
      <c r="O11" s="10">
        <v>0</v>
      </c>
      <c r="P11" s="10">
        <f t="shared" si="1"/>
        <v>1</v>
      </c>
      <c r="Q11" s="10">
        <v>0</v>
      </c>
    </row>
    <row r="12" spans="1:17" ht="16.5" customHeight="1">
      <c r="A12" s="10" t="s">
        <v>39</v>
      </c>
      <c r="B12" s="10">
        <f t="shared" si="0"/>
        <v>4102200</v>
      </c>
      <c r="C12" s="10" t="str">
        <f>VLOOKUP(I12,Sheet2!D:E,2,0)</f>
        <v>主核：聚能</v>
      </c>
      <c r="D12" s="10">
        <v>4</v>
      </c>
      <c r="E12" s="10">
        <v>1</v>
      </c>
      <c r="F12" s="10">
        <v>2</v>
      </c>
      <c r="G12" s="10">
        <v>200</v>
      </c>
      <c r="H12" s="10">
        <v>0</v>
      </c>
      <c r="I12" s="10">
        <v>2</v>
      </c>
      <c r="J12" s="10">
        <f>IFERROR(INDEX(Sheet3!E:E,MATCH(C12,Sheet3!A:A,0)),G12*10+H12*100)</f>
        <v>2000</v>
      </c>
      <c r="K12" s="10">
        <v>0</v>
      </c>
      <c r="L12" s="10">
        <f>IFERROR(INDEX(Sheet3!G:G,MATCH(C12,Sheet3!A:A,0)),G12*10+20000)</f>
        <v>22000</v>
      </c>
      <c r="M12" s="10">
        <v>2</v>
      </c>
      <c r="N12" s="10">
        <f>VLOOKUP(M12,Sheet2!I:J,2,0)</f>
        <v>3500</v>
      </c>
      <c r="O12" s="10">
        <v>0</v>
      </c>
      <c r="P12" s="10">
        <f t="shared" si="1"/>
        <v>2</v>
      </c>
      <c r="Q12" s="10">
        <v>0</v>
      </c>
    </row>
    <row r="13" spans="1:17" ht="16.5" customHeight="1">
      <c r="A13" s="10" t="s">
        <v>39</v>
      </c>
      <c r="B13" s="10">
        <f t="shared" si="0"/>
        <v>4102300</v>
      </c>
      <c r="C13" s="10" t="str">
        <f>VLOOKUP(I13,Sheet2!D:E,2,0)</f>
        <v>主核：聚能</v>
      </c>
      <c r="D13" s="10">
        <v>4</v>
      </c>
      <c r="E13" s="10">
        <v>1</v>
      </c>
      <c r="F13" s="10">
        <v>2</v>
      </c>
      <c r="G13" s="10">
        <v>300</v>
      </c>
      <c r="H13" s="10">
        <v>0</v>
      </c>
      <c r="I13" s="10">
        <v>2</v>
      </c>
      <c r="J13" s="10">
        <f>IFERROR(INDEX(Sheet3!E:E,MATCH(C13,Sheet3!A:A,0)),G13*10+H13*100)</f>
        <v>3000</v>
      </c>
      <c r="K13" s="10">
        <v>0</v>
      </c>
      <c r="L13" s="10">
        <f>IFERROR(INDEX(Sheet3!G:G,MATCH(C13,Sheet3!A:A,0)),G13*10+20000)</f>
        <v>23000</v>
      </c>
      <c r="M13" s="10">
        <v>3</v>
      </c>
      <c r="N13" s="10">
        <f>VLOOKUP(M13,Sheet2!I:J,2,0)</f>
        <v>4000</v>
      </c>
      <c r="O13" s="10">
        <v>0</v>
      </c>
      <c r="P13" s="10">
        <f t="shared" si="1"/>
        <v>3</v>
      </c>
      <c r="Q13" s="10">
        <v>0</v>
      </c>
    </row>
    <row r="14" spans="1:17" ht="16.5" customHeight="1">
      <c r="A14" s="10" t="s">
        <v>39</v>
      </c>
      <c r="B14" s="10">
        <f t="shared" si="0"/>
        <v>4102400</v>
      </c>
      <c r="C14" s="10" t="str">
        <f>VLOOKUP(I14,Sheet2!D:E,2,0)</f>
        <v>主核：聚能</v>
      </c>
      <c r="D14" s="10">
        <v>4</v>
      </c>
      <c r="E14" s="10">
        <v>1</v>
      </c>
      <c r="F14" s="10">
        <v>2</v>
      </c>
      <c r="G14" s="10">
        <v>400</v>
      </c>
      <c r="H14" s="10">
        <v>0</v>
      </c>
      <c r="I14" s="10">
        <v>2</v>
      </c>
      <c r="J14" s="10">
        <f>IFERROR(INDEX(Sheet3!E:E,MATCH(C14,Sheet3!A:A,0)),G14*10+H14*100)</f>
        <v>4000</v>
      </c>
      <c r="K14" s="10">
        <v>0</v>
      </c>
      <c r="L14" s="10">
        <f>IFERROR(INDEX(Sheet3!G:G,MATCH(C14,Sheet3!A:A,0)),G14*10+20000)</f>
        <v>24000</v>
      </c>
      <c r="M14" s="10">
        <v>4</v>
      </c>
      <c r="N14" s="10">
        <f>VLOOKUP(M14,Sheet2!I:J,2,0)</f>
        <v>4500</v>
      </c>
      <c r="O14" s="10">
        <v>0</v>
      </c>
      <c r="P14" s="10">
        <f t="shared" si="1"/>
        <v>4</v>
      </c>
      <c r="Q14" s="10">
        <v>0</v>
      </c>
    </row>
    <row r="15" spans="1:17" ht="16.5" customHeight="1">
      <c r="A15" s="10" t="s">
        <v>39</v>
      </c>
      <c r="B15" s="10">
        <f t="shared" si="0"/>
        <v>4102500</v>
      </c>
      <c r="C15" s="10" t="str">
        <f>VLOOKUP(I15,Sheet2!D:E,2,0)</f>
        <v>主核：聚能</v>
      </c>
      <c r="D15" s="10">
        <v>4</v>
      </c>
      <c r="E15" s="10">
        <v>1</v>
      </c>
      <c r="F15" s="10">
        <v>2</v>
      </c>
      <c r="G15" s="10">
        <v>500</v>
      </c>
      <c r="H15" s="10">
        <v>0</v>
      </c>
      <c r="I15" s="10">
        <v>2</v>
      </c>
      <c r="J15" s="10">
        <f>IFERROR(INDEX(Sheet3!E:E,MATCH(C15,Sheet3!A:A,0)),G15*10+H15*100)</f>
        <v>5000</v>
      </c>
      <c r="K15" s="10">
        <v>0</v>
      </c>
      <c r="L15" s="10">
        <f>IFERROR(INDEX(Sheet3!G:G,MATCH(C15,Sheet3!A:A,0)),G15*10+20000)</f>
        <v>25000</v>
      </c>
      <c r="M15" s="10">
        <v>5</v>
      </c>
      <c r="N15" s="10">
        <f>VLOOKUP(M15,Sheet2!I:J,2,0)</f>
        <v>5000</v>
      </c>
      <c r="O15" s="10">
        <v>0</v>
      </c>
      <c r="P15" s="10">
        <f t="shared" si="1"/>
        <v>5</v>
      </c>
      <c r="Q15" s="10">
        <v>0</v>
      </c>
    </row>
    <row r="16" spans="1:17" ht="16.5" customHeight="1">
      <c r="A16" s="10" t="s">
        <v>39</v>
      </c>
      <c r="B16" s="10">
        <f t="shared" si="0"/>
        <v>4103100</v>
      </c>
      <c r="C16" s="10" t="str">
        <f>VLOOKUP(I16,Sheet2!D:E,2,0)</f>
        <v>主核：窃夺</v>
      </c>
      <c r="D16" s="10">
        <v>4</v>
      </c>
      <c r="E16" s="10">
        <v>1</v>
      </c>
      <c r="F16" s="10">
        <v>3</v>
      </c>
      <c r="G16" s="10">
        <v>100</v>
      </c>
      <c r="H16" s="10">
        <v>0</v>
      </c>
      <c r="I16" s="10">
        <v>3</v>
      </c>
      <c r="J16" s="10">
        <f>IFERROR(INDEX(Sheet3!E:E,MATCH(C16,Sheet3!A:A,0)),G16*10+H16*100)</f>
        <v>1000</v>
      </c>
      <c r="K16" s="10">
        <v>0</v>
      </c>
      <c r="L16" s="10">
        <f>IFERROR(INDEX(Sheet3!G:G,MATCH(C16,Sheet3!A:A,0)),G16*10+20000)</f>
        <v>21000</v>
      </c>
      <c r="M16" s="10">
        <v>1</v>
      </c>
      <c r="N16" s="10">
        <f>VLOOKUP(M16,Sheet2!I:J,2,0)</f>
        <v>3000</v>
      </c>
      <c r="O16" s="10">
        <v>0</v>
      </c>
      <c r="P16" s="10">
        <f t="shared" si="1"/>
        <v>1</v>
      </c>
      <c r="Q16" s="10">
        <v>0</v>
      </c>
    </row>
    <row r="17" spans="1:17" ht="16.5" customHeight="1">
      <c r="A17" s="10" t="s">
        <v>39</v>
      </c>
      <c r="B17" s="10">
        <f t="shared" si="0"/>
        <v>4103200</v>
      </c>
      <c r="C17" s="10" t="str">
        <f>VLOOKUP(I17,Sheet2!D:E,2,0)</f>
        <v>主核：窃夺</v>
      </c>
      <c r="D17" s="10">
        <v>4</v>
      </c>
      <c r="E17" s="10">
        <v>1</v>
      </c>
      <c r="F17" s="10">
        <v>3</v>
      </c>
      <c r="G17" s="10">
        <v>200</v>
      </c>
      <c r="H17" s="10">
        <v>0</v>
      </c>
      <c r="I17" s="10">
        <v>3</v>
      </c>
      <c r="J17" s="10">
        <f>IFERROR(INDEX(Sheet3!E:E,MATCH(C17,Sheet3!A:A,0)),G17*10+H17*100)</f>
        <v>2000</v>
      </c>
      <c r="K17" s="10">
        <v>0</v>
      </c>
      <c r="L17" s="10">
        <f>IFERROR(INDEX(Sheet3!G:G,MATCH(C17,Sheet3!A:A,0)),G17*10+20000)</f>
        <v>22000</v>
      </c>
      <c r="M17" s="10">
        <v>2</v>
      </c>
      <c r="N17" s="10">
        <f>VLOOKUP(M17,Sheet2!I:J,2,0)</f>
        <v>3500</v>
      </c>
      <c r="O17" s="10">
        <v>0</v>
      </c>
      <c r="P17" s="10">
        <f t="shared" si="1"/>
        <v>2</v>
      </c>
      <c r="Q17" s="10">
        <v>0</v>
      </c>
    </row>
    <row r="18" spans="1:17" ht="16.5" customHeight="1">
      <c r="A18" s="10" t="s">
        <v>39</v>
      </c>
      <c r="B18" s="10">
        <f t="shared" si="0"/>
        <v>4103300</v>
      </c>
      <c r="C18" s="10" t="str">
        <f>VLOOKUP(I18,Sheet2!D:E,2,0)</f>
        <v>主核：窃夺</v>
      </c>
      <c r="D18" s="10">
        <v>4</v>
      </c>
      <c r="E18" s="10">
        <v>1</v>
      </c>
      <c r="F18" s="10">
        <v>3</v>
      </c>
      <c r="G18" s="10">
        <v>300</v>
      </c>
      <c r="H18" s="10">
        <v>0</v>
      </c>
      <c r="I18" s="10">
        <v>3</v>
      </c>
      <c r="J18" s="10">
        <f>IFERROR(INDEX(Sheet3!E:E,MATCH(C18,Sheet3!A:A,0)),G18*10+H18*100)</f>
        <v>3000</v>
      </c>
      <c r="K18" s="10">
        <v>0</v>
      </c>
      <c r="L18" s="10">
        <f>IFERROR(INDEX(Sheet3!G:G,MATCH(C18,Sheet3!A:A,0)),G18*10+20000)</f>
        <v>23000</v>
      </c>
      <c r="M18" s="10">
        <v>3</v>
      </c>
      <c r="N18" s="10">
        <f>VLOOKUP(M18,Sheet2!I:J,2,0)</f>
        <v>4000</v>
      </c>
      <c r="O18" s="10">
        <v>0</v>
      </c>
      <c r="P18" s="10">
        <f t="shared" si="1"/>
        <v>3</v>
      </c>
      <c r="Q18" s="10">
        <v>0</v>
      </c>
    </row>
    <row r="19" spans="1:17" ht="16.5" customHeight="1">
      <c r="A19" s="10" t="s">
        <v>39</v>
      </c>
      <c r="B19" s="10">
        <f t="shared" si="0"/>
        <v>4103400</v>
      </c>
      <c r="C19" s="10" t="str">
        <f>VLOOKUP(I19,Sheet2!D:E,2,0)</f>
        <v>主核：窃夺</v>
      </c>
      <c r="D19" s="10">
        <v>4</v>
      </c>
      <c r="E19" s="10">
        <v>1</v>
      </c>
      <c r="F19" s="10">
        <v>3</v>
      </c>
      <c r="G19" s="10">
        <v>400</v>
      </c>
      <c r="H19" s="10">
        <v>0</v>
      </c>
      <c r="I19" s="10">
        <v>3</v>
      </c>
      <c r="J19" s="10">
        <f>IFERROR(INDEX(Sheet3!E:E,MATCH(C19,Sheet3!A:A,0)),G19*10+H19*100)</f>
        <v>4000</v>
      </c>
      <c r="K19" s="10">
        <v>0</v>
      </c>
      <c r="L19" s="10">
        <f>IFERROR(INDEX(Sheet3!G:G,MATCH(C19,Sheet3!A:A,0)),G19*10+20000)</f>
        <v>24000</v>
      </c>
      <c r="M19" s="10">
        <v>4</v>
      </c>
      <c r="N19" s="10">
        <f>VLOOKUP(M19,Sheet2!I:J,2,0)</f>
        <v>4500</v>
      </c>
      <c r="O19" s="10">
        <v>0</v>
      </c>
      <c r="P19" s="10">
        <f t="shared" si="1"/>
        <v>4</v>
      </c>
      <c r="Q19" s="10">
        <v>0</v>
      </c>
    </row>
    <row r="20" spans="1:17" ht="16.5" customHeight="1">
      <c r="A20" s="10" t="s">
        <v>39</v>
      </c>
      <c r="B20" s="10">
        <f t="shared" si="0"/>
        <v>4103500</v>
      </c>
      <c r="C20" s="10" t="str">
        <f>VLOOKUP(I20,Sheet2!D:E,2,0)</f>
        <v>主核：窃夺</v>
      </c>
      <c r="D20" s="10">
        <v>4</v>
      </c>
      <c r="E20" s="10">
        <v>1</v>
      </c>
      <c r="F20" s="10">
        <v>3</v>
      </c>
      <c r="G20" s="10">
        <v>500</v>
      </c>
      <c r="H20" s="10">
        <v>0</v>
      </c>
      <c r="I20" s="10">
        <v>3</v>
      </c>
      <c r="J20" s="10">
        <f>IFERROR(INDEX(Sheet3!E:E,MATCH(C20,Sheet3!A:A,0)),G20*10+H20*100)</f>
        <v>5000</v>
      </c>
      <c r="K20" s="10">
        <v>0</v>
      </c>
      <c r="L20" s="10">
        <f>IFERROR(INDEX(Sheet3!G:G,MATCH(C20,Sheet3!A:A,0)),G20*10+20000)</f>
        <v>25000</v>
      </c>
      <c r="M20" s="10">
        <v>5</v>
      </c>
      <c r="N20" s="10">
        <f>VLOOKUP(M20,Sheet2!I:J,2,0)</f>
        <v>5000</v>
      </c>
      <c r="O20" s="10">
        <v>0</v>
      </c>
      <c r="P20" s="10">
        <f t="shared" si="1"/>
        <v>5</v>
      </c>
      <c r="Q20" s="10">
        <v>0</v>
      </c>
    </row>
    <row r="21" spans="1:17" ht="16.5" customHeight="1">
      <c r="A21" s="10" t="s">
        <v>39</v>
      </c>
      <c r="B21" s="10">
        <f t="shared" si="0"/>
        <v>4104100</v>
      </c>
      <c r="C21" s="10" t="str">
        <f>VLOOKUP(I21,Sheet2!D:E,2,0)</f>
        <v>主核：先制</v>
      </c>
      <c r="D21" s="10">
        <v>4</v>
      </c>
      <c r="E21" s="10">
        <v>1</v>
      </c>
      <c r="F21" s="10">
        <v>4</v>
      </c>
      <c r="G21" s="10">
        <v>100</v>
      </c>
      <c r="H21" s="10">
        <v>0</v>
      </c>
      <c r="I21" s="10">
        <v>4</v>
      </c>
      <c r="J21" s="10">
        <f>IFERROR(INDEX(Sheet3!E:E,MATCH(C21,Sheet3!A:A,0)),G21*10+H21*100)</f>
        <v>1000</v>
      </c>
      <c r="K21" s="10">
        <v>0</v>
      </c>
      <c r="L21" s="10">
        <f>IFERROR(INDEX(Sheet3!G:G,MATCH(C21,Sheet3!A:A,0)),G21*10+20000)</f>
        <v>21000</v>
      </c>
      <c r="M21" s="10">
        <v>1</v>
      </c>
      <c r="N21" s="10">
        <f>VLOOKUP(M21,Sheet2!I:J,2,0)</f>
        <v>3000</v>
      </c>
      <c r="O21" s="10">
        <v>0</v>
      </c>
      <c r="P21" s="10">
        <f t="shared" si="1"/>
        <v>1</v>
      </c>
      <c r="Q21" s="10">
        <v>0</v>
      </c>
    </row>
    <row r="22" spans="1:17" ht="16.5" customHeight="1">
      <c r="A22" s="10" t="s">
        <v>39</v>
      </c>
      <c r="B22" s="10">
        <f t="shared" si="0"/>
        <v>4104200</v>
      </c>
      <c r="C22" s="10" t="str">
        <f>VLOOKUP(I22,Sheet2!D:E,2,0)</f>
        <v>主核：先制</v>
      </c>
      <c r="D22" s="10">
        <v>4</v>
      </c>
      <c r="E22" s="10">
        <v>1</v>
      </c>
      <c r="F22" s="10">
        <v>4</v>
      </c>
      <c r="G22" s="10">
        <v>200</v>
      </c>
      <c r="H22" s="10">
        <v>0</v>
      </c>
      <c r="I22" s="10">
        <v>4</v>
      </c>
      <c r="J22" s="10">
        <f>IFERROR(INDEX(Sheet3!E:E,MATCH(C22,Sheet3!A:A,0)),G22*10+H22*100)</f>
        <v>2000</v>
      </c>
      <c r="K22" s="10">
        <v>0</v>
      </c>
      <c r="L22" s="10">
        <f>IFERROR(INDEX(Sheet3!G:G,MATCH(C22,Sheet3!A:A,0)),G22*10+20000)</f>
        <v>22000</v>
      </c>
      <c r="M22" s="10">
        <v>2</v>
      </c>
      <c r="N22" s="10">
        <f>VLOOKUP(M22,Sheet2!I:J,2,0)</f>
        <v>3500</v>
      </c>
      <c r="O22" s="10">
        <v>0</v>
      </c>
      <c r="P22" s="10">
        <f t="shared" si="1"/>
        <v>2</v>
      </c>
      <c r="Q22" s="10">
        <v>0</v>
      </c>
    </row>
    <row r="23" spans="1:17" ht="16.5" customHeight="1">
      <c r="A23" s="10" t="s">
        <v>39</v>
      </c>
      <c r="B23" s="10">
        <f t="shared" si="0"/>
        <v>4104300</v>
      </c>
      <c r="C23" s="10" t="str">
        <f>VLOOKUP(I23,Sheet2!D:E,2,0)</f>
        <v>主核：先制</v>
      </c>
      <c r="D23" s="10">
        <v>4</v>
      </c>
      <c r="E23" s="10">
        <v>1</v>
      </c>
      <c r="F23" s="10">
        <v>4</v>
      </c>
      <c r="G23" s="10">
        <v>300</v>
      </c>
      <c r="H23" s="10">
        <v>0</v>
      </c>
      <c r="I23" s="10">
        <v>4</v>
      </c>
      <c r="J23" s="10">
        <f>IFERROR(INDEX(Sheet3!E:E,MATCH(C23,Sheet3!A:A,0)),G23*10+H23*100)</f>
        <v>3000</v>
      </c>
      <c r="K23" s="10">
        <v>0</v>
      </c>
      <c r="L23" s="10">
        <f>IFERROR(INDEX(Sheet3!G:G,MATCH(C23,Sheet3!A:A,0)),G23*10+20000)</f>
        <v>23000</v>
      </c>
      <c r="M23" s="10">
        <v>3</v>
      </c>
      <c r="N23" s="10">
        <f>VLOOKUP(M23,Sheet2!I:J,2,0)</f>
        <v>4000</v>
      </c>
      <c r="O23" s="10">
        <v>0</v>
      </c>
      <c r="P23" s="10">
        <f t="shared" si="1"/>
        <v>3</v>
      </c>
      <c r="Q23" s="10">
        <v>0</v>
      </c>
    </row>
    <row r="24" spans="1:17" ht="16.5" customHeight="1">
      <c r="A24" s="10" t="s">
        <v>39</v>
      </c>
      <c r="B24" s="10">
        <f t="shared" si="0"/>
        <v>4104400</v>
      </c>
      <c r="C24" s="10" t="str">
        <f>VLOOKUP(I24,Sheet2!D:E,2,0)</f>
        <v>主核：先制</v>
      </c>
      <c r="D24" s="10">
        <v>4</v>
      </c>
      <c r="E24" s="10">
        <v>1</v>
      </c>
      <c r="F24" s="10">
        <v>4</v>
      </c>
      <c r="G24" s="10">
        <v>400</v>
      </c>
      <c r="H24" s="10">
        <v>0</v>
      </c>
      <c r="I24" s="10">
        <v>4</v>
      </c>
      <c r="J24" s="10">
        <f>IFERROR(INDEX(Sheet3!E:E,MATCH(C24,Sheet3!A:A,0)),G24*10+H24*100)</f>
        <v>4000</v>
      </c>
      <c r="K24" s="10">
        <v>0</v>
      </c>
      <c r="L24" s="10">
        <f>IFERROR(INDEX(Sheet3!G:G,MATCH(C24,Sheet3!A:A,0)),G24*10+20000)</f>
        <v>24000</v>
      </c>
      <c r="M24" s="10">
        <v>4</v>
      </c>
      <c r="N24" s="10">
        <f>VLOOKUP(M24,Sheet2!I:J,2,0)</f>
        <v>4500</v>
      </c>
      <c r="O24" s="10">
        <v>0</v>
      </c>
      <c r="P24" s="10">
        <f t="shared" si="1"/>
        <v>4</v>
      </c>
      <c r="Q24" s="10">
        <v>0</v>
      </c>
    </row>
    <row r="25" spans="1:17" ht="16.5" customHeight="1">
      <c r="A25" s="10" t="s">
        <v>39</v>
      </c>
      <c r="B25" s="10">
        <f t="shared" si="0"/>
        <v>4104500</v>
      </c>
      <c r="C25" s="10" t="str">
        <f>VLOOKUP(I25,Sheet2!D:E,2,0)</f>
        <v>主核：先制</v>
      </c>
      <c r="D25" s="10">
        <v>4</v>
      </c>
      <c r="E25" s="10">
        <v>1</v>
      </c>
      <c r="F25" s="10">
        <v>4</v>
      </c>
      <c r="G25" s="10">
        <v>500</v>
      </c>
      <c r="H25" s="10">
        <v>0</v>
      </c>
      <c r="I25" s="10">
        <v>4</v>
      </c>
      <c r="J25" s="10">
        <f>IFERROR(INDEX(Sheet3!E:E,MATCH(C25,Sheet3!A:A,0)),G25*10+H25*100)</f>
        <v>5000</v>
      </c>
      <c r="K25" s="10">
        <v>0</v>
      </c>
      <c r="L25" s="10">
        <f>IFERROR(INDEX(Sheet3!G:G,MATCH(C25,Sheet3!A:A,0)),G25*10+20000)</f>
        <v>25000</v>
      </c>
      <c r="M25" s="10">
        <v>5</v>
      </c>
      <c r="N25" s="10">
        <f>VLOOKUP(M25,Sheet2!I:J,2,0)</f>
        <v>5000</v>
      </c>
      <c r="O25" s="10">
        <v>0</v>
      </c>
      <c r="P25" s="10">
        <f t="shared" si="1"/>
        <v>5</v>
      </c>
      <c r="Q25" s="10">
        <v>0</v>
      </c>
    </row>
    <row r="26" spans="1:17" ht="16.5" customHeight="1">
      <c r="A26" s="10" t="s">
        <v>39</v>
      </c>
      <c r="B26" s="10">
        <f t="shared" si="0"/>
        <v>4105100</v>
      </c>
      <c r="C26" s="10" t="str">
        <f>VLOOKUP(I26,Sheet2!D:E,2,0)</f>
        <v>主核：共振</v>
      </c>
      <c r="D26" s="10">
        <v>4</v>
      </c>
      <c r="E26" s="10">
        <v>1</v>
      </c>
      <c r="F26" s="10">
        <v>5</v>
      </c>
      <c r="G26" s="10">
        <v>100</v>
      </c>
      <c r="H26" s="10">
        <v>0</v>
      </c>
      <c r="I26" s="10">
        <v>5</v>
      </c>
      <c r="J26" s="10">
        <f>IFERROR(INDEX(Sheet3!E:E,MATCH(C26,Sheet3!A:A,0)),G26*10+H26*100)</f>
        <v>1000</v>
      </c>
      <c r="K26" s="10">
        <v>0</v>
      </c>
      <c r="L26" s="10">
        <f>IFERROR(INDEX(Sheet3!G:G,MATCH(C26,Sheet3!A:A,0)),G26*10+20000)</f>
        <v>21000</v>
      </c>
      <c r="M26" s="10">
        <v>1</v>
      </c>
      <c r="N26" s="10">
        <f>VLOOKUP(M26,Sheet2!I:J,2,0)</f>
        <v>3000</v>
      </c>
      <c r="O26" s="10">
        <v>0</v>
      </c>
      <c r="P26" s="10">
        <f t="shared" si="1"/>
        <v>1</v>
      </c>
      <c r="Q26" s="10">
        <v>0</v>
      </c>
    </row>
    <row r="27" spans="1:17" ht="16.5" customHeight="1">
      <c r="A27" s="10" t="s">
        <v>39</v>
      </c>
      <c r="B27" s="10">
        <f t="shared" si="0"/>
        <v>4105200</v>
      </c>
      <c r="C27" s="10" t="str">
        <f>VLOOKUP(I27,Sheet2!D:E,2,0)</f>
        <v>主核：共振</v>
      </c>
      <c r="D27" s="10">
        <v>4</v>
      </c>
      <c r="E27" s="10">
        <v>1</v>
      </c>
      <c r="F27" s="10">
        <v>5</v>
      </c>
      <c r="G27" s="10">
        <v>200</v>
      </c>
      <c r="H27" s="10">
        <v>0</v>
      </c>
      <c r="I27" s="10">
        <v>5</v>
      </c>
      <c r="J27" s="10">
        <f>IFERROR(INDEX(Sheet3!E:E,MATCH(C27,Sheet3!A:A,0)),G27*10+H27*100)</f>
        <v>2000</v>
      </c>
      <c r="K27" s="10">
        <v>0</v>
      </c>
      <c r="L27" s="10">
        <f>IFERROR(INDEX(Sheet3!G:G,MATCH(C27,Sheet3!A:A,0)),G27*10+20000)</f>
        <v>22000</v>
      </c>
      <c r="M27" s="10">
        <v>2</v>
      </c>
      <c r="N27" s="10">
        <f>VLOOKUP(M27,Sheet2!I:J,2,0)</f>
        <v>3500</v>
      </c>
      <c r="O27" s="10">
        <v>0</v>
      </c>
      <c r="P27" s="10">
        <f t="shared" si="1"/>
        <v>2</v>
      </c>
      <c r="Q27" s="10">
        <v>0</v>
      </c>
    </row>
    <row r="28" spans="1:17" ht="16.5" customHeight="1">
      <c r="A28" s="10" t="s">
        <v>39</v>
      </c>
      <c r="B28" s="10">
        <f t="shared" si="0"/>
        <v>4105300</v>
      </c>
      <c r="C28" s="10" t="str">
        <f>VLOOKUP(I28,Sheet2!D:E,2,0)</f>
        <v>主核：共振</v>
      </c>
      <c r="D28" s="10">
        <v>4</v>
      </c>
      <c r="E28" s="10">
        <v>1</v>
      </c>
      <c r="F28" s="10">
        <v>5</v>
      </c>
      <c r="G28" s="10">
        <v>300</v>
      </c>
      <c r="H28" s="10">
        <v>0</v>
      </c>
      <c r="I28" s="10">
        <v>5</v>
      </c>
      <c r="J28" s="10">
        <f>IFERROR(INDEX(Sheet3!E:E,MATCH(C28,Sheet3!A:A,0)),G28*10+H28*100)</f>
        <v>3000</v>
      </c>
      <c r="K28" s="10">
        <v>0</v>
      </c>
      <c r="L28" s="10">
        <f>IFERROR(INDEX(Sheet3!G:G,MATCH(C28,Sheet3!A:A,0)),G28*10+20000)</f>
        <v>23000</v>
      </c>
      <c r="M28" s="10">
        <v>3</v>
      </c>
      <c r="N28" s="10">
        <f>VLOOKUP(M28,Sheet2!I:J,2,0)</f>
        <v>4000</v>
      </c>
      <c r="O28" s="10">
        <v>0</v>
      </c>
      <c r="P28" s="10">
        <f t="shared" si="1"/>
        <v>3</v>
      </c>
      <c r="Q28" s="10">
        <v>0</v>
      </c>
    </row>
    <row r="29" spans="1:17" ht="16.5" customHeight="1">
      <c r="A29" s="10" t="s">
        <v>39</v>
      </c>
      <c r="B29" s="10">
        <f t="shared" si="0"/>
        <v>4105400</v>
      </c>
      <c r="C29" s="10" t="str">
        <f>VLOOKUP(I29,Sheet2!D:E,2,0)</f>
        <v>主核：共振</v>
      </c>
      <c r="D29" s="10">
        <v>4</v>
      </c>
      <c r="E29" s="10">
        <v>1</v>
      </c>
      <c r="F29" s="10">
        <v>5</v>
      </c>
      <c r="G29" s="10">
        <v>400</v>
      </c>
      <c r="H29" s="10">
        <v>0</v>
      </c>
      <c r="I29" s="10">
        <v>5</v>
      </c>
      <c r="J29" s="10">
        <f>IFERROR(INDEX(Sheet3!E:E,MATCH(C29,Sheet3!A:A,0)),G29*10+H29*100)</f>
        <v>4000</v>
      </c>
      <c r="K29" s="10">
        <v>0</v>
      </c>
      <c r="L29" s="10">
        <f>IFERROR(INDEX(Sheet3!G:G,MATCH(C29,Sheet3!A:A,0)),G29*10+20000)</f>
        <v>24000</v>
      </c>
      <c r="M29" s="10">
        <v>4</v>
      </c>
      <c r="N29" s="10">
        <f>VLOOKUP(M29,Sheet2!I:J,2,0)</f>
        <v>4500</v>
      </c>
      <c r="O29" s="10">
        <v>0</v>
      </c>
      <c r="P29" s="10">
        <f t="shared" si="1"/>
        <v>4</v>
      </c>
      <c r="Q29" s="10">
        <v>0</v>
      </c>
    </row>
    <row r="30" spans="1:17" ht="16.5" customHeight="1">
      <c r="A30" s="10" t="s">
        <v>39</v>
      </c>
      <c r="B30" s="10">
        <f t="shared" si="0"/>
        <v>4105500</v>
      </c>
      <c r="C30" s="10" t="str">
        <f>VLOOKUP(I30,Sheet2!D:E,2,0)</f>
        <v>主核：共振</v>
      </c>
      <c r="D30" s="10">
        <v>4</v>
      </c>
      <c r="E30" s="10">
        <v>1</v>
      </c>
      <c r="F30" s="10">
        <v>5</v>
      </c>
      <c r="G30" s="10">
        <v>500</v>
      </c>
      <c r="H30" s="10">
        <v>0</v>
      </c>
      <c r="I30" s="10">
        <v>5</v>
      </c>
      <c r="J30" s="10">
        <f>IFERROR(INDEX(Sheet3!E:E,MATCH(C30,Sheet3!A:A,0)),G30*10+H30*100)</f>
        <v>5000</v>
      </c>
      <c r="K30" s="10">
        <v>0</v>
      </c>
      <c r="L30" s="10">
        <f>IFERROR(INDEX(Sheet3!G:G,MATCH(C30,Sheet3!A:A,0)),G30*10+20000)</f>
        <v>25000</v>
      </c>
      <c r="M30" s="10">
        <v>5</v>
      </c>
      <c r="N30" s="10">
        <f>VLOOKUP(M30,Sheet2!I:J,2,0)</f>
        <v>5000</v>
      </c>
      <c r="O30" s="10">
        <v>0</v>
      </c>
      <c r="P30" s="10">
        <f t="shared" si="1"/>
        <v>5</v>
      </c>
      <c r="Q30" s="10">
        <v>0</v>
      </c>
    </row>
    <row r="31" spans="1:17" ht="16.5" customHeight="1">
      <c r="A31" s="10" t="s">
        <v>39</v>
      </c>
      <c r="B31" s="10">
        <f t="shared" si="0"/>
        <v>4106100</v>
      </c>
      <c r="C31" s="10" t="str">
        <f>VLOOKUP(I31,Sheet2!D:E,2,0)</f>
        <v>主核：终结</v>
      </c>
      <c r="D31" s="10">
        <v>4</v>
      </c>
      <c r="E31" s="10">
        <v>1</v>
      </c>
      <c r="F31" s="10">
        <v>6</v>
      </c>
      <c r="G31" s="10">
        <v>100</v>
      </c>
      <c r="H31" s="10">
        <v>0</v>
      </c>
      <c r="I31" s="10">
        <v>6</v>
      </c>
      <c r="J31" s="10">
        <f>IFERROR(INDEX(Sheet3!E:E,MATCH(C31,Sheet3!A:A,0)),G31*10+H31*100)</f>
        <v>1000</v>
      </c>
      <c r="K31" s="10">
        <v>0</v>
      </c>
      <c r="L31" s="10">
        <f>IFERROR(INDEX(Sheet3!G:G,MATCH(C31,Sheet3!A:A,0)),G31*10+20000)</f>
        <v>21000</v>
      </c>
      <c r="M31" s="10">
        <v>1</v>
      </c>
      <c r="N31" s="10">
        <f>VLOOKUP(M31,Sheet2!I:J,2,0)</f>
        <v>3000</v>
      </c>
      <c r="O31" s="10">
        <v>0</v>
      </c>
      <c r="P31" s="10">
        <f t="shared" si="1"/>
        <v>1</v>
      </c>
      <c r="Q31" s="10">
        <v>0</v>
      </c>
    </row>
    <row r="32" spans="1:17" ht="16.5" customHeight="1">
      <c r="A32" s="10" t="s">
        <v>39</v>
      </c>
      <c r="B32" s="10">
        <f t="shared" si="0"/>
        <v>4106200</v>
      </c>
      <c r="C32" s="10" t="str">
        <f>VLOOKUP(I32,Sheet2!D:E,2,0)</f>
        <v>主核：终结</v>
      </c>
      <c r="D32" s="10">
        <v>4</v>
      </c>
      <c r="E32" s="10">
        <v>1</v>
      </c>
      <c r="F32" s="10">
        <v>6</v>
      </c>
      <c r="G32" s="10">
        <v>200</v>
      </c>
      <c r="H32" s="10">
        <v>0</v>
      </c>
      <c r="I32" s="10">
        <v>6</v>
      </c>
      <c r="J32" s="10">
        <f>IFERROR(INDEX(Sheet3!E:E,MATCH(C32,Sheet3!A:A,0)),G32*10+H32*100)</f>
        <v>2000</v>
      </c>
      <c r="K32" s="10">
        <v>0</v>
      </c>
      <c r="L32" s="10">
        <f>IFERROR(INDEX(Sheet3!G:G,MATCH(C32,Sheet3!A:A,0)),G32*10+20000)</f>
        <v>22000</v>
      </c>
      <c r="M32" s="10">
        <v>2</v>
      </c>
      <c r="N32" s="10">
        <f>VLOOKUP(M32,Sheet2!I:J,2,0)</f>
        <v>3500</v>
      </c>
      <c r="O32" s="10">
        <v>0</v>
      </c>
      <c r="P32" s="10">
        <f t="shared" si="1"/>
        <v>2</v>
      </c>
      <c r="Q32" s="10">
        <v>0</v>
      </c>
    </row>
    <row r="33" spans="1:17" ht="16.5" customHeight="1">
      <c r="A33" s="10" t="s">
        <v>39</v>
      </c>
      <c r="B33" s="10">
        <f t="shared" si="0"/>
        <v>4106300</v>
      </c>
      <c r="C33" s="10" t="str">
        <f>VLOOKUP(I33,Sheet2!D:E,2,0)</f>
        <v>主核：终结</v>
      </c>
      <c r="D33" s="10">
        <v>4</v>
      </c>
      <c r="E33" s="10">
        <v>1</v>
      </c>
      <c r="F33" s="10">
        <v>6</v>
      </c>
      <c r="G33" s="10">
        <v>300</v>
      </c>
      <c r="H33" s="10">
        <v>0</v>
      </c>
      <c r="I33" s="10">
        <v>6</v>
      </c>
      <c r="J33" s="10">
        <f>IFERROR(INDEX(Sheet3!E:E,MATCH(C33,Sheet3!A:A,0)),G33*10+H33*100)</f>
        <v>3000</v>
      </c>
      <c r="K33" s="10">
        <v>0</v>
      </c>
      <c r="L33" s="10">
        <f>IFERROR(INDEX(Sheet3!G:G,MATCH(C33,Sheet3!A:A,0)),G33*10+20000)</f>
        <v>23000</v>
      </c>
      <c r="M33" s="10">
        <v>3</v>
      </c>
      <c r="N33" s="10">
        <f>VLOOKUP(M33,Sheet2!I:J,2,0)</f>
        <v>4000</v>
      </c>
      <c r="O33" s="10">
        <v>0</v>
      </c>
      <c r="P33" s="10">
        <f t="shared" si="1"/>
        <v>3</v>
      </c>
      <c r="Q33" s="10">
        <v>0</v>
      </c>
    </row>
    <row r="34" spans="1:17" ht="16.5" customHeight="1">
      <c r="A34" s="10" t="s">
        <v>39</v>
      </c>
      <c r="B34" s="10">
        <f t="shared" si="0"/>
        <v>4106400</v>
      </c>
      <c r="C34" s="10" t="str">
        <f>VLOOKUP(I34,Sheet2!D:E,2,0)</f>
        <v>主核：终结</v>
      </c>
      <c r="D34" s="10">
        <v>4</v>
      </c>
      <c r="E34" s="10">
        <v>1</v>
      </c>
      <c r="F34" s="10">
        <v>6</v>
      </c>
      <c r="G34" s="10">
        <v>400</v>
      </c>
      <c r="H34" s="10">
        <v>0</v>
      </c>
      <c r="I34" s="10">
        <v>6</v>
      </c>
      <c r="J34" s="10">
        <f>IFERROR(INDEX(Sheet3!E:E,MATCH(C34,Sheet3!A:A,0)),G34*10+H34*100)</f>
        <v>4000</v>
      </c>
      <c r="K34" s="10">
        <v>0</v>
      </c>
      <c r="L34" s="10">
        <f>IFERROR(INDEX(Sheet3!G:G,MATCH(C34,Sheet3!A:A,0)),G34*10+20000)</f>
        <v>24000</v>
      </c>
      <c r="M34" s="10">
        <v>4</v>
      </c>
      <c r="N34" s="10">
        <f>VLOOKUP(M34,Sheet2!I:J,2,0)</f>
        <v>4500</v>
      </c>
      <c r="O34" s="10">
        <v>0</v>
      </c>
      <c r="P34" s="10">
        <f t="shared" si="1"/>
        <v>4</v>
      </c>
      <c r="Q34" s="10">
        <v>0</v>
      </c>
    </row>
    <row r="35" spans="1:17" ht="16.5" customHeight="1">
      <c r="A35" s="10" t="s">
        <v>39</v>
      </c>
      <c r="B35" s="10">
        <f t="shared" si="0"/>
        <v>4106500</v>
      </c>
      <c r="C35" s="10" t="str">
        <f>VLOOKUP(I35,Sheet2!D:E,2,0)</f>
        <v>主核：终结</v>
      </c>
      <c r="D35" s="10">
        <v>4</v>
      </c>
      <c r="E35" s="10">
        <v>1</v>
      </c>
      <c r="F35" s="10">
        <v>6</v>
      </c>
      <c r="G35" s="10">
        <v>500</v>
      </c>
      <c r="H35" s="10">
        <v>0</v>
      </c>
      <c r="I35" s="10">
        <v>6</v>
      </c>
      <c r="J35" s="10">
        <f>IFERROR(INDEX(Sheet3!E:E,MATCH(C35,Sheet3!A:A,0)),G35*10+H35*100)</f>
        <v>5000</v>
      </c>
      <c r="K35" s="10">
        <v>0</v>
      </c>
      <c r="L35" s="10">
        <f>IFERROR(INDEX(Sheet3!G:G,MATCH(C35,Sheet3!A:A,0)),G35*10+20000)</f>
        <v>25000</v>
      </c>
      <c r="M35" s="10">
        <v>5</v>
      </c>
      <c r="N35" s="10">
        <f>VLOOKUP(M35,Sheet2!I:J,2,0)</f>
        <v>5000</v>
      </c>
      <c r="O35" s="10">
        <v>0</v>
      </c>
      <c r="P35" s="10">
        <f t="shared" si="1"/>
        <v>5</v>
      </c>
      <c r="Q35" s="10">
        <v>0</v>
      </c>
    </row>
    <row r="36" spans="1:17" ht="16.5" customHeight="1">
      <c r="A36" s="10" t="s">
        <v>39</v>
      </c>
      <c r="B36" s="10">
        <f t="shared" si="0"/>
        <v>4107100</v>
      </c>
      <c r="C36" s="10" t="str">
        <f>VLOOKUP(I36,Sheet2!D:E,2,0)</f>
        <v>主核：破甲</v>
      </c>
      <c r="D36" s="10">
        <v>4</v>
      </c>
      <c r="E36" s="10">
        <v>1</v>
      </c>
      <c r="F36" s="10">
        <v>7</v>
      </c>
      <c r="G36" s="10">
        <v>100</v>
      </c>
      <c r="H36" s="10">
        <v>0</v>
      </c>
      <c r="I36" s="10">
        <v>7</v>
      </c>
      <c r="J36" s="10">
        <f>IFERROR(INDEX(Sheet3!E:E,MATCH(C36,Sheet3!A:A,0)),G36*10+H36*100)</f>
        <v>1000</v>
      </c>
      <c r="K36" s="10">
        <v>0</v>
      </c>
      <c r="L36" s="10">
        <f>IFERROR(INDEX(Sheet3!G:G,MATCH(C36,Sheet3!A:A,0)),G36*10+20000)</f>
        <v>21000</v>
      </c>
      <c r="M36" s="10">
        <v>1</v>
      </c>
      <c r="N36" s="10">
        <f>VLOOKUP(M36,Sheet2!I:J,2,0)</f>
        <v>3000</v>
      </c>
      <c r="O36" s="10">
        <v>0</v>
      </c>
      <c r="P36" s="10">
        <f t="shared" si="1"/>
        <v>1</v>
      </c>
      <c r="Q36" s="10">
        <v>0</v>
      </c>
    </row>
    <row r="37" spans="1:17" ht="16.5" customHeight="1">
      <c r="A37" s="10" t="s">
        <v>39</v>
      </c>
      <c r="B37" s="10">
        <f t="shared" si="0"/>
        <v>4107200</v>
      </c>
      <c r="C37" s="10" t="str">
        <f>VLOOKUP(I37,Sheet2!D:E,2,0)</f>
        <v>主核：破甲</v>
      </c>
      <c r="D37" s="10">
        <v>4</v>
      </c>
      <c r="E37" s="10">
        <v>1</v>
      </c>
      <c r="F37" s="10">
        <v>7</v>
      </c>
      <c r="G37" s="10">
        <v>200</v>
      </c>
      <c r="H37" s="10">
        <v>0</v>
      </c>
      <c r="I37" s="10">
        <v>7</v>
      </c>
      <c r="J37" s="10">
        <f>IFERROR(INDEX(Sheet3!E:E,MATCH(C37,Sheet3!A:A,0)),G37*10+H37*100)</f>
        <v>2000</v>
      </c>
      <c r="K37" s="10">
        <v>0</v>
      </c>
      <c r="L37" s="10">
        <f>IFERROR(INDEX(Sheet3!G:G,MATCH(C37,Sheet3!A:A,0)),G37*10+20000)</f>
        <v>22000</v>
      </c>
      <c r="M37" s="10">
        <v>2</v>
      </c>
      <c r="N37" s="10">
        <f>VLOOKUP(M37,Sheet2!I:J,2,0)</f>
        <v>3500</v>
      </c>
      <c r="O37" s="10">
        <v>0</v>
      </c>
      <c r="P37" s="10">
        <f t="shared" si="1"/>
        <v>2</v>
      </c>
      <c r="Q37" s="10">
        <v>0</v>
      </c>
    </row>
    <row r="38" spans="1:17" ht="16.5" customHeight="1">
      <c r="A38" s="10" t="s">
        <v>39</v>
      </c>
      <c r="B38" s="10">
        <f t="shared" si="0"/>
        <v>4107300</v>
      </c>
      <c r="C38" s="10" t="str">
        <f>VLOOKUP(I38,Sheet2!D:E,2,0)</f>
        <v>主核：破甲</v>
      </c>
      <c r="D38" s="10">
        <v>4</v>
      </c>
      <c r="E38" s="10">
        <v>1</v>
      </c>
      <c r="F38" s="10">
        <v>7</v>
      </c>
      <c r="G38" s="10">
        <v>300</v>
      </c>
      <c r="H38" s="10">
        <v>0</v>
      </c>
      <c r="I38" s="10">
        <v>7</v>
      </c>
      <c r="J38" s="10">
        <f>IFERROR(INDEX(Sheet3!E:E,MATCH(C38,Sheet3!A:A,0)),G38*10+H38*100)</f>
        <v>3000</v>
      </c>
      <c r="K38" s="10">
        <v>0</v>
      </c>
      <c r="L38" s="10">
        <f>IFERROR(INDEX(Sheet3!G:G,MATCH(C38,Sheet3!A:A,0)),G38*10+20000)</f>
        <v>23000</v>
      </c>
      <c r="M38" s="10">
        <v>3</v>
      </c>
      <c r="N38" s="10">
        <f>VLOOKUP(M38,Sheet2!I:J,2,0)</f>
        <v>4000</v>
      </c>
      <c r="O38" s="10">
        <v>0</v>
      </c>
      <c r="P38" s="10">
        <f t="shared" ref="P38:P69" si="2">M38</f>
        <v>3</v>
      </c>
      <c r="Q38" s="10">
        <v>0</v>
      </c>
    </row>
    <row r="39" spans="1:17" ht="16.5" customHeight="1">
      <c r="A39" s="10" t="s">
        <v>39</v>
      </c>
      <c r="B39" s="10">
        <f t="shared" si="0"/>
        <v>4107400</v>
      </c>
      <c r="C39" s="10" t="str">
        <f>VLOOKUP(I39,Sheet2!D:E,2,0)</f>
        <v>主核：破甲</v>
      </c>
      <c r="D39" s="10">
        <v>4</v>
      </c>
      <c r="E39" s="10">
        <v>1</v>
      </c>
      <c r="F39" s="10">
        <v>7</v>
      </c>
      <c r="G39" s="10">
        <v>400</v>
      </c>
      <c r="H39" s="10">
        <v>0</v>
      </c>
      <c r="I39" s="10">
        <v>7</v>
      </c>
      <c r="J39" s="10">
        <f>IFERROR(INDEX(Sheet3!E:E,MATCH(C39,Sheet3!A:A,0)),G39*10+H39*100)</f>
        <v>4000</v>
      </c>
      <c r="K39" s="10">
        <v>0</v>
      </c>
      <c r="L39" s="10">
        <f>IFERROR(INDEX(Sheet3!G:G,MATCH(C39,Sheet3!A:A,0)),G39*10+20000)</f>
        <v>24000</v>
      </c>
      <c r="M39" s="10">
        <v>4</v>
      </c>
      <c r="N39" s="10">
        <f>VLOOKUP(M39,Sheet2!I:J,2,0)</f>
        <v>4500</v>
      </c>
      <c r="O39" s="10">
        <v>0</v>
      </c>
      <c r="P39" s="10">
        <f t="shared" si="2"/>
        <v>4</v>
      </c>
      <c r="Q39" s="10">
        <v>0</v>
      </c>
    </row>
    <row r="40" spans="1:17" ht="16.5" customHeight="1">
      <c r="A40" s="10" t="s">
        <v>39</v>
      </c>
      <c r="B40" s="10">
        <f t="shared" si="0"/>
        <v>4107500</v>
      </c>
      <c r="C40" s="10" t="str">
        <f>VLOOKUP(I40,Sheet2!D:E,2,0)</f>
        <v>主核：破甲</v>
      </c>
      <c r="D40" s="10">
        <v>4</v>
      </c>
      <c r="E40" s="10">
        <v>1</v>
      </c>
      <c r="F40" s="10">
        <v>7</v>
      </c>
      <c r="G40" s="10">
        <v>500</v>
      </c>
      <c r="H40" s="10">
        <v>0</v>
      </c>
      <c r="I40" s="10">
        <v>7</v>
      </c>
      <c r="J40" s="10">
        <f>IFERROR(INDEX(Sheet3!E:E,MATCH(C40,Sheet3!A:A,0)),G40*10+H40*100)</f>
        <v>5000</v>
      </c>
      <c r="K40" s="10">
        <v>0</v>
      </c>
      <c r="L40" s="10">
        <f>IFERROR(INDEX(Sheet3!G:G,MATCH(C40,Sheet3!A:A,0)),G40*10+20000)</f>
        <v>25000</v>
      </c>
      <c r="M40" s="10">
        <v>5</v>
      </c>
      <c r="N40" s="10">
        <f>VLOOKUP(M40,Sheet2!I:J,2,0)</f>
        <v>5000</v>
      </c>
      <c r="O40" s="10">
        <v>0</v>
      </c>
      <c r="P40" s="10">
        <f t="shared" si="2"/>
        <v>5</v>
      </c>
      <c r="Q40" s="10">
        <v>0</v>
      </c>
    </row>
    <row r="41" spans="1:17" ht="16.5" customHeight="1">
      <c r="A41" s="10" t="s">
        <v>39</v>
      </c>
      <c r="B41" s="10">
        <f t="shared" si="0"/>
        <v>4108100</v>
      </c>
      <c r="C41" s="10" t="str">
        <f>VLOOKUP(I41,Sheet2!D:E,2,0)</f>
        <v>主核：坚韧</v>
      </c>
      <c r="D41" s="10">
        <v>4</v>
      </c>
      <c r="E41" s="10">
        <v>1</v>
      </c>
      <c r="F41" s="10">
        <v>8</v>
      </c>
      <c r="G41" s="10">
        <v>100</v>
      </c>
      <c r="H41" s="10">
        <v>0</v>
      </c>
      <c r="I41" s="10">
        <v>8</v>
      </c>
      <c r="J41" s="10">
        <f>IFERROR(INDEX(Sheet3!E:E,MATCH(C41,Sheet3!A:A,0)),G41*10+H41*100)</f>
        <v>1000</v>
      </c>
      <c r="K41" s="10">
        <v>0</v>
      </c>
      <c r="L41" s="10">
        <f>IFERROR(INDEX(Sheet3!G:G,MATCH(C41,Sheet3!A:A,0)),G41*10+20000)</f>
        <v>21000</v>
      </c>
      <c r="M41" s="10">
        <v>1</v>
      </c>
      <c r="N41" s="10">
        <f>VLOOKUP(M41,Sheet2!I:J,2,0)</f>
        <v>3000</v>
      </c>
      <c r="O41" s="10">
        <v>0</v>
      </c>
      <c r="P41" s="10">
        <f t="shared" si="2"/>
        <v>1</v>
      </c>
      <c r="Q41" s="10">
        <v>0</v>
      </c>
    </row>
    <row r="42" spans="1:17" ht="16.5" customHeight="1">
      <c r="A42" s="10" t="s">
        <v>39</v>
      </c>
      <c r="B42" s="10">
        <f t="shared" si="0"/>
        <v>4108200</v>
      </c>
      <c r="C42" s="10" t="str">
        <f>VLOOKUP(I42,Sheet2!D:E,2,0)</f>
        <v>主核：坚韧</v>
      </c>
      <c r="D42" s="10">
        <v>4</v>
      </c>
      <c r="E42" s="10">
        <v>1</v>
      </c>
      <c r="F42" s="10">
        <v>8</v>
      </c>
      <c r="G42" s="10">
        <v>200</v>
      </c>
      <c r="H42" s="10">
        <v>0</v>
      </c>
      <c r="I42" s="10">
        <v>8</v>
      </c>
      <c r="J42" s="10">
        <f>IFERROR(INDEX(Sheet3!E:E,MATCH(C42,Sheet3!A:A,0)),G42*10+H42*100)</f>
        <v>2000</v>
      </c>
      <c r="K42" s="10">
        <v>0</v>
      </c>
      <c r="L42" s="10">
        <f>IFERROR(INDEX(Sheet3!G:G,MATCH(C42,Sheet3!A:A,0)),G42*10+20000)</f>
        <v>22000</v>
      </c>
      <c r="M42" s="10">
        <v>2</v>
      </c>
      <c r="N42" s="10">
        <f>VLOOKUP(M42,Sheet2!I:J,2,0)</f>
        <v>3500</v>
      </c>
      <c r="O42" s="10">
        <v>0</v>
      </c>
      <c r="P42" s="10">
        <f t="shared" si="2"/>
        <v>2</v>
      </c>
      <c r="Q42" s="10">
        <v>0</v>
      </c>
    </row>
    <row r="43" spans="1:17" ht="16.5" customHeight="1">
      <c r="A43" s="10" t="s">
        <v>39</v>
      </c>
      <c r="B43" s="10">
        <f t="shared" si="0"/>
        <v>4108300</v>
      </c>
      <c r="C43" s="10" t="str">
        <f>VLOOKUP(I43,Sheet2!D:E,2,0)</f>
        <v>主核：坚韧</v>
      </c>
      <c r="D43" s="10">
        <v>4</v>
      </c>
      <c r="E43" s="10">
        <v>1</v>
      </c>
      <c r="F43" s="10">
        <v>8</v>
      </c>
      <c r="G43" s="10">
        <v>300</v>
      </c>
      <c r="H43" s="10">
        <v>0</v>
      </c>
      <c r="I43" s="10">
        <v>8</v>
      </c>
      <c r="J43" s="10">
        <f>IFERROR(INDEX(Sheet3!E:E,MATCH(C43,Sheet3!A:A,0)),G43*10+H43*100)</f>
        <v>3000</v>
      </c>
      <c r="K43" s="10">
        <v>0</v>
      </c>
      <c r="L43" s="10">
        <f>IFERROR(INDEX(Sheet3!G:G,MATCH(C43,Sheet3!A:A,0)),G43*10+20000)</f>
        <v>23000</v>
      </c>
      <c r="M43" s="10">
        <v>3</v>
      </c>
      <c r="N43" s="10">
        <f>VLOOKUP(M43,Sheet2!I:J,2,0)</f>
        <v>4000</v>
      </c>
      <c r="O43" s="10">
        <v>0</v>
      </c>
      <c r="P43" s="10">
        <f t="shared" si="2"/>
        <v>3</v>
      </c>
      <c r="Q43" s="10">
        <v>0</v>
      </c>
    </row>
    <row r="44" spans="1:17" ht="16.5" customHeight="1">
      <c r="A44" s="10" t="s">
        <v>39</v>
      </c>
      <c r="B44" s="10">
        <f t="shared" si="0"/>
        <v>4108400</v>
      </c>
      <c r="C44" s="10" t="str">
        <f>VLOOKUP(I44,Sheet2!D:E,2,0)</f>
        <v>主核：坚韧</v>
      </c>
      <c r="D44" s="10">
        <v>4</v>
      </c>
      <c r="E44" s="10">
        <v>1</v>
      </c>
      <c r="F44" s="10">
        <v>8</v>
      </c>
      <c r="G44" s="10">
        <v>400</v>
      </c>
      <c r="H44" s="10">
        <v>0</v>
      </c>
      <c r="I44" s="10">
        <v>8</v>
      </c>
      <c r="J44" s="10">
        <f>IFERROR(INDEX(Sheet3!E:E,MATCH(C44,Sheet3!A:A,0)),G44*10+H44*100)</f>
        <v>4000</v>
      </c>
      <c r="K44" s="10">
        <v>0</v>
      </c>
      <c r="L44" s="10">
        <f>IFERROR(INDEX(Sheet3!G:G,MATCH(C44,Sheet3!A:A,0)),G44*10+20000)</f>
        <v>24000</v>
      </c>
      <c r="M44" s="10">
        <v>4</v>
      </c>
      <c r="N44" s="10">
        <f>VLOOKUP(M44,Sheet2!I:J,2,0)</f>
        <v>4500</v>
      </c>
      <c r="O44" s="10">
        <v>0</v>
      </c>
      <c r="P44" s="10">
        <f t="shared" si="2"/>
        <v>4</v>
      </c>
      <c r="Q44" s="10">
        <v>0</v>
      </c>
    </row>
    <row r="45" spans="1:17" ht="16.5" customHeight="1">
      <c r="A45" s="10" t="s">
        <v>39</v>
      </c>
      <c r="B45" s="10">
        <f t="shared" si="0"/>
        <v>4108500</v>
      </c>
      <c r="C45" s="10" t="str">
        <f>VLOOKUP(I45,Sheet2!D:E,2,0)</f>
        <v>主核：坚韧</v>
      </c>
      <c r="D45" s="10">
        <v>4</v>
      </c>
      <c r="E45" s="10">
        <v>1</v>
      </c>
      <c r="F45" s="10">
        <v>8</v>
      </c>
      <c r="G45" s="10">
        <v>500</v>
      </c>
      <c r="H45" s="10">
        <v>0</v>
      </c>
      <c r="I45" s="10">
        <v>8</v>
      </c>
      <c r="J45" s="10">
        <f>IFERROR(INDEX(Sheet3!E:E,MATCH(C45,Sheet3!A:A,0)),G45*10+H45*100)</f>
        <v>5000</v>
      </c>
      <c r="K45" s="10">
        <v>0</v>
      </c>
      <c r="L45" s="10">
        <f>IFERROR(INDEX(Sheet3!G:G,MATCH(C45,Sheet3!A:A,0)),G45*10+20000)</f>
        <v>25000</v>
      </c>
      <c r="M45" s="10">
        <v>5</v>
      </c>
      <c r="N45" s="10">
        <f>VLOOKUP(M45,Sheet2!I:J,2,0)</f>
        <v>5000</v>
      </c>
      <c r="O45" s="10">
        <v>0</v>
      </c>
      <c r="P45" s="10">
        <f t="shared" si="2"/>
        <v>5</v>
      </c>
      <c r="Q45" s="10">
        <v>0</v>
      </c>
    </row>
    <row r="46" spans="1:17" ht="16.5" customHeight="1">
      <c r="A46" s="10" t="s">
        <v>39</v>
      </c>
      <c r="B46" s="10">
        <f t="shared" si="0"/>
        <v>4109100</v>
      </c>
      <c r="C46" s="10" t="str">
        <f>VLOOKUP(I46,Sheet2!D:E,2,0)</f>
        <v>主核：钢骨</v>
      </c>
      <c r="D46" s="10">
        <v>4</v>
      </c>
      <c r="E46" s="10">
        <v>1</v>
      </c>
      <c r="F46" s="10">
        <v>9</v>
      </c>
      <c r="G46" s="10">
        <v>100</v>
      </c>
      <c r="H46" s="10">
        <v>0</v>
      </c>
      <c r="I46" s="10">
        <v>9</v>
      </c>
      <c r="J46" s="10">
        <f>IFERROR(INDEX(Sheet3!E:E,MATCH(C46,Sheet3!A:A,0)),G46*10+H46*100)</f>
        <v>1000</v>
      </c>
      <c r="K46" s="10">
        <v>0</v>
      </c>
      <c r="L46" s="10">
        <f>IFERROR(INDEX(Sheet3!G:G,MATCH(C46,Sheet3!A:A,0)),G46*10+20000)</f>
        <v>21000</v>
      </c>
      <c r="M46" s="10">
        <v>1</v>
      </c>
      <c r="N46" s="10">
        <f>VLOOKUP(M46,Sheet2!I:J,2,0)</f>
        <v>3000</v>
      </c>
      <c r="O46" s="10">
        <v>0</v>
      </c>
      <c r="P46" s="10">
        <f t="shared" si="2"/>
        <v>1</v>
      </c>
      <c r="Q46" s="10">
        <v>0</v>
      </c>
    </row>
    <row r="47" spans="1:17" ht="16.5" customHeight="1">
      <c r="A47" s="10" t="s">
        <v>39</v>
      </c>
      <c r="B47" s="10">
        <f t="shared" si="0"/>
        <v>4109200</v>
      </c>
      <c r="C47" s="10" t="str">
        <f>VLOOKUP(I47,Sheet2!D:E,2,0)</f>
        <v>主核：钢骨</v>
      </c>
      <c r="D47" s="10">
        <v>4</v>
      </c>
      <c r="E47" s="10">
        <v>1</v>
      </c>
      <c r="F47" s="10">
        <v>9</v>
      </c>
      <c r="G47" s="10">
        <v>200</v>
      </c>
      <c r="H47" s="10">
        <v>0</v>
      </c>
      <c r="I47" s="10">
        <v>9</v>
      </c>
      <c r="J47" s="10">
        <f>IFERROR(INDEX(Sheet3!E:E,MATCH(C47,Sheet3!A:A,0)),G47*10+H47*100)</f>
        <v>2000</v>
      </c>
      <c r="K47" s="10">
        <v>0</v>
      </c>
      <c r="L47" s="10">
        <f>IFERROR(INDEX(Sheet3!G:G,MATCH(C47,Sheet3!A:A,0)),G47*10+20000)</f>
        <v>22000</v>
      </c>
      <c r="M47" s="10">
        <v>2</v>
      </c>
      <c r="N47" s="10">
        <f>VLOOKUP(M47,Sheet2!I:J,2,0)</f>
        <v>3500</v>
      </c>
      <c r="O47" s="10">
        <v>0</v>
      </c>
      <c r="P47" s="10">
        <f t="shared" si="2"/>
        <v>2</v>
      </c>
      <c r="Q47" s="10">
        <v>0</v>
      </c>
    </row>
    <row r="48" spans="1:17" ht="16.5" customHeight="1">
      <c r="A48" s="10" t="s">
        <v>39</v>
      </c>
      <c r="B48" s="10">
        <f t="shared" si="0"/>
        <v>4109300</v>
      </c>
      <c r="C48" s="10" t="str">
        <f>VLOOKUP(I48,Sheet2!D:E,2,0)</f>
        <v>主核：钢骨</v>
      </c>
      <c r="D48" s="10">
        <v>4</v>
      </c>
      <c r="E48" s="10">
        <v>1</v>
      </c>
      <c r="F48" s="10">
        <v>9</v>
      </c>
      <c r="G48" s="10">
        <v>300</v>
      </c>
      <c r="H48" s="10">
        <v>0</v>
      </c>
      <c r="I48" s="10">
        <v>9</v>
      </c>
      <c r="J48" s="10">
        <f>IFERROR(INDEX(Sheet3!E:E,MATCH(C48,Sheet3!A:A,0)),G48*10+H48*100)</f>
        <v>3000</v>
      </c>
      <c r="K48" s="10">
        <v>0</v>
      </c>
      <c r="L48" s="10">
        <f>IFERROR(INDEX(Sheet3!G:G,MATCH(C48,Sheet3!A:A,0)),G48*10+20000)</f>
        <v>23000</v>
      </c>
      <c r="M48" s="10">
        <v>3</v>
      </c>
      <c r="N48" s="10">
        <f>VLOOKUP(M48,Sheet2!I:J,2,0)</f>
        <v>4000</v>
      </c>
      <c r="O48" s="10">
        <v>0</v>
      </c>
      <c r="P48" s="10">
        <f t="shared" si="2"/>
        <v>3</v>
      </c>
      <c r="Q48" s="10">
        <v>0</v>
      </c>
    </row>
    <row r="49" spans="1:17" ht="16.5" customHeight="1">
      <c r="A49" s="10" t="s">
        <v>39</v>
      </c>
      <c r="B49" s="10">
        <f t="shared" si="0"/>
        <v>4109400</v>
      </c>
      <c r="C49" s="10" t="str">
        <f>VLOOKUP(I49,Sheet2!D:E,2,0)</f>
        <v>主核：钢骨</v>
      </c>
      <c r="D49" s="10">
        <v>4</v>
      </c>
      <c r="E49" s="10">
        <v>1</v>
      </c>
      <c r="F49" s="10">
        <v>9</v>
      </c>
      <c r="G49" s="10">
        <v>400</v>
      </c>
      <c r="H49" s="10">
        <v>0</v>
      </c>
      <c r="I49" s="10">
        <v>9</v>
      </c>
      <c r="J49" s="10">
        <f>IFERROR(INDEX(Sheet3!E:E,MATCH(C49,Sheet3!A:A,0)),G49*10+H49*100)</f>
        <v>4000</v>
      </c>
      <c r="K49" s="10">
        <v>0</v>
      </c>
      <c r="L49" s="10">
        <f>IFERROR(INDEX(Sheet3!G:G,MATCH(C49,Sheet3!A:A,0)),G49*10+20000)</f>
        <v>24000</v>
      </c>
      <c r="M49" s="10">
        <v>4</v>
      </c>
      <c r="N49" s="10">
        <f>VLOOKUP(M49,Sheet2!I:J,2,0)</f>
        <v>4500</v>
      </c>
      <c r="O49" s="10">
        <v>0</v>
      </c>
      <c r="P49" s="10">
        <f t="shared" si="2"/>
        <v>4</v>
      </c>
      <c r="Q49" s="10">
        <v>0</v>
      </c>
    </row>
    <row r="50" spans="1:17" ht="16.5" customHeight="1">
      <c r="A50" s="10" t="s">
        <v>39</v>
      </c>
      <c r="B50" s="10">
        <f t="shared" si="0"/>
        <v>4109500</v>
      </c>
      <c r="C50" s="10" t="str">
        <f>VLOOKUP(I50,Sheet2!D:E,2,0)</f>
        <v>主核：钢骨</v>
      </c>
      <c r="D50" s="10">
        <v>4</v>
      </c>
      <c r="E50" s="10">
        <v>1</v>
      </c>
      <c r="F50" s="10">
        <v>9</v>
      </c>
      <c r="G50" s="10">
        <v>500</v>
      </c>
      <c r="H50" s="10">
        <v>0</v>
      </c>
      <c r="I50" s="10">
        <v>9</v>
      </c>
      <c r="J50" s="10">
        <f>IFERROR(INDEX(Sheet3!E:E,MATCH(C50,Sheet3!A:A,0)),G50*10+H50*100)</f>
        <v>5000</v>
      </c>
      <c r="K50" s="10">
        <v>0</v>
      </c>
      <c r="L50" s="10">
        <f>IFERROR(INDEX(Sheet3!G:G,MATCH(C50,Sheet3!A:A,0)),G50*10+20000)</f>
        <v>25000</v>
      </c>
      <c r="M50" s="10">
        <v>5</v>
      </c>
      <c r="N50" s="10">
        <f>VLOOKUP(M50,Sheet2!I:J,2,0)</f>
        <v>5000</v>
      </c>
      <c r="O50" s="10">
        <v>0</v>
      </c>
      <c r="P50" s="10">
        <f t="shared" si="2"/>
        <v>5</v>
      </c>
      <c r="Q50" s="10">
        <v>0</v>
      </c>
    </row>
    <row r="51" spans="1:17" ht="16.5" customHeight="1">
      <c r="A51" s="10" t="s">
        <v>39</v>
      </c>
      <c r="B51" s="10">
        <f t="shared" si="0"/>
        <v>4110100</v>
      </c>
      <c r="C51" s="10" t="str">
        <f>VLOOKUP(I51,Sheet2!D:E,2,0)</f>
        <v>主核：不屈</v>
      </c>
      <c r="D51" s="10">
        <v>4</v>
      </c>
      <c r="E51" s="10">
        <v>1</v>
      </c>
      <c r="F51" s="10">
        <v>10</v>
      </c>
      <c r="G51" s="10">
        <v>100</v>
      </c>
      <c r="H51" s="10">
        <v>0</v>
      </c>
      <c r="I51" s="10">
        <v>10</v>
      </c>
      <c r="J51" s="10">
        <f>IFERROR(INDEX(Sheet3!E:E,MATCH(C51,Sheet3!A:A,0)),G51*10+H51*100)</f>
        <v>1000</v>
      </c>
      <c r="K51" s="10">
        <v>0</v>
      </c>
      <c r="L51" s="10">
        <f>IFERROR(INDEX(Sheet3!G:G,MATCH(C51,Sheet3!A:A,0)),G51*10+20000)</f>
        <v>21000</v>
      </c>
      <c r="M51" s="10">
        <v>1</v>
      </c>
      <c r="N51" s="10">
        <f>VLOOKUP(M51,Sheet2!I:J,2,0)</f>
        <v>3000</v>
      </c>
      <c r="O51" s="10">
        <v>0</v>
      </c>
      <c r="P51" s="10">
        <f t="shared" si="2"/>
        <v>1</v>
      </c>
      <c r="Q51" s="10">
        <v>0</v>
      </c>
    </row>
    <row r="52" spans="1:17" ht="16.5" customHeight="1">
      <c r="A52" s="10" t="s">
        <v>39</v>
      </c>
      <c r="B52" s="10">
        <f t="shared" si="0"/>
        <v>4110200</v>
      </c>
      <c r="C52" s="10" t="str">
        <f>VLOOKUP(I52,Sheet2!D:E,2,0)</f>
        <v>主核：不屈</v>
      </c>
      <c r="D52" s="10">
        <v>4</v>
      </c>
      <c r="E52" s="10">
        <v>1</v>
      </c>
      <c r="F52" s="10">
        <v>10</v>
      </c>
      <c r="G52" s="10">
        <v>200</v>
      </c>
      <c r="H52" s="10">
        <v>0</v>
      </c>
      <c r="I52" s="10">
        <v>10</v>
      </c>
      <c r="J52" s="10">
        <f>IFERROR(INDEX(Sheet3!E:E,MATCH(C52,Sheet3!A:A,0)),G52*10+H52*100)</f>
        <v>2000</v>
      </c>
      <c r="K52" s="10">
        <v>0</v>
      </c>
      <c r="L52" s="10">
        <f>IFERROR(INDEX(Sheet3!G:G,MATCH(C52,Sheet3!A:A,0)),G52*10+20000)</f>
        <v>22000</v>
      </c>
      <c r="M52" s="10">
        <v>2</v>
      </c>
      <c r="N52" s="10">
        <f>VLOOKUP(M52,Sheet2!I:J,2,0)</f>
        <v>3500</v>
      </c>
      <c r="O52" s="10">
        <v>0</v>
      </c>
      <c r="P52" s="10">
        <f t="shared" si="2"/>
        <v>2</v>
      </c>
      <c r="Q52" s="10">
        <v>0</v>
      </c>
    </row>
    <row r="53" spans="1:17" ht="16.5" customHeight="1">
      <c r="A53" s="10" t="s">
        <v>39</v>
      </c>
      <c r="B53" s="10">
        <f t="shared" si="0"/>
        <v>4110300</v>
      </c>
      <c r="C53" s="10" t="str">
        <f>VLOOKUP(I53,Sheet2!D:E,2,0)</f>
        <v>主核：不屈</v>
      </c>
      <c r="D53" s="10">
        <v>4</v>
      </c>
      <c r="E53" s="10">
        <v>1</v>
      </c>
      <c r="F53" s="10">
        <v>10</v>
      </c>
      <c r="G53" s="10">
        <v>300</v>
      </c>
      <c r="H53" s="10">
        <v>0</v>
      </c>
      <c r="I53" s="10">
        <v>10</v>
      </c>
      <c r="J53" s="10">
        <f>IFERROR(INDEX(Sheet3!E:E,MATCH(C53,Sheet3!A:A,0)),G53*10+H53*100)</f>
        <v>3000</v>
      </c>
      <c r="K53" s="10">
        <v>0</v>
      </c>
      <c r="L53" s="10">
        <f>IFERROR(INDEX(Sheet3!G:G,MATCH(C53,Sheet3!A:A,0)),G53*10+20000)</f>
        <v>23000</v>
      </c>
      <c r="M53" s="10">
        <v>3</v>
      </c>
      <c r="N53" s="10">
        <f>VLOOKUP(M53,Sheet2!I:J,2,0)</f>
        <v>4000</v>
      </c>
      <c r="O53" s="10">
        <v>0</v>
      </c>
      <c r="P53" s="10">
        <f t="shared" si="2"/>
        <v>3</v>
      </c>
      <c r="Q53" s="10">
        <v>0</v>
      </c>
    </row>
    <row r="54" spans="1:17" ht="16.5" customHeight="1">
      <c r="A54" s="10" t="s">
        <v>39</v>
      </c>
      <c r="B54" s="10">
        <f t="shared" si="0"/>
        <v>4110400</v>
      </c>
      <c r="C54" s="10" t="str">
        <f>VLOOKUP(I54,Sheet2!D:E,2,0)</f>
        <v>主核：不屈</v>
      </c>
      <c r="D54" s="10">
        <v>4</v>
      </c>
      <c r="E54" s="10">
        <v>1</v>
      </c>
      <c r="F54" s="10">
        <v>10</v>
      </c>
      <c r="G54" s="10">
        <v>400</v>
      </c>
      <c r="H54" s="10">
        <v>0</v>
      </c>
      <c r="I54" s="10">
        <v>10</v>
      </c>
      <c r="J54" s="10">
        <f>IFERROR(INDEX(Sheet3!E:E,MATCH(C54,Sheet3!A:A,0)),G54*10+H54*100)</f>
        <v>4000</v>
      </c>
      <c r="K54" s="10">
        <v>0</v>
      </c>
      <c r="L54" s="10">
        <f>IFERROR(INDEX(Sheet3!G:G,MATCH(C54,Sheet3!A:A,0)),G54*10+20000)</f>
        <v>24000</v>
      </c>
      <c r="M54" s="10">
        <v>4</v>
      </c>
      <c r="N54" s="10">
        <f>VLOOKUP(M54,Sheet2!I:J,2,0)</f>
        <v>4500</v>
      </c>
      <c r="O54" s="10">
        <v>0</v>
      </c>
      <c r="P54" s="10">
        <f t="shared" si="2"/>
        <v>4</v>
      </c>
      <c r="Q54" s="10">
        <v>0</v>
      </c>
    </row>
    <row r="55" spans="1:17" ht="16.5" customHeight="1">
      <c r="A55" s="10" t="s">
        <v>39</v>
      </c>
      <c r="B55" s="10">
        <f t="shared" si="0"/>
        <v>4110500</v>
      </c>
      <c r="C55" s="10" t="str">
        <f>VLOOKUP(I55,Sheet2!D:E,2,0)</f>
        <v>主核：不屈</v>
      </c>
      <c r="D55" s="10">
        <v>4</v>
      </c>
      <c r="E55" s="10">
        <v>1</v>
      </c>
      <c r="F55" s="10">
        <v>10</v>
      </c>
      <c r="G55" s="10">
        <v>500</v>
      </c>
      <c r="H55" s="10">
        <v>0</v>
      </c>
      <c r="I55" s="10">
        <v>10</v>
      </c>
      <c r="J55" s="10">
        <f>IFERROR(INDEX(Sheet3!E:E,MATCH(C55,Sheet3!A:A,0)),G55*10+H55*100)</f>
        <v>5000</v>
      </c>
      <c r="K55" s="10">
        <v>0</v>
      </c>
      <c r="L55" s="10">
        <f>IFERROR(INDEX(Sheet3!G:G,MATCH(C55,Sheet3!A:A,0)),G55*10+20000)</f>
        <v>25000</v>
      </c>
      <c r="M55" s="10">
        <v>5</v>
      </c>
      <c r="N55" s="10">
        <f>VLOOKUP(M55,Sheet2!I:J,2,0)</f>
        <v>5000</v>
      </c>
      <c r="O55" s="10">
        <v>0</v>
      </c>
      <c r="P55" s="10">
        <f t="shared" si="2"/>
        <v>5</v>
      </c>
      <c r="Q55" s="10">
        <v>0</v>
      </c>
    </row>
    <row r="56" spans="1:17" ht="16.5" customHeight="1">
      <c r="A56" s="10" t="s">
        <v>39</v>
      </c>
      <c r="B56" s="10">
        <f t="shared" si="0"/>
        <v>4111100</v>
      </c>
      <c r="C56" s="10" t="str">
        <f>VLOOKUP(I56,Sheet2!D:E,2,0)</f>
        <v>主核：磐石</v>
      </c>
      <c r="D56" s="10">
        <v>4</v>
      </c>
      <c r="E56" s="10">
        <v>1</v>
      </c>
      <c r="F56" s="10">
        <v>11</v>
      </c>
      <c r="G56" s="10">
        <v>100</v>
      </c>
      <c r="H56" s="10">
        <v>0</v>
      </c>
      <c r="I56" s="10">
        <v>11</v>
      </c>
      <c r="J56" s="10">
        <f>IFERROR(INDEX(Sheet3!E:E,MATCH(C56,Sheet3!A:A,0)),G56*10+H56*100)</f>
        <v>1000</v>
      </c>
      <c r="K56" s="10">
        <v>0</v>
      </c>
      <c r="L56" s="10">
        <f>IFERROR(INDEX(Sheet3!G:G,MATCH(C56,Sheet3!A:A,0)),G56*10+20000)</f>
        <v>21000</v>
      </c>
      <c r="M56" s="10">
        <v>1</v>
      </c>
      <c r="N56" s="10">
        <f>VLOOKUP(M56,Sheet2!I:J,2,0)</f>
        <v>3000</v>
      </c>
      <c r="O56" s="10">
        <v>0</v>
      </c>
      <c r="P56" s="10">
        <f t="shared" si="2"/>
        <v>1</v>
      </c>
      <c r="Q56" s="10">
        <v>0</v>
      </c>
    </row>
    <row r="57" spans="1:17" ht="16.5" customHeight="1">
      <c r="A57" s="10" t="s">
        <v>39</v>
      </c>
      <c r="B57" s="10">
        <f t="shared" si="0"/>
        <v>4111200</v>
      </c>
      <c r="C57" s="10" t="str">
        <f>VLOOKUP(I57,Sheet2!D:E,2,0)</f>
        <v>主核：磐石</v>
      </c>
      <c r="D57" s="10">
        <v>4</v>
      </c>
      <c r="E57" s="10">
        <v>1</v>
      </c>
      <c r="F57" s="10">
        <v>11</v>
      </c>
      <c r="G57" s="10">
        <v>200</v>
      </c>
      <c r="H57" s="10">
        <v>0</v>
      </c>
      <c r="I57" s="10">
        <v>11</v>
      </c>
      <c r="J57" s="10">
        <f>IFERROR(INDEX(Sheet3!E:E,MATCH(C57,Sheet3!A:A,0)),G57*10+H57*100)</f>
        <v>2000</v>
      </c>
      <c r="K57" s="10">
        <v>0</v>
      </c>
      <c r="L57" s="10">
        <f>IFERROR(INDEX(Sheet3!G:G,MATCH(C57,Sheet3!A:A,0)),G57*10+20000)</f>
        <v>22000</v>
      </c>
      <c r="M57" s="10">
        <v>2</v>
      </c>
      <c r="N57" s="10">
        <f>VLOOKUP(M57,Sheet2!I:J,2,0)</f>
        <v>3500</v>
      </c>
      <c r="O57" s="10">
        <v>0</v>
      </c>
      <c r="P57" s="10">
        <f t="shared" si="2"/>
        <v>2</v>
      </c>
      <c r="Q57" s="10">
        <v>0</v>
      </c>
    </row>
    <row r="58" spans="1:17" ht="16.5" customHeight="1">
      <c r="A58" s="10" t="s">
        <v>39</v>
      </c>
      <c r="B58" s="10">
        <f t="shared" si="0"/>
        <v>4111300</v>
      </c>
      <c r="C58" s="10" t="str">
        <f>VLOOKUP(I58,Sheet2!D:E,2,0)</f>
        <v>主核：磐石</v>
      </c>
      <c r="D58" s="10">
        <v>4</v>
      </c>
      <c r="E58" s="10">
        <v>1</v>
      </c>
      <c r="F58" s="10">
        <v>11</v>
      </c>
      <c r="G58" s="10">
        <v>300</v>
      </c>
      <c r="H58" s="10">
        <v>0</v>
      </c>
      <c r="I58" s="10">
        <v>11</v>
      </c>
      <c r="J58" s="10">
        <f>IFERROR(INDEX(Sheet3!E:E,MATCH(C58,Sheet3!A:A,0)),G58*10+H58*100)</f>
        <v>3000</v>
      </c>
      <c r="K58" s="10">
        <v>0</v>
      </c>
      <c r="L58" s="10">
        <f>IFERROR(INDEX(Sheet3!G:G,MATCH(C58,Sheet3!A:A,0)),G58*10+20000)</f>
        <v>23000</v>
      </c>
      <c r="M58" s="10">
        <v>3</v>
      </c>
      <c r="N58" s="10">
        <f>VLOOKUP(M58,Sheet2!I:J,2,0)</f>
        <v>4000</v>
      </c>
      <c r="O58" s="10">
        <v>0</v>
      </c>
      <c r="P58" s="10">
        <f t="shared" si="2"/>
        <v>3</v>
      </c>
      <c r="Q58" s="10">
        <v>0</v>
      </c>
    </row>
    <row r="59" spans="1:17" ht="16.5" customHeight="1">
      <c r="A59" s="10" t="s">
        <v>39</v>
      </c>
      <c r="B59" s="10">
        <f t="shared" si="0"/>
        <v>4111400</v>
      </c>
      <c r="C59" s="10" t="str">
        <f>VLOOKUP(I59,Sheet2!D:E,2,0)</f>
        <v>主核：磐石</v>
      </c>
      <c r="D59" s="10">
        <v>4</v>
      </c>
      <c r="E59" s="10">
        <v>1</v>
      </c>
      <c r="F59" s="10">
        <v>11</v>
      </c>
      <c r="G59" s="10">
        <v>400</v>
      </c>
      <c r="H59" s="10">
        <v>0</v>
      </c>
      <c r="I59" s="10">
        <v>11</v>
      </c>
      <c r="J59" s="10">
        <f>IFERROR(INDEX(Sheet3!E:E,MATCH(C59,Sheet3!A:A,0)),G59*10+H59*100)</f>
        <v>4000</v>
      </c>
      <c r="K59" s="10">
        <v>0</v>
      </c>
      <c r="L59" s="10">
        <f>IFERROR(INDEX(Sheet3!G:G,MATCH(C59,Sheet3!A:A,0)),G59*10+20000)</f>
        <v>24000</v>
      </c>
      <c r="M59" s="10">
        <v>4</v>
      </c>
      <c r="N59" s="10">
        <f>VLOOKUP(M59,Sheet2!I:J,2,0)</f>
        <v>4500</v>
      </c>
      <c r="O59" s="10">
        <v>0</v>
      </c>
      <c r="P59" s="10">
        <f t="shared" si="2"/>
        <v>4</v>
      </c>
      <c r="Q59" s="10">
        <v>0</v>
      </c>
    </row>
    <row r="60" spans="1:17" ht="16.5" customHeight="1">
      <c r="A60" s="10" t="s">
        <v>39</v>
      </c>
      <c r="B60" s="10">
        <f t="shared" si="0"/>
        <v>4111500</v>
      </c>
      <c r="C60" s="10" t="str">
        <f>VLOOKUP(I60,Sheet2!D:E,2,0)</f>
        <v>主核：磐石</v>
      </c>
      <c r="D60" s="10">
        <v>4</v>
      </c>
      <c r="E60" s="10">
        <v>1</v>
      </c>
      <c r="F60" s="10">
        <v>11</v>
      </c>
      <c r="G60" s="10">
        <v>500</v>
      </c>
      <c r="H60" s="10">
        <v>0</v>
      </c>
      <c r="I60" s="10">
        <v>11</v>
      </c>
      <c r="J60" s="10">
        <f>IFERROR(INDEX(Sheet3!E:E,MATCH(C60,Sheet3!A:A,0)),G60*10+H60*100)</f>
        <v>5000</v>
      </c>
      <c r="K60" s="10">
        <v>0</v>
      </c>
      <c r="L60" s="10">
        <f>IFERROR(INDEX(Sheet3!G:G,MATCH(C60,Sheet3!A:A,0)),G60*10+20000)</f>
        <v>25000</v>
      </c>
      <c r="M60" s="10">
        <v>5</v>
      </c>
      <c r="N60" s="10">
        <f>VLOOKUP(M60,Sheet2!I:J,2,0)</f>
        <v>5000</v>
      </c>
      <c r="O60" s="10">
        <v>0</v>
      </c>
      <c r="P60" s="10">
        <f t="shared" si="2"/>
        <v>5</v>
      </c>
      <c r="Q60" s="10">
        <v>0</v>
      </c>
    </row>
    <row r="61" spans="1:17" ht="16.5" customHeight="1">
      <c r="A61" s="10" t="s">
        <v>39</v>
      </c>
      <c r="B61" s="10">
        <f t="shared" si="0"/>
        <v>4112100</v>
      </c>
      <c r="C61" s="10" t="str">
        <f>VLOOKUP(I61,Sheet2!D:E,2,0)</f>
        <v>主核：激励</v>
      </c>
      <c r="D61" s="10">
        <v>4</v>
      </c>
      <c r="E61" s="10">
        <v>1</v>
      </c>
      <c r="F61" s="10">
        <v>12</v>
      </c>
      <c r="G61" s="10">
        <v>100</v>
      </c>
      <c r="H61" s="10">
        <v>0</v>
      </c>
      <c r="I61" s="10">
        <v>12</v>
      </c>
      <c r="J61" s="10">
        <f>IFERROR(INDEX(Sheet3!E:E,MATCH(C61,Sheet3!A:A,0)),G61*10+H61*100)</f>
        <v>1000</v>
      </c>
      <c r="K61" s="10">
        <v>0</v>
      </c>
      <c r="L61" s="10">
        <f>IFERROR(INDEX(Sheet3!G:G,MATCH(C61,Sheet3!A:A,0)),G61*10+20000)</f>
        <v>21000</v>
      </c>
      <c r="M61" s="10">
        <v>1</v>
      </c>
      <c r="N61" s="10">
        <f>VLOOKUP(M61,Sheet2!I:J,2,0)</f>
        <v>3000</v>
      </c>
      <c r="O61" s="10">
        <v>0</v>
      </c>
      <c r="P61" s="10">
        <f t="shared" si="2"/>
        <v>1</v>
      </c>
      <c r="Q61" s="10">
        <v>0</v>
      </c>
    </row>
    <row r="62" spans="1:17" ht="16.5" customHeight="1">
      <c r="A62" s="10" t="s">
        <v>39</v>
      </c>
      <c r="B62" s="10">
        <f t="shared" si="0"/>
        <v>4112200</v>
      </c>
      <c r="C62" s="10" t="str">
        <f>VLOOKUP(I62,Sheet2!D:E,2,0)</f>
        <v>主核：激励</v>
      </c>
      <c r="D62" s="10">
        <v>4</v>
      </c>
      <c r="E62" s="10">
        <v>1</v>
      </c>
      <c r="F62" s="10">
        <v>12</v>
      </c>
      <c r="G62" s="10">
        <v>200</v>
      </c>
      <c r="H62" s="10">
        <v>0</v>
      </c>
      <c r="I62" s="10">
        <v>12</v>
      </c>
      <c r="J62" s="10">
        <f>IFERROR(INDEX(Sheet3!E:E,MATCH(C62,Sheet3!A:A,0)),G62*10+H62*100)</f>
        <v>2000</v>
      </c>
      <c r="K62" s="10">
        <v>0</v>
      </c>
      <c r="L62" s="10">
        <f>IFERROR(INDEX(Sheet3!G:G,MATCH(C62,Sheet3!A:A,0)),G62*10+20000)</f>
        <v>22000</v>
      </c>
      <c r="M62" s="10">
        <v>2</v>
      </c>
      <c r="N62" s="10">
        <f>VLOOKUP(M62,Sheet2!I:J,2,0)</f>
        <v>3500</v>
      </c>
      <c r="O62" s="10">
        <v>0</v>
      </c>
      <c r="P62" s="10">
        <f t="shared" si="2"/>
        <v>2</v>
      </c>
      <c r="Q62" s="10">
        <v>0</v>
      </c>
    </row>
    <row r="63" spans="1:17" ht="16.5" customHeight="1">
      <c r="A63" s="10" t="s">
        <v>39</v>
      </c>
      <c r="B63" s="10">
        <f t="shared" si="0"/>
        <v>4112300</v>
      </c>
      <c r="C63" s="10" t="str">
        <f>VLOOKUP(I63,Sheet2!D:E,2,0)</f>
        <v>主核：激励</v>
      </c>
      <c r="D63" s="10">
        <v>4</v>
      </c>
      <c r="E63" s="10">
        <v>1</v>
      </c>
      <c r="F63" s="10">
        <v>12</v>
      </c>
      <c r="G63" s="10">
        <v>300</v>
      </c>
      <c r="H63" s="10">
        <v>0</v>
      </c>
      <c r="I63" s="10">
        <v>12</v>
      </c>
      <c r="J63" s="10">
        <f>IFERROR(INDEX(Sheet3!E:E,MATCH(C63,Sheet3!A:A,0)),G63*10+H63*100)</f>
        <v>3000</v>
      </c>
      <c r="K63" s="10">
        <v>0</v>
      </c>
      <c r="L63" s="10">
        <f>IFERROR(INDEX(Sheet3!G:G,MATCH(C63,Sheet3!A:A,0)),G63*10+20000)</f>
        <v>23000</v>
      </c>
      <c r="M63" s="10">
        <v>3</v>
      </c>
      <c r="N63" s="10">
        <f>VLOOKUP(M63,Sheet2!I:J,2,0)</f>
        <v>4000</v>
      </c>
      <c r="O63" s="10">
        <v>0</v>
      </c>
      <c r="P63" s="10">
        <f t="shared" si="2"/>
        <v>3</v>
      </c>
      <c r="Q63" s="10">
        <v>0</v>
      </c>
    </row>
    <row r="64" spans="1:17" ht="16.5" customHeight="1">
      <c r="A64" s="10" t="s">
        <v>39</v>
      </c>
      <c r="B64" s="10">
        <f t="shared" si="0"/>
        <v>4112400</v>
      </c>
      <c r="C64" s="10" t="str">
        <f>VLOOKUP(I64,Sheet2!D:E,2,0)</f>
        <v>主核：激励</v>
      </c>
      <c r="D64" s="10">
        <v>4</v>
      </c>
      <c r="E64" s="10">
        <v>1</v>
      </c>
      <c r="F64" s="10">
        <v>12</v>
      </c>
      <c r="G64" s="10">
        <v>400</v>
      </c>
      <c r="H64" s="10">
        <v>0</v>
      </c>
      <c r="I64" s="10">
        <v>12</v>
      </c>
      <c r="J64" s="10">
        <f>IFERROR(INDEX(Sheet3!E:E,MATCH(C64,Sheet3!A:A,0)),G64*10+H64*100)</f>
        <v>4000</v>
      </c>
      <c r="K64" s="10">
        <v>0</v>
      </c>
      <c r="L64" s="10">
        <f>IFERROR(INDEX(Sheet3!G:G,MATCH(C64,Sheet3!A:A,0)),G64*10+20000)</f>
        <v>24000</v>
      </c>
      <c r="M64" s="10">
        <v>4</v>
      </c>
      <c r="N64" s="10">
        <f>VLOOKUP(M64,Sheet2!I:J,2,0)</f>
        <v>4500</v>
      </c>
      <c r="O64" s="10">
        <v>0</v>
      </c>
      <c r="P64" s="10">
        <f t="shared" si="2"/>
        <v>4</v>
      </c>
      <c r="Q64" s="10">
        <v>0</v>
      </c>
    </row>
    <row r="65" spans="1:17" ht="16.5" customHeight="1">
      <c r="A65" s="10" t="s">
        <v>39</v>
      </c>
      <c r="B65" s="10">
        <f t="shared" si="0"/>
        <v>4112500</v>
      </c>
      <c r="C65" s="10" t="str">
        <f>VLOOKUP(I65,Sheet2!D:E,2,0)</f>
        <v>主核：激励</v>
      </c>
      <c r="D65" s="10">
        <v>4</v>
      </c>
      <c r="E65" s="10">
        <v>1</v>
      </c>
      <c r="F65" s="10">
        <v>12</v>
      </c>
      <c r="G65" s="10">
        <v>500</v>
      </c>
      <c r="H65" s="10">
        <v>0</v>
      </c>
      <c r="I65" s="10">
        <v>12</v>
      </c>
      <c r="J65" s="10">
        <f>IFERROR(INDEX(Sheet3!E:E,MATCH(C65,Sheet3!A:A,0)),G65*10+H65*100)</f>
        <v>5000</v>
      </c>
      <c r="K65" s="10">
        <v>0</v>
      </c>
      <c r="L65" s="10">
        <f>IFERROR(INDEX(Sheet3!G:G,MATCH(C65,Sheet3!A:A,0)),G65*10+20000)</f>
        <v>25000</v>
      </c>
      <c r="M65" s="10">
        <v>5</v>
      </c>
      <c r="N65" s="10">
        <f>VLOOKUP(M65,Sheet2!I:J,2,0)</f>
        <v>5000</v>
      </c>
      <c r="O65" s="10">
        <v>0</v>
      </c>
      <c r="P65" s="10">
        <f t="shared" si="2"/>
        <v>5</v>
      </c>
      <c r="Q65" s="10">
        <v>0</v>
      </c>
    </row>
    <row r="66" spans="1:17" ht="16.5" customHeight="1">
      <c r="A66" s="10" t="s">
        <v>39</v>
      </c>
      <c r="B66" s="10">
        <f t="shared" si="0"/>
        <v>4113100</v>
      </c>
      <c r="C66" s="10" t="str">
        <f>VLOOKUP(I66,Sheet2!D:E,2,0)</f>
        <v>主核：守护</v>
      </c>
      <c r="D66" s="10">
        <v>4</v>
      </c>
      <c r="E66" s="10">
        <v>1</v>
      </c>
      <c r="F66" s="10">
        <v>13</v>
      </c>
      <c r="G66" s="10">
        <v>100</v>
      </c>
      <c r="H66" s="10">
        <v>0</v>
      </c>
      <c r="I66" s="10">
        <v>13</v>
      </c>
      <c r="J66" s="10">
        <f>IFERROR(INDEX(Sheet3!E:E,MATCH(C66,Sheet3!A:A,0)),G66*10+H66*100)</f>
        <v>1000</v>
      </c>
      <c r="K66" s="10">
        <v>0</v>
      </c>
      <c r="L66" s="10">
        <f>IFERROR(INDEX(Sheet3!G:G,MATCH(C66,Sheet3!A:A,0)),G66*10+20000)</f>
        <v>21000</v>
      </c>
      <c r="M66" s="10">
        <v>1</v>
      </c>
      <c r="N66" s="10">
        <f>VLOOKUP(M66,Sheet2!I:J,2,0)</f>
        <v>3000</v>
      </c>
      <c r="O66" s="10">
        <v>0</v>
      </c>
      <c r="P66" s="10">
        <f t="shared" si="2"/>
        <v>1</v>
      </c>
      <c r="Q66" s="10">
        <v>0</v>
      </c>
    </row>
    <row r="67" spans="1:17" ht="16.5" customHeight="1">
      <c r="A67" s="10" t="s">
        <v>39</v>
      </c>
      <c r="B67" s="10">
        <f t="shared" si="0"/>
        <v>4113200</v>
      </c>
      <c r="C67" s="10" t="str">
        <f>VLOOKUP(I67,Sheet2!D:E,2,0)</f>
        <v>主核：守护</v>
      </c>
      <c r="D67" s="10">
        <v>4</v>
      </c>
      <c r="E67" s="10">
        <v>1</v>
      </c>
      <c r="F67" s="10">
        <v>13</v>
      </c>
      <c r="G67" s="10">
        <v>200</v>
      </c>
      <c r="H67" s="10">
        <v>0</v>
      </c>
      <c r="I67" s="10">
        <v>13</v>
      </c>
      <c r="J67" s="10">
        <f>IFERROR(INDEX(Sheet3!E:E,MATCH(C67,Sheet3!A:A,0)),G67*10+H67*100)</f>
        <v>2000</v>
      </c>
      <c r="K67" s="10">
        <v>0</v>
      </c>
      <c r="L67" s="10">
        <f>IFERROR(INDEX(Sheet3!G:G,MATCH(C67,Sheet3!A:A,0)),G67*10+20000)</f>
        <v>22000</v>
      </c>
      <c r="M67" s="10">
        <v>2</v>
      </c>
      <c r="N67" s="10">
        <f>VLOOKUP(M67,Sheet2!I:J,2,0)</f>
        <v>3500</v>
      </c>
      <c r="O67" s="10">
        <v>0</v>
      </c>
      <c r="P67" s="10">
        <f t="shared" si="2"/>
        <v>2</v>
      </c>
      <c r="Q67" s="10">
        <v>0</v>
      </c>
    </row>
    <row r="68" spans="1:17" ht="16.5" customHeight="1">
      <c r="A68" s="10" t="s">
        <v>39</v>
      </c>
      <c r="B68" s="10">
        <f t="shared" si="0"/>
        <v>4113300</v>
      </c>
      <c r="C68" s="10" t="str">
        <f>VLOOKUP(I68,Sheet2!D:E,2,0)</f>
        <v>主核：守护</v>
      </c>
      <c r="D68" s="10">
        <v>4</v>
      </c>
      <c r="E68" s="10">
        <v>1</v>
      </c>
      <c r="F68" s="10">
        <v>13</v>
      </c>
      <c r="G68" s="10">
        <v>300</v>
      </c>
      <c r="H68" s="10">
        <v>0</v>
      </c>
      <c r="I68" s="10">
        <v>13</v>
      </c>
      <c r="J68" s="10">
        <f>IFERROR(INDEX(Sheet3!E:E,MATCH(C68,Sheet3!A:A,0)),G68*10+H68*100)</f>
        <v>3000</v>
      </c>
      <c r="K68" s="10">
        <v>0</v>
      </c>
      <c r="L68" s="10">
        <f>IFERROR(INDEX(Sheet3!G:G,MATCH(C68,Sheet3!A:A,0)),G68*10+20000)</f>
        <v>23000</v>
      </c>
      <c r="M68" s="10">
        <v>3</v>
      </c>
      <c r="N68" s="10">
        <f>VLOOKUP(M68,Sheet2!I:J,2,0)</f>
        <v>4000</v>
      </c>
      <c r="O68" s="10">
        <v>0</v>
      </c>
      <c r="P68" s="10">
        <f t="shared" si="2"/>
        <v>3</v>
      </c>
      <c r="Q68" s="10">
        <v>0</v>
      </c>
    </row>
    <row r="69" spans="1:17" ht="16.5" customHeight="1">
      <c r="A69" s="10" t="s">
        <v>39</v>
      </c>
      <c r="B69" s="10">
        <f t="shared" si="0"/>
        <v>4113400</v>
      </c>
      <c r="C69" s="10" t="str">
        <f>VLOOKUP(I69,Sheet2!D:E,2,0)</f>
        <v>主核：守护</v>
      </c>
      <c r="D69" s="10">
        <v>4</v>
      </c>
      <c r="E69" s="10">
        <v>1</v>
      </c>
      <c r="F69" s="10">
        <v>13</v>
      </c>
      <c r="G69" s="10">
        <v>400</v>
      </c>
      <c r="H69" s="10">
        <v>0</v>
      </c>
      <c r="I69" s="10">
        <v>13</v>
      </c>
      <c r="J69" s="10">
        <f>IFERROR(INDEX(Sheet3!E:E,MATCH(C69,Sheet3!A:A,0)),G69*10+H69*100)</f>
        <v>4000</v>
      </c>
      <c r="K69" s="10">
        <v>0</v>
      </c>
      <c r="L69" s="10">
        <f>IFERROR(INDEX(Sheet3!G:G,MATCH(C69,Sheet3!A:A,0)),G69*10+20000)</f>
        <v>24000</v>
      </c>
      <c r="M69" s="10">
        <v>4</v>
      </c>
      <c r="N69" s="10">
        <f>VLOOKUP(M69,Sheet2!I:J,2,0)</f>
        <v>4500</v>
      </c>
      <c r="O69" s="10">
        <v>0</v>
      </c>
      <c r="P69" s="10">
        <f t="shared" si="2"/>
        <v>4</v>
      </c>
      <c r="Q69" s="10">
        <v>0</v>
      </c>
    </row>
    <row r="70" spans="1:17" ht="16.5" customHeight="1">
      <c r="A70" s="10" t="s">
        <v>39</v>
      </c>
      <c r="B70" s="10">
        <f t="shared" ref="B70:B174" si="3">D70*1000000+E70*100000+F70*1000+G70</f>
        <v>4113500</v>
      </c>
      <c r="C70" s="10" t="str">
        <f>VLOOKUP(I70,Sheet2!D:E,2,0)</f>
        <v>主核：守护</v>
      </c>
      <c r="D70" s="10">
        <v>4</v>
      </c>
      <c r="E70" s="10">
        <v>1</v>
      </c>
      <c r="F70" s="10">
        <v>13</v>
      </c>
      <c r="G70" s="10">
        <v>500</v>
      </c>
      <c r="H70" s="10">
        <v>0</v>
      </c>
      <c r="I70" s="10">
        <v>13</v>
      </c>
      <c r="J70" s="10">
        <f>IFERROR(INDEX(Sheet3!E:E,MATCH(C70,Sheet3!A:A,0)),G70*10+H70*100)</f>
        <v>5000</v>
      </c>
      <c r="K70" s="10">
        <v>0</v>
      </c>
      <c r="L70" s="10">
        <f>IFERROR(INDEX(Sheet3!G:G,MATCH(C70,Sheet3!A:A,0)),G70*10+20000)</f>
        <v>25000</v>
      </c>
      <c r="M70" s="10">
        <v>5</v>
      </c>
      <c r="N70" s="10">
        <f>VLOOKUP(M70,Sheet2!I:J,2,0)</f>
        <v>5000</v>
      </c>
      <c r="O70" s="10">
        <v>0</v>
      </c>
      <c r="P70" s="10">
        <f t="shared" ref="P70:P142" si="4">M70</f>
        <v>5</v>
      </c>
      <c r="Q70" s="10">
        <v>0</v>
      </c>
    </row>
    <row r="71" spans="1:17" ht="16.5" customHeight="1">
      <c r="A71" s="10" t="s">
        <v>39</v>
      </c>
      <c r="B71" s="10">
        <f t="shared" si="3"/>
        <v>4114100</v>
      </c>
      <c r="C71" s="10" t="str">
        <f>VLOOKUP(I71,Sheet2!D:E,2,0)</f>
        <v>主核：爱</v>
      </c>
      <c r="D71" s="10">
        <v>4</v>
      </c>
      <c r="E71" s="10">
        <v>1</v>
      </c>
      <c r="F71" s="10">
        <v>14</v>
      </c>
      <c r="G71" s="10">
        <v>100</v>
      </c>
      <c r="H71" s="10">
        <v>0</v>
      </c>
      <c r="I71" s="10">
        <v>14</v>
      </c>
      <c r="J71" s="10">
        <f>IFERROR(INDEX(Sheet3!E:E,MATCH(C71,Sheet3!A:A,0)),G71*10+H71*100)</f>
        <v>1000</v>
      </c>
      <c r="K71" s="10">
        <v>0</v>
      </c>
      <c r="L71" s="10">
        <f>IFERROR(INDEX(Sheet3!G:G,MATCH(C71,Sheet3!A:A,0)),G71*10+20000)</f>
        <v>21000</v>
      </c>
      <c r="M71" s="10">
        <v>1</v>
      </c>
      <c r="N71" s="10">
        <f>VLOOKUP(M71,Sheet2!I:J,2,0)</f>
        <v>3000</v>
      </c>
      <c r="O71" s="10">
        <v>0</v>
      </c>
      <c r="P71" s="10">
        <f t="shared" si="4"/>
        <v>1</v>
      </c>
      <c r="Q71" s="10">
        <v>0</v>
      </c>
    </row>
    <row r="72" spans="1:17" ht="16.5" customHeight="1">
      <c r="A72" s="10" t="s">
        <v>39</v>
      </c>
      <c r="B72" s="10">
        <f t="shared" si="3"/>
        <v>4114200</v>
      </c>
      <c r="C72" s="10" t="str">
        <f>VLOOKUP(I72,Sheet2!D:E,2,0)</f>
        <v>主核：爱</v>
      </c>
      <c r="D72" s="10">
        <v>4</v>
      </c>
      <c r="E72" s="10">
        <v>1</v>
      </c>
      <c r="F72" s="10">
        <v>14</v>
      </c>
      <c r="G72" s="10">
        <v>200</v>
      </c>
      <c r="H72" s="10">
        <v>0</v>
      </c>
      <c r="I72" s="10">
        <v>14</v>
      </c>
      <c r="J72" s="10">
        <f>IFERROR(INDEX(Sheet3!E:E,MATCH(C72,Sheet3!A:A,0)),G72*10+H72*100)</f>
        <v>2000</v>
      </c>
      <c r="K72" s="10">
        <v>0</v>
      </c>
      <c r="L72" s="10">
        <f>IFERROR(INDEX(Sheet3!G:G,MATCH(C72,Sheet3!A:A,0)),G72*10+20000)</f>
        <v>22000</v>
      </c>
      <c r="M72" s="10">
        <v>2</v>
      </c>
      <c r="N72" s="10">
        <f>VLOOKUP(M72,Sheet2!I:J,2,0)</f>
        <v>3500</v>
      </c>
      <c r="O72" s="10">
        <v>0</v>
      </c>
      <c r="P72" s="10">
        <f t="shared" si="4"/>
        <v>2</v>
      </c>
      <c r="Q72" s="10">
        <v>0</v>
      </c>
    </row>
    <row r="73" spans="1:17" ht="16.5" customHeight="1">
      <c r="A73" s="10" t="s">
        <v>39</v>
      </c>
      <c r="B73" s="10">
        <f t="shared" si="3"/>
        <v>4114300</v>
      </c>
      <c r="C73" s="10" t="str">
        <f>VLOOKUP(I73,Sheet2!D:E,2,0)</f>
        <v>主核：爱</v>
      </c>
      <c r="D73" s="10">
        <v>4</v>
      </c>
      <c r="E73" s="10">
        <v>1</v>
      </c>
      <c r="F73" s="10">
        <v>14</v>
      </c>
      <c r="G73" s="10">
        <v>300</v>
      </c>
      <c r="H73" s="10">
        <v>0</v>
      </c>
      <c r="I73" s="10">
        <v>14</v>
      </c>
      <c r="J73" s="10">
        <f>IFERROR(INDEX(Sheet3!E:E,MATCH(C73,Sheet3!A:A,0)),G73*10+H73*100)</f>
        <v>3000</v>
      </c>
      <c r="K73" s="10">
        <v>0</v>
      </c>
      <c r="L73" s="10">
        <f>IFERROR(INDEX(Sheet3!G:G,MATCH(C73,Sheet3!A:A,0)),G73*10+20000)</f>
        <v>23000</v>
      </c>
      <c r="M73" s="10">
        <v>3</v>
      </c>
      <c r="N73" s="10">
        <f>VLOOKUP(M73,Sheet2!I:J,2,0)</f>
        <v>4000</v>
      </c>
      <c r="O73" s="10">
        <v>0</v>
      </c>
      <c r="P73" s="10">
        <f t="shared" si="4"/>
        <v>3</v>
      </c>
      <c r="Q73" s="10">
        <v>0</v>
      </c>
    </row>
    <row r="74" spans="1:17" ht="16.5" customHeight="1">
      <c r="A74" s="10" t="s">
        <v>39</v>
      </c>
      <c r="B74" s="10">
        <f t="shared" si="3"/>
        <v>4114400</v>
      </c>
      <c r="C74" s="10" t="str">
        <f>VLOOKUP(I74,Sheet2!D:E,2,0)</f>
        <v>主核：爱</v>
      </c>
      <c r="D74" s="10">
        <v>4</v>
      </c>
      <c r="E74" s="10">
        <v>1</v>
      </c>
      <c r="F74" s="10">
        <v>14</v>
      </c>
      <c r="G74" s="10">
        <v>400</v>
      </c>
      <c r="H74" s="10">
        <v>0</v>
      </c>
      <c r="I74" s="10">
        <v>14</v>
      </c>
      <c r="J74" s="10">
        <f>IFERROR(INDEX(Sheet3!E:E,MATCH(C74,Sheet3!A:A,0)),G74*10+H74*100)</f>
        <v>4000</v>
      </c>
      <c r="K74" s="10">
        <v>0</v>
      </c>
      <c r="L74" s="10">
        <f>IFERROR(INDEX(Sheet3!G:G,MATCH(C74,Sheet3!A:A,0)),G74*10+20000)</f>
        <v>24000</v>
      </c>
      <c r="M74" s="10">
        <v>4</v>
      </c>
      <c r="N74" s="10">
        <f>VLOOKUP(M74,Sheet2!I:J,2,0)</f>
        <v>4500</v>
      </c>
      <c r="O74" s="10">
        <v>0</v>
      </c>
      <c r="P74" s="10">
        <f t="shared" si="4"/>
        <v>4</v>
      </c>
      <c r="Q74" s="10">
        <v>0</v>
      </c>
    </row>
    <row r="75" spans="1:17" ht="16.5" customHeight="1">
      <c r="A75" s="10" t="s">
        <v>39</v>
      </c>
      <c r="B75" s="10">
        <f t="shared" si="3"/>
        <v>4114500</v>
      </c>
      <c r="C75" s="10" t="str">
        <f>VLOOKUP(I75,Sheet2!D:E,2,0)</f>
        <v>主核：爱</v>
      </c>
      <c r="D75" s="10">
        <v>4</v>
      </c>
      <c r="E75" s="10">
        <v>1</v>
      </c>
      <c r="F75" s="10">
        <v>14</v>
      </c>
      <c r="G75" s="10">
        <v>500</v>
      </c>
      <c r="H75" s="10">
        <v>0</v>
      </c>
      <c r="I75" s="10">
        <v>14</v>
      </c>
      <c r="J75" s="10">
        <f>IFERROR(INDEX(Sheet3!E:E,MATCH(C75,Sheet3!A:A,0)),G75*10+H75*100)</f>
        <v>5000</v>
      </c>
      <c r="K75" s="10">
        <v>0</v>
      </c>
      <c r="L75" s="10">
        <f>IFERROR(INDEX(Sheet3!G:G,MATCH(C75,Sheet3!A:A,0)),G75*10+20000)</f>
        <v>25000</v>
      </c>
      <c r="M75" s="10">
        <v>5</v>
      </c>
      <c r="N75" s="10">
        <f>VLOOKUP(M75,Sheet2!I:J,2,0)</f>
        <v>5000</v>
      </c>
      <c r="O75" s="10">
        <v>0</v>
      </c>
      <c r="P75" s="10">
        <f t="shared" si="4"/>
        <v>5</v>
      </c>
      <c r="Q75" s="10">
        <v>0</v>
      </c>
    </row>
    <row r="76" spans="1:17" ht="16.5" customHeight="1">
      <c r="A76" s="10" t="s">
        <v>39</v>
      </c>
      <c r="B76" s="10">
        <f t="shared" si="3"/>
        <v>4115100</v>
      </c>
      <c r="C76" s="10" t="str">
        <f>VLOOKUP(I76,Sheet2!D:E,2,0)</f>
        <v>主核：驱散</v>
      </c>
      <c r="D76" s="10">
        <v>4</v>
      </c>
      <c r="E76" s="10">
        <v>1</v>
      </c>
      <c r="F76" s="10">
        <v>15</v>
      </c>
      <c r="G76" s="10">
        <v>100</v>
      </c>
      <c r="H76" s="10">
        <v>0</v>
      </c>
      <c r="I76" s="10">
        <v>15</v>
      </c>
      <c r="J76" s="10">
        <f>IFERROR(INDEX(Sheet3!E:E,MATCH(C76,Sheet3!A:A,0)),G76*10+H76*100)</f>
        <v>1000</v>
      </c>
      <c r="K76" s="10">
        <v>0</v>
      </c>
      <c r="L76" s="10">
        <f>IFERROR(INDEX(Sheet3!G:G,MATCH(C76,Sheet3!A:A,0)),G76*10+20000)</f>
        <v>21000</v>
      </c>
      <c r="M76" s="10">
        <v>1</v>
      </c>
      <c r="N76" s="10">
        <f>VLOOKUP(M76,Sheet2!I:J,2,0)</f>
        <v>3000</v>
      </c>
      <c r="O76" s="10">
        <v>0</v>
      </c>
      <c r="P76" s="10">
        <f t="shared" si="4"/>
        <v>1</v>
      </c>
      <c r="Q76" s="10">
        <v>0</v>
      </c>
    </row>
    <row r="77" spans="1:17" ht="16.5" customHeight="1">
      <c r="A77" s="10" t="s">
        <v>39</v>
      </c>
      <c r="B77" s="10">
        <f t="shared" si="3"/>
        <v>4115200</v>
      </c>
      <c r="C77" s="10" t="str">
        <f>VLOOKUP(I77,Sheet2!D:E,2,0)</f>
        <v>主核：驱散</v>
      </c>
      <c r="D77" s="10">
        <v>4</v>
      </c>
      <c r="E77" s="10">
        <v>1</v>
      </c>
      <c r="F77" s="10">
        <v>15</v>
      </c>
      <c r="G77" s="10">
        <v>200</v>
      </c>
      <c r="H77" s="10">
        <v>0</v>
      </c>
      <c r="I77" s="10">
        <v>15</v>
      </c>
      <c r="J77" s="10">
        <f>IFERROR(INDEX(Sheet3!E:E,MATCH(C77,Sheet3!A:A,0)),G77*10+H77*100)</f>
        <v>2000</v>
      </c>
      <c r="K77" s="10">
        <v>0</v>
      </c>
      <c r="L77" s="10">
        <f>IFERROR(INDEX(Sheet3!G:G,MATCH(C77,Sheet3!A:A,0)),G77*10+20000)</f>
        <v>22000</v>
      </c>
      <c r="M77" s="10">
        <v>2</v>
      </c>
      <c r="N77" s="10">
        <f>VLOOKUP(M77,Sheet2!I:J,2,0)</f>
        <v>3500</v>
      </c>
      <c r="O77" s="10">
        <v>0</v>
      </c>
      <c r="P77" s="10">
        <f t="shared" si="4"/>
        <v>2</v>
      </c>
      <c r="Q77" s="10">
        <v>0</v>
      </c>
    </row>
    <row r="78" spans="1:17" ht="16.5" customHeight="1">
      <c r="A78" s="10" t="s">
        <v>39</v>
      </c>
      <c r="B78" s="10">
        <f t="shared" si="3"/>
        <v>4115300</v>
      </c>
      <c r="C78" s="10" t="str">
        <f>VLOOKUP(I78,Sheet2!D:E,2,0)</f>
        <v>主核：驱散</v>
      </c>
      <c r="D78" s="10">
        <v>4</v>
      </c>
      <c r="E78" s="10">
        <v>1</v>
      </c>
      <c r="F78" s="10">
        <v>15</v>
      </c>
      <c r="G78" s="10">
        <v>300</v>
      </c>
      <c r="H78" s="10">
        <v>0</v>
      </c>
      <c r="I78" s="10">
        <v>15</v>
      </c>
      <c r="J78" s="10">
        <f>IFERROR(INDEX(Sheet3!E:E,MATCH(C78,Sheet3!A:A,0)),G78*10+H78*100)</f>
        <v>3000</v>
      </c>
      <c r="K78" s="10">
        <v>0</v>
      </c>
      <c r="L78" s="10">
        <f>IFERROR(INDEX(Sheet3!G:G,MATCH(C78,Sheet3!A:A,0)),G78*10+20000)</f>
        <v>23000</v>
      </c>
      <c r="M78" s="10">
        <v>3</v>
      </c>
      <c r="N78" s="10">
        <f>VLOOKUP(M78,Sheet2!I:J,2,0)</f>
        <v>4000</v>
      </c>
      <c r="O78" s="10">
        <v>0</v>
      </c>
      <c r="P78" s="10">
        <f t="shared" si="4"/>
        <v>3</v>
      </c>
      <c r="Q78" s="10">
        <v>0</v>
      </c>
    </row>
    <row r="79" spans="1:17" ht="16.5" customHeight="1">
      <c r="A79" s="10" t="s">
        <v>39</v>
      </c>
      <c r="B79" s="10">
        <f t="shared" si="3"/>
        <v>4115400</v>
      </c>
      <c r="C79" s="10" t="str">
        <f>VLOOKUP(I79,Sheet2!D:E,2,0)</f>
        <v>主核：驱散</v>
      </c>
      <c r="D79" s="10">
        <v>4</v>
      </c>
      <c r="E79" s="10">
        <v>1</v>
      </c>
      <c r="F79" s="10">
        <v>15</v>
      </c>
      <c r="G79" s="10">
        <v>400</v>
      </c>
      <c r="H79" s="10">
        <v>0</v>
      </c>
      <c r="I79" s="10">
        <v>15</v>
      </c>
      <c r="J79" s="10">
        <f>IFERROR(INDEX(Sheet3!E:E,MATCH(C79,Sheet3!A:A,0)),G79*10+H79*100)</f>
        <v>4000</v>
      </c>
      <c r="K79" s="10">
        <v>0</v>
      </c>
      <c r="L79" s="10">
        <f>IFERROR(INDEX(Sheet3!G:G,MATCH(C79,Sheet3!A:A,0)),G79*10+20000)</f>
        <v>24000</v>
      </c>
      <c r="M79" s="10">
        <v>4</v>
      </c>
      <c r="N79" s="10">
        <f>VLOOKUP(M79,Sheet2!I:J,2,0)</f>
        <v>4500</v>
      </c>
      <c r="O79" s="10">
        <v>0</v>
      </c>
      <c r="P79" s="10">
        <f t="shared" si="4"/>
        <v>4</v>
      </c>
      <c r="Q79" s="10">
        <v>0</v>
      </c>
    </row>
    <row r="80" spans="1:17" ht="16.5" customHeight="1">
      <c r="A80" s="10" t="s">
        <v>39</v>
      </c>
      <c r="B80" s="10">
        <f t="shared" si="3"/>
        <v>4115500</v>
      </c>
      <c r="C80" s="10" t="str">
        <f>VLOOKUP(I80,Sheet2!D:E,2,0)</f>
        <v>主核：驱散</v>
      </c>
      <c r="D80" s="10">
        <v>4</v>
      </c>
      <c r="E80" s="10">
        <v>1</v>
      </c>
      <c r="F80" s="10">
        <v>15</v>
      </c>
      <c r="G80" s="10">
        <v>500</v>
      </c>
      <c r="H80" s="10">
        <v>0</v>
      </c>
      <c r="I80" s="10">
        <v>15</v>
      </c>
      <c r="J80" s="10">
        <f>IFERROR(INDEX(Sheet3!E:E,MATCH(C80,Sheet3!A:A,0)),G80*10+H80*100)</f>
        <v>5000</v>
      </c>
      <c r="K80" s="10">
        <v>0</v>
      </c>
      <c r="L80" s="10">
        <f>IFERROR(INDEX(Sheet3!G:G,MATCH(C80,Sheet3!A:A,0)),G80*10+20000)</f>
        <v>25000</v>
      </c>
      <c r="M80" s="10">
        <v>5</v>
      </c>
      <c r="N80" s="10">
        <f>VLOOKUP(M80,Sheet2!I:J,2,0)</f>
        <v>5000</v>
      </c>
      <c r="O80" s="10">
        <v>0</v>
      </c>
      <c r="P80" s="10">
        <f t="shared" si="4"/>
        <v>5</v>
      </c>
      <c r="Q80" s="10">
        <v>0</v>
      </c>
    </row>
    <row r="81" spans="1:17" ht="16.5" customHeight="1">
      <c r="A81" s="10" t="s">
        <v>39</v>
      </c>
      <c r="B81" s="10">
        <f t="shared" si="3"/>
        <v>4116100</v>
      </c>
      <c r="C81" s="10" t="str">
        <f>VLOOKUP(I81,Sheet2!D:E,2,0)</f>
        <v>主核：制衡</v>
      </c>
      <c r="D81" s="10">
        <v>4</v>
      </c>
      <c r="E81" s="10">
        <v>1</v>
      </c>
      <c r="F81" s="10">
        <v>16</v>
      </c>
      <c r="G81" s="10">
        <v>100</v>
      </c>
      <c r="H81" s="10">
        <v>0</v>
      </c>
      <c r="I81" s="10">
        <v>16</v>
      </c>
      <c r="J81" s="10">
        <f>IFERROR(INDEX(Sheet3!E:E,MATCH(C81,Sheet3!A:A,0)),G81*10+H81*100)</f>
        <v>1000</v>
      </c>
      <c r="K81" s="10">
        <v>0</v>
      </c>
      <c r="L81" s="10">
        <f>IFERROR(INDEX(Sheet3!G:G,MATCH(C81,Sheet3!A:A,0)),G81*10+20000)</f>
        <v>21000</v>
      </c>
      <c r="M81" s="10">
        <v>1</v>
      </c>
      <c r="N81" s="10">
        <f>VLOOKUP(M81,Sheet2!I:J,2,0)</f>
        <v>3000</v>
      </c>
      <c r="O81" s="10">
        <v>0</v>
      </c>
      <c r="P81" s="10">
        <f t="shared" si="4"/>
        <v>1</v>
      </c>
      <c r="Q81" s="10">
        <v>0</v>
      </c>
    </row>
    <row r="82" spans="1:17" ht="16.5" customHeight="1">
      <c r="A82" s="10" t="s">
        <v>39</v>
      </c>
      <c r="B82" s="10">
        <f t="shared" si="3"/>
        <v>4116200</v>
      </c>
      <c r="C82" s="10" t="str">
        <f>VLOOKUP(I82,Sheet2!D:E,2,0)</f>
        <v>主核：制衡</v>
      </c>
      <c r="D82" s="10">
        <v>4</v>
      </c>
      <c r="E82" s="10">
        <v>1</v>
      </c>
      <c r="F82" s="10">
        <v>16</v>
      </c>
      <c r="G82" s="10">
        <v>200</v>
      </c>
      <c r="H82" s="10">
        <v>0</v>
      </c>
      <c r="I82" s="10">
        <v>16</v>
      </c>
      <c r="J82" s="10">
        <f>IFERROR(INDEX(Sheet3!E:E,MATCH(C82,Sheet3!A:A,0)),G82*10+H82*100)</f>
        <v>2000</v>
      </c>
      <c r="K82" s="10">
        <v>0</v>
      </c>
      <c r="L82" s="10">
        <f>IFERROR(INDEX(Sheet3!G:G,MATCH(C82,Sheet3!A:A,0)),G82*10+20000)</f>
        <v>22000</v>
      </c>
      <c r="M82" s="10">
        <v>2</v>
      </c>
      <c r="N82" s="10">
        <f>VLOOKUP(M82,Sheet2!I:J,2,0)</f>
        <v>3500</v>
      </c>
      <c r="O82" s="10">
        <v>0</v>
      </c>
      <c r="P82" s="10">
        <f t="shared" si="4"/>
        <v>2</v>
      </c>
      <c r="Q82" s="10">
        <v>0</v>
      </c>
    </row>
    <row r="83" spans="1:17" ht="16.5" customHeight="1">
      <c r="A83" s="10" t="s">
        <v>39</v>
      </c>
      <c r="B83" s="10">
        <f t="shared" si="3"/>
        <v>4116300</v>
      </c>
      <c r="C83" s="10" t="str">
        <f>VLOOKUP(I83,Sheet2!D:E,2,0)</f>
        <v>主核：制衡</v>
      </c>
      <c r="D83" s="10">
        <v>4</v>
      </c>
      <c r="E83" s="10">
        <v>1</v>
      </c>
      <c r="F83" s="10">
        <v>16</v>
      </c>
      <c r="G83" s="10">
        <v>300</v>
      </c>
      <c r="H83" s="10">
        <v>0</v>
      </c>
      <c r="I83" s="10">
        <v>16</v>
      </c>
      <c r="J83" s="10">
        <f>IFERROR(INDEX(Sheet3!E:E,MATCH(C83,Sheet3!A:A,0)),G83*10+H83*100)</f>
        <v>3000</v>
      </c>
      <c r="K83" s="10">
        <v>0</v>
      </c>
      <c r="L83" s="10">
        <f>IFERROR(INDEX(Sheet3!G:G,MATCH(C83,Sheet3!A:A,0)),G83*10+20000)</f>
        <v>23000</v>
      </c>
      <c r="M83" s="10">
        <v>3</v>
      </c>
      <c r="N83" s="10">
        <f>VLOOKUP(M83,Sheet2!I:J,2,0)</f>
        <v>4000</v>
      </c>
      <c r="O83" s="10">
        <v>0</v>
      </c>
      <c r="P83" s="10">
        <f t="shared" si="4"/>
        <v>3</v>
      </c>
      <c r="Q83" s="10">
        <v>0</v>
      </c>
    </row>
    <row r="84" spans="1:17" ht="16.5" customHeight="1">
      <c r="A84" s="10" t="s">
        <v>39</v>
      </c>
      <c r="B84" s="10">
        <f t="shared" si="3"/>
        <v>4116400</v>
      </c>
      <c r="C84" s="10" t="str">
        <f>VLOOKUP(I84,Sheet2!D:E,2,0)</f>
        <v>主核：制衡</v>
      </c>
      <c r="D84" s="10">
        <v>4</v>
      </c>
      <c r="E84" s="10">
        <v>1</v>
      </c>
      <c r="F84" s="10">
        <v>16</v>
      </c>
      <c r="G84" s="10">
        <v>400</v>
      </c>
      <c r="H84" s="10">
        <v>0</v>
      </c>
      <c r="I84" s="10">
        <v>16</v>
      </c>
      <c r="J84" s="10">
        <f>IFERROR(INDEX(Sheet3!E:E,MATCH(C84,Sheet3!A:A,0)),G84*10+H84*100)</f>
        <v>4000</v>
      </c>
      <c r="K84" s="10">
        <v>0</v>
      </c>
      <c r="L84" s="10">
        <f>IFERROR(INDEX(Sheet3!G:G,MATCH(C84,Sheet3!A:A,0)),G84*10+20000)</f>
        <v>24000</v>
      </c>
      <c r="M84" s="10">
        <v>4</v>
      </c>
      <c r="N84" s="10">
        <f>VLOOKUP(M84,Sheet2!I:J,2,0)</f>
        <v>4500</v>
      </c>
      <c r="O84" s="10">
        <v>0</v>
      </c>
      <c r="P84" s="10">
        <f t="shared" si="4"/>
        <v>4</v>
      </c>
      <c r="Q84" s="10">
        <v>0</v>
      </c>
    </row>
    <row r="85" spans="1:17" ht="16.5" customHeight="1">
      <c r="A85" s="10" t="s">
        <v>39</v>
      </c>
      <c r="B85" s="10">
        <f t="shared" si="3"/>
        <v>4116500</v>
      </c>
      <c r="C85" s="10" t="str">
        <f>VLOOKUP(I85,Sheet2!D:E,2,0)</f>
        <v>主核：制衡</v>
      </c>
      <c r="D85" s="10">
        <v>4</v>
      </c>
      <c r="E85" s="10">
        <v>1</v>
      </c>
      <c r="F85" s="10">
        <v>16</v>
      </c>
      <c r="G85" s="10">
        <v>500</v>
      </c>
      <c r="H85" s="10">
        <v>0</v>
      </c>
      <c r="I85" s="10">
        <v>16</v>
      </c>
      <c r="J85" s="10">
        <f>IFERROR(INDEX(Sheet3!E:E,MATCH(C85,Sheet3!A:A,0)),G85*10+H85*100)</f>
        <v>5000</v>
      </c>
      <c r="K85" s="10">
        <v>0</v>
      </c>
      <c r="L85" s="10">
        <f>IFERROR(INDEX(Sheet3!G:G,MATCH(C85,Sheet3!A:A,0)),G85*10+20000)</f>
        <v>25000</v>
      </c>
      <c r="M85" s="10">
        <v>5</v>
      </c>
      <c r="N85" s="10">
        <f>VLOOKUP(M85,Sheet2!I:J,2,0)</f>
        <v>5000</v>
      </c>
      <c r="O85" s="10">
        <v>0</v>
      </c>
      <c r="P85" s="10">
        <f t="shared" si="4"/>
        <v>5</v>
      </c>
      <c r="Q85" s="10">
        <v>0</v>
      </c>
    </row>
    <row r="86" spans="1:17" ht="16.5" customHeight="1">
      <c r="A86" s="10" t="s">
        <v>39</v>
      </c>
      <c r="B86" s="10">
        <f t="shared" ref="B86:B90" si="5">D86*1000000+E86*100000+F86*1000+G86</f>
        <v>4117100</v>
      </c>
      <c r="C86" s="10" t="str">
        <f>VLOOKUP(I86,Sheet2!D:E,2,0)</f>
        <v>主核：电极火花</v>
      </c>
      <c r="D86" s="10">
        <v>4</v>
      </c>
      <c r="E86" s="10">
        <v>1</v>
      </c>
      <c r="F86" s="10">
        <v>17</v>
      </c>
      <c r="G86" s="10">
        <v>100</v>
      </c>
      <c r="H86" s="10">
        <v>0</v>
      </c>
      <c r="I86" s="10">
        <v>17</v>
      </c>
      <c r="J86" s="10">
        <f>IFERROR(INDEX(Sheet3!E:E,MATCH(C86,Sheet3!A:A,0)),G86*10+H86*100)</f>
        <v>1000</v>
      </c>
      <c r="K86" s="10">
        <v>0</v>
      </c>
      <c r="L86" s="10">
        <f>IFERROR(INDEX(Sheet3!G:G,MATCH(C86,Sheet3!A:A,0)),G86*10+20000)</f>
        <v>21000</v>
      </c>
      <c r="M86" s="10">
        <v>1</v>
      </c>
      <c r="N86" s="10">
        <f>VLOOKUP(M86,Sheet2!I:J,2,0)</f>
        <v>3000</v>
      </c>
      <c r="O86" s="10">
        <v>0</v>
      </c>
      <c r="P86" s="10">
        <f t="shared" ref="P86:P90" si="6">M86</f>
        <v>1</v>
      </c>
      <c r="Q86" s="10">
        <v>0</v>
      </c>
    </row>
    <row r="87" spans="1:17" ht="16.5" customHeight="1">
      <c r="A87" s="10" t="s">
        <v>39</v>
      </c>
      <c r="B87" s="10">
        <f t="shared" si="5"/>
        <v>4117200</v>
      </c>
      <c r="C87" s="10" t="str">
        <f>VLOOKUP(I87,Sheet2!D:E,2,0)</f>
        <v>主核：电极火花</v>
      </c>
      <c r="D87" s="10">
        <v>4</v>
      </c>
      <c r="E87" s="10">
        <v>1</v>
      </c>
      <c r="F87" s="10">
        <v>17</v>
      </c>
      <c r="G87" s="10">
        <v>200</v>
      </c>
      <c r="H87" s="10">
        <v>0</v>
      </c>
      <c r="I87" s="10">
        <v>17</v>
      </c>
      <c r="J87" s="10">
        <f>IFERROR(INDEX(Sheet3!E:E,MATCH(C87,Sheet3!A:A,0)),G87*10+H87*100)</f>
        <v>2000</v>
      </c>
      <c r="K87" s="10">
        <v>0</v>
      </c>
      <c r="L87" s="10">
        <f>IFERROR(INDEX(Sheet3!G:G,MATCH(C87,Sheet3!A:A,0)),G87*10+20000)</f>
        <v>22000</v>
      </c>
      <c r="M87" s="10">
        <v>2</v>
      </c>
      <c r="N87" s="10">
        <f>VLOOKUP(M87,Sheet2!I:J,2,0)</f>
        <v>3500</v>
      </c>
      <c r="O87" s="10">
        <v>0</v>
      </c>
      <c r="P87" s="10">
        <f t="shared" si="6"/>
        <v>2</v>
      </c>
      <c r="Q87" s="10">
        <v>0</v>
      </c>
    </row>
    <row r="88" spans="1:17" ht="16.5" customHeight="1">
      <c r="A88" s="10" t="s">
        <v>39</v>
      </c>
      <c r="B88" s="10">
        <f t="shared" si="5"/>
        <v>4117300</v>
      </c>
      <c r="C88" s="10" t="str">
        <f>VLOOKUP(I88,Sheet2!D:E,2,0)</f>
        <v>主核：电极火花</v>
      </c>
      <c r="D88" s="10">
        <v>4</v>
      </c>
      <c r="E88" s="10">
        <v>1</v>
      </c>
      <c r="F88" s="10">
        <v>17</v>
      </c>
      <c r="G88" s="10">
        <v>300</v>
      </c>
      <c r="H88" s="10">
        <v>0</v>
      </c>
      <c r="I88" s="10">
        <v>17</v>
      </c>
      <c r="J88" s="10">
        <f>IFERROR(INDEX(Sheet3!E:E,MATCH(C88,Sheet3!A:A,0)),G88*10+H88*100)</f>
        <v>3000</v>
      </c>
      <c r="K88" s="10">
        <v>0</v>
      </c>
      <c r="L88" s="10">
        <f>IFERROR(INDEX(Sheet3!G:G,MATCH(C88,Sheet3!A:A,0)),G88*10+20000)</f>
        <v>23000</v>
      </c>
      <c r="M88" s="10">
        <v>3</v>
      </c>
      <c r="N88" s="10">
        <f>VLOOKUP(M88,Sheet2!I:J,2,0)</f>
        <v>4000</v>
      </c>
      <c r="O88" s="10">
        <v>0</v>
      </c>
      <c r="P88" s="10">
        <f t="shared" si="6"/>
        <v>3</v>
      </c>
      <c r="Q88" s="10">
        <v>0</v>
      </c>
    </row>
    <row r="89" spans="1:17" ht="16.5" customHeight="1">
      <c r="A89" s="10" t="s">
        <v>39</v>
      </c>
      <c r="B89" s="10">
        <f t="shared" si="5"/>
        <v>4117400</v>
      </c>
      <c r="C89" s="10" t="str">
        <f>VLOOKUP(I89,Sheet2!D:E,2,0)</f>
        <v>主核：电极火花</v>
      </c>
      <c r="D89" s="10">
        <v>4</v>
      </c>
      <c r="E89" s="10">
        <v>1</v>
      </c>
      <c r="F89" s="10">
        <v>17</v>
      </c>
      <c r="G89" s="10">
        <v>400</v>
      </c>
      <c r="H89" s="10">
        <v>0</v>
      </c>
      <c r="I89" s="10">
        <v>17</v>
      </c>
      <c r="J89" s="10">
        <f>IFERROR(INDEX(Sheet3!E:E,MATCH(C89,Sheet3!A:A,0)),G89*10+H89*100)</f>
        <v>4000</v>
      </c>
      <c r="K89" s="10">
        <v>0</v>
      </c>
      <c r="L89" s="10">
        <f>IFERROR(INDEX(Sheet3!G:G,MATCH(C89,Sheet3!A:A,0)),G89*10+20000)</f>
        <v>24000</v>
      </c>
      <c r="M89" s="10">
        <v>4</v>
      </c>
      <c r="N89" s="10">
        <f>VLOOKUP(M89,Sheet2!I:J,2,0)</f>
        <v>4500</v>
      </c>
      <c r="O89" s="10">
        <v>0</v>
      </c>
      <c r="P89" s="10">
        <f t="shared" si="6"/>
        <v>4</v>
      </c>
      <c r="Q89" s="10">
        <v>0</v>
      </c>
    </row>
    <row r="90" spans="1:17" ht="16.5" customHeight="1">
      <c r="A90" s="10" t="s">
        <v>39</v>
      </c>
      <c r="B90" s="10">
        <f t="shared" si="5"/>
        <v>4117500</v>
      </c>
      <c r="C90" s="10" t="str">
        <f>VLOOKUP(I90,Sheet2!D:E,2,0)</f>
        <v>主核：电极火花</v>
      </c>
      <c r="D90" s="10">
        <v>4</v>
      </c>
      <c r="E90" s="10">
        <v>1</v>
      </c>
      <c r="F90" s="10">
        <v>17</v>
      </c>
      <c r="G90" s="10">
        <v>500</v>
      </c>
      <c r="H90" s="10">
        <v>0</v>
      </c>
      <c r="I90" s="10">
        <v>17</v>
      </c>
      <c r="J90" s="10">
        <f>IFERROR(INDEX(Sheet3!E:E,MATCH(C90,Sheet3!A:A,0)),G90*10+H90*100)</f>
        <v>5000</v>
      </c>
      <c r="K90" s="10">
        <v>0</v>
      </c>
      <c r="L90" s="10">
        <f>IFERROR(INDEX(Sheet3!G:G,MATCH(C90,Sheet3!A:A,0)),G90*10+20000)</f>
        <v>25000</v>
      </c>
      <c r="M90" s="10">
        <v>5</v>
      </c>
      <c r="N90" s="10">
        <f>VLOOKUP(M90,Sheet2!I:J,2,0)</f>
        <v>5000</v>
      </c>
      <c r="O90" s="10">
        <v>0</v>
      </c>
      <c r="P90" s="10">
        <f t="shared" si="6"/>
        <v>5</v>
      </c>
      <c r="Q90" s="10">
        <v>0</v>
      </c>
    </row>
    <row r="91" spans="1:17" ht="16.5" customHeight="1">
      <c r="A91" s="10" t="s">
        <v>39</v>
      </c>
      <c r="B91" s="10">
        <f t="shared" ref="B91:B95" si="7">D91*1000000+E91*100000+F91*1000+G91</f>
        <v>4118100</v>
      </c>
      <c r="C91" s="10" t="str">
        <f>VLOOKUP(I91,Sheet2!D:E,2,0)</f>
        <v>主核：热感扫描</v>
      </c>
      <c r="D91" s="10">
        <v>4</v>
      </c>
      <c r="E91" s="10">
        <v>1</v>
      </c>
      <c r="F91" s="10">
        <v>18</v>
      </c>
      <c r="G91" s="10">
        <v>100</v>
      </c>
      <c r="H91" s="10">
        <v>0</v>
      </c>
      <c r="I91" s="10">
        <v>18</v>
      </c>
      <c r="J91" s="10">
        <f>IFERROR(INDEX(Sheet3!E:E,MATCH(C91,Sheet3!A:A,0)),G91*10+H91*100)</f>
        <v>1000</v>
      </c>
      <c r="K91" s="10">
        <v>0</v>
      </c>
      <c r="L91" s="10">
        <f>IFERROR(INDEX(Sheet3!G:G,MATCH(C91,Sheet3!A:A,0)),G91*10+20000)</f>
        <v>21000</v>
      </c>
      <c r="M91" s="10">
        <v>1</v>
      </c>
      <c r="N91" s="10">
        <f>VLOOKUP(M91,Sheet2!I:J,2,0)</f>
        <v>3000</v>
      </c>
      <c r="O91" s="10">
        <v>0</v>
      </c>
      <c r="P91" s="10">
        <f t="shared" ref="P91:P95" si="8">M91</f>
        <v>1</v>
      </c>
      <c r="Q91" s="10">
        <v>0</v>
      </c>
    </row>
    <row r="92" spans="1:17" ht="16.5" customHeight="1">
      <c r="A92" s="10" t="s">
        <v>39</v>
      </c>
      <c r="B92" s="10">
        <f t="shared" si="7"/>
        <v>4118200</v>
      </c>
      <c r="C92" s="10" t="str">
        <f>VLOOKUP(I92,Sheet2!D:E,2,0)</f>
        <v>主核：热感扫描</v>
      </c>
      <c r="D92" s="10">
        <v>4</v>
      </c>
      <c r="E92" s="10">
        <v>1</v>
      </c>
      <c r="F92" s="10">
        <v>18</v>
      </c>
      <c r="G92" s="10">
        <v>200</v>
      </c>
      <c r="H92" s="10">
        <v>0</v>
      </c>
      <c r="I92" s="10">
        <v>18</v>
      </c>
      <c r="J92" s="10">
        <f>IFERROR(INDEX(Sheet3!E:E,MATCH(C92,Sheet3!A:A,0)),G92*10+H92*100)</f>
        <v>2000</v>
      </c>
      <c r="K92" s="10">
        <v>0</v>
      </c>
      <c r="L92" s="10">
        <f>IFERROR(INDEX(Sheet3!G:G,MATCH(C92,Sheet3!A:A,0)),G92*10+20000)</f>
        <v>22000</v>
      </c>
      <c r="M92" s="10">
        <v>2</v>
      </c>
      <c r="N92" s="10">
        <f>VLOOKUP(M92,Sheet2!I:J,2,0)</f>
        <v>3500</v>
      </c>
      <c r="O92" s="10">
        <v>0</v>
      </c>
      <c r="P92" s="10">
        <f t="shared" si="8"/>
        <v>2</v>
      </c>
      <c r="Q92" s="10">
        <v>0</v>
      </c>
    </row>
    <row r="93" spans="1:17" ht="16.5" customHeight="1">
      <c r="A93" s="10" t="s">
        <v>39</v>
      </c>
      <c r="B93" s="10">
        <f t="shared" si="7"/>
        <v>4118300</v>
      </c>
      <c r="C93" s="10" t="str">
        <f>VLOOKUP(I93,Sheet2!D:E,2,0)</f>
        <v>主核：热感扫描</v>
      </c>
      <c r="D93" s="10">
        <v>4</v>
      </c>
      <c r="E93" s="10">
        <v>1</v>
      </c>
      <c r="F93" s="10">
        <v>18</v>
      </c>
      <c r="G93" s="10">
        <v>300</v>
      </c>
      <c r="H93" s="10">
        <v>0</v>
      </c>
      <c r="I93" s="10">
        <v>18</v>
      </c>
      <c r="J93" s="10">
        <f>IFERROR(INDEX(Sheet3!E:E,MATCH(C93,Sheet3!A:A,0)),G93*10+H93*100)</f>
        <v>3000</v>
      </c>
      <c r="K93" s="10">
        <v>0</v>
      </c>
      <c r="L93" s="10">
        <f>IFERROR(INDEX(Sheet3!G:G,MATCH(C93,Sheet3!A:A,0)),G93*10+20000)</f>
        <v>23000</v>
      </c>
      <c r="M93" s="10">
        <v>3</v>
      </c>
      <c r="N93" s="10">
        <f>VLOOKUP(M93,Sheet2!I:J,2,0)</f>
        <v>4000</v>
      </c>
      <c r="O93" s="10">
        <v>0</v>
      </c>
      <c r="P93" s="10">
        <f t="shared" si="8"/>
        <v>3</v>
      </c>
      <c r="Q93" s="10">
        <v>0</v>
      </c>
    </row>
    <row r="94" spans="1:17" ht="16.5" customHeight="1">
      <c r="A94" s="10" t="s">
        <v>39</v>
      </c>
      <c r="B94" s="10">
        <f t="shared" si="7"/>
        <v>4118400</v>
      </c>
      <c r="C94" s="10" t="str">
        <f>VLOOKUP(I94,Sheet2!D:E,2,0)</f>
        <v>主核：热感扫描</v>
      </c>
      <c r="D94" s="10">
        <v>4</v>
      </c>
      <c r="E94" s="10">
        <v>1</v>
      </c>
      <c r="F94" s="10">
        <v>18</v>
      </c>
      <c r="G94" s="10">
        <v>400</v>
      </c>
      <c r="H94" s="10">
        <v>0</v>
      </c>
      <c r="I94" s="10">
        <v>18</v>
      </c>
      <c r="J94" s="10">
        <f>IFERROR(INDEX(Sheet3!E:E,MATCH(C94,Sheet3!A:A,0)),G94*10+H94*100)</f>
        <v>4000</v>
      </c>
      <c r="K94" s="10">
        <v>0</v>
      </c>
      <c r="L94" s="10">
        <f>IFERROR(INDEX(Sheet3!G:G,MATCH(C94,Sheet3!A:A,0)),G94*10+20000)</f>
        <v>24000</v>
      </c>
      <c r="M94" s="10">
        <v>4</v>
      </c>
      <c r="N94" s="10">
        <f>VLOOKUP(M94,Sheet2!I:J,2,0)</f>
        <v>4500</v>
      </c>
      <c r="O94" s="10">
        <v>0</v>
      </c>
      <c r="P94" s="10">
        <f t="shared" si="8"/>
        <v>4</v>
      </c>
      <c r="Q94" s="10">
        <v>0</v>
      </c>
    </row>
    <row r="95" spans="1:17" ht="16.5" customHeight="1">
      <c r="A95" s="10" t="s">
        <v>39</v>
      </c>
      <c r="B95" s="10">
        <f t="shared" si="7"/>
        <v>4118500</v>
      </c>
      <c r="C95" s="10" t="str">
        <f>VLOOKUP(I95,Sheet2!D:E,2,0)</f>
        <v>主核：热感扫描</v>
      </c>
      <c r="D95" s="10">
        <v>4</v>
      </c>
      <c r="E95" s="10">
        <v>1</v>
      </c>
      <c r="F95" s="10">
        <v>18</v>
      </c>
      <c r="G95" s="10">
        <v>500</v>
      </c>
      <c r="H95" s="10">
        <v>0</v>
      </c>
      <c r="I95" s="10">
        <v>18</v>
      </c>
      <c r="J95" s="10">
        <f>IFERROR(INDEX(Sheet3!E:E,MATCH(C95,Sheet3!A:A,0)),G95*10+H95*100)</f>
        <v>5000</v>
      </c>
      <c r="K95" s="10">
        <v>0</v>
      </c>
      <c r="L95" s="10">
        <f>IFERROR(INDEX(Sheet3!G:G,MATCH(C95,Sheet3!A:A,0)),G95*10+20000)</f>
        <v>25000</v>
      </c>
      <c r="M95" s="10">
        <v>5</v>
      </c>
      <c r="N95" s="10">
        <f>VLOOKUP(M95,Sheet2!I:J,2,0)</f>
        <v>5000</v>
      </c>
      <c r="O95" s="10">
        <v>0</v>
      </c>
      <c r="P95" s="10">
        <f t="shared" si="8"/>
        <v>5</v>
      </c>
      <c r="Q95" s="10">
        <v>0</v>
      </c>
    </row>
    <row r="96" spans="1:17" ht="16.5" customHeight="1">
      <c r="A96" s="10" t="s">
        <v>39</v>
      </c>
      <c r="B96" s="10">
        <f t="shared" ref="B96:B100" si="9">D96*1000000+E96*100000+F96*1000+G96</f>
        <v>4119100</v>
      </c>
      <c r="C96" s="10" t="str">
        <f>VLOOKUP(I96,Sheet2!D:E,2,0)</f>
        <v>主核：意念冠冕</v>
      </c>
      <c r="D96" s="10">
        <v>4</v>
      </c>
      <c r="E96" s="10">
        <v>1</v>
      </c>
      <c r="F96" s="10">
        <v>19</v>
      </c>
      <c r="G96" s="10">
        <v>100</v>
      </c>
      <c r="H96" s="10">
        <v>0</v>
      </c>
      <c r="I96" s="10">
        <v>19</v>
      </c>
      <c r="J96" s="10">
        <f>IFERROR(INDEX(Sheet3!E:E,MATCH(C96,Sheet3!A:A,0)),G96*10+H96*100)</f>
        <v>1000</v>
      </c>
      <c r="K96" s="10">
        <v>0</v>
      </c>
      <c r="L96" s="10">
        <f>IFERROR(INDEX(Sheet3!G:G,MATCH(C96,Sheet3!A:A,0)),G96*10+20000)</f>
        <v>21000</v>
      </c>
      <c r="M96" s="10">
        <v>1</v>
      </c>
      <c r="N96" s="10">
        <f>VLOOKUP(M96,Sheet2!I:J,2,0)</f>
        <v>3000</v>
      </c>
      <c r="O96" s="10">
        <v>0</v>
      </c>
      <c r="P96" s="10">
        <f t="shared" ref="P96:P100" si="10">M96</f>
        <v>1</v>
      </c>
      <c r="Q96" s="10">
        <v>0</v>
      </c>
    </row>
    <row r="97" spans="1:17" ht="16.5" customHeight="1">
      <c r="A97" s="10" t="s">
        <v>39</v>
      </c>
      <c r="B97" s="10">
        <f t="shared" si="9"/>
        <v>4119200</v>
      </c>
      <c r="C97" s="10" t="str">
        <f>VLOOKUP(I97,Sheet2!D:E,2,0)</f>
        <v>主核：意念冠冕</v>
      </c>
      <c r="D97" s="10">
        <v>4</v>
      </c>
      <c r="E97" s="10">
        <v>1</v>
      </c>
      <c r="F97" s="10">
        <v>19</v>
      </c>
      <c r="G97" s="10">
        <v>200</v>
      </c>
      <c r="H97" s="10">
        <v>0</v>
      </c>
      <c r="I97" s="10">
        <v>19</v>
      </c>
      <c r="J97" s="10">
        <f>IFERROR(INDEX(Sheet3!E:E,MATCH(C97,Sheet3!A:A,0)),G97*10+H97*100)</f>
        <v>2000</v>
      </c>
      <c r="K97" s="10">
        <v>0</v>
      </c>
      <c r="L97" s="10">
        <f>IFERROR(INDEX(Sheet3!G:G,MATCH(C97,Sheet3!A:A,0)),G97*10+20000)</f>
        <v>22000</v>
      </c>
      <c r="M97" s="10">
        <v>2</v>
      </c>
      <c r="N97" s="10">
        <f>VLOOKUP(M97,Sheet2!I:J,2,0)</f>
        <v>3500</v>
      </c>
      <c r="O97" s="10">
        <v>0</v>
      </c>
      <c r="P97" s="10">
        <f t="shared" si="10"/>
        <v>2</v>
      </c>
      <c r="Q97" s="10">
        <v>0</v>
      </c>
    </row>
    <row r="98" spans="1:17" ht="16.5" customHeight="1">
      <c r="A98" s="10" t="s">
        <v>39</v>
      </c>
      <c r="B98" s="10">
        <f t="shared" si="9"/>
        <v>4119300</v>
      </c>
      <c r="C98" s="10" t="str">
        <f>VLOOKUP(I98,Sheet2!D:E,2,0)</f>
        <v>主核：意念冠冕</v>
      </c>
      <c r="D98" s="10">
        <v>4</v>
      </c>
      <c r="E98" s="10">
        <v>1</v>
      </c>
      <c r="F98" s="10">
        <v>19</v>
      </c>
      <c r="G98" s="10">
        <v>300</v>
      </c>
      <c r="H98" s="10">
        <v>0</v>
      </c>
      <c r="I98" s="10">
        <v>19</v>
      </c>
      <c r="J98" s="10">
        <f>IFERROR(INDEX(Sheet3!E:E,MATCH(C98,Sheet3!A:A,0)),G98*10+H98*100)</f>
        <v>3000</v>
      </c>
      <c r="K98" s="10">
        <v>0</v>
      </c>
      <c r="L98" s="10">
        <f>IFERROR(INDEX(Sheet3!G:G,MATCH(C98,Sheet3!A:A,0)),G98*10+20000)</f>
        <v>23000</v>
      </c>
      <c r="M98" s="10">
        <v>3</v>
      </c>
      <c r="N98" s="10">
        <f>VLOOKUP(M98,Sheet2!I:J,2,0)</f>
        <v>4000</v>
      </c>
      <c r="O98" s="10">
        <v>0</v>
      </c>
      <c r="P98" s="10">
        <f t="shared" si="10"/>
        <v>3</v>
      </c>
      <c r="Q98" s="10">
        <v>0</v>
      </c>
    </row>
    <row r="99" spans="1:17" ht="16.5" customHeight="1">
      <c r="A99" s="10" t="s">
        <v>39</v>
      </c>
      <c r="B99" s="10">
        <f t="shared" si="9"/>
        <v>4119400</v>
      </c>
      <c r="C99" s="10" t="str">
        <f>VLOOKUP(I99,Sheet2!D:E,2,0)</f>
        <v>主核：意念冠冕</v>
      </c>
      <c r="D99" s="10">
        <v>4</v>
      </c>
      <c r="E99" s="10">
        <v>1</v>
      </c>
      <c r="F99" s="10">
        <v>19</v>
      </c>
      <c r="G99" s="10">
        <v>400</v>
      </c>
      <c r="H99" s="10">
        <v>0</v>
      </c>
      <c r="I99" s="10">
        <v>19</v>
      </c>
      <c r="J99" s="10">
        <f>IFERROR(INDEX(Sheet3!E:E,MATCH(C99,Sheet3!A:A,0)),G99*10+H99*100)</f>
        <v>4000</v>
      </c>
      <c r="K99" s="10">
        <v>0</v>
      </c>
      <c r="L99" s="10">
        <f>IFERROR(INDEX(Sheet3!G:G,MATCH(C99,Sheet3!A:A,0)),G99*10+20000)</f>
        <v>24000</v>
      </c>
      <c r="M99" s="10">
        <v>4</v>
      </c>
      <c r="N99" s="10">
        <f>VLOOKUP(M99,Sheet2!I:J,2,0)</f>
        <v>4500</v>
      </c>
      <c r="O99" s="10">
        <v>0</v>
      </c>
      <c r="P99" s="10">
        <f t="shared" si="10"/>
        <v>4</v>
      </c>
      <c r="Q99" s="10">
        <v>0</v>
      </c>
    </row>
    <row r="100" spans="1:17" ht="16.5" customHeight="1">
      <c r="A100" s="10" t="s">
        <v>39</v>
      </c>
      <c r="B100" s="10">
        <f t="shared" si="9"/>
        <v>4119500</v>
      </c>
      <c r="C100" s="10" t="str">
        <f>VLOOKUP(I100,Sheet2!D:E,2,0)</f>
        <v>主核：意念冠冕</v>
      </c>
      <c r="D100" s="10">
        <v>4</v>
      </c>
      <c r="E100" s="10">
        <v>1</v>
      </c>
      <c r="F100" s="10">
        <v>19</v>
      </c>
      <c r="G100" s="10">
        <v>500</v>
      </c>
      <c r="H100" s="10">
        <v>0</v>
      </c>
      <c r="I100" s="10">
        <v>19</v>
      </c>
      <c r="J100" s="10">
        <f>IFERROR(INDEX(Sheet3!E:E,MATCH(C100,Sheet3!A:A,0)),G100*10+H100*100)</f>
        <v>5000</v>
      </c>
      <c r="K100" s="10">
        <v>0</v>
      </c>
      <c r="L100" s="10">
        <f>IFERROR(INDEX(Sheet3!G:G,MATCH(C100,Sheet3!A:A,0)),G100*10+20000)</f>
        <v>25000</v>
      </c>
      <c r="M100" s="10">
        <v>5</v>
      </c>
      <c r="N100" s="10">
        <f>VLOOKUP(M100,Sheet2!I:J,2,0)</f>
        <v>5000</v>
      </c>
      <c r="O100" s="10">
        <v>0</v>
      </c>
      <c r="P100" s="10">
        <f t="shared" si="10"/>
        <v>5</v>
      </c>
      <c r="Q100" s="10">
        <v>0</v>
      </c>
    </row>
    <row r="101" spans="1:17" ht="16.5" customHeight="1">
      <c r="A101" s="10" t="s">
        <v>39</v>
      </c>
      <c r="B101" s="10">
        <f t="shared" ref="B101:B110" si="11">D101*1000000+E101*100000+F101*1000+G101</f>
        <v>4120100</v>
      </c>
      <c r="C101" s="10" t="str">
        <f>VLOOKUP(I101,Sheet2!D:E,2,0)</f>
        <v>主核：斗志绷带</v>
      </c>
      <c r="D101" s="10">
        <v>4</v>
      </c>
      <c r="E101" s="10">
        <v>1</v>
      </c>
      <c r="F101" s="10">
        <v>20</v>
      </c>
      <c r="G101" s="10">
        <v>100</v>
      </c>
      <c r="H101" s="10">
        <v>0</v>
      </c>
      <c r="I101" s="10">
        <v>20</v>
      </c>
      <c r="J101" s="10">
        <f>IFERROR(INDEX(Sheet3!E:E,MATCH(C101,Sheet3!A:A,0)),G101*10+H101*100)</f>
        <v>1000</v>
      </c>
      <c r="K101" s="10">
        <v>0</v>
      </c>
      <c r="L101" s="10">
        <f>IFERROR(INDEX(Sheet3!G:G,MATCH(C101,Sheet3!A:A,0)),G101*10+20000)</f>
        <v>21000</v>
      </c>
      <c r="M101" s="10">
        <v>1</v>
      </c>
      <c r="N101" s="10">
        <f>VLOOKUP(M101,Sheet2!I:J,2,0)</f>
        <v>3000</v>
      </c>
      <c r="O101" s="10">
        <v>0</v>
      </c>
      <c r="P101" s="10">
        <f t="shared" ref="P101:P110" si="12">M101</f>
        <v>1</v>
      </c>
      <c r="Q101" s="10">
        <v>0</v>
      </c>
    </row>
    <row r="102" spans="1:17" ht="16.5" customHeight="1">
      <c r="A102" s="10" t="s">
        <v>39</v>
      </c>
      <c r="B102" s="10">
        <f t="shared" si="11"/>
        <v>4120200</v>
      </c>
      <c r="C102" s="10" t="str">
        <f>VLOOKUP(I102,Sheet2!D:E,2,0)</f>
        <v>主核：斗志绷带</v>
      </c>
      <c r="D102" s="10">
        <v>4</v>
      </c>
      <c r="E102" s="10">
        <v>1</v>
      </c>
      <c r="F102" s="10">
        <v>20</v>
      </c>
      <c r="G102" s="10">
        <v>200</v>
      </c>
      <c r="H102" s="10">
        <v>0</v>
      </c>
      <c r="I102" s="10">
        <v>20</v>
      </c>
      <c r="J102" s="10">
        <f>IFERROR(INDEX(Sheet3!E:E,MATCH(C102,Sheet3!A:A,0)),G102*10+H102*100)</f>
        <v>2000</v>
      </c>
      <c r="K102" s="10">
        <v>0</v>
      </c>
      <c r="L102" s="10">
        <f>IFERROR(INDEX(Sheet3!G:G,MATCH(C102,Sheet3!A:A,0)),G102*10+20000)</f>
        <v>22000</v>
      </c>
      <c r="M102" s="10">
        <v>2</v>
      </c>
      <c r="N102" s="10">
        <f>VLOOKUP(M102,Sheet2!I:J,2,0)</f>
        <v>3500</v>
      </c>
      <c r="O102" s="10">
        <v>0</v>
      </c>
      <c r="P102" s="10">
        <f t="shared" si="12"/>
        <v>2</v>
      </c>
      <c r="Q102" s="10">
        <v>0</v>
      </c>
    </row>
    <row r="103" spans="1:17" ht="16.5" customHeight="1">
      <c r="A103" s="10" t="s">
        <v>39</v>
      </c>
      <c r="B103" s="10">
        <f t="shared" si="11"/>
        <v>4120300</v>
      </c>
      <c r="C103" s="10" t="str">
        <f>VLOOKUP(I103,Sheet2!D:E,2,0)</f>
        <v>主核：斗志绷带</v>
      </c>
      <c r="D103" s="10">
        <v>4</v>
      </c>
      <c r="E103" s="10">
        <v>1</v>
      </c>
      <c r="F103" s="10">
        <v>20</v>
      </c>
      <c r="G103" s="10">
        <v>300</v>
      </c>
      <c r="H103" s="10">
        <v>0</v>
      </c>
      <c r="I103" s="10">
        <v>20</v>
      </c>
      <c r="J103" s="10">
        <f>IFERROR(INDEX(Sheet3!E:E,MATCH(C103,Sheet3!A:A,0)),G103*10+H103*100)</f>
        <v>3000</v>
      </c>
      <c r="K103" s="10">
        <v>0</v>
      </c>
      <c r="L103" s="10">
        <f>IFERROR(INDEX(Sheet3!G:G,MATCH(C103,Sheet3!A:A,0)),G103*10+20000)</f>
        <v>23000</v>
      </c>
      <c r="M103" s="10">
        <v>3</v>
      </c>
      <c r="N103" s="10">
        <f>VLOOKUP(M103,Sheet2!I:J,2,0)</f>
        <v>4000</v>
      </c>
      <c r="O103" s="10">
        <v>0</v>
      </c>
      <c r="P103" s="10">
        <f t="shared" si="12"/>
        <v>3</v>
      </c>
      <c r="Q103" s="10">
        <v>0</v>
      </c>
    </row>
    <row r="104" spans="1:17" ht="16.5" customHeight="1">
      <c r="A104" s="10" t="s">
        <v>39</v>
      </c>
      <c r="B104" s="10">
        <f t="shared" si="11"/>
        <v>4120400</v>
      </c>
      <c r="C104" s="10" t="str">
        <f>VLOOKUP(I104,Sheet2!D:E,2,0)</f>
        <v>主核：斗志绷带</v>
      </c>
      <c r="D104" s="10">
        <v>4</v>
      </c>
      <c r="E104" s="10">
        <v>1</v>
      </c>
      <c r="F104" s="10">
        <v>20</v>
      </c>
      <c r="G104" s="10">
        <v>400</v>
      </c>
      <c r="H104" s="10">
        <v>0</v>
      </c>
      <c r="I104" s="10">
        <v>20</v>
      </c>
      <c r="J104" s="10">
        <f>IFERROR(INDEX(Sheet3!E:E,MATCH(C104,Sheet3!A:A,0)),G104*10+H104*100)</f>
        <v>4000</v>
      </c>
      <c r="K104" s="10">
        <v>0</v>
      </c>
      <c r="L104" s="10">
        <f>IFERROR(INDEX(Sheet3!G:G,MATCH(C104,Sheet3!A:A,0)),G104*10+20000)</f>
        <v>24000</v>
      </c>
      <c r="M104" s="10">
        <v>4</v>
      </c>
      <c r="N104" s="10">
        <f>VLOOKUP(M104,Sheet2!I:J,2,0)</f>
        <v>4500</v>
      </c>
      <c r="O104" s="10">
        <v>0</v>
      </c>
      <c r="P104" s="10">
        <f t="shared" si="12"/>
        <v>4</v>
      </c>
      <c r="Q104" s="10">
        <v>0</v>
      </c>
    </row>
    <row r="105" spans="1:17" ht="16.5" customHeight="1">
      <c r="A105" s="10" t="s">
        <v>39</v>
      </c>
      <c r="B105" s="10">
        <f t="shared" si="11"/>
        <v>4120500</v>
      </c>
      <c r="C105" s="10" t="str">
        <f>VLOOKUP(I105,Sheet2!D:E,2,0)</f>
        <v>主核：斗志绷带</v>
      </c>
      <c r="D105" s="10">
        <v>4</v>
      </c>
      <c r="E105" s="10">
        <v>1</v>
      </c>
      <c r="F105" s="10">
        <v>20</v>
      </c>
      <c r="G105" s="10">
        <v>500</v>
      </c>
      <c r="H105" s="10">
        <v>0</v>
      </c>
      <c r="I105" s="10">
        <v>20</v>
      </c>
      <c r="J105" s="10">
        <f>IFERROR(INDEX(Sheet3!E:E,MATCH(C105,Sheet3!A:A,0)),G105*10+H105*100)</f>
        <v>5000</v>
      </c>
      <c r="K105" s="10">
        <v>0</v>
      </c>
      <c r="L105" s="10">
        <f>IFERROR(INDEX(Sheet3!G:G,MATCH(C105,Sheet3!A:A,0)),G105*10+20000)</f>
        <v>25000</v>
      </c>
      <c r="M105" s="10">
        <v>5</v>
      </c>
      <c r="N105" s="10">
        <f>VLOOKUP(M105,Sheet2!I:J,2,0)</f>
        <v>5000</v>
      </c>
      <c r="O105" s="10">
        <v>0</v>
      </c>
      <c r="P105" s="10">
        <f t="shared" si="12"/>
        <v>5</v>
      </c>
      <c r="Q105" s="10">
        <v>0</v>
      </c>
    </row>
    <row r="106" spans="1:17" s="9" customFormat="1" ht="16.5" customHeight="1">
      <c r="A106" s="13" t="s">
        <v>39</v>
      </c>
      <c r="B106" s="13">
        <f t="shared" si="11"/>
        <v>4121100</v>
      </c>
      <c r="C106" s="13" t="str">
        <f>VLOOKUP(I106,Sheet2!D:E,2,0)</f>
        <v>主核：格斗冠军</v>
      </c>
      <c r="D106" s="13">
        <v>4</v>
      </c>
      <c r="E106" s="13">
        <v>1</v>
      </c>
      <c r="F106" s="13">
        <v>21</v>
      </c>
      <c r="G106" s="13">
        <v>100</v>
      </c>
      <c r="H106" s="13">
        <v>0</v>
      </c>
      <c r="I106" s="13">
        <v>21</v>
      </c>
      <c r="J106" s="13">
        <f>IFERROR(INDEX(Sheet3!E:E,MATCH(C106,Sheet3!A:A,0)),G106*10+H106*100)</f>
        <v>1000</v>
      </c>
      <c r="K106" s="13">
        <v>0</v>
      </c>
      <c r="L106" s="13">
        <f>IFERROR(INDEX(Sheet3!G:G,MATCH(C106,Sheet3!A:A,0)),G106*10+20000)</f>
        <v>21000</v>
      </c>
      <c r="M106" s="13">
        <v>1</v>
      </c>
      <c r="N106" s="13">
        <f>VLOOKUP(M106,Sheet2!I:J,2,0)</f>
        <v>3000</v>
      </c>
      <c r="O106" s="13">
        <v>0</v>
      </c>
      <c r="P106" s="13">
        <f t="shared" si="12"/>
        <v>1</v>
      </c>
      <c r="Q106" s="10">
        <v>0</v>
      </c>
    </row>
    <row r="107" spans="1:17" s="9" customFormat="1" ht="16.5" customHeight="1">
      <c r="A107" s="13" t="s">
        <v>39</v>
      </c>
      <c r="B107" s="13">
        <f t="shared" si="11"/>
        <v>4121200</v>
      </c>
      <c r="C107" s="13" t="str">
        <f>VLOOKUP(I107,Sheet2!D:E,2,0)</f>
        <v>主核：格斗冠军</v>
      </c>
      <c r="D107" s="13">
        <v>4</v>
      </c>
      <c r="E107" s="13">
        <v>1</v>
      </c>
      <c r="F107" s="13">
        <v>21</v>
      </c>
      <c r="G107" s="13">
        <v>200</v>
      </c>
      <c r="H107" s="13">
        <v>0</v>
      </c>
      <c r="I107" s="13">
        <v>21</v>
      </c>
      <c r="J107" s="13">
        <f>IFERROR(INDEX(Sheet3!E:E,MATCH(C107,Sheet3!A:A,0)),G107*10+H107*100)</f>
        <v>2000</v>
      </c>
      <c r="K107" s="13">
        <v>0</v>
      </c>
      <c r="L107" s="13">
        <f>IFERROR(INDEX(Sheet3!G:G,MATCH(C107,Sheet3!A:A,0)),G107*10+20000)</f>
        <v>22000</v>
      </c>
      <c r="M107" s="13">
        <v>2</v>
      </c>
      <c r="N107" s="13">
        <f>VLOOKUP(M107,Sheet2!I:J,2,0)</f>
        <v>3500</v>
      </c>
      <c r="O107" s="13">
        <v>0</v>
      </c>
      <c r="P107" s="13">
        <f t="shared" si="12"/>
        <v>2</v>
      </c>
      <c r="Q107" s="10">
        <v>0</v>
      </c>
    </row>
    <row r="108" spans="1:17" s="9" customFormat="1" ht="16.5" customHeight="1">
      <c r="A108" s="13" t="s">
        <v>39</v>
      </c>
      <c r="B108" s="13">
        <f t="shared" si="11"/>
        <v>4121300</v>
      </c>
      <c r="C108" s="13" t="str">
        <f>VLOOKUP(I108,Sheet2!D:E,2,0)</f>
        <v>主核：格斗冠军</v>
      </c>
      <c r="D108" s="13">
        <v>4</v>
      </c>
      <c r="E108" s="13">
        <v>1</v>
      </c>
      <c r="F108" s="13">
        <v>21</v>
      </c>
      <c r="G108" s="13">
        <v>300</v>
      </c>
      <c r="H108" s="13">
        <v>0</v>
      </c>
      <c r="I108" s="13">
        <v>21</v>
      </c>
      <c r="J108" s="13">
        <f>IFERROR(INDEX(Sheet3!E:E,MATCH(C108,Sheet3!A:A,0)),G108*10+H108*100)</f>
        <v>3000</v>
      </c>
      <c r="K108" s="13">
        <v>0</v>
      </c>
      <c r="L108" s="13">
        <f>IFERROR(INDEX(Sheet3!G:G,MATCH(C108,Sheet3!A:A,0)),G108*10+20000)</f>
        <v>23000</v>
      </c>
      <c r="M108" s="13">
        <v>3</v>
      </c>
      <c r="N108" s="13">
        <f>VLOOKUP(M108,Sheet2!I:J,2,0)</f>
        <v>4000</v>
      </c>
      <c r="O108" s="13">
        <v>0</v>
      </c>
      <c r="P108" s="13">
        <f t="shared" si="12"/>
        <v>3</v>
      </c>
      <c r="Q108" s="10">
        <v>0</v>
      </c>
    </row>
    <row r="109" spans="1:17" s="9" customFormat="1" ht="16.5" customHeight="1">
      <c r="A109" s="13" t="s">
        <v>39</v>
      </c>
      <c r="B109" s="13">
        <f t="shared" si="11"/>
        <v>4121400</v>
      </c>
      <c r="C109" s="13" t="str">
        <f>VLOOKUP(I109,Sheet2!D:E,2,0)</f>
        <v>主核：格斗冠军</v>
      </c>
      <c r="D109" s="13">
        <v>4</v>
      </c>
      <c r="E109" s="13">
        <v>1</v>
      </c>
      <c r="F109" s="13">
        <v>21</v>
      </c>
      <c r="G109" s="13">
        <v>400</v>
      </c>
      <c r="H109" s="13">
        <v>0</v>
      </c>
      <c r="I109" s="13">
        <v>21</v>
      </c>
      <c r="J109" s="13">
        <f>IFERROR(INDEX(Sheet3!E:E,MATCH(C109,Sheet3!A:A,0)),G109*10+H109*100)</f>
        <v>4000</v>
      </c>
      <c r="K109" s="13">
        <v>0</v>
      </c>
      <c r="L109" s="13">
        <f>IFERROR(INDEX(Sheet3!G:G,MATCH(C109,Sheet3!A:A,0)),G109*10+20000)</f>
        <v>24000</v>
      </c>
      <c r="M109" s="13">
        <v>4</v>
      </c>
      <c r="N109" s="13">
        <f>VLOOKUP(M109,Sheet2!I:J,2,0)</f>
        <v>4500</v>
      </c>
      <c r="O109" s="13">
        <v>0</v>
      </c>
      <c r="P109" s="13">
        <f t="shared" si="12"/>
        <v>4</v>
      </c>
      <c r="Q109" s="10">
        <v>0</v>
      </c>
    </row>
    <row r="110" spans="1:17" s="9" customFormat="1" ht="16.5" customHeight="1">
      <c r="A110" s="13" t="s">
        <v>39</v>
      </c>
      <c r="B110" s="13">
        <f t="shared" si="11"/>
        <v>4121500</v>
      </c>
      <c r="C110" s="13" t="str">
        <f>VLOOKUP(I110,Sheet2!D:E,2,0)</f>
        <v>主核：格斗冠军</v>
      </c>
      <c r="D110" s="13">
        <v>4</v>
      </c>
      <c r="E110" s="13">
        <v>1</v>
      </c>
      <c r="F110" s="13">
        <v>21</v>
      </c>
      <c r="G110" s="13">
        <v>500</v>
      </c>
      <c r="H110" s="13">
        <v>0</v>
      </c>
      <c r="I110" s="13">
        <v>21</v>
      </c>
      <c r="J110" s="13">
        <f>IFERROR(INDEX(Sheet3!E:E,MATCH(C110,Sheet3!A:A,0)),G110*10+H110*100)</f>
        <v>5000</v>
      </c>
      <c r="K110" s="13">
        <v>0</v>
      </c>
      <c r="L110" s="13">
        <f>IFERROR(INDEX(Sheet3!G:G,MATCH(C110,Sheet3!A:A,0)),G110*10+20000)</f>
        <v>25000</v>
      </c>
      <c r="M110" s="13">
        <v>5</v>
      </c>
      <c r="N110" s="13">
        <f>VLOOKUP(M110,Sheet2!I:J,2,0)</f>
        <v>5000</v>
      </c>
      <c r="O110" s="13">
        <v>0</v>
      </c>
      <c r="P110" s="13">
        <f t="shared" si="12"/>
        <v>5</v>
      </c>
      <c r="Q110" s="10">
        <v>0</v>
      </c>
    </row>
    <row r="111" spans="1:17" s="9" customFormat="1" ht="16.5" customHeight="1">
      <c r="A111" s="13" t="s">
        <v>39</v>
      </c>
      <c r="B111" s="13">
        <f t="shared" ref="B111:B115" si="13">D111*1000000+E111*100000+F111*1000+G111</f>
        <v>4122100</v>
      </c>
      <c r="C111" s="13" t="str">
        <f>VLOOKUP(I111,Sheet2!D:E,2,0)</f>
        <v>主核：英雄狩猎</v>
      </c>
      <c r="D111" s="13">
        <v>4</v>
      </c>
      <c r="E111" s="13">
        <v>1</v>
      </c>
      <c r="F111" s="13">
        <v>22</v>
      </c>
      <c r="G111" s="13">
        <v>100</v>
      </c>
      <c r="H111" s="13">
        <v>0</v>
      </c>
      <c r="I111" s="13">
        <v>22</v>
      </c>
      <c r="J111" s="13">
        <f>IFERROR(INDEX(Sheet3!E:E,MATCH(C111,Sheet3!A:A,0)),G111*10+H111*100)</f>
        <v>1000</v>
      </c>
      <c r="K111" s="13">
        <v>0</v>
      </c>
      <c r="L111" s="13">
        <f>IFERROR(INDEX(Sheet3!G:G,MATCH(C111,Sheet3!A:A,0)),G111*10+20000)</f>
        <v>21000</v>
      </c>
      <c r="M111" s="13">
        <v>1</v>
      </c>
      <c r="N111" s="13">
        <f>VLOOKUP(M111,Sheet2!I:J,2,0)</f>
        <v>3000</v>
      </c>
      <c r="O111" s="13">
        <v>0</v>
      </c>
      <c r="P111" s="13">
        <f t="shared" ref="P111:P115" si="14">M111</f>
        <v>1</v>
      </c>
      <c r="Q111" s="10">
        <v>0</v>
      </c>
    </row>
    <row r="112" spans="1:17" s="9" customFormat="1" ht="16.5" customHeight="1">
      <c r="A112" s="13" t="s">
        <v>39</v>
      </c>
      <c r="B112" s="13">
        <f t="shared" si="13"/>
        <v>4122200</v>
      </c>
      <c r="C112" s="13" t="str">
        <f>VLOOKUP(I112,Sheet2!D:E,2,0)</f>
        <v>主核：英雄狩猎</v>
      </c>
      <c r="D112" s="13">
        <v>4</v>
      </c>
      <c r="E112" s="13">
        <v>1</v>
      </c>
      <c r="F112" s="13">
        <v>22</v>
      </c>
      <c r="G112" s="13">
        <v>200</v>
      </c>
      <c r="H112" s="13">
        <v>0</v>
      </c>
      <c r="I112" s="13">
        <v>22</v>
      </c>
      <c r="J112" s="13">
        <f>IFERROR(INDEX(Sheet3!E:E,MATCH(C112,Sheet3!A:A,0)),G112*10+H112*100)</f>
        <v>2000</v>
      </c>
      <c r="K112" s="13">
        <v>0</v>
      </c>
      <c r="L112" s="13">
        <f>IFERROR(INDEX(Sheet3!G:G,MATCH(C112,Sheet3!A:A,0)),G112*10+20000)</f>
        <v>22000</v>
      </c>
      <c r="M112" s="13">
        <v>2</v>
      </c>
      <c r="N112" s="13">
        <f>VLOOKUP(M112,Sheet2!I:J,2,0)</f>
        <v>3500</v>
      </c>
      <c r="O112" s="13">
        <v>0</v>
      </c>
      <c r="P112" s="13">
        <f t="shared" si="14"/>
        <v>2</v>
      </c>
      <c r="Q112" s="10">
        <v>0</v>
      </c>
    </row>
    <row r="113" spans="1:17" s="9" customFormat="1" ht="16.5" customHeight="1">
      <c r="A113" s="13" t="s">
        <v>39</v>
      </c>
      <c r="B113" s="13">
        <f t="shared" si="13"/>
        <v>4122300</v>
      </c>
      <c r="C113" s="13" t="str">
        <f>VLOOKUP(I113,Sheet2!D:E,2,0)</f>
        <v>主核：英雄狩猎</v>
      </c>
      <c r="D113" s="13">
        <v>4</v>
      </c>
      <c r="E113" s="13">
        <v>1</v>
      </c>
      <c r="F113" s="13">
        <v>22</v>
      </c>
      <c r="G113" s="13">
        <v>300</v>
      </c>
      <c r="H113" s="13">
        <v>0</v>
      </c>
      <c r="I113" s="13">
        <v>22</v>
      </c>
      <c r="J113" s="13">
        <f>IFERROR(INDEX(Sheet3!E:E,MATCH(C113,Sheet3!A:A,0)),G113*10+H113*100)</f>
        <v>3000</v>
      </c>
      <c r="K113" s="13">
        <v>0</v>
      </c>
      <c r="L113" s="13">
        <f>IFERROR(INDEX(Sheet3!G:G,MATCH(C113,Sheet3!A:A,0)),G113*10+20000)</f>
        <v>23000</v>
      </c>
      <c r="M113" s="13">
        <v>3</v>
      </c>
      <c r="N113" s="13">
        <f>VLOOKUP(M113,Sheet2!I:J,2,0)</f>
        <v>4000</v>
      </c>
      <c r="O113" s="13">
        <v>0</v>
      </c>
      <c r="P113" s="13">
        <f t="shared" si="14"/>
        <v>3</v>
      </c>
      <c r="Q113" s="10">
        <v>0</v>
      </c>
    </row>
    <row r="114" spans="1:17" s="9" customFormat="1" ht="16.5" customHeight="1">
      <c r="A114" s="13" t="s">
        <v>39</v>
      </c>
      <c r="B114" s="13">
        <f t="shared" si="13"/>
        <v>4122400</v>
      </c>
      <c r="C114" s="13" t="str">
        <f>VLOOKUP(I114,Sheet2!D:E,2,0)</f>
        <v>主核：英雄狩猎</v>
      </c>
      <c r="D114" s="13">
        <v>4</v>
      </c>
      <c r="E114" s="13">
        <v>1</v>
      </c>
      <c r="F114" s="13">
        <v>22</v>
      </c>
      <c r="G114" s="13">
        <v>400</v>
      </c>
      <c r="H114" s="13">
        <v>0</v>
      </c>
      <c r="I114" s="13">
        <v>22</v>
      </c>
      <c r="J114" s="13">
        <f>IFERROR(INDEX(Sheet3!E:E,MATCH(C114,Sheet3!A:A,0)),G114*10+H114*100)</f>
        <v>4000</v>
      </c>
      <c r="K114" s="13">
        <v>0</v>
      </c>
      <c r="L114" s="13">
        <f>IFERROR(INDEX(Sheet3!G:G,MATCH(C114,Sheet3!A:A,0)),G114*10+20000)</f>
        <v>24000</v>
      </c>
      <c r="M114" s="13">
        <v>4</v>
      </c>
      <c r="N114" s="13">
        <f>VLOOKUP(M114,Sheet2!I:J,2,0)</f>
        <v>4500</v>
      </c>
      <c r="O114" s="13">
        <v>0</v>
      </c>
      <c r="P114" s="13">
        <f t="shared" si="14"/>
        <v>4</v>
      </c>
      <c r="Q114" s="10">
        <v>0</v>
      </c>
    </row>
    <row r="115" spans="1:17" s="9" customFormat="1" ht="16.5" customHeight="1">
      <c r="A115" s="13" t="s">
        <v>39</v>
      </c>
      <c r="B115" s="13">
        <f t="shared" si="13"/>
        <v>4122500</v>
      </c>
      <c r="C115" s="13" t="str">
        <f>VLOOKUP(I115,Sheet2!D:E,2,0)</f>
        <v>主核：英雄狩猎</v>
      </c>
      <c r="D115" s="13">
        <v>4</v>
      </c>
      <c r="E115" s="13">
        <v>1</v>
      </c>
      <c r="F115" s="13">
        <v>22</v>
      </c>
      <c r="G115" s="13">
        <v>500</v>
      </c>
      <c r="H115" s="13">
        <v>0</v>
      </c>
      <c r="I115" s="13">
        <v>22</v>
      </c>
      <c r="J115" s="13">
        <f>IFERROR(INDEX(Sheet3!E:E,MATCH(C115,Sheet3!A:A,0)),G115*10+H115*100)</f>
        <v>5000</v>
      </c>
      <c r="K115" s="13">
        <v>0</v>
      </c>
      <c r="L115" s="13">
        <f>IFERROR(INDEX(Sheet3!G:G,MATCH(C115,Sheet3!A:A,0)),G115*10+20000)</f>
        <v>25000</v>
      </c>
      <c r="M115" s="13">
        <v>5</v>
      </c>
      <c r="N115" s="13">
        <f>VLOOKUP(M115,Sheet2!I:J,2,0)</f>
        <v>5000</v>
      </c>
      <c r="O115" s="13">
        <v>0</v>
      </c>
      <c r="P115" s="13">
        <f t="shared" si="14"/>
        <v>5</v>
      </c>
      <c r="Q115" s="10">
        <v>0</v>
      </c>
    </row>
    <row r="116" spans="1:17" s="9" customFormat="1" ht="16.5" customHeight="1">
      <c r="A116" s="13" t="s">
        <v>39</v>
      </c>
      <c r="B116" s="13">
        <f t="shared" ref="B116:B123" si="15">D116*1000000+E116*100000+F116*1000+G116</f>
        <v>4123500</v>
      </c>
      <c r="C116" s="13" t="s">
        <v>134</v>
      </c>
      <c r="D116" s="13">
        <v>4</v>
      </c>
      <c r="E116" s="13">
        <v>1</v>
      </c>
      <c r="F116" s="13">
        <v>23</v>
      </c>
      <c r="G116" s="13">
        <v>500</v>
      </c>
      <c r="H116" s="13">
        <v>0</v>
      </c>
      <c r="I116" s="13">
        <v>23</v>
      </c>
      <c r="J116" s="13">
        <f>IFERROR(INDEX(Sheet3!E:E,MATCH(C116,Sheet3!A:A,0)),G116*10+H116*100)</f>
        <v>319001</v>
      </c>
      <c r="K116" s="13">
        <v>0</v>
      </c>
      <c r="L116" s="13">
        <f>IFERROR(INDEX(Sheet3!G:G,MATCH(C116,Sheet3!A:A,0)),G116*10+20000)</f>
        <v>320001</v>
      </c>
      <c r="M116" s="13">
        <v>5</v>
      </c>
      <c r="N116" s="13">
        <f>VLOOKUP(M116,Sheet2!I:J,2,0)</f>
        <v>5000</v>
      </c>
      <c r="O116" s="13">
        <v>0</v>
      </c>
      <c r="P116" s="13">
        <f t="shared" ref="P116:P123" si="16">M116</f>
        <v>5</v>
      </c>
      <c r="Q116" s="13">
        <v>0</v>
      </c>
    </row>
    <row r="117" spans="1:17" s="9" customFormat="1" ht="16.5" customHeight="1">
      <c r="A117" s="13" t="s">
        <v>39</v>
      </c>
      <c r="B117" s="13">
        <f t="shared" si="15"/>
        <v>4124500</v>
      </c>
      <c r="C117" s="13" t="str">
        <f>VLOOKUP(I117,Sheet2!D:E,2,0)</f>
        <v>主核：暴走因子</v>
      </c>
      <c r="D117" s="13">
        <v>4</v>
      </c>
      <c r="E117" s="13">
        <v>1</v>
      </c>
      <c r="F117" s="13">
        <v>24</v>
      </c>
      <c r="G117" s="13">
        <v>500</v>
      </c>
      <c r="H117" s="13">
        <v>0</v>
      </c>
      <c r="I117" s="13">
        <v>24</v>
      </c>
      <c r="J117" s="13">
        <f>IFERROR(INDEX(Sheet3!E:E,MATCH(C117,Sheet3!A:A,0)),G117*10+H117*100)</f>
        <v>5000</v>
      </c>
      <c r="K117" s="13">
        <v>0</v>
      </c>
      <c r="L117" s="13">
        <f>IFERROR(INDEX(Sheet3!G:G,MATCH(C117,Sheet3!A:A,0)),G117*10+20000)</f>
        <v>25000</v>
      </c>
      <c r="M117" s="13">
        <v>5</v>
      </c>
      <c r="N117" s="13">
        <f>VLOOKUP(M117,Sheet2!I:J,2,0)</f>
        <v>5000</v>
      </c>
      <c r="O117" s="13">
        <v>0</v>
      </c>
      <c r="P117" s="13">
        <f t="shared" si="16"/>
        <v>5</v>
      </c>
      <c r="Q117" s="13">
        <v>0</v>
      </c>
    </row>
    <row r="118" spans="1:17" s="22" customFormat="1" ht="16.5" customHeight="1">
      <c r="A118" s="6" t="s">
        <v>39</v>
      </c>
      <c r="B118" s="6">
        <f t="shared" ref="B118" si="17">D118*1000000+E118*100000+F118*1000+G118</f>
        <v>4125300</v>
      </c>
      <c r="C118" s="6" t="str">
        <f>VLOOKUP(I118,Sheet2!D:E,2,0)</f>
        <v>主核：冲锋号令</v>
      </c>
      <c r="D118" s="6">
        <v>4</v>
      </c>
      <c r="E118" s="6">
        <v>1</v>
      </c>
      <c r="F118" s="6">
        <v>25</v>
      </c>
      <c r="G118" s="6">
        <v>300</v>
      </c>
      <c r="H118" s="6">
        <v>0</v>
      </c>
      <c r="I118" s="6">
        <v>25</v>
      </c>
      <c r="J118" s="6">
        <f>IFERROR(INDEX(Sheet3!E:E,MATCH(C118,Sheet3!A:A,0)),G118*10+H118*100)</f>
        <v>3000</v>
      </c>
      <c r="K118" s="6">
        <v>0</v>
      </c>
      <c r="L118" s="6">
        <f>IFERROR(INDEX(Sheet3!G:G,MATCH(C118,Sheet3!A:A,0)),G118*10+20000)</f>
        <v>23000</v>
      </c>
      <c r="M118" s="6">
        <v>3</v>
      </c>
      <c r="N118" s="6">
        <f>VLOOKUP(M118,Sheet2!I:J,2,0)</f>
        <v>4000</v>
      </c>
      <c r="O118" s="6">
        <v>0</v>
      </c>
      <c r="P118" s="6">
        <f t="shared" ref="P118" si="18">M118</f>
        <v>3</v>
      </c>
      <c r="Q118" s="6">
        <v>0</v>
      </c>
    </row>
    <row r="119" spans="1:17" s="22" customFormat="1" ht="16.5" customHeight="1">
      <c r="A119" s="6" t="s">
        <v>39</v>
      </c>
      <c r="B119" s="6">
        <f t="shared" si="15"/>
        <v>4125400</v>
      </c>
      <c r="C119" s="6" t="str">
        <f>VLOOKUP(I119,Sheet2!D:E,2,0)</f>
        <v>主核：冲锋号令</v>
      </c>
      <c r="D119" s="6">
        <v>4</v>
      </c>
      <c r="E119" s="6">
        <v>1</v>
      </c>
      <c r="F119" s="6">
        <v>25</v>
      </c>
      <c r="G119" s="6">
        <v>400</v>
      </c>
      <c r="H119" s="6">
        <v>0</v>
      </c>
      <c r="I119" s="6">
        <v>25</v>
      </c>
      <c r="J119" s="6">
        <f>IFERROR(INDEX(Sheet3!E:E,MATCH(C119,Sheet3!A:A,0)),G119*10+H119*100)</f>
        <v>4000</v>
      </c>
      <c r="K119" s="6">
        <v>0</v>
      </c>
      <c r="L119" s="6">
        <f>IFERROR(INDEX(Sheet3!G:G,MATCH(C119,Sheet3!A:A,0)),G119*10+20000)</f>
        <v>24000</v>
      </c>
      <c r="M119" s="6">
        <v>4</v>
      </c>
      <c r="N119" s="6">
        <f>VLOOKUP(M119,Sheet2!I:J,2,0)</f>
        <v>4500</v>
      </c>
      <c r="O119" s="6">
        <v>0</v>
      </c>
      <c r="P119" s="6">
        <f t="shared" si="16"/>
        <v>4</v>
      </c>
      <c r="Q119" s="6">
        <v>0</v>
      </c>
    </row>
    <row r="120" spans="1:17" s="22" customFormat="1" ht="16.5" customHeight="1">
      <c r="A120" s="6" t="s">
        <v>39</v>
      </c>
      <c r="B120" s="6">
        <f t="shared" si="15"/>
        <v>4125500</v>
      </c>
      <c r="C120" s="6" t="str">
        <f>VLOOKUP(I120,Sheet2!D:E,2,0)</f>
        <v>主核：冲锋号令</v>
      </c>
      <c r="D120" s="6">
        <v>4</v>
      </c>
      <c r="E120" s="6">
        <v>1</v>
      </c>
      <c r="F120" s="6">
        <v>25</v>
      </c>
      <c r="G120" s="6">
        <v>500</v>
      </c>
      <c r="H120" s="6">
        <v>0</v>
      </c>
      <c r="I120" s="6">
        <v>25</v>
      </c>
      <c r="J120" s="6">
        <f>IFERROR(INDEX(Sheet3!E:E,MATCH(C120,Sheet3!A:A,0)),G120*10+H120*100)</f>
        <v>5000</v>
      </c>
      <c r="K120" s="6">
        <v>0</v>
      </c>
      <c r="L120" s="6">
        <f>IFERROR(INDEX(Sheet3!G:G,MATCH(C120,Sheet3!A:A,0)),G120*10+20000)</f>
        <v>25000</v>
      </c>
      <c r="M120" s="6">
        <v>5</v>
      </c>
      <c r="N120" s="6">
        <f>VLOOKUP(M120,Sheet2!I:J,2,0)</f>
        <v>5000</v>
      </c>
      <c r="O120" s="6">
        <v>0</v>
      </c>
      <c r="P120" s="6">
        <f t="shared" si="16"/>
        <v>5</v>
      </c>
      <c r="Q120" s="6">
        <v>0</v>
      </c>
    </row>
    <row r="121" spans="1:17" s="22" customFormat="1" ht="16.5" customHeight="1">
      <c r="A121" s="6" t="s">
        <v>39</v>
      </c>
      <c r="B121" s="6">
        <f t="shared" ref="B121" si="19">D121*1000000+E121*100000+F121*1000+G121</f>
        <v>4126300</v>
      </c>
      <c r="C121" s="6" t="str">
        <f>VLOOKUP(I121,Sheet2!D:E,2,0)</f>
        <v>主核：烟雾屏障</v>
      </c>
      <c r="D121" s="6">
        <v>4</v>
      </c>
      <c r="E121" s="6">
        <v>1</v>
      </c>
      <c r="F121" s="6">
        <v>26</v>
      </c>
      <c r="G121" s="6">
        <v>300</v>
      </c>
      <c r="H121" s="6">
        <v>0</v>
      </c>
      <c r="I121" s="6">
        <v>26</v>
      </c>
      <c r="J121" s="6">
        <f>IFERROR(INDEX(Sheet3!E:E,MATCH(C121,Sheet3!A:A,0)),G121*10+H121*100)</f>
        <v>3000</v>
      </c>
      <c r="K121" s="6">
        <v>0</v>
      </c>
      <c r="L121" s="6">
        <f>IFERROR(INDEX(Sheet3!G:G,MATCH(C121,Sheet3!A:A,0)),G121*10+20000)</f>
        <v>23000</v>
      </c>
      <c r="M121" s="6">
        <v>3</v>
      </c>
      <c r="N121" s="6">
        <f>VLOOKUP(M121,Sheet2!I:J,2,0)</f>
        <v>4000</v>
      </c>
      <c r="O121" s="6">
        <v>0</v>
      </c>
      <c r="P121" s="6">
        <f t="shared" ref="P121" si="20">M121</f>
        <v>3</v>
      </c>
      <c r="Q121" s="6">
        <v>0</v>
      </c>
    </row>
    <row r="122" spans="1:17" s="22" customFormat="1" ht="16.5" customHeight="1">
      <c r="A122" s="6" t="s">
        <v>39</v>
      </c>
      <c r="B122" s="6">
        <f t="shared" si="15"/>
        <v>4126400</v>
      </c>
      <c r="C122" s="6" t="str">
        <f>VLOOKUP(I122,Sheet2!D:E,2,0)</f>
        <v>主核：烟雾屏障</v>
      </c>
      <c r="D122" s="6">
        <v>4</v>
      </c>
      <c r="E122" s="6">
        <v>1</v>
      </c>
      <c r="F122" s="6">
        <v>26</v>
      </c>
      <c r="G122" s="6">
        <v>400</v>
      </c>
      <c r="H122" s="6">
        <v>0</v>
      </c>
      <c r="I122" s="6">
        <v>26</v>
      </c>
      <c r="J122" s="6">
        <f>IFERROR(INDEX(Sheet3!E:E,MATCH(C122,Sheet3!A:A,0)),G122*10+H122*100)</f>
        <v>4000</v>
      </c>
      <c r="K122" s="6">
        <v>0</v>
      </c>
      <c r="L122" s="6">
        <f>IFERROR(INDEX(Sheet3!G:G,MATCH(C122,Sheet3!A:A,0)),G122*10+20000)</f>
        <v>24000</v>
      </c>
      <c r="M122" s="6">
        <v>4</v>
      </c>
      <c r="N122" s="6">
        <f>VLOOKUP(M122,Sheet2!I:J,2,0)</f>
        <v>4500</v>
      </c>
      <c r="O122" s="6">
        <v>0</v>
      </c>
      <c r="P122" s="6">
        <f t="shared" si="16"/>
        <v>4</v>
      </c>
      <c r="Q122" s="6">
        <v>0</v>
      </c>
    </row>
    <row r="123" spans="1:17" s="22" customFormat="1" ht="16.5" customHeight="1">
      <c r="A123" s="6" t="s">
        <v>39</v>
      </c>
      <c r="B123" s="6">
        <f t="shared" si="15"/>
        <v>4126500</v>
      </c>
      <c r="C123" s="6" t="str">
        <f>VLOOKUP(I123,Sheet2!D:E,2,0)</f>
        <v>主核：烟雾屏障</v>
      </c>
      <c r="D123" s="6">
        <v>4</v>
      </c>
      <c r="E123" s="6">
        <v>1</v>
      </c>
      <c r="F123" s="6">
        <v>26</v>
      </c>
      <c r="G123" s="6">
        <v>500</v>
      </c>
      <c r="H123" s="6">
        <v>0</v>
      </c>
      <c r="I123" s="6">
        <v>26</v>
      </c>
      <c r="J123" s="6">
        <f>IFERROR(INDEX(Sheet3!E:E,MATCH(C123,Sheet3!A:A,0)),G123*10+H123*100)</f>
        <v>5000</v>
      </c>
      <c r="K123" s="6">
        <v>0</v>
      </c>
      <c r="L123" s="6">
        <f>IFERROR(INDEX(Sheet3!G:G,MATCH(C123,Sheet3!A:A,0)),G123*10+20000)</f>
        <v>25000</v>
      </c>
      <c r="M123" s="6">
        <v>5</v>
      </c>
      <c r="N123" s="6">
        <f>VLOOKUP(M123,Sheet2!I:J,2,0)</f>
        <v>5000</v>
      </c>
      <c r="O123" s="6">
        <v>0</v>
      </c>
      <c r="P123" s="6">
        <f t="shared" si="16"/>
        <v>5</v>
      </c>
      <c r="Q123" s="6">
        <v>0</v>
      </c>
    </row>
    <row r="124" spans="1:17" s="22" customFormat="1" ht="16.5" customHeight="1">
      <c r="A124" s="6" t="s">
        <v>39</v>
      </c>
      <c r="B124" s="6">
        <f t="shared" ref="B124" si="21">D124*1000000+E124*100000+F124*1000+G124</f>
        <v>4127500</v>
      </c>
      <c r="C124" s="6" t="str">
        <f>VLOOKUP(I124,Sheet2!D:E,2,0)</f>
        <v>主核：爆破飞镖</v>
      </c>
      <c r="D124" s="6">
        <v>4</v>
      </c>
      <c r="E124" s="6">
        <v>1</v>
      </c>
      <c r="F124" s="6">
        <v>27</v>
      </c>
      <c r="G124" s="6">
        <v>500</v>
      </c>
      <c r="H124" s="6">
        <v>0</v>
      </c>
      <c r="I124" s="6">
        <v>27</v>
      </c>
      <c r="J124" s="6">
        <f>IFERROR(INDEX(Sheet3!E:E,MATCH(C124,Sheet3!A:A,0)),G124*10+H124*100)</f>
        <v>5000</v>
      </c>
      <c r="K124" s="6">
        <v>0</v>
      </c>
      <c r="L124" s="6">
        <f>IFERROR(INDEX(Sheet3!G:G,MATCH(C124,Sheet3!A:A,0)),G124*10+20000)</f>
        <v>25000</v>
      </c>
      <c r="M124" s="6">
        <v>5</v>
      </c>
      <c r="N124" s="6">
        <f>VLOOKUP(M124,Sheet2!I:J,2,0)</f>
        <v>5000</v>
      </c>
      <c r="O124" s="6">
        <v>0</v>
      </c>
      <c r="P124" s="6">
        <f t="shared" ref="P124" si="22">M124</f>
        <v>5</v>
      </c>
      <c r="Q124" s="6">
        <v>0</v>
      </c>
    </row>
    <row r="125" spans="1:17" s="22" customFormat="1" ht="16.5" customHeight="1">
      <c r="A125" s="6" t="s">
        <v>39</v>
      </c>
      <c r="B125" s="6">
        <f t="shared" ref="B125" si="23">D125*1000000+E125*100000+F125*1000+G125</f>
        <v>4128500</v>
      </c>
      <c r="C125" s="6" t="str">
        <f>VLOOKUP(I125,Sheet2!D:E,2,0)</f>
        <v>主核：重型杠铃</v>
      </c>
      <c r="D125" s="6">
        <v>4</v>
      </c>
      <c r="E125" s="6">
        <v>1</v>
      </c>
      <c r="F125" s="6">
        <v>28</v>
      </c>
      <c r="G125" s="6">
        <v>500</v>
      </c>
      <c r="H125" s="6">
        <v>0</v>
      </c>
      <c r="I125" s="6">
        <v>28</v>
      </c>
      <c r="J125" s="6">
        <f>IFERROR(INDEX(Sheet3!E:E,MATCH(C125,Sheet3!A:A,0)),G125*10+H125*100)</f>
        <v>5000</v>
      </c>
      <c r="K125" s="6">
        <v>0</v>
      </c>
      <c r="L125" s="6">
        <f>IFERROR(INDEX(Sheet3!G:G,MATCH(C125,Sheet3!A:A,0)),G125*10+20000)</f>
        <v>25000</v>
      </c>
      <c r="M125" s="6">
        <v>5</v>
      </c>
      <c r="N125" s="6">
        <f>VLOOKUP(M125,Sheet2!I:J,2,0)</f>
        <v>5000</v>
      </c>
      <c r="O125" s="6">
        <v>0</v>
      </c>
      <c r="P125" s="6">
        <f t="shared" ref="P125" si="24">M125</f>
        <v>5</v>
      </c>
      <c r="Q125" s="6">
        <v>0</v>
      </c>
    </row>
    <row r="126" spans="1:17" s="22" customFormat="1" ht="16.5" customHeight="1">
      <c r="A126" s="6" t="s">
        <v>39</v>
      </c>
      <c r="B126" s="6">
        <f t="shared" ref="B126" si="25">D126*1000000+E126*100000+F126*1000+G126</f>
        <v>4129500</v>
      </c>
      <c r="C126" s="6" t="str">
        <f>VLOOKUP(I126,Sheet2!D:E,2,0)</f>
        <v>主核：闪光发卡</v>
      </c>
      <c r="D126" s="6">
        <v>4</v>
      </c>
      <c r="E126" s="6">
        <v>1</v>
      </c>
      <c r="F126" s="6">
        <v>29</v>
      </c>
      <c r="G126" s="6">
        <v>500</v>
      </c>
      <c r="H126" s="6">
        <v>0</v>
      </c>
      <c r="I126" s="6">
        <v>29</v>
      </c>
      <c r="J126" s="6">
        <f>IFERROR(INDEX(Sheet3!E:E,MATCH(C126,Sheet3!A:A,0)),G126*10+H126*100)</f>
        <v>5000</v>
      </c>
      <c r="K126" s="6">
        <v>0</v>
      </c>
      <c r="L126" s="6">
        <f>IFERROR(INDEX(Sheet3!G:G,MATCH(C126,Sheet3!A:A,0)),G126*10+20000)</f>
        <v>25000</v>
      </c>
      <c r="M126" s="6">
        <v>5</v>
      </c>
      <c r="N126" s="6">
        <f>VLOOKUP(M126,Sheet2!I:J,2,0)</f>
        <v>5000</v>
      </c>
      <c r="O126" s="6">
        <v>0</v>
      </c>
      <c r="P126" s="6">
        <f t="shared" ref="P126" si="26">M126</f>
        <v>5</v>
      </c>
      <c r="Q126" s="6">
        <v>0</v>
      </c>
    </row>
    <row r="127" spans="1:17" s="10" customFormat="1" ht="16.5" customHeight="1">
      <c r="A127" s="10" t="s">
        <v>39</v>
      </c>
      <c r="B127" s="10">
        <f t="shared" si="3"/>
        <v>4201100</v>
      </c>
      <c r="C127" s="10" t="str">
        <f>CONCATENATE(VLOOKUP(F127,[1]源核类型!$A$2:$B$20,2,FALSE),"：位置",E127)</f>
        <v>幸运：位置2</v>
      </c>
      <c r="D127" s="10">
        <v>4</v>
      </c>
      <c r="E127" s="10">
        <v>2</v>
      </c>
      <c r="F127" s="10">
        <v>1</v>
      </c>
      <c r="G127" s="10">
        <v>100</v>
      </c>
      <c r="H127" s="10">
        <v>1</v>
      </c>
      <c r="I127" s="10">
        <v>1</v>
      </c>
      <c r="J127" s="10">
        <f>IFERROR(INDEX(Sheet3!E:E,MATCH(C127,Sheet3!A:A,0)),G127*10+H127*100)</f>
        <v>1100</v>
      </c>
      <c r="K127" s="10">
        <v>0</v>
      </c>
      <c r="L127" s="10">
        <f>IFERROR(INDEX(Sheet3!G:G,MATCH(C127,Sheet3!A:A,0)),G127*10+20000)</f>
        <v>21000</v>
      </c>
      <c r="M127" s="10">
        <v>1</v>
      </c>
      <c r="N127" s="10">
        <f>VLOOKUP(M127,Sheet2!I:J,2,0)</f>
        <v>3000</v>
      </c>
      <c r="O127" s="10">
        <v>0</v>
      </c>
      <c r="P127" s="10">
        <f t="shared" si="4"/>
        <v>1</v>
      </c>
      <c r="Q127" s="10">
        <v>0</v>
      </c>
    </row>
    <row r="128" spans="1:17" s="10" customFormat="1" ht="16.5" customHeight="1">
      <c r="A128" s="10" t="s">
        <v>39</v>
      </c>
      <c r="B128" s="10">
        <f t="shared" si="3"/>
        <v>4201200</v>
      </c>
      <c r="C128" s="10" t="str">
        <f>CONCATENATE(VLOOKUP(F128,[1]源核类型!$A$2:$B$20,2,FALSE),"：位置",E128)</f>
        <v>幸运：位置2</v>
      </c>
      <c r="D128" s="10">
        <v>4</v>
      </c>
      <c r="E128" s="10">
        <v>2</v>
      </c>
      <c r="F128" s="10">
        <v>1</v>
      </c>
      <c r="G128" s="10">
        <v>200</v>
      </c>
      <c r="H128" s="10">
        <v>1</v>
      </c>
      <c r="I128" s="10">
        <v>1</v>
      </c>
      <c r="J128" s="10">
        <f>IFERROR(INDEX(Sheet3!E:E,MATCH(C128,Sheet3!A:A,0)),G128*10+H128*100)</f>
        <v>2100</v>
      </c>
      <c r="K128" s="10">
        <v>0</v>
      </c>
      <c r="L128" s="10">
        <f>IFERROR(INDEX(Sheet3!G:G,MATCH(C128,Sheet3!A:A,0)),G128*10+20000)</f>
        <v>22000</v>
      </c>
      <c r="M128" s="10">
        <v>2</v>
      </c>
      <c r="N128" s="10">
        <f>VLOOKUP(M128,Sheet2!I:J,2,0)</f>
        <v>3500</v>
      </c>
      <c r="O128" s="10">
        <v>0</v>
      </c>
      <c r="P128" s="10">
        <f t="shared" si="4"/>
        <v>2</v>
      </c>
      <c r="Q128" s="10">
        <v>0</v>
      </c>
    </row>
    <row r="129" spans="1:17" s="10" customFormat="1" ht="16.5" customHeight="1">
      <c r="A129" s="10" t="s">
        <v>39</v>
      </c>
      <c r="B129" s="10">
        <f t="shared" si="3"/>
        <v>4201300</v>
      </c>
      <c r="C129" s="10" t="str">
        <f>CONCATENATE(VLOOKUP(F129,[1]源核类型!$A$2:$B$20,2,FALSE),"：位置",E129)</f>
        <v>幸运：位置2</v>
      </c>
      <c r="D129" s="10">
        <v>4</v>
      </c>
      <c r="E129" s="10">
        <v>2</v>
      </c>
      <c r="F129" s="10">
        <v>1</v>
      </c>
      <c r="G129" s="10">
        <v>300</v>
      </c>
      <c r="H129" s="10">
        <v>1</v>
      </c>
      <c r="I129" s="10">
        <v>1</v>
      </c>
      <c r="J129" s="10">
        <f>IFERROR(INDEX(Sheet3!E:E,MATCH(C129,Sheet3!A:A,0)),G129*10+H129*100)</f>
        <v>3100</v>
      </c>
      <c r="K129" s="10">
        <v>0</v>
      </c>
      <c r="L129" s="10">
        <f>IFERROR(INDEX(Sheet3!G:G,MATCH(C129,Sheet3!A:A,0)),G129*10+20000)</f>
        <v>23000</v>
      </c>
      <c r="M129" s="10">
        <v>3</v>
      </c>
      <c r="N129" s="10">
        <f>VLOOKUP(M129,Sheet2!I:J,2,0)</f>
        <v>4000</v>
      </c>
      <c r="O129" s="10">
        <v>0</v>
      </c>
      <c r="P129" s="10">
        <f t="shared" si="4"/>
        <v>3</v>
      </c>
      <c r="Q129" s="10">
        <v>0</v>
      </c>
    </row>
    <row r="130" spans="1:17" s="10" customFormat="1" ht="16.5" customHeight="1">
      <c r="A130" s="10" t="s">
        <v>39</v>
      </c>
      <c r="B130" s="10">
        <f t="shared" si="3"/>
        <v>4201400</v>
      </c>
      <c r="C130" s="10" t="str">
        <f>CONCATENATE(VLOOKUP(F130,[1]源核类型!$A$2:$B$20,2,FALSE),"：位置",E130)</f>
        <v>幸运：位置2</v>
      </c>
      <c r="D130" s="10">
        <v>4</v>
      </c>
      <c r="E130" s="10">
        <v>2</v>
      </c>
      <c r="F130" s="10">
        <v>1</v>
      </c>
      <c r="G130" s="10">
        <v>400</v>
      </c>
      <c r="H130" s="10">
        <v>1</v>
      </c>
      <c r="I130" s="10">
        <v>1</v>
      </c>
      <c r="J130" s="10">
        <f>IFERROR(INDEX(Sheet3!E:E,MATCH(C130,Sheet3!A:A,0)),G130*10+H130*100)</f>
        <v>4100</v>
      </c>
      <c r="K130" s="10">
        <v>0</v>
      </c>
      <c r="L130" s="10">
        <f>IFERROR(INDEX(Sheet3!G:G,MATCH(C130,Sheet3!A:A,0)),G130*10+20000)</f>
        <v>24000</v>
      </c>
      <c r="M130" s="10">
        <v>4</v>
      </c>
      <c r="N130" s="10">
        <f>VLOOKUP(M130,Sheet2!I:J,2,0)</f>
        <v>4500</v>
      </c>
      <c r="O130" s="10">
        <v>0</v>
      </c>
      <c r="P130" s="10">
        <f t="shared" si="4"/>
        <v>4</v>
      </c>
      <c r="Q130" s="10">
        <v>0</v>
      </c>
    </row>
    <row r="131" spans="1:17" s="10" customFormat="1" ht="16.5" customHeight="1">
      <c r="A131" s="10" t="s">
        <v>39</v>
      </c>
      <c r="B131" s="10">
        <f t="shared" si="3"/>
        <v>4201500</v>
      </c>
      <c r="C131" s="10" t="str">
        <f>CONCATENATE(VLOOKUP(F131,[1]源核类型!$A$2:$B$20,2,FALSE),"：位置",E131)</f>
        <v>幸运：位置2</v>
      </c>
      <c r="D131" s="10">
        <v>4</v>
      </c>
      <c r="E131" s="10">
        <v>2</v>
      </c>
      <c r="F131" s="10">
        <v>1</v>
      </c>
      <c r="G131" s="10">
        <v>500</v>
      </c>
      <c r="H131" s="10">
        <v>1</v>
      </c>
      <c r="I131" s="10">
        <v>1</v>
      </c>
      <c r="J131" s="10">
        <f>IFERROR(INDEX(Sheet3!E:E,MATCH(C131,Sheet3!A:A,0)),G131*10+H131*100)</f>
        <v>5100</v>
      </c>
      <c r="K131" s="10">
        <v>0</v>
      </c>
      <c r="L131" s="10">
        <f>IFERROR(INDEX(Sheet3!G:G,MATCH(C131,Sheet3!A:A,0)),G131*10+20000)</f>
        <v>25000</v>
      </c>
      <c r="M131" s="10">
        <v>5</v>
      </c>
      <c r="N131" s="10">
        <f>VLOOKUP(M131,Sheet2!I:J,2,0)</f>
        <v>5000</v>
      </c>
      <c r="O131" s="10">
        <v>0</v>
      </c>
      <c r="P131" s="10">
        <f t="shared" si="4"/>
        <v>5</v>
      </c>
      <c r="Q131" s="10">
        <v>0</v>
      </c>
    </row>
    <row r="132" spans="1:17" s="10" customFormat="1" ht="16.5" customHeight="1">
      <c r="A132" s="10" t="s">
        <v>39</v>
      </c>
      <c r="B132" s="10">
        <f t="shared" si="3"/>
        <v>4301100</v>
      </c>
      <c r="C132" s="10" t="str">
        <f>CONCATENATE(VLOOKUP(F132,[1]源核类型!$A$2:$B$20,2,FALSE),"：位置",E132)</f>
        <v>幸运：位置3</v>
      </c>
      <c r="D132" s="10">
        <v>4</v>
      </c>
      <c r="E132" s="10">
        <v>3</v>
      </c>
      <c r="F132" s="10">
        <v>1</v>
      </c>
      <c r="G132" s="10">
        <v>100</v>
      </c>
      <c r="H132" s="10">
        <v>2</v>
      </c>
      <c r="I132" s="10">
        <v>1</v>
      </c>
      <c r="J132" s="10">
        <f>IFERROR(INDEX(Sheet3!E:E,MATCH(C132,Sheet3!A:A,0)),G132*10+H132*100)</f>
        <v>1200</v>
      </c>
      <c r="K132" s="10">
        <v>0</v>
      </c>
      <c r="L132" s="10">
        <f>IFERROR(INDEX(Sheet3!G:G,MATCH(C132,Sheet3!A:A,0)),G132*10+20000)</f>
        <v>21000</v>
      </c>
      <c r="M132" s="10">
        <v>1</v>
      </c>
      <c r="N132" s="10">
        <f>VLOOKUP(M132,Sheet2!I:J,2,0)</f>
        <v>3000</v>
      </c>
      <c r="O132" s="10">
        <v>0</v>
      </c>
      <c r="P132" s="10">
        <f t="shared" si="4"/>
        <v>1</v>
      </c>
      <c r="Q132" s="10">
        <v>0</v>
      </c>
    </row>
    <row r="133" spans="1:17" s="10" customFormat="1" ht="16.5" customHeight="1">
      <c r="A133" s="10" t="s">
        <v>39</v>
      </c>
      <c r="B133" s="10">
        <f t="shared" si="3"/>
        <v>4301200</v>
      </c>
      <c r="C133" s="10" t="str">
        <f>CONCATENATE(VLOOKUP(F133,[1]源核类型!$A$2:$B$20,2,FALSE),"：位置",E133)</f>
        <v>幸运：位置3</v>
      </c>
      <c r="D133" s="10">
        <v>4</v>
      </c>
      <c r="E133" s="10">
        <v>3</v>
      </c>
      <c r="F133" s="10">
        <v>1</v>
      </c>
      <c r="G133" s="10">
        <v>200</v>
      </c>
      <c r="H133" s="10">
        <v>2</v>
      </c>
      <c r="I133" s="10">
        <v>1</v>
      </c>
      <c r="J133" s="10">
        <f>IFERROR(INDEX(Sheet3!E:E,MATCH(C133,Sheet3!A:A,0)),G133*10+H133*100)</f>
        <v>2200</v>
      </c>
      <c r="K133" s="10">
        <v>0</v>
      </c>
      <c r="L133" s="10">
        <f>IFERROR(INDEX(Sheet3!G:G,MATCH(C133,Sheet3!A:A,0)),G133*10+20000)</f>
        <v>22000</v>
      </c>
      <c r="M133" s="10">
        <v>2</v>
      </c>
      <c r="N133" s="10">
        <f>VLOOKUP(M133,Sheet2!I:J,2,0)</f>
        <v>3500</v>
      </c>
      <c r="O133" s="10">
        <v>0</v>
      </c>
      <c r="P133" s="10">
        <f t="shared" si="4"/>
        <v>2</v>
      </c>
      <c r="Q133" s="10">
        <v>0</v>
      </c>
    </row>
    <row r="134" spans="1:17" s="10" customFormat="1" ht="16.5" customHeight="1">
      <c r="A134" s="10" t="s">
        <v>39</v>
      </c>
      <c r="B134" s="10">
        <f t="shared" si="3"/>
        <v>4301300</v>
      </c>
      <c r="C134" s="10" t="str">
        <f>CONCATENATE(VLOOKUP(F134,[1]源核类型!$A$2:$B$20,2,FALSE),"：位置",E134)</f>
        <v>幸运：位置3</v>
      </c>
      <c r="D134" s="10">
        <v>4</v>
      </c>
      <c r="E134" s="10">
        <v>3</v>
      </c>
      <c r="F134" s="10">
        <v>1</v>
      </c>
      <c r="G134" s="10">
        <v>300</v>
      </c>
      <c r="H134" s="10">
        <v>2</v>
      </c>
      <c r="I134" s="10">
        <v>1</v>
      </c>
      <c r="J134" s="10">
        <f>IFERROR(INDEX(Sheet3!E:E,MATCH(C134,Sheet3!A:A,0)),G134*10+H134*100)</f>
        <v>3200</v>
      </c>
      <c r="K134" s="10">
        <v>0</v>
      </c>
      <c r="L134" s="10">
        <f>IFERROR(INDEX(Sheet3!G:G,MATCH(C134,Sheet3!A:A,0)),G134*10+20000)</f>
        <v>23000</v>
      </c>
      <c r="M134" s="10">
        <v>3</v>
      </c>
      <c r="N134" s="10">
        <f>VLOOKUP(M134,Sheet2!I:J,2,0)</f>
        <v>4000</v>
      </c>
      <c r="O134" s="10">
        <v>0</v>
      </c>
      <c r="P134" s="10">
        <f t="shared" si="4"/>
        <v>3</v>
      </c>
      <c r="Q134" s="10">
        <v>0</v>
      </c>
    </row>
    <row r="135" spans="1:17" s="10" customFormat="1" ht="16.5" customHeight="1">
      <c r="A135" s="10" t="s">
        <v>39</v>
      </c>
      <c r="B135" s="10">
        <f t="shared" si="3"/>
        <v>4301400</v>
      </c>
      <c r="C135" s="10" t="str">
        <f>CONCATENATE(VLOOKUP(F135,[1]源核类型!$A$2:$B$20,2,FALSE),"：位置",E135)</f>
        <v>幸运：位置3</v>
      </c>
      <c r="D135" s="10">
        <v>4</v>
      </c>
      <c r="E135" s="10">
        <v>3</v>
      </c>
      <c r="F135" s="10">
        <v>1</v>
      </c>
      <c r="G135" s="10">
        <v>400</v>
      </c>
      <c r="H135" s="10">
        <v>2</v>
      </c>
      <c r="I135" s="10">
        <v>1</v>
      </c>
      <c r="J135" s="10">
        <f>IFERROR(INDEX(Sheet3!E:E,MATCH(C135,Sheet3!A:A,0)),G135*10+H135*100)</f>
        <v>4200</v>
      </c>
      <c r="K135" s="10">
        <v>0</v>
      </c>
      <c r="L135" s="10">
        <f>IFERROR(INDEX(Sheet3!G:G,MATCH(C135,Sheet3!A:A,0)),G135*10+20000)</f>
        <v>24000</v>
      </c>
      <c r="M135" s="10">
        <v>4</v>
      </c>
      <c r="N135" s="10">
        <f>VLOOKUP(M135,Sheet2!I:J,2,0)</f>
        <v>4500</v>
      </c>
      <c r="O135" s="10">
        <v>0</v>
      </c>
      <c r="P135" s="10">
        <f t="shared" si="4"/>
        <v>4</v>
      </c>
      <c r="Q135" s="10">
        <v>0</v>
      </c>
    </row>
    <row r="136" spans="1:17" s="10" customFormat="1" ht="16.5" customHeight="1">
      <c r="A136" s="10" t="s">
        <v>39</v>
      </c>
      <c r="B136" s="10">
        <f t="shared" si="3"/>
        <v>4301500</v>
      </c>
      <c r="C136" s="10" t="str">
        <f>CONCATENATE(VLOOKUP(F136,[1]源核类型!$A$2:$B$20,2,FALSE),"：位置",E136)</f>
        <v>幸运：位置3</v>
      </c>
      <c r="D136" s="10">
        <v>4</v>
      </c>
      <c r="E136" s="10">
        <v>3</v>
      </c>
      <c r="F136" s="10">
        <v>1</v>
      </c>
      <c r="G136" s="10">
        <v>500</v>
      </c>
      <c r="H136" s="10">
        <v>2</v>
      </c>
      <c r="I136" s="10">
        <v>1</v>
      </c>
      <c r="J136" s="10">
        <f>IFERROR(INDEX(Sheet3!E:E,MATCH(C136,Sheet3!A:A,0)),G136*10+H136*100)</f>
        <v>5200</v>
      </c>
      <c r="K136" s="10">
        <v>0</v>
      </c>
      <c r="L136" s="10">
        <f>IFERROR(INDEX(Sheet3!G:G,MATCH(C136,Sheet3!A:A,0)),G136*10+20000)</f>
        <v>25000</v>
      </c>
      <c r="M136" s="10">
        <v>5</v>
      </c>
      <c r="N136" s="10">
        <f>VLOOKUP(M136,Sheet2!I:J,2,0)</f>
        <v>5000</v>
      </c>
      <c r="O136" s="10">
        <v>0</v>
      </c>
      <c r="P136" s="10">
        <f t="shared" si="4"/>
        <v>5</v>
      </c>
      <c r="Q136" s="10">
        <v>0</v>
      </c>
    </row>
    <row r="137" spans="1:17" s="10" customFormat="1" ht="16.5" customHeight="1">
      <c r="A137" s="10" t="s">
        <v>39</v>
      </c>
      <c r="B137" s="10">
        <f t="shared" si="3"/>
        <v>4401100</v>
      </c>
      <c r="C137" s="10" t="str">
        <f>CONCATENATE(VLOOKUP(F137,[1]源核类型!$A$2:$B$20,2,FALSE),"：位置",E137)</f>
        <v>幸运：位置4</v>
      </c>
      <c r="D137" s="10">
        <v>4</v>
      </c>
      <c r="E137" s="10">
        <v>4</v>
      </c>
      <c r="F137" s="10">
        <v>1</v>
      </c>
      <c r="G137" s="10">
        <v>100</v>
      </c>
      <c r="H137" s="10">
        <v>3</v>
      </c>
      <c r="I137" s="10">
        <v>1</v>
      </c>
      <c r="J137" s="10">
        <f>IFERROR(INDEX(Sheet3!E:E,MATCH(C137,Sheet3!A:A,0)),G137*10+H137*100)</f>
        <v>1300</v>
      </c>
      <c r="K137" s="10">
        <v>0</v>
      </c>
      <c r="L137" s="10">
        <f>IFERROR(INDEX(Sheet3!G:G,MATCH(C137,Sheet3!A:A,0)),G137*10+20000)</f>
        <v>21000</v>
      </c>
      <c r="M137" s="10">
        <v>1</v>
      </c>
      <c r="N137" s="10">
        <f>VLOOKUP(M137,Sheet2!I:J,2,0)</f>
        <v>3000</v>
      </c>
      <c r="O137" s="10">
        <v>0</v>
      </c>
      <c r="P137" s="10">
        <f t="shared" si="4"/>
        <v>1</v>
      </c>
      <c r="Q137" s="10">
        <v>0</v>
      </c>
    </row>
    <row r="138" spans="1:17" s="10" customFormat="1" ht="16.5" customHeight="1">
      <c r="A138" s="10" t="s">
        <v>39</v>
      </c>
      <c r="B138" s="10">
        <f t="shared" si="3"/>
        <v>4401200</v>
      </c>
      <c r="C138" s="10" t="str">
        <f>CONCATENATE(VLOOKUP(F138,[1]源核类型!$A$2:$B$20,2,FALSE),"：位置",E138)</f>
        <v>幸运：位置4</v>
      </c>
      <c r="D138" s="10">
        <v>4</v>
      </c>
      <c r="E138" s="10">
        <v>4</v>
      </c>
      <c r="F138" s="10">
        <v>1</v>
      </c>
      <c r="G138" s="10">
        <v>200</v>
      </c>
      <c r="H138" s="10">
        <v>3</v>
      </c>
      <c r="I138" s="10">
        <v>1</v>
      </c>
      <c r="J138" s="10">
        <f>IFERROR(INDEX(Sheet3!E:E,MATCH(C138,Sheet3!A:A,0)),G138*10+H138*100)</f>
        <v>2300</v>
      </c>
      <c r="K138" s="10">
        <v>0</v>
      </c>
      <c r="L138" s="10">
        <f>IFERROR(INDEX(Sheet3!G:G,MATCH(C138,Sheet3!A:A,0)),G138*10+20000)</f>
        <v>22000</v>
      </c>
      <c r="M138" s="10">
        <v>2</v>
      </c>
      <c r="N138" s="10">
        <f>VLOOKUP(M138,Sheet2!I:J,2,0)</f>
        <v>3500</v>
      </c>
      <c r="O138" s="10">
        <v>0</v>
      </c>
      <c r="P138" s="10">
        <f t="shared" si="4"/>
        <v>2</v>
      </c>
      <c r="Q138" s="10">
        <v>0</v>
      </c>
    </row>
    <row r="139" spans="1:17" s="10" customFormat="1" ht="16.5" customHeight="1">
      <c r="A139" s="10" t="s">
        <v>39</v>
      </c>
      <c r="B139" s="10">
        <f t="shared" si="3"/>
        <v>4401300</v>
      </c>
      <c r="C139" s="10" t="str">
        <f>CONCATENATE(VLOOKUP(F139,[1]源核类型!$A$2:$B$20,2,FALSE),"：位置",E139)</f>
        <v>幸运：位置4</v>
      </c>
      <c r="D139" s="10">
        <v>4</v>
      </c>
      <c r="E139" s="10">
        <v>4</v>
      </c>
      <c r="F139" s="10">
        <v>1</v>
      </c>
      <c r="G139" s="10">
        <v>300</v>
      </c>
      <c r="H139" s="10">
        <v>3</v>
      </c>
      <c r="I139" s="10">
        <v>1</v>
      </c>
      <c r="J139" s="10">
        <f>IFERROR(INDEX(Sheet3!E:E,MATCH(C139,Sheet3!A:A,0)),G139*10+H139*100)</f>
        <v>3300</v>
      </c>
      <c r="K139" s="10">
        <v>0</v>
      </c>
      <c r="L139" s="10">
        <f>IFERROR(INDEX(Sheet3!G:G,MATCH(C139,Sheet3!A:A,0)),G139*10+20000)</f>
        <v>23000</v>
      </c>
      <c r="M139" s="10">
        <v>3</v>
      </c>
      <c r="N139" s="10">
        <f>VLOOKUP(M139,Sheet2!I:J,2,0)</f>
        <v>4000</v>
      </c>
      <c r="O139" s="10">
        <v>0</v>
      </c>
      <c r="P139" s="10">
        <f t="shared" si="4"/>
        <v>3</v>
      </c>
      <c r="Q139" s="10">
        <v>0</v>
      </c>
    </row>
    <row r="140" spans="1:17" s="10" customFormat="1" ht="16.5" customHeight="1">
      <c r="A140" s="10" t="s">
        <v>39</v>
      </c>
      <c r="B140" s="10">
        <f t="shared" si="3"/>
        <v>4401400</v>
      </c>
      <c r="C140" s="10" t="str">
        <f>CONCATENATE(VLOOKUP(F140,[1]源核类型!$A$2:$B$20,2,FALSE),"：位置",E140)</f>
        <v>幸运：位置4</v>
      </c>
      <c r="D140" s="10">
        <v>4</v>
      </c>
      <c r="E140" s="10">
        <v>4</v>
      </c>
      <c r="F140" s="10">
        <v>1</v>
      </c>
      <c r="G140" s="10">
        <v>400</v>
      </c>
      <c r="H140" s="10">
        <v>3</v>
      </c>
      <c r="I140" s="10">
        <v>1</v>
      </c>
      <c r="J140" s="10">
        <f>IFERROR(INDEX(Sheet3!E:E,MATCH(C140,Sheet3!A:A,0)),G140*10+H140*100)</f>
        <v>4300</v>
      </c>
      <c r="K140" s="10">
        <v>0</v>
      </c>
      <c r="L140" s="10">
        <f>IFERROR(INDEX(Sheet3!G:G,MATCH(C140,Sheet3!A:A,0)),G140*10+20000)</f>
        <v>24000</v>
      </c>
      <c r="M140" s="10">
        <v>4</v>
      </c>
      <c r="N140" s="10">
        <f>VLOOKUP(M140,Sheet2!I:J,2,0)</f>
        <v>4500</v>
      </c>
      <c r="O140" s="10">
        <v>0</v>
      </c>
      <c r="P140" s="10">
        <f t="shared" si="4"/>
        <v>4</v>
      </c>
      <c r="Q140" s="10">
        <v>0</v>
      </c>
    </row>
    <row r="141" spans="1:17" s="10" customFormat="1" ht="16.5" customHeight="1">
      <c r="A141" s="10" t="s">
        <v>39</v>
      </c>
      <c r="B141" s="10">
        <f t="shared" si="3"/>
        <v>4401500</v>
      </c>
      <c r="C141" s="10" t="str">
        <f>CONCATENATE(VLOOKUP(F141,[1]源核类型!$A$2:$B$20,2,FALSE),"：位置",E141)</f>
        <v>幸运：位置4</v>
      </c>
      <c r="D141" s="10">
        <v>4</v>
      </c>
      <c r="E141" s="10">
        <v>4</v>
      </c>
      <c r="F141" s="10">
        <v>1</v>
      </c>
      <c r="G141" s="10">
        <v>500</v>
      </c>
      <c r="H141" s="10">
        <v>3</v>
      </c>
      <c r="I141" s="10">
        <v>1</v>
      </c>
      <c r="J141" s="10">
        <f>IFERROR(INDEX(Sheet3!E:E,MATCH(C141,Sheet3!A:A,0)),G141*10+H141*100)</f>
        <v>5300</v>
      </c>
      <c r="K141" s="10">
        <v>0</v>
      </c>
      <c r="L141" s="10">
        <f>IFERROR(INDEX(Sheet3!G:G,MATCH(C141,Sheet3!A:A,0)),G141*10+20000)</f>
        <v>25000</v>
      </c>
      <c r="M141" s="10">
        <v>5</v>
      </c>
      <c r="N141" s="10">
        <f>VLOOKUP(M141,Sheet2!I:J,2,0)</f>
        <v>5000</v>
      </c>
      <c r="O141" s="10">
        <v>0</v>
      </c>
      <c r="P141" s="10">
        <f t="shared" si="4"/>
        <v>5</v>
      </c>
      <c r="Q141" s="10">
        <v>0</v>
      </c>
    </row>
    <row r="142" spans="1:17" s="10" customFormat="1" ht="16.5" customHeight="1">
      <c r="A142" s="10" t="s">
        <v>39</v>
      </c>
      <c r="B142" s="10">
        <f t="shared" si="3"/>
        <v>4202100</v>
      </c>
      <c r="C142" s="10" t="str">
        <f>CONCATENATE(VLOOKUP(F142,[1]源核类型!$A$2:$B$20,2,FALSE),"：位置",E142)</f>
        <v>聚能：位置2</v>
      </c>
      <c r="D142" s="10">
        <v>4</v>
      </c>
      <c r="E142" s="10">
        <v>2</v>
      </c>
      <c r="F142" s="10">
        <v>2</v>
      </c>
      <c r="G142" s="10">
        <v>100</v>
      </c>
      <c r="H142" s="10">
        <v>1</v>
      </c>
      <c r="I142" s="10">
        <v>2</v>
      </c>
      <c r="J142" s="10">
        <f>IFERROR(INDEX(Sheet3!E:E,MATCH(C142,Sheet3!A:A,0)),G142*10+H142*100)</f>
        <v>1100</v>
      </c>
      <c r="K142" s="10">
        <v>0</v>
      </c>
      <c r="L142" s="10">
        <f>IFERROR(INDEX(Sheet3!G:G,MATCH(C142,Sheet3!A:A,0)),G142*10+20000)</f>
        <v>21000</v>
      </c>
      <c r="M142" s="10">
        <v>1</v>
      </c>
      <c r="N142" s="10">
        <f>VLOOKUP(M142,Sheet2!I:J,2,0)</f>
        <v>3000</v>
      </c>
      <c r="O142" s="10">
        <v>0</v>
      </c>
      <c r="P142" s="10">
        <f t="shared" si="4"/>
        <v>1</v>
      </c>
      <c r="Q142" s="10">
        <v>0</v>
      </c>
    </row>
    <row r="143" spans="1:17" s="10" customFormat="1" ht="16.5" customHeight="1">
      <c r="A143" s="10" t="s">
        <v>39</v>
      </c>
      <c r="B143" s="10">
        <f t="shared" si="3"/>
        <v>4202200</v>
      </c>
      <c r="C143" s="10" t="str">
        <f>CONCATENATE(VLOOKUP(F143,[1]源核类型!$A$2:$B$20,2,FALSE),"：位置",E143)</f>
        <v>聚能：位置2</v>
      </c>
      <c r="D143" s="10">
        <v>4</v>
      </c>
      <c r="E143" s="10">
        <v>2</v>
      </c>
      <c r="F143" s="10">
        <v>2</v>
      </c>
      <c r="G143" s="10">
        <v>200</v>
      </c>
      <c r="H143" s="10">
        <v>1</v>
      </c>
      <c r="I143" s="10">
        <v>2</v>
      </c>
      <c r="J143" s="10">
        <f>IFERROR(INDEX(Sheet3!E:E,MATCH(C143,Sheet3!A:A,0)),G143*10+H143*100)</f>
        <v>2100</v>
      </c>
      <c r="K143" s="10">
        <v>0</v>
      </c>
      <c r="L143" s="10">
        <f>IFERROR(INDEX(Sheet3!G:G,MATCH(C143,Sheet3!A:A,0)),G143*10+20000)</f>
        <v>22000</v>
      </c>
      <c r="M143" s="10">
        <v>2</v>
      </c>
      <c r="N143" s="10">
        <f>VLOOKUP(M143,Sheet2!I:J,2,0)</f>
        <v>3500</v>
      </c>
      <c r="O143" s="10">
        <v>0</v>
      </c>
      <c r="P143" s="10">
        <f t="shared" ref="P143:P174" si="27">M143</f>
        <v>2</v>
      </c>
      <c r="Q143" s="10">
        <v>0</v>
      </c>
    </row>
    <row r="144" spans="1:17" s="10" customFormat="1" ht="16.5" customHeight="1">
      <c r="A144" s="10" t="s">
        <v>39</v>
      </c>
      <c r="B144" s="10">
        <f t="shared" si="3"/>
        <v>4202300</v>
      </c>
      <c r="C144" s="10" t="str">
        <f>CONCATENATE(VLOOKUP(F144,[1]源核类型!$A$2:$B$20,2,FALSE),"：位置",E144)</f>
        <v>聚能：位置2</v>
      </c>
      <c r="D144" s="10">
        <v>4</v>
      </c>
      <c r="E144" s="10">
        <v>2</v>
      </c>
      <c r="F144" s="10">
        <v>2</v>
      </c>
      <c r="G144" s="10">
        <v>300</v>
      </c>
      <c r="H144" s="10">
        <v>1</v>
      </c>
      <c r="I144" s="10">
        <v>2</v>
      </c>
      <c r="J144" s="10">
        <f>IFERROR(INDEX(Sheet3!E:E,MATCH(C144,Sheet3!A:A,0)),G144*10+H144*100)</f>
        <v>3100</v>
      </c>
      <c r="K144" s="10">
        <v>0</v>
      </c>
      <c r="L144" s="10">
        <f>IFERROR(INDEX(Sheet3!G:G,MATCH(C144,Sheet3!A:A,0)),G144*10+20000)</f>
        <v>23000</v>
      </c>
      <c r="M144" s="10">
        <v>3</v>
      </c>
      <c r="N144" s="10">
        <f>VLOOKUP(M144,Sheet2!I:J,2,0)</f>
        <v>4000</v>
      </c>
      <c r="O144" s="10">
        <v>0</v>
      </c>
      <c r="P144" s="10">
        <f t="shared" si="27"/>
        <v>3</v>
      </c>
      <c r="Q144" s="10">
        <v>0</v>
      </c>
    </row>
    <row r="145" spans="1:17" s="10" customFormat="1" ht="16.5" customHeight="1">
      <c r="A145" s="10" t="s">
        <v>39</v>
      </c>
      <c r="B145" s="10">
        <f t="shared" si="3"/>
        <v>4202400</v>
      </c>
      <c r="C145" s="10" t="str">
        <f>CONCATENATE(VLOOKUP(F145,[1]源核类型!$A$2:$B$20,2,FALSE),"：位置",E145)</f>
        <v>聚能：位置2</v>
      </c>
      <c r="D145" s="10">
        <v>4</v>
      </c>
      <c r="E145" s="10">
        <v>2</v>
      </c>
      <c r="F145" s="10">
        <v>2</v>
      </c>
      <c r="G145" s="10">
        <v>400</v>
      </c>
      <c r="H145" s="10">
        <v>1</v>
      </c>
      <c r="I145" s="10">
        <v>2</v>
      </c>
      <c r="J145" s="10">
        <f>IFERROR(INDEX(Sheet3!E:E,MATCH(C145,Sheet3!A:A,0)),G145*10+H145*100)</f>
        <v>4100</v>
      </c>
      <c r="K145" s="10">
        <v>0</v>
      </c>
      <c r="L145" s="10">
        <f>IFERROR(INDEX(Sheet3!G:G,MATCH(C145,Sheet3!A:A,0)),G145*10+20000)</f>
        <v>24000</v>
      </c>
      <c r="M145" s="10">
        <v>4</v>
      </c>
      <c r="N145" s="10">
        <f>VLOOKUP(M145,Sheet2!I:J,2,0)</f>
        <v>4500</v>
      </c>
      <c r="O145" s="10">
        <v>0</v>
      </c>
      <c r="P145" s="10">
        <f t="shared" si="27"/>
        <v>4</v>
      </c>
      <c r="Q145" s="10">
        <v>0</v>
      </c>
    </row>
    <row r="146" spans="1:17" s="10" customFormat="1" ht="16.5" customHeight="1">
      <c r="A146" s="10" t="s">
        <v>39</v>
      </c>
      <c r="B146" s="10">
        <f t="shared" si="3"/>
        <v>4202500</v>
      </c>
      <c r="C146" s="10" t="str">
        <f>CONCATENATE(VLOOKUP(F146,[1]源核类型!$A$2:$B$20,2,FALSE),"：位置",E146)</f>
        <v>聚能：位置2</v>
      </c>
      <c r="D146" s="10">
        <v>4</v>
      </c>
      <c r="E146" s="10">
        <v>2</v>
      </c>
      <c r="F146" s="10">
        <v>2</v>
      </c>
      <c r="G146" s="10">
        <v>500</v>
      </c>
      <c r="H146" s="10">
        <v>1</v>
      </c>
      <c r="I146" s="10">
        <v>2</v>
      </c>
      <c r="J146" s="10">
        <f>IFERROR(INDEX(Sheet3!E:E,MATCH(C146,Sheet3!A:A,0)),G146*10+H146*100)</f>
        <v>5100</v>
      </c>
      <c r="K146" s="10">
        <v>0</v>
      </c>
      <c r="L146" s="10">
        <f>IFERROR(INDEX(Sheet3!G:G,MATCH(C146,Sheet3!A:A,0)),G146*10+20000)</f>
        <v>25000</v>
      </c>
      <c r="M146" s="10">
        <v>5</v>
      </c>
      <c r="N146" s="10">
        <f>VLOOKUP(M146,Sheet2!I:J,2,0)</f>
        <v>5000</v>
      </c>
      <c r="O146" s="10">
        <v>0</v>
      </c>
      <c r="P146" s="10">
        <f t="shared" si="27"/>
        <v>5</v>
      </c>
      <c r="Q146" s="10">
        <v>0</v>
      </c>
    </row>
    <row r="147" spans="1:17" s="10" customFormat="1" ht="16.5" customHeight="1">
      <c r="A147" s="10" t="s">
        <v>39</v>
      </c>
      <c r="B147" s="10">
        <f t="shared" si="3"/>
        <v>4302100</v>
      </c>
      <c r="C147" s="10" t="str">
        <f>CONCATENATE(VLOOKUP(F147,[1]源核类型!$A$2:$B$20,2,FALSE),"：位置",E147)</f>
        <v>聚能：位置3</v>
      </c>
      <c r="D147" s="10">
        <v>4</v>
      </c>
      <c r="E147" s="10">
        <v>3</v>
      </c>
      <c r="F147" s="10">
        <v>2</v>
      </c>
      <c r="G147" s="10">
        <v>100</v>
      </c>
      <c r="H147" s="10">
        <v>2</v>
      </c>
      <c r="I147" s="10">
        <v>2</v>
      </c>
      <c r="J147" s="10">
        <f>IFERROR(INDEX(Sheet3!E:E,MATCH(C147,Sheet3!A:A,0)),G147*10+H147*100)</f>
        <v>1200</v>
      </c>
      <c r="K147" s="10">
        <v>0</v>
      </c>
      <c r="L147" s="10">
        <f>IFERROR(INDEX(Sheet3!G:G,MATCH(C147,Sheet3!A:A,0)),G147*10+20000)</f>
        <v>21000</v>
      </c>
      <c r="M147" s="10">
        <v>1</v>
      </c>
      <c r="N147" s="10">
        <f>VLOOKUP(M147,Sheet2!I:J,2,0)</f>
        <v>3000</v>
      </c>
      <c r="O147" s="10">
        <v>0</v>
      </c>
      <c r="P147" s="10">
        <f t="shared" si="27"/>
        <v>1</v>
      </c>
      <c r="Q147" s="10">
        <v>0</v>
      </c>
    </row>
    <row r="148" spans="1:17" s="10" customFormat="1" ht="16.5" customHeight="1">
      <c r="A148" s="10" t="s">
        <v>39</v>
      </c>
      <c r="B148" s="10">
        <f t="shared" si="3"/>
        <v>4302200</v>
      </c>
      <c r="C148" s="10" t="str">
        <f>CONCATENATE(VLOOKUP(F148,[1]源核类型!$A$2:$B$20,2,FALSE),"：位置",E148)</f>
        <v>聚能：位置3</v>
      </c>
      <c r="D148" s="10">
        <v>4</v>
      </c>
      <c r="E148" s="10">
        <v>3</v>
      </c>
      <c r="F148" s="10">
        <v>2</v>
      </c>
      <c r="G148" s="10">
        <v>200</v>
      </c>
      <c r="H148" s="10">
        <v>2</v>
      </c>
      <c r="I148" s="10">
        <v>2</v>
      </c>
      <c r="J148" s="10">
        <f>IFERROR(INDEX(Sheet3!E:E,MATCH(C148,Sheet3!A:A,0)),G148*10+H148*100)</f>
        <v>2200</v>
      </c>
      <c r="K148" s="10">
        <v>0</v>
      </c>
      <c r="L148" s="10">
        <f>IFERROR(INDEX(Sheet3!G:G,MATCH(C148,Sheet3!A:A,0)),G148*10+20000)</f>
        <v>22000</v>
      </c>
      <c r="M148" s="10">
        <v>2</v>
      </c>
      <c r="N148" s="10">
        <f>VLOOKUP(M148,Sheet2!I:J,2,0)</f>
        <v>3500</v>
      </c>
      <c r="O148" s="10">
        <v>0</v>
      </c>
      <c r="P148" s="10">
        <f t="shared" si="27"/>
        <v>2</v>
      </c>
      <c r="Q148" s="10">
        <v>0</v>
      </c>
    </row>
    <row r="149" spans="1:17" s="10" customFormat="1" ht="16.5" customHeight="1">
      <c r="A149" s="10" t="s">
        <v>39</v>
      </c>
      <c r="B149" s="10">
        <f t="shared" si="3"/>
        <v>4302300</v>
      </c>
      <c r="C149" s="10" t="str">
        <f>CONCATENATE(VLOOKUP(F149,[1]源核类型!$A$2:$B$20,2,FALSE),"：位置",E149)</f>
        <v>聚能：位置3</v>
      </c>
      <c r="D149" s="10">
        <v>4</v>
      </c>
      <c r="E149" s="10">
        <v>3</v>
      </c>
      <c r="F149" s="10">
        <v>2</v>
      </c>
      <c r="G149" s="10">
        <v>300</v>
      </c>
      <c r="H149" s="10">
        <v>2</v>
      </c>
      <c r="I149" s="10">
        <v>2</v>
      </c>
      <c r="J149" s="10">
        <f>IFERROR(INDEX(Sheet3!E:E,MATCH(C149,Sheet3!A:A,0)),G149*10+H149*100)</f>
        <v>3200</v>
      </c>
      <c r="K149" s="10">
        <v>0</v>
      </c>
      <c r="L149" s="10">
        <f>IFERROR(INDEX(Sheet3!G:G,MATCH(C149,Sheet3!A:A,0)),G149*10+20000)</f>
        <v>23000</v>
      </c>
      <c r="M149" s="10">
        <v>3</v>
      </c>
      <c r="N149" s="10">
        <f>VLOOKUP(M149,Sheet2!I:J,2,0)</f>
        <v>4000</v>
      </c>
      <c r="O149" s="10">
        <v>0</v>
      </c>
      <c r="P149" s="10">
        <f t="shared" si="27"/>
        <v>3</v>
      </c>
      <c r="Q149" s="10">
        <v>0</v>
      </c>
    </row>
    <row r="150" spans="1:17" s="10" customFormat="1" ht="16.5" customHeight="1">
      <c r="A150" s="10" t="s">
        <v>39</v>
      </c>
      <c r="B150" s="10">
        <f t="shared" si="3"/>
        <v>4302400</v>
      </c>
      <c r="C150" s="10" t="str">
        <f>CONCATENATE(VLOOKUP(F150,[1]源核类型!$A$2:$B$20,2,FALSE),"：位置",E150)</f>
        <v>聚能：位置3</v>
      </c>
      <c r="D150" s="10">
        <v>4</v>
      </c>
      <c r="E150" s="10">
        <v>3</v>
      </c>
      <c r="F150" s="10">
        <v>2</v>
      </c>
      <c r="G150" s="10">
        <v>400</v>
      </c>
      <c r="H150" s="10">
        <v>2</v>
      </c>
      <c r="I150" s="10">
        <v>2</v>
      </c>
      <c r="J150" s="10">
        <f>IFERROR(INDEX(Sheet3!E:E,MATCH(C150,Sheet3!A:A,0)),G150*10+H150*100)</f>
        <v>4200</v>
      </c>
      <c r="K150" s="10">
        <v>0</v>
      </c>
      <c r="L150" s="10">
        <f>IFERROR(INDEX(Sheet3!G:G,MATCH(C150,Sheet3!A:A,0)),G150*10+20000)</f>
        <v>24000</v>
      </c>
      <c r="M150" s="10">
        <v>4</v>
      </c>
      <c r="N150" s="10">
        <f>VLOOKUP(M150,Sheet2!I:J,2,0)</f>
        <v>4500</v>
      </c>
      <c r="O150" s="10">
        <v>0</v>
      </c>
      <c r="P150" s="10">
        <f t="shared" si="27"/>
        <v>4</v>
      </c>
      <c r="Q150" s="10">
        <v>0</v>
      </c>
    </row>
    <row r="151" spans="1:17" s="10" customFormat="1" ht="16.5" customHeight="1">
      <c r="A151" s="10" t="s">
        <v>39</v>
      </c>
      <c r="B151" s="10">
        <f t="shared" si="3"/>
        <v>4302500</v>
      </c>
      <c r="C151" s="10" t="str">
        <f>CONCATENATE(VLOOKUP(F151,[1]源核类型!$A$2:$B$20,2,FALSE),"：位置",E151)</f>
        <v>聚能：位置3</v>
      </c>
      <c r="D151" s="10">
        <v>4</v>
      </c>
      <c r="E151" s="10">
        <v>3</v>
      </c>
      <c r="F151" s="10">
        <v>2</v>
      </c>
      <c r="G151" s="10">
        <v>500</v>
      </c>
      <c r="H151" s="10">
        <v>2</v>
      </c>
      <c r="I151" s="10">
        <v>2</v>
      </c>
      <c r="J151" s="10">
        <f>IFERROR(INDEX(Sheet3!E:E,MATCH(C151,Sheet3!A:A,0)),G151*10+H151*100)</f>
        <v>5200</v>
      </c>
      <c r="K151" s="10">
        <v>0</v>
      </c>
      <c r="L151" s="10">
        <f>IFERROR(INDEX(Sheet3!G:G,MATCH(C151,Sheet3!A:A,0)),G151*10+20000)</f>
        <v>25000</v>
      </c>
      <c r="M151" s="10">
        <v>5</v>
      </c>
      <c r="N151" s="10">
        <f>VLOOKUP(M151,Sheet2!I:J,2,0)</f>
        <v>5000</v>
      </c>
      <c r="O151" s="10">
        <v>0</v>
      </c>
      <c r="P151" s="10">
        <f t="shared" si="27"/>
        <v>5</v>
      </c>
      <c r="Q151" s="10">
        <v>0</v>
      </c>
    </row>
    <row r="152" spans="1:17" s="10" customFormat="1" ht="16.5" customHeight="1">
      <c r="A152" s="10" t="s">
        <v>39</v>
      </c>
      <c r="B152" s="10">
        <f t="shared" si="3"/>
        <v>4402100</v>
      </c>
      <c r="C152" s="10" t="str">
        <f>CONCATENATE(VLOOKUP(F152,[1]源核类型!$A$2:$B$20,2,FALSE),"：位置",E152)</f>
        <v>聚能：位置4</v>
      </c>
      <c r="D152" s="10">
        <v>4</v>
      </c>
      <c r="E152" s="10">
        <v>4</v>
      </c>
      <c r="F152" s="10">
        <v>2</v>
      </c>
      <c r="G152" s="10">
        <v>100</v>
      </c>
      <c r="H152" s="10">
        <v>3</v>
      </c>
      <c r="I152" s="10">
        <v>2</v>
      </c>
      <c r="J152" s="10">
        <f>IFERROR(INDEX(Sheet3!E:E,MATCH(C152,Sheet3!A:A,0)),G152*10+H152*100)</f>
        <v>1300</v>
      </c>
      <c r="K152" s="10">
        <v>0</v>
      </c>
      <c r="L152" s="10">
        <f>IFERROR(INDEX(Sheet3!G:G,MATCH(C152,Sheet3!A:A,0)),G152*10+20000)</f>
        <v>21000</v>
      </c>
      <c r="M152" s="10">
        <v>1</v>
      </c>
      <c r="N152" s="10">
        <f>VLOOKUP(M152,Sheet2!I:J,2,0)</f>
        <v>3000</v>
      </c>
      <c r="O152" s="10">
        <v>0</v>
      </c>
      <c r="P152" s="10">
        <f t="shared" si="27"/>
        <v>1</v>
      </c>
      <c r="Q152" s="10">
        <v>0</v>
      </c>
    </row>
    <row r="153" spans="1:17" s="10" customFormat="1" ht="16.5" customHeight="1">
      <c r="A153" s="10" t="s">
        <v>39</v>
      </c>
      <c r="B153" s="10">
        <f t="shared" si="3"/>
        <v>4402200</v>
      </c>
      <c r="C153" s="10" t="str">
        <f>CONCATENATE(VLOOKUP(F153,[1]源核类型!$A$2:$B$20,2,FALSE),"：位置",E153)</f>
        <v>聚能：位置4</v>
      </c>
      <c r="D153" s="10">
        <v>4</v>
      </c>
      <c r="E153" s="10">
        <v>4</v>
      </c>
      <c r="F153" s="10">
        <v>2</v>
      </c>
      <c r="G153" s="10">
        <v>200</v>
      </c>
      <c r="H153" s="10">
        <v>3</v>
      </c>
      <c r="I153" s="10">
        <v>2</v>
      </c>
      <c r="J153" s="10">
        <f>IFERROR(INDEX(Sheet3!E:E,MATCH(C153,Sheet3!A:A,0)),G153*10+H153*100)</f>
        <v>2300</v>
      </c>
      <c r="K153" s="10">
        <v>0</v>
      </c>
      <c r="L153" s="10">
        <f>IFERROR(INDEX(Sheet3!G:G,MATCH(C153,Sheet3!A:A,0)),G153*10+20000)</f>
        <v>22000</v>
      </c>
      <c r="M153" s="10">
        <v>2</v>
      </c>
      <c r="N153" s="10">
        <f>VLOOKUP(M153,Sheet2!I:J,2,0)</f>
        <v>3500</v>
      </c>
      <c r="O153" s="10">
        <v>0</v>
      </c>
      <c r="P153" s="10">
        <f t="shared" si="27"/>
        <v>2</v>
      </c>
      <c r="Q153" s="10">
        <v>0</v>
      </c>
    </row>
    <row r="154" spans="1:17" s="10" customFormat="1" ht="16.5" customHeight="1">
      <c r="A154" s="10" t="s">
        <v>39</v>
      </c>
      <c r="B154" s="10">
        <f t="shared" si="3"/>
        <v>4402300</v>
      </c>
      <c r="C154" s="10" t="str">
        <f>CONCATENATE(VLOOKUP(F154,[1]源核类型!$A$2:$B$20,2,FALSE),"：位置",E154)</f>
        <v>聚能：位置4</v>
      </c>
      <c r="D154" s="10">
        <v>4</v>
      </c>
      <c r="E154" s="10">
        <v>4</v>
      </c>
      <c r="F154" s="10">
        <v>2</v>
      </c>
      <c r="G154" s="10">
        <v>300</v>
      </c>
      <c r="H154" s="10">
        <v>3</v>
      </c>
      <c r="I154" s="10">
        <v>2</v>
      </c>
      <c r="J154" s="10">
        <f>IFERROR(INDEX(Sheet3!E:E,MATCH(C154,Sheet3!A:A,0)),G154*10+H154*100)</f>
        <v>3300</v>
      </c>
      <c r="K154" s="10">
        <v>0</v>
      </c>
      <c r="L154" s="10">
        <f>IFERROR(INDEX(Sheet3!G:G,MATCH(C154,Sheet3!A:A,0)),G154*10+20000)</f>
        <v>23000</v>
      </c>
      <c r="M154" s="10">
        <v>3</v>
      </c>
      <c r="N154" s="10">
        <f>VLOOKUP(M154,Sheet2!I:J,2,0)</f>
        <v>4000</v>
      </c>
      <c r="O154" s="10">
        <v>0</v>
      </c>
      <c r="P154" s="10">
        <f t="shared" si="27"/>
        <v>3</v>
      </c>
      <c r="Q154" s="10">
        <v>0</v>
      </c>
    </row>
    <row r="155" spans="1:17" s="10" customFormat="1" ht="16.5" customHeight="1">
      <c r="A155" s="10" t="s">
        <v>39</v>
      </c>
      <c r="B155" s="10">
        <f t="shared" si="3"/>
        <v>4402400</v>
      </c>
      <c r="C155" s="10" t="str">
        <f>CONCATENATE(VLOOKUP(F155,[1]源核类型!$A$2:$B$20,2,FALSE),"：位置",E155)</f>
        <v>聚能：位置4</v>
      </c>
      <c r="D155" s="10">
        <v>4</v>
      </c>
      <c r="E155" s="10">
        <v>4</v>
      </c>
      <c r="F155" s="10">
        <v>2</v>
      </c>
      <c r="G155" s="10">
        <v>400</v>
      </c>
      <c r="H155" s="10">
        <v>3</v>
      </c>
      <c r="I155" s="10">
        <v>2</v>
      </c>
      <c r="J155" s="10">
        <f>IFERROR(INDEX(Sheet3!E:E,MATCH(C155,Sheet3!A:A,0)),G155*10+H155*100)</f>
        <v>4300</v>
      </c>
      <c r="K155" s="10">
        <v>0</v>
      </c>
      <c r="L155" s="10">
        <f>IFERROR(INDEX(Sheet3!G:G,MATCH(C155,Sheet3!A:A,0)),G155*10+20000)</f>
        <v>24000</v>
      </c>
      <c r="M155" s="10">
        <v>4</v>
      </c>
      <c r="N155" s="10">
        <f>VLOOKUP(M155,Sheet2!I:J,2,0)</f>
        <v>4500</v>
      </c>
      <c r="O155" s="10">
        <v>0</v>
      </c>
      <c r="P155" s="10">
        <f t="shared" si="27"/>
        <v>4</v>
      </c>
      <c r="Q155" s="10">
        <v>0</v>
      </c>
    </row>
    <row r="156" spans="1:17" s="10" customFormat="1" ht="16.5" customHeight="1">
      <c r="A156" s="10" t="s">
        <v>39</v>
      </c>
      <c r="B156" s="10">
        <f t="shared" si="3"/>
        <v>4402500</v>
      </c>
      <c r="C156" s="10" t="str">
        <f>CONCATENATE(VLOOKUP(F156,[1]源核类型!$A$2:$B$20,2,FALSE),"：位置",E156)</f>
        <v>聚能：位置4</v>
      </c>
      <c r="D156" s="10">
        <v>4</v>
      </c>
      <c r="E156" s="10">
        <v>4</v>
      </c>
      <c r="F156" s="10">
        <v>2</v>
      </c>
      <c r="G156" s="10">
        <v>500</v>
      </c>
      <c r="H156" s="10">
        <v>3</v>
      </c>
      <c r="I156" s="10">
        <v>2</v>
      </c>
      <c r="J156" s="10">
        <f>IFERROR(INDEX(Sheet3!E:E,MATCH(C156,Sheet3!A:A,0)),G156*10+H156*100)</f>
        <v>5300</v>
      </c>
      <c r="K156" s="10">
        <v>0</v>
      </c>
      <c r="L156" s="10">
        <f>IFERROR(INDEX(Sheet3!G:G,MATCH(C156,Sheet3!A:A,0)),G156*10+20000)</f>
        <v>25000</v>
      </c>
      <c r="M156" s="10">
        <v>5</v>
      </c>
      <c r="N156" s="10">
        <f>VLOOKUP(M156,Sheet2!I:J,2,0)</f>
        <v>5000</v>
      </c>
      <c r="O156" s="10">
        <v>0</v>
      </c>
      <c r="P156" s="10">
        <f t="shared" si="27"/>
        <v>5</v>
      </c>
      <c r="Q156" s="10">
        <v>0</v>
      </c>
    </row>
    <row r="157" spans="1:17" s="10" customFormat="1" ht="16.5" customHeight="1">
      <c r="A157" s="10" t="s">
        <v>39</v>
      </c>
      <c r="B157" s="10">
        <f t="shared" si="3"/>
        <v>4203100</v>
      </c>
      <c r="C157" s="10" t="str">
        <f>CONCATENATE(VLOOKUP(F157,[1]源核类型!$A$2:$B$20,2,FALSE),"：位置",E157)</f>
        <v>窃夺：位置2</v>
      </c>
      <c r="D157" s="10">
        <v>4</v>
      </c>
      <c r="E157" s="10">
        <v>2</v>
      </c>
      <c r="F157" s="10">
        <v>3</v>
      </c>
      <c r="G157" s="10">
        <v>100</v>
      </c>
      <c r="H157" s="10">
        <v>1</v>
      </c>
      <c r="I157" s="10">
        <v>3</v>
      </c>
      <c r="J157" s="10">
        <f>IFERROR(INDEX(Sheet3!E:E,MATCH(C157,Sheet3!A:A,0)),G157*10+H157*100)</f>
        <v>1100</v>
      </c>
      <c r="K157" s="10">
        <v>0</v>
      </c>
      <c r="L157" s="10">
        <f>IFERROR(INDEX(Sheet3!G:G,MATCH(C157,Sheet3!A:A,0)),G157*10+20000)</f>
        <v>21000</v>
      </c>
      <c r="M157" s="10">
        <v>1</v>
      </c>
      <c r="N157" s="10">
        <f>VLOOKUP(M157,Sheet2!I:J,2,0)</f>
        <v>3000</v>
      </c>
      <c r="O157" s="10">
        <v>0</v>
      </c>
      <c r="P157" s="10">
        <f t="shared" si="27"/>
        <v>1</v>
      </c>
      <c r="Q157" s="10">
        <v>0</v>
      </c>
    </row>
    <row r="158" spans="1:17" s="10" customFormat="1" ht="16.5" customHeight="1">
      <c r="A158" s="10" t="s">
        <v>39</v>
      </c>
      <c r="B158" s="10">
        <f t="shared" si="3"/>
        <v>4203200</v>
      </c>
      <c r="C158" s="10" t="str">
        <f>CONCATENATE(VLOOKUP(F158,[1]源核类型!$A$2:$B$20,2,FALSE),"：位置",E158)</f>
        <v>窃夺：位置2</v>
      </c>
      <c r="D158" s="10">
        <v>4</v>
      </c>
      <c r="E158" s="10">
        <v>2</v>
      </c>
      <c r="F158" s="10">
        <v>3</v>
      </c>
      <c r="G158" s="10">
        <v>200</v>
      </c>
      <c r="H158" s="10">
        <v>1</v>
      </c>
      <c r="I158" s="10">
        <v>3</v>
      </c>
      <c r="J158" s="10">
        <f>IFERROR(INDEX(Sheet3!E:E,MATCH(C158,Sheet3!A:A,0)),G158*10+H158*100)</f>
        <v>2100</v>
      </c>
      <c r="K158" s="10">
        <v>0</v>
      </c>
      <c r="L158" s="10">
        <f>IFERROR(INDEX(Sheet3!G:G,MATCH(C158,Sheet3!A:A,0)),G158*10+20000)</f>
        <v>22000</v>
      </c>
      <c r="M158" s="10">
        <v>2</v>
      </c>
      <c r="N158" s="10">
        <f>VLOOKUP(M158,Sheet2!I:J,2,0)</f>
        <v>3500</v>
      </c>
      <c r="O158" s="10">
        <v>0</v>
      </c>
      <c r="P158" s="10">
        <f t="shared" si="27"/>
        <v>2</v>
      </c>
      <c r="Q158" s="10">
        <v>0</v>
      </c>
    </row>
    <row r="159" spans="1:17" s="10" customFormat="1" ht="16.5" customHeight="1">
      <c r="A159" s="10" t="s">
        <v>39</v>
      </c>
      <c r="B159" s="10">
        <f t="shared" si="3"/>
        <v>4203300</v>
      </c>
      <c r="C159" s="10" t="str">
        <f>CONCATENATE(VLOOKUP(F159,[1]源核类型!$A$2:$B$20,2,FALSE),"：位置",E159)</f>
        <v>窃夺：位置2</v>
      </c>
      <c r="D159" s="10">
        <v>4</v>
      </c>
      <c r="E159" s="10">
        <v>2</v>
      </c>
      <c r="F159" s="10">
        <v>3</v>
      </c>
      <c r="G159" s="10">
        <v>300</v>
      </c>
      <c r="H159" s="10">
        <v>1</v>
      </c>
      <c r="I159" s="10">
        <v>3</v>
      </c>
      <c r="J159" s="10">
        <f>IFERROR(INDEX(Sheet3!E:E,MATCH(C159,Sheet3!A:A,0)),G159*10+H159*100)</f>
        <v>3100</v>
      </c>
      <c r="K159" s="10">
        <v>0</v>
      </c>
      <c r="L159" s="10">
        <f>IFERROR(INDEX(Sheet3!G:G,MATCH(C159,Sheet3!A:A,0)),G159*10+20000)</f>
        <v>23000</v>
      </c>
      <c r="M159" s="10">
        <v>3</v>
      </c>
      <c r="N159" s="10">
        <f>VLOOKUP(M159,Sheet2!I:J,2,0)</f>
        <v>4000</v>
      </c>
      <c r="O159" s="10">
        <v>0</v>
      </c>
      <c r="P159" s="10">
        <f t="shared" si="27"/>
        <v>3</v>
      </c>
      <c r="Q159" s="10">
        <v>0</v>
      </c>
    </row>
    <row r="160" spans="1:17" s="10" customFormat="1" ht="16.5" customHeight="1">
      <c r="A160" s="10" t="s">
        <v>39</v>
      </c>
      <c r="B160" s="10">
        <f t="shared" si="3"/>
        <v>4203400</v>
      </c>
      <c r="C160" s="10" t="str">
        <f>CONCATENATE(VLOOKUP(F160,[1]源核类型!$A$2:$B$20,2,FALSE),"：位置",E160)</f>
        <v>窃夺：位置2</v>
      </c>
      <c r="D160" s="10">
        <v>4</v>
      </c>
      <c r="E160" s="10">
        <v>2</v>
      </c>
      <c r="F160" s="10">
        <v>3</v>
      </c>
      <c r="G160" s="10">
        <v>400</v>
      </c>
      <c r="H160" s="10">
        <v>1</v>
      </c>
      <c r="I160" s="10">
        <v>3</v>
      </c>
      <c r="J160" s="10">
        <f>IFERROR(INDEX(Sheet3!E:E,MATCH(C160,Sheet3!A:A,0)),G160*10+H160*100)</f>
        <v>4100</v>
      </c>
      <c r="K160" s="10">
        <v>0</v>
      </c>
      <c r="L160" s="10">
        <f>IFERROR(INDEX(Sheet3!G:G,MATCH(C160,Sheet3!A:A,0)),G160*10+20000)</f>
        <v>24000</v>
      </c>
      <c r="M160" s="10">
        <v>4</v>
      </c>
      <c r="N160" s="10">
        <f>VLOOKUP(M160,Sheet2!I:J,2,0)</f>
        <v>4500</v>
      </c>
      <c r="O160" s="10">
        <v>0</v>
      </c>
      <c r="P160" s="10">
        <f t="shared" si="27"/>
        <v>4</v>
      </c>
      <c r="Q160" s="10">
        <v>0</v>
      </c>
    </row>
    <row r="161" spans="1:17" s="10" customFormat="1" ht="16.5" customHeight="1">
      <c r="A161" s="10" t="s">
        <v>39</v>
      </c>
      <c r="B161" s="10">
        <f t="shared" si="3"/>
        <v>4203500</v>
      </c>
      <c r="C161" s="10" t="str">
        <f>CONCATENATE(VLOOKUP(F161,[1]源核类型!$A$2:$B$20,2,FALSE),"：位置",E161)</f>
        <v>窃夺：位置2</v>
      </c>
      <c r="D161" s="10">
        <v>4</v>
      </c>
      <c r="E161" s="10">
        <v>2</v>
      </c>
      <c r="F161" s="10">
        <v>3</v>
      </c>
      <c r="G161" s="10">
        <v>500</v>
      </c>
      <c r="H161" s="10">
        <v>1</v>
      </c>
      <c r="I161" s="10">
        <v>3</v>
      </c>
      <c r="J161" s="10">
        <f>IFERROR(INDEX(Sheet3!E:E,MATCH(C161,Sheet3!A:A,0)),G161*10+H161*100)</f>
        <v>5100</v>
      </c>
      <c r="K161" s="10">
        <v>0</v>
      </c>
      <c r="L161" s="10">
        <f>IFERROR(INDEX(Sheet3!G:G,MATCH(C161,Sheet3!A:A,0)),G161*10+20000)</f>
        <v>25000</v>
      </c>
      <c r="M161" s="10">
        <v>5</v>
      </c>
      <c r="N161" s="10">
        <f>VLOOKUP(M161,Sheet2!I:J,2,0)</f>
        <v>5000</v>
      </c>
      <c r="O161" s="10">
        <v>0</v>
      </c>
      <c r="P161" s="10">
        <f t="shared" si="27"/>
        <v>5</v>
      </c>
      <c r="Q161" s="10">
        <v>0</v>
      </c>
    </row>
    <row r="162" spans="1:17" s="10" customFormat="1" ht="16.5" customHeight="1">
      <c r="A162" s="10" t="s">
        <v>39</v>
      </c>
      <c r="B162" s="10">
        <f t="shared" si="3"/>
        <v>4303100</v>
      </c>
      <c r="C162" s="10" t="str">
        <f>CONCATENATE(VLOOKUP(F162,[1]源核类型!$A$2:$B$20,2,FALSE),"：位置",E162)</f>
        <v>窃夺：位置3</v>
      </c>
      <c r="D162" s="10">
        <v>4</v>
      </c>
      <c r="E162" s="10">
        <v>3</v>
      </c>
      <c r="F162" s="10">
        <v>3</v>
      </c>
      <c r="G162" s="10">
        <v>100</v>
      </c>
      <c r="H162" s="10">
        <v>2</v>
      </c>
      <c r="I162" s="10">
        <v>3</v>
      </c>
      <c r="J162" s="10">
        <f>IFERROR(INDEX(Sheet3!E:E,MATCH(C162,Sheet3!A:A,0)),G162*10+H162*100)</f>
        <v>1200</v>
      </c>
      <c r="K162" s="10">
        <v>0</v>
      </c>
      <c r="L162" s="10">
        <f>IFERROR(INDEX(Sheet3!G:G,MATCH(C162,Sheet3!A:A,0)),G162*10+20000)</f>
        <v>21000</v>
      </c>
      <c r="M162" s="10">
        <v>1</v>
      </c>
      <c r="N162" s="10">
        <f>VLOOKUP(M162,Sheet2!I:J,2,0)</f>
        <v>3000</v>
      </c>
      <c r="O162" s="10">
        <v>0</v>
      </c>
      <c r="P162" s="10">
        <f t="shared" si="27"/>
        <v>1</v>
      </c>
      <c r="Q162" s="10">
        <v>0</v>
      </c>
    </row>
    <row r="163" spans="1:17" s="10" customFormat="1" ht="16.5" customHeight="1">
      <c r="A163" s="10" t="s">
        <v>39</v>
      </c>
      <c r="B163" s="10">
        <f t="shared" si="3"/>
        <v>4303200</v>
      </c>
      <c r="C163" s="10" t="str">
        <f>CONCATENATE(VLOOKUP(F163,[1]源核类型!$A$2:$B$20,2,FALSE),"：位置",E163)</f>
        <v>窃夺：位置3</v>
      </c>
      <c r="D163" s="10">
        <v>4</v>
      </c>
      <c r="E163" s="10">
        <v>3</v>
      </c>
      <c r="F163" s="10">
        <v>3</v>
      </c>
      <c r="G163" s="10">
        <v>200</v>
      </c>
      <c r="H163" s="10">
        <v>2</v>
      </c>
      <c r="I163" s="10">
        <v>3</v>
      </c>
      <c r="J163" s="10">
        <f>IFERROR(INDEX(Sheet3!E:E,MATCH(C163,Sheet3!A:A,0)),G163*10+H163*100)</f>
        <v>2200</v>
      </c>
      <c r="K163" s="10">
        <v>0</v>
      </c>
      <c r="L163" s="10">
        <f>IFERROR(INDEX(Sheet3!G:G,MATCH(C163,Sheet3!A:A,0)),G163*10+20000)</f>
        <v>22000</v>
      </c>
      <c r="M163" s="10">
        <v>2</v>
      </c>
      <c r="N163" s="10">
        <f>VLOOKUP(M163,Sheet2!I:J,2,0)</f>
        <v>3500</v>
      </c>
      <c r="O163" s="10">
        <v>0</v>
      </c>
      <c r="P163" s="10">
        <f t="shared" si="27"/>
        <v>2</v>
      </c>
      <c r="Q163" s="10">
        <v>0</v>
      </c>
    </row>
    <row r="164" spans="1:17" s="10" customFormat="1" ht="16.5" customHeight="1">
      <c r="A164" s="10" t="s">
        <v>39</v>
      </c>
      <c r="B164" s="10">
        <f t="shared" si="3"/>
        <v>4303300</v>
      </c>
      <c r="C164" s="10" t="str">
        <f>CONCATENATE(VLOOKUP(F164,[1]源核类型!$A$2:$B$20,2,FALSE),"：位置",E164)</f>
        <v>窃夺：位置3</v>
      </c>
      <c r="D164" s="10">
        <v>4</v>
      </c>
      <c r="E164" s="10">
        <v>3</v>
      </c>
      <c r="F164" s="10">
        <v>3</v>
      </c>
      <c r="G164" s="10">
        <v>300</v>
      </c>
      <c r="H164" s="10">
        <v>2</v>
      </c>
      <c r="I164" s="10">
        <v>3</v>
      </c>
      <c r="J164" s="10">
        <f>IFERROR(INDEX(Sheet3!E:E,MATCH(C164,Sheet3!A:A,0)),G164*10+H164*100)</f>
        <v>3200</v>
      </c>
      <c r="K164" s="10">
        <v>0</v>
      </c>
      <c r="L164" s="10">
        <f>IFERROR(INDEX(Sheet3!G:G,MATCH(C164,Sheet3!A:A,0)),G164*10+20000)</f>
        <v>23000</v>
      </c>
      <c r="M164" s="10">
        <v>3</v>
      </c>
      <c r="N164" s="10">
        <f>VLOOKUP(M164,Sheet2!I:J,2,0)</f>
        <v>4000</v>
      </c>
      <c r="O164" s="10">
        <v>0</v>
      </c>
      <c r="P164" s="10">
        <f t="shared" si="27"/>
        <v>3</v>
      </c>
      <c r="Q164" s="10">
        <v>0</v>
      </c>
    </row>
    <row r="165" spans="1:17" s="10" customFormat="1" ht="16.5" customHeight="1">
      <c r="A165" s="10" t="s">
        <v>39</v>
      </c>
      <c r="B165" s="10">
        <f t="shared" si="3"/>
        <v>4303400</v>
      </c>
      <c r="C165" s="10" t="str">
        <f>CONCATENATE(VLOOKUP(F165,[1]源核类型!$A$2:$B$20,2,FALSE),"：位置",E165)</f>
        <v>窃夺：位置3</v>
      </c>
      <c r="D165" s="10">
        <v>4</v>
      </c>
      <c r="E165" s="10">
        <v>3</v>
      </c>
      <c r="F165" s="10">
        <v>3</v>
      </c>
      <c r="G165" s="10">
        <v>400</v>
      </c>
      <c r="H165" s="10">
        <v>2</v>
      </c>
      <c r="I165" s="10">
        <v>3</v>
      </c>
      <c r="J165" s="10">
        <f>IFERROR(INDEX(Sheet3!E:E,MATCH(C165,Sheet3!A:A,0)),G165*10+H165*100)</f>
        <v>4200</v>
      </c>
      <c r="K165" s="10">
        <v>0</v>
      </c>
      <c r="L165" s="10">
        <f>IFERROR(INDEX(Sheet3!G:G,MATCH(C165,Sheet3!A:A,0)),G165*10+20000)</f>
        <v>24000</v>
      </c>
      <c r="M165" s="10">
        <v>4</v>
      </c>
      <c r="N165" s="10">
        <f>VLOOKUP(M165,Sheet2!I:J,2,0)</f>
        <v>4500</v>
      </c>
      <c r="O165" s="10">
        <v>0</v>
      </c>
      <c r="P165" s="10">
        <f t="shared" si="27"/>
        <v>4</v>
      </c>
      <c r="Q165" s="10">
        <v>0</v>
      </c>
    </row>
    <row r="166" spans="1:17" s="10" customFormat="1" ht="16.5" customHeight="1">
      <c r="A166" s="10" t="s">
        <v>39</v>
      </c>
      <c r="B166" s="10">
        <f t="shared" si="3"/>
        <v>4303500</v>
      </c>
      <c r="C166" s="10" t="str">
        <f>CONCATENATE(VLOOKUP(F166,[1]源核类型!$A$2:$B$20,2,FALSE),"：位置",E166)</f>
        <v>窃夺：位置3</v>
      </c>
      <c r="D166" s="10">
        <v>4</v>
      </c>
      <c r="E166" s="10">
        <v>3</v>
      </c>
      <c r="F166" s="10">
        <v>3</v>
      </c>
      <c r="G166" s="10">
        <v>500</v>
      </c>
      <c r="H166" s="10">
        <v>2</v>
      </c>
      <c r="I166" s="10">
        <v>3</v>
      </c>
      <c r="J166" s="10">
        <f>IFERROR(INDEX(Sheet3!E:E,MATCH(C166,Sheet3!A:A,0)),G166*10+H166*100)</f>
        <v>5200</v>
      </c>
      <c r="K166" s="10">
        <v>0</v>
      </c>
      <c r="L166" s="10">
        <f>IFERROR(INDEX(Sheet3!G:G,MATCH(C166,Sheet3!A:A,0)),G166*10+20000)</f>
        <v>25000</v>
      </c>
      <c r="M166" s="10">
        <v>5</v>
      </c>
      <c r="N166" s="10">
        <f>VLOOKUP(M166,Sheet2!I:J,2,0)</f>
        <v>5000</v>
      </c>
      <c r="O166" s="10">
        <v>0</v>
      </c>
      <c r="P166" s="10">
        <f t="shared" si="27"/>
        <v>5</v>
      </c>
      <c r="Q166" s="10">
        <v>0</v>
      </c>
    </row>
    <row r="167" spans="1:17" s="10" customFormat="1" ht="16.5" customHeight="1">
      <c r="A167" s="10" t="s">
        <v>39</v>
      </c>
      <c r="B167" s="10">
        <f t="shared" si="3"/>
        <v>4403100</v>
      </c>
      <c r="C167" s="10" t="str">
        <f>CONCATENATE(VLOOKUP(F167,[1]源核类型!$A$2:$B$20,2,FALSE),"：位置",E167)</f>
        <v>窃夺：位置4</v>
      </c>
      <c r="D167" s="10">
        <v>4</v>
      </c>
      <c r="E167" s="10">
        <v>4</v>
      </c>
      <c r="F167" s="10">
        <v>3</v>
      </c>
      <c r="G167" s="10">
        <v>100</v>
      </c>
      <c r="H167" s="10">
        <v>3</v>
      </c>
      <c r="I167" s="10">
        <v>3</v>
      </c>
      <c r="J167" s="10">
        <f>IFERROR(INDEX(Sheet3!E:E,MATCH(C167,Sheet3!A:A,0)),G167*10+H167*100)</f>
        <v>1300</v>
      </c>
      <c r="K167" s="10">
        <v>0</v>
      </c>
      <c r="L167" s="10">
        <f>IFERROR(INDEX(Sheet3!G:G,MATCH(C167,Sheet3!A:A,0)),G167*10+20000)</f>
        <v>21000</v>
      </c>
      <c r="M167" s="10">
        <v>1</v>
      </c>
      <c r="N167" s="10">
        <f>VLOOKUP(M167,Sheet2!I:J,2,0)</f>
        <v>3000</v>
      </c>
      <c r="O167" s="10">
        <v>0</v>
      </c>
      <c r="P167" s="10">
        <f t="shared" si="27"/>
        <v>1</v>
      </c>
      <c r="Q167" s="10">
        <v>0</v>
      </c>
    </row>
    <row r="168" spans="1:17" s="10" customFormat="1" ht="16.5" customHeight="1">
      <c r="A168" s="10" t="s">
        <v>39</v>
      </c>
      <c r="B168" s="10">
        <f t="shared" si="3"/>
        <v>4403200</v>
      </c>
      <c r="C168" s="10" t="str">
        <f>CONCATENATE(VLOOKUP(F168,[1]源核类型!$A$2:$B$20,2,FALSE),"：位置",E168)</f>
        <v>窃夺：位置4</v>
      </c>
      <c r="D168" s="10">
        <v>4</v>
      </c>
      <c r="E168" s="10">
        <v>4</v>
      </c>
      <c r="F168" s="10">
        <v>3</v>
      </c>
      <c r="G168" s="10">
        <v>200</v>
      </c>
      <c r="H168" s="10">
        <v>3</v>
      </c>
      <c r="I168" s="10">
        <v>3</v>
      </c>
      <c r="J168" s="10">
        <f>IFERROR(INDEX(Sheet3!E:E,MATCH(C168,Sheet3!A:A,0)),G168*10+H168*100)</f>
        <v>2300</v>
      </c>
      <c r="K168" s="10">
        <v>0</v>
      </c>
      <c r="L168" s="10">
        <f>IFERROR(INDEX(Sheet3!G:G,MATCH(C168,Sheet3!A:A,0)),G168*10+20000)</f>
        <v>22000</v>
      </c>
      <c r="M168" s="10">
        <v>2</v>
      </c>
      <c r="N168" s="10">
        <f>VLOOKUP(M168,Sheet2!I:J,2,0)</f>
        <v>3500</v>
      </c>
      <c r="O168" s="10">
        <v>0</v>
      </c>
      <c r="P168" s="10">
        <f t="shared" si="27"/>
        <v>2</v>
      </c>
      <c r="Q168" s="10">
        <v>0</v>
      </c>
    </row>
    <row r="169" spans="1:17" s="10" customFormat="1" ht="16.5" customHeight="1">
      <c r="A169" s="10" t="s">
        <v>39</v>
      </c>
      <c r="B169" s="10">
        <f t="shared" si="3"/>
        <v>4403300</v>
      </c>
      <c r="C169" s="10" t="str">
        <f>CONCATENATE(VLOOKUP(F169,[1]源核类型!$A$2:$B$20,2,FALSE),"：位置",E169)</f>
        <v>窃夺：位置4</v>
      </c>
      <c r="D169" s="10">
        <v>4</v>
      </c>
      <c r="E169" s="10">
        <v>4</v>
      </c>
      <c r="F169" s="10">
        <v>3</v>
      </c>
      <c r="G169" s="10">
        <v>300</v>
      </c>
      <c r="H169" s="10">
        <v>3</v>
      </c>
      <c r="I169" s="10">
        <v>3</v>
      </c>
      <c r="J169" s="10">
        <f>IFERROR(INDEX(Sheet3!E:E,MATCH(C169,Sheet3!A:A,0)),G169*10+H169*100)</f>
        <v>3300</v>
      </c>
      <c r="K169" s="10">
        <v>0</v>
      </c>
      <c r="L169" s="10">
        <f>IFERROR(INDEX(Sheet3!G:G,MATCH(C169,Sheet3!A:A,0)),G169*10+20000)</f>
        <v>23000</v>
      </c>
      <c r="M169" s="10">
        <v>3</v>
      </c>
      <c r="N169" s="10">
        <f>VLOOKUP(M169,Sheet2!I:J,2,0)</f>
        <v>4000</v>
      </c>
      <c r="O169" s="10">
        <v>0</v>
      </c>
      <c r="P169" s="10">
        <f t="shared" si="27"/>
        <v>3</v>
      </c>
      <c r="Q169" s="10">
        <v>0</v>
      </c>
    </row>
    <row r="170" spans="1:17" s="10" customFormat="1" ht="16.5" customHeight="1">
      <c r="A170" s="10" t="s">
        <v>39</v>
      </c>
      <c r="B170" s="10">
        <f t="shared" si="3"/>
        <v>4403400</v>
      </c>
      <c r="C170" s="10" t="str">
        <f>CONCATENATE(VLOOKUP(F170,[1]源核类型!$A$2:$B$20,2,FALSE),"：位置",E170)</f>
        <v>窃夺：位置4</v>
      </c>
      <c r="D170" s="10">
        <v>4</v>
      </c>
      <c r="E170" s="10">
        <v>4</v>
      </c>
      <c r="F170" s="10">
        <v>3</v>
      </c>
      <c r="G170" s="10">
        <v>400</v>
      </c>
      <c r="H170" s="10">
        <v>3</v>
      </c>
      <c r="I170" s="10">
        <v>3</v>
      </c>
      <c r="J170" s="10">
        <f>IFERROR(INDEX(Sheet3!E:E,MATCH(C170,Sheet3!A:A,0)),G170*10+H170*100)</f>
        <v>4300</v>
      </c>
      <c r="K170" s="10">
        <v>0</v>
      </c>
      <c r="L170" s="10">
        <f>IFERROR(INDEX(Sheet3!G:G,MATCH(C170,Sheet3!A:A,0)),G170*10+20000)</f>
        <v>24000</v>
      </c>
      <c r="M170" s="10">
        <v>4</v>
      </c>
      <c r="N170" s="10">
        <f>VLOOKUP(M170,Sheet2!I:J,2,0)</f>
        <v>4500</v>
      </c>
      <c r="O170" s="10">
        <v>0</v>
      </c>
      <c r="P170" s="10">
        <f t="shared" si="27"/>
        <v>4</v>
      </c>
      <c r="Q170" s="10">
        <v>0</v>
      </c>
    </row>
    <row r="171" spans="1:17" s="10" customFormat="1" ht="16.5" customHeight="1">
      <c r="A171" s="10" t="s">
        <v>39</v>
      </c>
      <c r="B171" s="10">
        <f t="shared" si="3"/>
        <v>4403500</v>
      </c>
      <c r="C171" s="10" t="str">
        <f>CONCATENATE(VLOOKUP(F171,[1]源核类型!$A$2:$B$20,2,FALSE),"：位置",E171)</f>
        <v>窃夺：位置4</v>
      </c>
      <c r="D171" s="10">
        <v>4</v>
      </c>
      <c r="E171" s="10">
        <v>4</v>
      </c>
      <c r="F171" s="10">
        <v>3</v>
      </c>
      <c r="G171" s="10">
        <v>500</v>
      </c>
      <c r="H171" s="10">
        <v>3</v>
      </c>
      <c r="I171" s="10">
        <v>3</v>
      </c>
      <c r="J171" s="10">
        <f>IFERROR(INDEX(Sheet3!E:E,MATCH(C171,Sheet3!A:A,0)),G171*10+H171*100)</f>
        <v>5300</v>
      </c>
      <c r="K171" s="10">
        <v>0</v>
      </c>
      <c r="L171" s="10">
        <f>IFERROR(INDEX(Sheet3!G:G,MATCH(C171,Sheet3!A:A,0)),G171*10+20000)</f>
        <v>25000</v>
      </c>
      <c r="M171" s="10">
        <v>5</v>
      </c>
      <c r="N171" s="10">
        <f>VLOOKUP(M171,Sheet2!I:J,2,0)</f>
        <v>5000</v>
      </c>
      <c r="O171" s="10">
        <v>0</v>
      </c>
      <c r="P171" s="10">
        <f t="shared" si="27"/>
        <v>5</v>
      </c>
      <c r="Q171" s="10">
        <v>0</v>
      </c>
    </row>
    <row r="172" spans="1:17" s="10" customFormat="1" ht="16.5" customHeight="1">
      <c r="A172" s="10" t="s">
        <v>39</v>
      </c>
      <c r="B172" s="10">
        <f t="shared" si="3"/>
        <v>4204100</v>
      </c>
      <c r="C172" s="10" t="str">
        <f>CONCATENATE(VLOOKUP(F172,[1]源核类型!$A$2:$B$20,2,FALSE),"：位置",E172)</f>
        <v>先制：位置2</v>
      </c>
      <c r="D172" s="10">
        <v>4</v>
      </c>
      <c r="E172" s="10">
        <v>2</v>
      </c>
      <c r="F172" s="10">
        <v>4</v>
      </c>
      <c r="G172" s="10">
        <v>100</v>
      </c>
      <c r="H172" s="10">
        <v>1</v>
      </c>
      <c r="I172" s="10">
        <v>4</v>
      </c>
      <c r="J172" s="10">
        <f>IFERROR(INDEX(Sheet3!E:E,MATCH(C172,Sheet3!A:A,0)),G172*10+H172*100)</f>
        <v>1100</v>
      </c>
      <c r="K172" s="10">
        <v>0</v>
      </c>
      <c r="L172" s="10">
        <f>IFERROR(INDEX(Sheet3!G:G,MATCH(C172,Sheet3!A:A,0)),G172*10+20000)</f>
        <v>21000</v>
      </c>
      <c r="M172" s="10">
        <v>1</v>
      </c>
      <c r="N172" s="10">
        <f>VLOOKUP(M172,Sheet2!I:J,2,0)</f>
        <v>3000</v>
      </c>
      <c r="O172" s="10">
        <v>0</v>
      </c>
      <c r="P172" s="10">
        <f t="shared" si="27"/>
        <v>1</v>
      </c>
      <c r="Q172" s="10">
        <v>0</v>
      </c>
    </row>
    <row r="173" spans="1:17" s="10" customFormat="1" ht="16.5" customHeight="1">
      <c r="A173" s="10" t="s">
        <v>39</v>
      </c>
      <c r="B173" s="10">
        <f t="shared" si="3"/>
        <v>4204200</v>
      </c>
      <c r="C173" s="10" t="str">
        <f>CONCATENATE(VLOOKUP(F173,[1]源核类型!$A$2:$B$20,2,FALSE),"：位置",E173)</f>
        <v>先制：位置2</v>
      </c>
      <c r="D173" s="10">
        <v>4</v>
      </c>
      <c r="E173" s="10">
        <v>2</v>
      </c>
      <c r="F173" s="10">
        <v>4</v>
      </c>
      <c r="G173" s="10">
        <v>200</v>
      </c>
      <c r="H173" s="10">
        <v>1</v>
      </c>
      <c r="I173" s="10">
        <v>4</v>
      </c>
      <c r="J173" s="10">
        <f>IFERROR(INDEX(Sheet3!E:E,MATCH(C173,Sheet3!A:A,0)),G173*10+H173*100)</f>
        <v>2100</v>
      </c>
      <c r="K173" s="10">
        <v>0</v>
      </c>
      <c r="L173" s="10">
        <f>IFERROR(INDEX(Sheet3!G:G,MATCH(C173,Sheet3!A:A,0)),G173*10+20000)</f>
        <v>22000</v>
      </c>
      <c r="M173" s="10">
        <v>2</v>
      </c>
      <c r="N173" s="10">
        <f>VLOOKUP(M173,Sheet2!I:J,2,0)</f>
        <v>3500</v>
      </c>
      <c r="O173" s="10">
        <v>0</v>
      </c>
      <c r="P173" s="10">
        <f t="shared" si="27"/>
        <v>2</v>
      </c>
      <c r="Q173" s="10">
        <v>0</v>
      </c>
    </row>
    <row r="174" spans="1:17" s="10" customFormat="1" ht="16.5" customHeight="1">
      <c r="A174" s="10" t="s">
        <v>39</v>
      </c>
      <c r="B174" s="10">
        <f t="shared" si="3"/>
        <v>4204300</v>
      </c>
      <c r="C174" s="10" t="str">
        <f>CONCATENATE(VLOOKUP(F174,[1]源核类型!$A$2:$B$20,2,FALSE),"：位置",E174)</f>
        <v>先制：位置2</v>
      </c>
      <c r="D174" s="10">
        <v>4</v>
      </c>
      <c r="E174" s="10">
        <v>2</v>
      </c>
      <c r="F174" s="10">
        <v>4</v>
      </c>
      <c r="G174" s="10">
        <v>300</v>
      </c>
      <c r="H174" s="10">
        <v>1</v>
      </c>
      <c r="I174" s="10">
        <v>4</v>
      </c>
      <c r="J174" s="10">
        <f>IFERROR(INDEX(Sheet3!E:E,MATCH(C174,Sheet3!A:A,0)),G174*10+H174*100)</f>
        <v>3100</v>
      </c>
      <c r="K174" s="10">
        <v>0</v>
      </c>
      <c r="L174" s="10">
        <f>IFERROR(INDEX(Sheet3!G:G,MATCH(C174,Sheet3!A:A,0)),G174*10+20000)</f>
        <v>23000</v>
      </c>
      <c r="M174" s="10">
        <v>3</v>
      </c>
      <c r="N174" s="10">
        <f>VLOOKUP(M174,Sheet2!I:J,2,0)</f>
        <v>4000</v>
      </c>
      <c r="O174" s="10">
        <v>0</v>
      </c>
      <c r="P174" s="10">
        <f t="shared" si="27"/>
        <v>3</v>
      </c>
      <c r="Q174" s="10">
        <v>0</v>
      </c>
    </row>
    <row r="175" spans="1:17" s="10" customFormat="1" ht="16.5" customHeight="1">
      <c r="A175" s="10" t="s">
        <v>39</v>
      </c>
      <c r="B175" s="10">
        <f t="shared" ref="B175:B240" si="28">D175*1000000+E175*100000+F175*1000+G175</f>
        <v>4204400</v>
      </c>
      <c r="C175" s="10" t="str">
        <f>CONCATENATE(VLOOKUP(F175,[1]源核类型!$A$2:$B$20,2,FALSE),"：位置",E175)</f>
        <v>先制：位置2</v>
      </c>
      <c r="D175" s="10">
        <v>4</v>
      </c>
      <c r="E175" s="10">
        <v>2</v>
      </c>
      <c r="F175" s="10">
        <v>4</v>
      </c>
      <c r="G175" s="10">
        <v>400</v>
      </c>
      <c r="H175" s="10">
        <v>1</v>
      </c>
      <c r="I175" s="10">
        <v>4</v>
      </c>
      <c r="J175" s="10">
        <f>IFERROR(INDEX(Sheet3!E:E,MATCH(C175,Sheet3!A:A,0)),G175*10+H175*100)</f>
        <v>4100</v>
      </c>
      <c r="K175" s="10">
        <v>0</v>
      </c>
      <c r="L175" s="10">
        <f>IFERROR(INDEX(Sheet3!G:G,MATCH(C175,Sheet3!A:A,0)),G175*10+20000)</f>
        <v>24000</v>
      </c>
      <c r="M175" s="10">
        <v>4</v>
      </c>
      <c r="N175" s="10">
        <f>VLOOKUP(M175,Sheet2!I:J,2,0)</f>
        <v>4500</v>
      </c>
      <c r="O175" s="10">
        <v>0</v>
      </c>
      <c r="P175" s="10">
        <f t="shared" ref="P175:P187" si="29">M175</f>
        <v>4</v>
      </c>
      <c r="Q175" s="10">
        <v>0</v>
      </c>
    </row>
    <row r="176" spans="1:17" s="10" customFormat="1" ht="16.5" customHeight="1">
      <c r="A176" s="10" t="s">
        <v>39</v>
      </c>
      <c r="B176" s="10">
        <f t="shared" si="28"/>
        <v>4204500</v>
      </c>
      <c r="C176" s="10" t="str">
        <f>CONCATENATE(VLOOKUP(F176,[1]源核类型!$A$2:$B$20,2,FALSE),"：位置",E176)</f>
        <v>先制：位置2</v>
      </c>
      <c r="D176" s="10">
        <v>4</v>
      </c>
      <c r="E176" s="10">
        <v>2</v>
      </c>
      <c r="F176" s="10">
        <v>4</v>
      </c>
      <c r="G176" s="10">
        <v>500</v>
      </c>
      <c r="H176" s="10">
        <v>1</v>
      </c>
      <c r="I176" s="10">
        <v>4</v>
      </c>
      <c r="J176" s="10">
        <f>IFERROR(INDEX(Sheet3!E:E,MATCH(C176,Sheet3!A:A,0)),G176*10+H176*100)</f>
        <v>5100</v>
      </c>
      <c r="K176" s="10">
        <v>0</v>
      </c>
      <c r="L176" s="10">
        <f>IFERROR(INDEX(Sheet3!G:G,MATCH(C176,Sheet3!A:A,0)),G176*10+20000)</f>
        <v>25000</v>
      </c>
      <c r="M176" s="10">
        <v>5</v>
      </c>
      <c r="N176" s="10">
        <f>VLOOKUP(M176,Sheet2!I:J,2,0)</f>
        <v>5000</v>
      </c>
      <c r="O176" s="10">
        <v>0</v>
      </c>
      <c r="P176" s="10">
        <f t="shared" si="29"/>
        <v>5</v>
      </c>
      <c r="Q176" s="10">
        <v>0</v>
      </c>
    </row>
    <row r="177" spans="1:17" s="10" customFormat="1" ht="16.5" customHeight="1">
      <c r="A177" s="10" t="s">
        <v>39</v>
      </c>
      <c r="B177" s="10">
        <f t="shared" si="28"/>
        <v>4304100</v>
      </c>
      <c r="C177" s="10" t="str">
        <f>CONCATENATE(VLOOKUP(F177,[1]源核类型!$A$2:$B$20,2,FALSE),"：位置",E177)</f>
        <v>先制：位置3</v>
      </c>
      <c r="D177" s="10">
        <v>4</v>
      </c>
      <c r="E177" s="10">
        <v>3</v>
      </c>
      <c r="F177" s="10">
        <v>4</v>
      </c>
      <c r="G177" s="10">
        <v>100</v>
      </c>
      <c r="H177" s="10">
        <v>2</v>
      </c>
      <c r="I177" s="10">
        <v>4</v>
      </c>
      <c r="J177" s="10">
        <f>IFERROR(INDEX(Sheet3!E:E,MATCH(C177,Sheet3!A:A,0)),G177*10+H177*100)</f>
        <v>1200</v>
      </c>
      <c r="K177" s="10">
        <v>0</v>
      </c>
      <c r="L177" s="10">
        <f>IFERROR(INDEX(Sheet3!G:G,MATCH(C177,Sheet3!A:A,0)),G177*10+20000)</f>
        <v>21000</v>
      </c>
      <c r="M177" s="10">
        <v>1</v>
      </c>
      <c r="N177" s="10">
        <f>VLOOKUP(M177,Sheet2!I:J,2,0)</f>
        <v>3000</v>
      </c>
      <c r="O177" s="10">
        <v>0</v>
      </c>
      <c r="P177" s="10">
        <f t="shared" si="29"/>
        <v>1</v>
      </c>
      <c r="Q177" s="10">
        <v>0</v>
      </c>
    </row>
    <row r="178" spans="1:17" s="10" customFormat="1" ht="16.5" customHeight="1">
      <c r="A178" s="10" t="s">
        <v>39</v>
      </c>
      <c r="B178" s="10">
        <f t="shared" si="28"/>
        <v>4304200</v>
      </c>
      <c r="C178" s="10" t="str">
        <f>CONCATENATE(VLOOKUP(F178,[1]源核类型!$A$2:$B$20,2,FALSE),"：位置",E178)</f>
        <v>先制：位置3</v>
      </c>
      <c r="D178" s="10">
        <v>4</v>
      </c>
      <c r="E178" s="10">
        <v>3</v>
      </c>
      <c r="F178" s="10">
        <v>4</v>
      </c>
      <c r="G178" s="10">
        <v>200</v>
      </c>
      <c r="H178" s="10">
        <v>2</v>
      </c>
      <c r="I178" s="10">
        <v>4</v>
      </c>
      <c r="J178" s="10">
        <f>IFERROR(INDEX(Sheet3!E:E,MATCH(C178,Sheet3!A:A,0)),G178*10+H178*100)</f>
        <v>2200</v>
      </c>
      <c r="K178" s="10">
        <v>0</v>
      </c>
      <c r="L178" s="10">
        <f>IFERROR(INDEX(Sheet3!G:G,MATCH(C178,Sheet3!A:A,0)),G178*10+20000)</f>
        <v>22000</v>
      </c>
      <c r="M178" s="10">
        <v>2</v>
      </c>
      <c r="N178" s="10">
        <f>VLOOKUP(M178,Sheet2!I:J,2,0)</f>
        <v>3500</v>
      </c>
      <c r="O178" s="10">
        <v>0</v>
      </c>
      <c r="P178" s="10">
        <f t="shared" si="29"/>
        <v>2</v>
      </c>
      <c r="Q178" s="10">
        <v>0</v>
      </c>
    </row>
    <row r="179" spans="1:17" s="10" customFormat="1" ht="16.5" customHeight="1">
      <c r="A179" s="10" t="s">
        <v>39</v>
      </c>
      <c r="B179" s="10">
        <f t="shared" si="28"/>
        <v>4304300</v>
      </c>
      <c r="C179" s="10" t="str">
        <f>CONCATENATE(VLOOKUP(F179,[1]源核类型!$A$2:$B$20,2,FALSE),"：位置",E179)</f>
        <v>先制：位置3</v>
      </c>
      <c r="D179" s="10">
        <v>4</v>
      </c>
      <c r="E179" s="10">
        <v>3</v>
      </c>
      <c r="F179" s="10">
        <v>4</v>
      </c>
      <c r="G179" s="10">
        <v>300</v>
      </c>
      <c r="H179" s="10">
        <v>2</v>
      </c>
      <c r="I179" s="10">
        <v>4</v>
      </c>
      <c r="J179" s="10">
        <f>IFERROR(INDEX(Sheet3!E:E,MATCH(C179,Sheet3!A:A,0)),G179*10+H179*100)</f>
        <v>3200</v>
      </c>
      <c r="K179" s="10">
        <v>0</v>
      </c>
      <c r="L179" s="10">
        <f>IFERROR(INDEX(Sheet3!G:G,MATCH(C179,Sheet3!A:A,0)),G179*10+20000)</f>
        <v>23000</v>
      </c>
      <c r="M179" s="10">
        <v>3</v>
      </c>
      <c r="N179" s="10">
        <f>VLOOKUP(M179,Sheet2!I:J,2,0)</f>
        <v>4000</v>
      </c>
      <c r="O179" s="10">
        <v>0</v>
      </c>
      <c r="P179" s="10">
        <f t="shared" si="29"/>
        <v>3</v>
      </c>
      <c r="Q179" s="10">
        <v>0</v>
      </c>
    </row>
    <row r="180" spans="1:17" s="10" customFormat="1" ht="16.5" customHeight="1">
      <c r="A180" s="10" t="s">
        <v>39</v>
      </c>
      <c r="B180" s="10">
        <f t="shared" si="28"/>
        <v>4304400</v>
      </c>
      <c r="C180" s="10" t="str">
        <f>CONCATENATE(VLOOKUP(F180,[1]源核类型!$A$2:$B$20,2,FALSE),"：位置",E180)</f>
        <v>先制：位置3</v>
      </c>
      <c r="D180" s="10">
        <v>4</v>
      </c>
      <c r="E180" s="10">
        <v>3</v>
      </c>
      <c r="F180" s="10">
        <v>4</v>
      </c>
      <c r="G180" s="10">
        <v>400</v>
      </c>
      <c r="H180" s="10">
        <v>2</v>
      </c>
      <c r="I180" s="10">
        <v>4</v>
      </c>
      <c r="J180" s="10">
        <f>IFERROR(INDEX(Sheet3!E:E,MATCH(C180,Sheet3!A:A,0)),G180*10+H180*100)</f>
        <v>4200</v>
      </c>
      <c r="K180" s="10">
        <v>0</v>
      </c>
      <c r="L180" s="10">
        <f>IFERROR(INDEX(Sheet3!G:G,MATCH(C180,Sheet3!A:A,0)),G180*10+20000)</f>
        <v>24000</v>
      </c>
      <c r="M180" s="10">
        <v>4</v>
      </c>
      <c r="N180" s="10">
        <f>VLOOKUP(M180,Sheet2!I:J,2,0)</f>
        <v>4500</v>
      </c>
      <c r="O180" s="10">
        <v>0</v>
      </c>
      <c r="P180" s="10">
        <f t="shared" si="29"/>
        <v>4</v>
      </c>
      <c r="Q180" s="10">
        <v>0</v>
      </c>
    </row>
    <row r="181" spans="1:17" s="10" customFormat="1" ht="16.5" customHeight="1">
      <c r="A181" s="10" t="s">
        <v>39</v>
      </c>
      <c r="B181" s="10">
        <f t="shared" si="28"/>
        <v>4304500</v>
      </c>
      <c r="C181" s="10" t="str">
        <f>CONCATENATE(VLOOKUP(F181,[1]源核类型!$A$2:$B$20,2,FALSE),"：位置",E181)</f>
        <v>先制：位置3</v>
      </c>
      <c r="D181" s="10">
        <v>4</v>
      </c>
      <c r="E181" s="10">
        <v>3</v>
      </c>
      <c r="F181" s="10">
        <v>4</v>
      </c>
      <c r="G181" s="10">
        <v>500</v>
      </c>
      <c r="H181" s="10">
        <v>2</v>
      </c>
      <c r="I181" s="10">
        <v>4</v>
      </c>
      <c r="J181" s="10">
        <f>IFERROR(INDEX(Sheet3!E:E,MATCH(C181,Sheet3!A:A,0)),G181*10+H181*100)</f>
        <v>5200</v>
      </c>
      <c r="K181" s="10">
        <v>0</v>
      </c>
      <c r="L181" s="10">
        <f>IFERROR(INDEX(Sheet3!G:G,MATCH(C181,Sheet3!A:A,0)),G181*10+20000)</f>
        <v>25000</v>
      </c>
      <c r="M181" s="10">
        <v>5</v>
      </c>
      <c r="N181" s="10">
        <f>VLOOKUP(M181,Sheet2!I:J,2,0)</f>
        <v>5000</v>
      </c>
      <c r="O181" s="10">
        <v>0</v>
      </c>
      <c r="P181" s="10">
        <f t="shared" si="29"/>
        <v>5</v>
      </c>
      <c r="Q181" s="10">
        <v>0</v>
      </c>
    </row>
    <row r="182" spans="1:17" s="10" customFormat="1" ht="16.5" customHeight="1">
      <c r="A182" s="10" t="s">
        <v>39</v>
      </c>
      <c r="B182" s="10">
        <f t="shared" si="28"/>
        <v>4404100</v>
      </c>
      <c r="C182" s="10" t="str">
        <f>CONCATENATE(VLOOKUP(F182,[1]源核类型!$A$2:$B$20,2,FALSE),"：位置",E182)</f>
        <v>先制：位置4</v>
      </c>
      <c r="D182" s="10">
        <v>4</v>
      </c>
      <c r="E182" s="10">
        <v>4</v>
      </c>
      <c r="F182" s="10">
        <v>4</v>
      </c>
      <c r="G182" s="10">
        <v>100</v>
      </c>
      <c r="H182" s="10">
        <v>3</v>
      </c>
      <c r="I182" s="10">
        <v>4</v>
      </c>
      <c r="J182" s="10">
        <f>IFERROR(INDEX(Sheet3!E:E,MATCH(C182,Sheet3!A:A,0)),G182*10+H182*100)</f>
        <v>1300</v>
      </c>
      <c r="K182" s="10">
        <v>0</v>
      </c>
      <c r="L182" s="10">
        <f>IFERROR(INDEX(Sheet3!G:G,MATCH(C182,Sheet3!A:A,0)),G182*10+20000)</f>
        <v>21000</v>
      </c>
      <c r="M182" s="10">
        <v>1</v>
      </c>
      <c r="N182" s="10">
        <f>VLOOKUP(M182,Sheet2!I:J,2,0)</f>
        <v>3000</v>
      </c>
      <c r="O182" s="10">
        <v>0</v>
      </c>
      <c r="P182" s="10">
        <f t="shared" si="29"/>
        <v>1</v>
      </c>
      <c r="Q182" s="10">
        <v>0</v>
      </c>
    </row>
    <row r="183" spans="1:17" s="10" customFormat="1" ht="16.5" customHeight="1">
      <c r="A183" s="10" t="s">
        <v>39</v>
      </c>
      <c r="B183" s="10">
        <f t="shared" si="28"/>
        <v>4404200</v>
      </c>
      <c r="C183" s="10" t="str">
        <f>CONCATENATE(VLOOKUP(F183,[1]源核类型!$A$2:$B$20,2,FALSE),"：位置",E183)</f>
        <v>先制：位置4</v>
      </c>
      <c r="D183" s="10">
        <v>4</v>
      </c>
      <c r="E183" s="10">
        <v>4</v>
      </c>
      <c r="F183" s="10">
        <v>4</v>
      </c>
      <c r="G183" s="10">
        <v>200</v>
      </c>
      <c r="H183" s="10">
        <v>3</v>
      </c>
      <c r="I183" s="10">
        <v>4</v>
      </c>
      <c r="J183" s="10">
        <f>IFERROR(INDEX(Sheet3!E:E,MATCH(C183,Sheet3!A:A,0)),G183*10+H183*100)</f>
        <v>2300</v>
      </c>
      <c r="K183" s="10">
        <v>0</v>
      </c>
      <c r="L183" s="10">
        <f>IFERROR(INDEX(Sheet3!G:G,MATCH(C183,Sheet3!A:A,0)),G183*10+20000)</f>
        <v>22000</v>
      </c>
      <c r="M183" s="10">
        <v>2</v>
      </c>
      <c r="N183" s="10">
        <f>VLOOKUP(M183,Sheet2!I:J,2,0)</f>
        <v>3500</v>
      </c>
      <c r="O183" s="10">
        <v>0</v>
      </c>
      <c r="P183" s="10">
        <f t="shared" si="29"/>
        <v>2</v>
      </c>
      <c r="Q183" s="10">
        <v>0</v>
      </c>
    </row>
    <row r="184" spans="1:17" s="10" customFormat="1" ht="16.5" customHeight="1">
      <c r="A184" s="10" t="s">
        <v>39</v>
      </c>
      <c r="B184" s="10">
        <f t="shared" si="28"/>
        <v>4404300</v>
      </c>
      <c r="C184" s="10" t="str">
        <f>CONCATENATE(VLOOKUP(F184,[1]源核类型!$A$2:$B$20,2,FALSE),"：位置",E184)</f>
        <v>先制：位置4</v>
      </c>
      <c r="D184" s="10">
        <v>4</v>
      </c>
      <c r="E184" s="10">
        <v>4</v>
      </c>
      <c r="F184" s="10">
        <v>4</v>
      </c>
      <c r="G184" s="10">
        <v>300</v>
      </c>
      <c r="H184" s="10">
        <v>3</v>
      </c>
      <c r="I184" s="10">
        <v>4</v>
      </c>
      <c r="J184" s="10">
        <f>IFERROR(INDEX(Sheet3!E:E,MATCH(C184,Sheet3!A:A,0)),G184*10+H184*100)</f>
        <v>3300</v>
      </c>
      <c r="K184" s="10">
        <v>0</v>
      </c>
      <c r="L184" s="10">
        <f>IFERROR(INDEX(Sheet3!G:G,MATCH(C184,Sheet3!A:A,0)),G184*10+20000)</f>
        <v>23000</v>
      </c>
      <c r="M184" s="10">
        <v>3</v>
      </c>
      <c r="N184" s="10">
        <f>VLOOKUP(M184,Sheet2!I:J,2,0)</f>
        <v>4000</v>
      </c>
      <c r="O184" s="10">
        <v>0</v>
      </c>
      <c r="P184" s="10">
        <f t="shared" si="29"/>
        <v>3</v>
      </c>
      <c r="Q184" s="10">
        <v>0</v>
      </c>
    </row>
    <row r="185" spans="1:17" s="10" customFormat="1" ht="16.5" customHeight="1">
      <c r="A185" s="10" t="s">
        <v>39</v>
      </c>
      <c r="B185" s="10">
        <f t="shared" si="28"/>
        <v>4404400</v>
      </c>
      <c r="C185" s="10" t="str">
        <f>CONCATENATE(VLOOKUP(F185,[1]源核类型!$A$2:$B$20,2,FALSE),"：位置",E185)</f>
        <v>先制：位置4</v>
      </c>
      <c r="D185" s="10">
        <v>4</v>
      </c>
      <c r="E185" s="10">
        <v>4</v>
      </c>
      <c r="F185" s="10">
        <v>4</v>
      </c>
      <c r="G185" s="10">
        <v>400</v>
      </c>
      <c r="H185" s="10">
        <v>3</v>
      </c>
      <c r="I185" s="10">
        <v>4</v>
      </c>
      <c r="J185" s="10">
        <f>IFERROR(INDEX(Sheet3!E:E,MATCH(C185,Sheet3!A:A,0)),G185*10+H185*100)</f>
        <v>4300</v>
      </c>
      <c r="K185" s="10">
        <v>0</v>
      </c>
      <c r="L185" s="10">
        <f>IFERROR(INDEX(Sheet3!G:G,MATCH(C185,Sheet3!A:A,0)),G185*10+20000)</f>
        <v>24000</v>
      </c>
      <c r="M185" s="10">
        <v>4</v>
      </c>
      <c r="N185" s="10">
        <f>VLOOKUP(M185,Sheet2!I:J,2,0)</f>
        <v>4500</v>
      </c>
      <c r="O185" s="10">
        <v>0</v>
      </c>
      <c r="P185" s="10">
        <f t="shared" si="29"/>
        <v>4</v>
      </c>
      <c r="Q185" s="10">
        <v>0</v>
      </c>
    </row>
    <row r="186" spans="1:17" s="10" customFormat="1" ht="16.5" customHeight="1">
      <c r="A186" s="10" t="s">
        <v>39</v>
      </c>
      <c r="B186" s="10">
        <f t="shared" si="28"/>
        <v>4404500</v>
      </c>
      <c r="C186" s="10" t="str">
        <f>CONCATENATE(VLOOKUP(F186,[1]源核类型!$A$2:$B$20,2,FALSE),"：位置",E186)</f>
        <v>先制：位置4</v>
      </c>
      <c r="D186" s="10">
        <v>4</v>
      </c>
      <c r="E186" s="10">
        <v>4</v>
      </c>
      <c r="F186" s="10">
        <v>4</v>
      </c>
      <c r="G186" s="10">
        <v>500</v>
      </c>
      <c r="H186" s="10">
        <v>3</v>
      </c>
      <c r="I186" s="10">
        <v>4</v>
      </c>
      <c r="J186" s="10">
        <f>IFERROR(INDEX(Sheet3!E:E,MATCH(C186,Sheet3!A:A,0)),G186*10+H186*100)</f>
        <v>5300</v>
      </c>
      <c r="K186" s="10">
        <v>0</v>
      </c>
      <c r="L186" s="10">
        <f>IFERROR(INDEX(Sheet3!G:G,MATCH(C186,Sheet3!A:A,0)),G186*10+20000)</f>
        <v>25000</v>
      </c>
      <c r="M186" s="10">
        <v>5</v>
      </c>
      <c r="N186" s="10">
        <f>VLOOKUP(M186,Sheet2!I:J,2,0)</f>
        <v>5000</v>
      </c>
      <c r="O186" s="10">
        <v>0</v>
      </c>
      <c r="P186" s="10">
        <f t="shared" si="29"/>
        <v>5</v>
      </c>
      <c r="Q186" s="10">
        <v>0</v>
      </c>
    </row>
    <row r="187" spans="1:17" s="10" customFormat="1" ht="16.5" customHeight="1">
      <c r="A187" s="10" t="s">
        <v>39</v>
      </c>
      <c r="B187" s="10">
        <f t="shared" si="28"/>
        <v>4205100</v>
      </c>
      <c r="C187" s="10" t="str">
        <f>CONCATENATE(VLOOKUP(F187,[1]源核类型!$A$2:$B$20,2,FALSE),"：位置",E187)</f>
        <v>共振：位置2</v>
      </c>
      <c r="D187" s="10">
        <v>4</v>
      </c>
      <c r="E187" s="10">
        <v>2</v>
      </c>
      <c r="F187" s="10">
        <v>5</v>
      </c>
      <c r="G187" s="10">
        <v>100</v>
      </c>
      <c r="H187" s="10">
        <v>1</v>
      </c>
      <c r="I187" s="10">
        <v>5</v>
      </c>
      <c r="J187" s="10">
        <f>IFERROR(INDEX(Sheet3!E:E,MATCH(C187,Sheet3!A:A,0)),G187*10+H187*100)</f>
        <v>1100</v>
      </c>
      <c r="K187" s="10">
        <v>0</v>
      </c>
      <c r="L187" s="10">
        <f>IFERROR(INDEX(Sheet3!G:G,MATCH(C187,Sheet3!A:A,0)),G187*10+20000)</f>
        <v>21000</v>
      </c>
      <c r="M187" s="10">
        <v>1</v>
      </c>
      <c r="N187" s="10">
        <f>VLOOKUP(M187,Sheet2!I:J,2,0)</f>
        <v>3000</v>
      </c>
      <c r="O187" s="10">
        <v>0</v>
      </c>
      <c r="P187" s="10">
        <f t="shared" si="29"/>
        <v>1</v>
      </c>
      <c r="Q187" s="10">
        <v>0</v>
      </c>
    </row>
    <row r="188" spans="1:17" s="10" customFormat="1" ht="16.5" customHeight="1">
      <c r="A188" s="10" t="s">
        <v>39</v>
      </c>
      <c r="B188" s="6">
        <f t="shared" si="28"/>
        <v>4205101</v>
      </c>
      <c r="C188" s="6" t="s">
        <v>40</v>
      </c>
      <c r="D188" s="10">
        <v>4</v>
      </c>
      <c r="E188" s="10">
        <v>2</v>
      </c>
      <c r="F188" s="10">
        <v>5</v>
      </c>
      <c r="G188" s="10">
        <v>101</v>
      </c>
      <c r="H188" s="10">
        <v>1</v>
      </c>
      <c r="I188" s="10">
        <v>5</v>
      </c>
      <c r="J188" s="10">
        <f>IFERROR(INDEX(Sheet3!E:E,MATCH(C188,Sheet3!A:A,0)),G188*10+H188*100)</f>
        <v>311001</v>
      </c>
      <c r="K188" s="10">
        <v>0</v>
      </c>
      <c r="L188" s="10">
        <f>IFERROR(INDEX(Sheet3!G:G,MATCH(C188,Sheet3!A:A,0)),G188*10+20000)</f>
        <v>21000</v>
      </c>
      <c r="M188" s="10">
        <v>1</v>
      </c>
      <c r="N188" s="10">
        <f>VLOOKUP(M188,Sheet2!I:J,2,0)</f>
        <v>3000</v>
      </c>
      <c r="O188" s="10">
        <v>0</v>
      </c>
      <c r="P188" s="10">
        <v>1</v>
      </c>
      <c r="Q188" s="10">
        <v>0</v>
      </c>
    </row>
    <row r="189" spans="1:17" s="10" customFormat="1" ht="16.5" customHeight="1">
      <c r="A189" s="10" t="s">
        <v>39</v>
      </c>
      <c r="B189" s="10">
        <f t="shared" si="28"/>
        <v>4205200</v>
      </c>
      <c r="C189" s="10" t="str">
        <f>CONCATENATE(VLOOKUP(F189,[1]源核类型!$A$2:$B$20,2,FALSE),"：位置",E189)</f>
        <v>共振：位置2</v>
      </c>
      <c r="D189" s="10">
        <v>4</v>
      </c>
      <c r="E189" s="10">
        <v>2</v>
      </c>
      <c r="F189" s="10">
        <v>5</v>
      </c>
      <c r="G189" s="10">
        <v>200</v>
      </c>
      <c r="H189" s="10">
        <v>1</v>
      </c>
      <c r="I189" s="10">
        <v>5</v>
      </c>
      <c r="J189" s="10">
        <f>IFERROR(INDEX(Sheet3!E:E,MATCH(C189,Sheet3!A:A,0)),G189*10+H189*100)</f>
        <v>2100</v>
      </c>
      <c r="K189" s="10">
        <v>0</v>
      </c>
      <c r="L189" s="10">
        <f>IFERROR(INDEX(Sheet3!G:G,MATCH(C189,Sheet3!A:A,0)),G189*10+20000)</f>
        <v>22000</v>
      </c>
      <c r="M189" s="10">
        <v>2</v>
      </c>
      <c r="N189" s="10">
        <f>VLOOKUP(M189,Sheet2!I:J,2,0)</f>
        <v>3500</v>
      </c>
      <c r="O189" s="10">
        <v>0</v>
      </c>
      <c r="P189" s="10">
        <f t="shared" ref="P189:P222" si="30">M189</f>
        <v>2</v>
      </c>
      <c r="Q189" s="10">
        <v>0</v>
      </c>
    </row>
    <row r="190" spans="1:17" s="10" customFormat="1" ht="16.5" customHeight="1">
      <c r="A190" s="10" t="s">
        <v>39</v>
      </c>
      <c r="B190" s="10">
        <f t="shared" si="28"/>
        <v>4205300</v>
      </c>
      <c r="C190" s="10" t="str">
        <f>CONCATENATE(VLOOKUP(F190,[1]源核类型!$A$2:$B$20,2,FALSE),"：位置",E190)</f>
        <v>共振：位置2</v>
      </c>
      <c r="D190" s="10">
        <v>4</v>
      </c>
      <c r="E190" s="10">
        <v>2</v>
      </c>
      <c r="F190" s="10">
        <v>5</v>
      </c>
      <c r="G190" s="10">
        <v>300</v>
      </c>
      <c r="H190" s="10">
        <v>1</v>
      </c>
      <c r="I190" s="10">
        <v>5</v>
      </c>
      <c r="J190" s="10">
        <f>IFERROR(INDEX(Sheet3!E:E,MATCH(C190,Sheet3!A:A,0)),G190*10+H190*100)</f>
        <v>3100</v>
      </c>
      <c r="K190" s="10">
        <v>0</v>
      </c>
      <c r="L190" s="10">
        <f>IFERROR(INDEX(Sheet3!G:G,MATCH(C190,Sheet3!A:A,0)),G190*10+20000)</f>
        <v>23000</v>
      </c>
      <c r="M190" s="10">
        <v>3</v>
      </c>
      <c r="N190" s="10">
        <f>VLOOKUP(M190,Sheet2!I:J,2,0)</f>
        <v>4000</v>
      </c>
      <c r="O190" s="10">
        <v>0</v>
      </c>
      <c r="P190" s="10">
        <f t="shared" si="30"/>
        <v>3</v>
      </c>
      <c r="Q190" s="10">
        <v>0</v>
      </c>
    </row>
    <row r="191" spans="1:17" s="10" customFormat="1" ht="16.5" customHeight="1">
      <c r="A191" s="10" t="s">
        <v>39</v>
      </c>
      <c r="B191" s="10">
        <f t="shared" si="28"/>
        <v>4205400</v>
      </c>
      <c r="C191" s="10" t="str">
        <f>CONCATENATE(VLOOKUP(F191,[1]源核类型!$A$2:$B$20,2,FALSE),"：位置",E191)</f>
        <v>共振：位置2</v>
      </c>
      <c r="D191" s="10">
        <v>4</v>
      </c>
      <c r="E191" s="10">
        <v>2</v>
      </c>
      <c r="F191" s="10">
        <v>5</v>
      </c>
      <c r="G191" s="10">
        <v>400</v>
      </c>
      <c r="H191" s="10">
        <v>1</v>
      </c>
      <c r="I191" s="10">
        <v>5</v>
      </c>
      <c r="J191" s="10">
        <f>IFERROR(INDEX(Sheet3!E:E,MATCH(C191,Sheet3!A:A,0)),G191*10+H191*100)</f>
        <v>4100</v>
      </c>
      <c r="K191" s="10">
        <v>0</v>
      </c>
      <c r="L191" s="10">
        <f>IFERROR(INDEX(Sheet3!G:G,MATCH(C191,Sheet3!A:A,0)),G191*10+20000)</f>
        <v>24000</v>
      </c>
      <c r="M191" s="10">
        <v>4</v>
      </c>
      <c r="N191" s="10">
        <f>VLOOKUP(M191,Sheet2!I:J,2,0)</f>
        <v>4500</v>
      </c>
      <c r="O191" s="10">
        <v>0</v>
      </c>
      <c r="P191" s="10">
        <f t="shared" si="30"/>
        <v>4</v>
      </c>
      <c r="Q191" s="10">
        <v>0</v>
      </c>
    </row>
    <row r="192" spans="1:17" s="10" customFormat="1" ht="16.5" customHeight="1">
      <c r="A192" s="10" t="s">
        <v>39</v>
      </c>
      <c r="B192" s="10">
        <f t="shared" si="28"/>
        <v>4205500</v>
      </c>
      <c r="C192" s="10" t="str">
        <f>CONCATENATE(VLOOKUP(F192,[1]源核类型!$A$2:$B$20,2,FALSE),"：位置",E192)</f>
        <v>共振：位置2</v>
      </c>
      <c r="D192" s="10">
        <v>4</v>
      </c>
      <c r="E192" s="10">
        <v>2</v>
      </c>
      <c r="F192" s="10">
        <v>5</v>
      </c>
      <c r="G192" s="10">
        <v>500</v>
      </c>
      <c r="H192" s="10">
        <v>1</v>
      </c>
      <c r="I192" s="10">
        <v>5</v>
      </c>
      <c r="J192" s="10">
        <f>IFERROR(INDEX(Sheet3!E:E,MATCH(C192,Sheet3!A:A,0)),G192*10+H192*100)</f>
        <v>5100</v>
      </c>
      <c r="K192" s="10">
        <v>0</v>
      </c>
      <c r="L192" s="10">
        <f>IFERROR(INDEX(Sheet3!G:G,MATCH(C192,Sheet3!A:A,0)),G192*10+20000)</f>
        <v>25000</v>
      </c>
      <c r="M192" s="10">
        <v>5</v>
      </c>
      <c r="N192" s="10">
        <f>VLOOKUP(M192,Sheet2!I:J,2,0)</f>
        <v>5000</v>
      </c>
      <c r="O192" s="10">
        <v>0</v>
      </c>
      <c r="P192" s="10">
        <f t="shared" si="30"/>
        <v>5</v>
      </c>
      <c r="Q192" s="10">
        <v>0</v>
      </c>
    </row>
    <row r="193" spans="1:17" s="10" customFormat="1" ht="16.5" customHeight="1">
      <c r="A193" s="10" t="s">
        <v>39</v>
      </c>
      <c r="B193" s="6">
        <f t="shared" ref="B193" si="31">D193*1000000+E193*100000+F193*1000+G193</f>
        <v>4205591</v>
      </c>
      <c r="C193" s="6" t="s">
        <v>41</v>
      </c>
      <c r="D193" s="10">
        <v>4</v>
      </c>
      <c r="E193" s="10">
        <v>2</v>
      </c>
      <c r="F193" s="10">
        <v>5</v>
      </c>
      <c r="G193" s="10">
        <v>591</v>
      </c>
      <c r="H193" s="10">
        <v>1</v>
      </c>
      <c r="I193" s="10">
        <v>5</v>
      </c>
      <c r="J193" s="10">
        <f>IFERROR(INDEX(Sheet3!E:E,MATCH(C193,Sheet3!A:A,0)),G193*10+H193*100)</f>
        <v>590001</v>
      </c>
      <c r="K193" s="10">
        <v>0</v>
      </c>
      <c r="L193" s="10">
        <f>IFERROR(INDEX(Sheet3!G:G,MATCH(C193,Sheet3!A:A,0)),G193*10+20000)</f>
        <v>25000</v>
      </c>
      <c r="M193" s="10">
        <v>5</v>
      </c>
      <c r="N193" s="10">
        <f>VLOOKUP(M193,Sheet2!I:J,2,0)</f>
        <v>5000</v>
      </c>
      <c r="O193" s="10">
        <v>0</v>
      </c>
      <c r="P193" s="10">
        <v>5</v>
      </c>
      <c r="Q193" s="10">
        <v>0</v>
      </c>
    </row>
    <row r="194" spans="1:17" s="10" customFormat="1" ht="16.5" customHeight="1">
      <c r="A194" s="10" t="s">
        <v>39</v>
      </c>
      <c r="B194" s="6">
        <f t="shared" ref="B194" si="32">D194*1000000+E194*100000+F194*1000+G194</f>
        <v>4205592</v>
      </c>
      <c r="C194" s="6" t="s">
        <v>42</v>
      </c>
      <c r="D194" s="10">
        <v>4</v>
      </c>
      <c r="E194" s="10">
        <v>2</v>
      </c>
      <c r="F194" s="10">
        <v>5</v>
      </c>
      <c r="G194" s="10">
        <v>592</v>
      </c>
      <c r="H194" s="10">
        <v>1</v>
      </c>
      <c r="I194" s="10">
        <v>5</v>
      </c>
      <c r="J194" s="10">
        <f>IFERROR(INDEX(Sheet3!E:E,MATCH(C194,Sheet3!A:A,0)),G194*10+H194*100)</f>
        <v>5100</v>
      </c>
      <c r="K194" s="10">
        <v>0</v>
      </c>
      <c r="L194" s="10">
        <f>IFERROR(INDEX(Sheet3!G:G,MATCH(C194,Sheet3!A:A,0)),G194*10+20000)</f>
        <v>590002</v>
      </c>
      <c r="M194" s="10">
        <v>5</v>
      </c>
      <c r="N194" s="10">
        <f>VLOOKUP(M194,Sheet2!I:J,2,0)</f>
        <v>5000</v>
      </c>
      <c r="O194" s="10">
        <v>0</v>
      </c>
      <c r="P194" s="10">
        <v>5</v>
      </c>
      <c r="Q194" s="10">
        <v>0</v>
      </c>
    </row>
    <row r="195" spans="1:17" s="10" customFormat="1" ht="16.5" customHeight="1">
      <c r="A195" s="10" t="s">
        <v>39</v>
      </c>
      <c r="B195" s="10">
        <f t="shared" si="28"/>
        <v>4305100</v>
      </c>
      <c r="C195" s="10" t="str">
        <f>CONCATENATE(VLOOKUP(F195,[1]源核类型!$A$2:$B$20,2,FALSE),"：位置",E195)</f>
        <v>共振：位置3</v>
      </c>
      <c r="D195" s="10">
        <v>4</v>
      </c>
      <c r="E195" s="10">
        <v>3</v>
      </c>
      <c r="F195" s="10">
        <v>5</v>
      </c>
      <c r="G195" s="10">
        <v>100</v>
      </c>
      <c r="H195" s="10">
        <v>2</v>
      </c>
      <c r="I195" s="10">
        <v>5</v>
      </c>
      <c r="J195" s="10">
        <f>IFERROR(INDEX(Sheet3!E:E,MATCH(C195,Sheet3!A:A,0)),G195*10+H195*100)</f>
        <v>1200</v>
      </c>
      <c r="K195" s="10">
        <v>0</v>
      </c>
      <c r="L195" s="10">
        <f>IFERROR(INDEX(Sheet3!G:G,MATCH(C195,Sheet3!A:A,0)),G195*10+20000)</f>
        <v>21000</v>
      </c>
      <c r="M195" s="10">
        <v>1</v>
      </c>
      <c r="N195" s="10">
        <f>VLOOKUP(M195,Sheet2!I:J,2,0)</f>
        <v>3000</v>
      </c>
      <c r="O195" s="10">
        <v>0</v>
      </c>
      <c r="P195" s="10">
        <f t="shared" si="30"/>
        <v>1</v>
      </c>
      <c r="Q195" s="10">
        <v>0</v>
      </c>
    </row>
    <row r="196" spans="1:17" s="10" customFormat="1" ht="16.5" customHeight="1">
      <c r="A196" s="10" t="s">
        <v>39</v>
      </c>
      <c r="B196" s="10">
        <f t="shared" si="28"/>
        <v>4305200</v>
      </c>
      <c r="C196" s="10" t="str">
        <f>CONCATENATE(VLOOKUP(F196,[1]源核类型!$A$2:$B$20,2,FALSE),"：位置",E196)</f>
        <v>共振：位置3</v>
      </c>
      <c r="D196" s="10">
        <v>4</v>
      </c>
      <c r="E196" s="10">
        <v>3</v>
      </c>
      <c r="F196" s="10">
        <v>5</v>
      </c>
      <c r="G196" s="10">
        <v>200</v>
      </c>
      <c r="H196" s="10">
        <v>2</v>
      </c>
      <c r="I196" s="10">
        <v>5</v>
      </c>
      <c r="J196" s="10">
        <f>IFERROR(INDEX(Sheet3!E:E,MATCH(C196,Sheet3!A:A,0)),G196*10+H196*100)</f>
        <v>2200</v>
      </c>
      <c r="K196" s="10">
        <v>0</v>
      </c>
      <c r="L196" s="10">
        <f>IFERROR(INDEX(Sheet3!G:G,MATCH(C196,Sheet3!A:A,0)),G196*10+20000)</f>
        <v>22000</v>
      </c>
      <c r="M196" s="10">
        <v>2</v>
      </c>
      <c r="N196" s="10">
        <f>VLOOKUP(M196,Sheet2!I:J,2,0)</f>
        <v>3500</v>
      </c>
      <c r="O196" s="10">
        <v>0</v>
      </c>
      <c r="P196" s="10">
        <f t="shared" si="30"/>
        <v>2</v>
      </c>
      <c r="Q196" s="10">
        <v>0</v>
      </c>
    </row>
    <row r="197" spans="1:17" s="10" customFormat="1" ht="16.5" customHeight="1">
      <c r="A197" s="10" t="s">
        <v>39</v>
      </c>
      <c r="B197" s="10">
        <f t="shared" si="28"/>
        <v>4305300</v>
      </c>
      <c r="C197" s="10" t="str">
        <f>CONCATENATE(VLOOKUP(F197,[1]源核类型!$A$2:$B$20,2,FALSE),"：位置",E197)</f>
        <v>共振：位置3</v>
      </c>
      <c r="D197" s="10">
        <v>4</v>
      </c>
      <c r="E197" s="10">
        <v>3</v>
      </c>
      <c r="F197" s="10">
        <v>5</v>
      </c>
      <c r="G197" s="10">
        <v>300</v>
      </c>
      <c r="H197" s="10">
        <v>2</v>
      </c>
      <c r="I197" s="10">
        <v>5</v>
      </c>
      <c r="J197" s="10">
        <f>IFERROR(INDEX(Sheet3!E:E,MATCH(C197,Sheet3!A:A,0)),G197*10+H197*100)</f>
        <v>3200</v>
      </c>
      <c r="K197" s="10">
        <v>0</v>
      </c>
      <c r="L197" s="10">
        <f>IFERROR(INDEX(Sheet3!G:G,MATCH(C197,Sheet3!A:A,0)),G197*10+20000)</f>
        <v>23000</v>
      </c>
      <c r="M197" s="10">
        <v>3</v>
      </c>
      <c r="N197" s="10">
        <f>VLOOKUP(M197,Sheet2!I:J,2,0)</f>
        <v>4000</v>
      </c>
      <c r="O197" s="10">
        <v>0</v>
      </c>
      <c r="P197" s="10">
        <f t="shared" si="30"/>
        <v>3</v>
      </c>
      <c r="Q197" s="10">
        <v>0</v>
      </c>
    </row>
    <row r="198" spans="1:17" s="10" customFormat="1" ht="16.5" customHeight="1">
      <c r="A198" s="10" t="s">
        <v>39</v>
      </c>
      <c r="B198" s="10">
        <f t="shared" si="28"/>
        <v>4305400</v>
      </c>
      <c r="C198" s="10" t="str">
        <f>CONCATENATE(VLOOKUP(F198,[1]源核类型!$A$2:$B$20,2,FALSE),"：位置",E198)</f>
        <v>共振：位置3</v>
      </c>
      <c r="D198" s="10">
        <v>4</v>
      </c>
      <c r="E198" s="10">
        <v>3</v>
      </c>
      <c r="F198" s="10">
        <v>5</v>
      </c>
      <c r="G198" s="10">
        <v>400</v>
      </c>
      <c r="H198" s="10">
        <v>2</v>
      </c>
      <c r="I198" s="10">
        <v>5</v>
      </c>
      <c r="J198" s="10">
        <f>IFERROR(INDEX(Sheet3!E:E,MATCH(C198,Sheet3!A:A,0)),G198*10+H198*100)</f>
        <v>4200</v>
      </c>
      <c r="K198" s="10">
        <v>0</v>
      </c>
      <c r="L198" s="10">
        <f>IFERROR(INDEX(Sheet3!G:G,MATCH(C198,Sheet3!A:A,0)),G198*10+20000)</f>
        <v>24000</v>
      </c>
      <c r="M198" s="10">
        <v>4</v>
      </c>
      <c r="N198" s="10">
        <f>VLOOKUP(M198,Sheet2!I:J,2,0)</f>
        <v>4500</v>
      </c>
      <c r="O198" s="10">
        <v>0</v>
      </c>
      <c r="P198" s="10">
        <f t="shared" si="30"/>
        <v>4</v>
      </c>
      <c r="Q198" s="10">
        <v>0</v>
      </c>
    </row>
    <row r="199" spans="1:17" s="10" customFormat="1" ht="16.5" customHeight="1">
      <c r="A199" s="10" t="s">
        <v>39</v>
      </c>
      <c r="B199" s="10">
        <f t="shared" si="28"/>
        <v>4305500</v>
      </c>
      <c r="C199" s="10" t="str">
        <f>CONCATENATE(VLOOKUP(F199,[1]源核类型!$A$2:$B$20,2,FALSE),"：位置",E199)</f>
        <v>共振：位置3</v>
      </c>
      <c r="D199" s="10">
        <v>4</v>
      </c>
      <c r="E199" s="10">
        <v>3</v>
      </c>
      <c r="F199" s="10">
        <v>5</v>
      </c>
      <c r="G199" s="10">
        <v>500</v>
      </c>
      <c r="H199" s="10">
        <v>2</v>
      </c>
      <c r="I199" s="10">
        <v>5</v>
      </c>
      <c r="J199" s="10">
        <f>IFERROR(INDEX(Sheet3!E:E,MATCH(C199,Sheet3!A:A,0)),G199*10+H199*100)</f>
        <v>5200</v>
      </c>
      <c r="K199" s="10">
        <v>0</v>
      </c>
      <c r="L199" s="10">
        <f>IFERROR(INDEX(Sheet3!G:G,MATCH(C199,Sheet3!A:A,0)),G199*10+20000)</f>
        <v>25000</v>
      </c>
      <c r="M199" s="10">
        <v>5</v>
      </c>
      <c r="N199" s="10">
        <f>VLOOKUP(M199,Sheet2!I:J,2,0)</f>
        <v>5000</v>
      </c>
      <c r="O199" s="10">
        <v>0</v>
      </c>
      <c r="P199" s="10">
        <f t="shared" si="30"/>
        <v>5</v>
      </c>
      <c r="Q199" s="10">
        <v>0</v>
      </c>
    </row>
    <row r="200" spans="1:17" s="10" customFormat="1" ht="16.5" customHeight="1">
      <c r="A200" s="10" t="s">
        <v>39</v>
      </c>
      <c r="B200" s="10">
        <f t="shared" si="28"/>
        <v>4405100</v>
      </c>
      <c r="C200" s="10" t="str">
        <f>CONCATENATE(VLOOKUP(F200,[1]源核类型!$A$2:$B$20,2,FALSE),"：位置",E200)</f>
        <v>共振：位置4</v>
      </c>
      <c r="D200" s="10">
        <v>4</v>
      </c>
      <c r="E200" s="10">
        <v>4</v>
      </c>
      <c r="F200" s="10">
        <v>5</v>
      </c>
      <c r="G200" s="10">
        <v>100</v>
      </c>
      <c r="H200" s="10">
        <v>3</v>
      </c>
      <c r="I200" s="10">
        <v>5</v>
      </c>
      <c r="J200" s="10">
        <f>IFERROR(INDEX(Sheet3!E:E,MATCH(C200,Sheet3!A:A,0)),G200*10+H200*100)</f>
        <v>1300</v>
      </c>
      <c r="K200" s="10">
        <v>0</v>
      </c>
      <c r="L200" s="10">
        <f>IFERROR(INDEX(Sheet3!G:G,MATCH(C200,Sheet3!A:A,0)),G200*10+20000)</f>
        <v>21000</v>
      </c>
      <c r="M200" s="10">
        <v>1</v>
      </c>
      <c r="N200" s="10">
        <f>VLOOKUP(M200,Sheet2!I:J,2,0)</f>
        <v>3000</v>
      </c>
      <c r="O200" s="10">
        <v>0</v>
      </c>
      <c r="P200" s="10">
        <f t="shared" si="30"/>
        <v>1</v>
      </c>
      <c r="Q200" s="10">
        <v>0</v>
      </c>
    </row>
    <row r="201" spans="1:17" s="10" customFormat="1" ht="16.5" customHeight="1">
      <c r="A201" s="10" t="s">
        <v>39</v>
      </c>
      <c r="B201" s="10">
        <f t="shared" si="28"/>
        <v>4405200</v>
      </c>
      <c r="C201" s="10" t="str">
        <f>CONCATENATE(VLOOKUP(F201,[1]源核类型!$A$2:$B$20,2,FALSE),"：位置",E201)</f>
        <v>共振：位置4</v>
      </c>
      <c r="D201" s="10">
        <v>4</v>
      </c>
      <c r="E201" s="10">
        <v>4</v>
      </c>
      <c r="F201" s="10">
        <v>5</v>
      </c>
      <c r="G201" s="10">
        <v>200</v>
      </c>
      <c r="H201" s="10">
        <v>3</v>
      </c>
      <c r="I201" s="10">
        <v>5</v>
      </c>
      <c r="J201" s="10">
        <f>IFERROR(INDEX(Sheet3!E:E,MATCH(C201,Sheet3!A:A,0)),G201*10+H201*100)</f>
        <v>2300</v>
      </c>
      <c r="K201" s="10">
        <v>0</v>
      </c>
      <c r="L201" s="10">
        <f>IFERROR(INDEX(Sheet3!G:G,MATCH(C201,Sheet3!A:A,0)),G201*10+20000)</f>
        <v>22000</v>
      </c>
      <c r="M201" s="10">
        <v>2</v>
      </c>
      <c r="N201" s="10">
        <f>VLOOKUP(M201,Sheet2!I:J,2,0)</f>
        <v>3500</v>
      </c>
      <c r="O201" s="10">
        <v>0</v>
      </c>
      <c r="P201" s="10">
        <f t="shared" si="30"/>
        <v>2</v>
      </c>
      <c r="Q201" s="10">
        <v>0</v>
      </c>
    </row>
    <row r="202" spans="1:17" s="10" customFormat="1" ht="16.5" customHeight="1">
      <c r="A202" s="10" t="s">
        <v>39</v>
      </c>
      <c r="B202" s="10">
        <f t="shared" si="28"/>
        <v>4405300</v>
      </c>
      <c r="C202" s="10" t="str">
        <f>CONCATENATE(VLOOKUP(F202,[1]源核类型!$A$2:$B$20,2,FALSE),"：位置",E202)</f>
        <v>共振：位置4</v>
      </c>
      <c r="D202" s="10">
        <v>4</v>
      </c>
      <c r="E202" s="10">
        <v>4</v>
      </c>
      <c r="F202" s="10">
        <v>5</v>
      </c>
      <c r="G202" s="10">
        <v>300</v>
      </c>
      <c r="H202" s="10">
        <v>3</v>
      </c>
      <c r="I202" s="10">
        <v>5</v>
      </c>
      <c r="J202" s="10">
        <f>IFERROR(INDEX(Sheet3!E:E,MATCH(C202,Sheet3!A:A,0)),G202*10+H202*100)</f>
        <v>3300</v>
      </c>
      <c r="K202" s="10">
        <v>0</v>
      </c>
      <c r="L202" s="10">
        <f>IFERROR(INDEX(Sheet3!G:G,MATCH(C202,Sheet3!A:A,0)),G202*10+20000)</f>
        <v>23000</v>
      </c>
      <c r="M202" s="10">
        <v>3</v>
      </c>
      <c r="N202" s="10">
        <f>VLOOKUP(M202,Sheet2!I:J,2,0)</f>
        <v>4000</v>
      </c>
      <c r="O202" s="10">
        <v>0</v>
      </c>
      <c r="P202" s="10">
        <f t="shared" si="30"/>
        <v>3</v>
      </c>
      <c r="Q202" s="10">
        <v>0</v>
      </c>
    </row>
    <row r="203" spans="1:17" s="10" customFormat="1" ht="16.5" customHeight="1">
      <c r="A203" s="10" t="s">
        <v>39</v>
      </c>
      <c r="B203" s="10">
        <f t="shared" si="28"/>
        <v>4405400</v>
      </c>
      <c r="C203" s="10" t="str">
        <f>CONCATENATE(VLOOKUP(F203,[1]源核类型!$A$2:$B$20,2,FALSE),"：位置",E203)</f>
        <v>共振：位置4</v>
      </c>
      <c r="D203" s="10">
        <v>4</v>
      </c>
      <c r="E203" s="10">
        <v>4</v>
      </c>
      <c r="F203" s="10">
        <v>5</v>
      </c>
      <c r="G203" s="10">
        <v>400</v>
      </c>
      <c r="H203" s="10">
        <v>3</v>
      </c>
      <c r="I203" s="10">
        <v>5</v>
      </c>
      <c r="J203" s="10">
        <f>IFERROR(INDEX(Sheet3!E:E,MATCH(C203,Sheet3!A:A,0)),G203*10+H203*100)</f>
        <v>4300</v>
      </c>
      <c r="K203" s="10">
        <v>0</v>
      </c>
      <c r="L203" s="10">
        <f>IFERROR(INDEX(Sheet3!G:G,MATCH(C203,Sheet3!A:A,0)),G203*10+20000)</f>
        <v>24000</v>
      </c>
      <c r="M203" s="10">
        <v>4</v>
      </c>
      <c r="N203" s="10">
        <f>VLOOKUP(M203,Sheet2!I:J,2,0)</f>
        <v>4500</v>
      </c>
      <c r="O203" s="10">
        <v>0</v>
      </c>
      <c r="P203" s="10">
        <f t="shared" si="30"/>
        <v>4</v>
      </c>
      <c r="Q203" s="10">
        <v>0</v>
      </c>
    </row>
    <row r="204" spans="1:17" s="10" customFormat="1" ht="16.5" customHeight="1">
      <c r="A204" s="10" t="s">
        <v>39</v>
      </c>
      <c r="B204" s="10">
        <f t="shared" si="28"/>
        <v>4405500</v>
      </c>
      <c r="C204" s="10" t="str">
        <f>CONCATENATE(VLOOKUP(F204,[1]源核类型!$A$2:$B$20,2,FALSE),"：位置",E204)</f>
        <v>共振：位置4</v>
      </c>
      <c r="D204" s="10">
        <v>4</v>
      </c>
      <c r="E204" s="10">
        <v>4</v>
      </c>
      <c r="F204" s="10">
        <v>5</v>
      </c>
      <c r="G204" s="10">
        <v>500</v>
      </c>
      <c r="H204" s="10">
        <v>3</v>
      </c>
      <c r="I204" s="10">
        <v>5</v>
      </c>
      <c r="J204" s="10">
        <f>IFERROR(INDEX(Sheet3!E:E,MATCH(C204,Sheet3!A:A,0)),G204*10+H204*100)</f>
        <v>5300</v>
      </c>
      <c r="K204" s="10">
        <v>0</v>
      </c>
      <c r="L204" s="10">
        <f>IFERROR(INDEX(Sheet3!G:G,MATCH(C204,Sheet3!A:A,0)),G204*10+20000)</f>
        <v>25000</v>
      </c>
      <c r="M204" s="10">
        <v>5</v>
      </c>
      <c r="N204" s="10">
        <f>VLOOKUP(M204,Sheet2!I:J,2,0)</f>
        <v>5000</v>
      </c>
      <c r="O204" s="10">
        <v>0</v>
      </c>
      <c r="P204" s="10">
        <f t="shared" si="30"/>
        <v>5</v>
      </c>
      <c r="Q204" s="10">
        <v>0</v>
      </c>
    </row>
    <row r="205" spans="1:17" s="10" customFormat="1" ht="16.5" customHeight="1">
      <c r="A205" s="10" t="s">
        <v>39</v>
      </c>
      <c r="B205" s="10">
        <f t="shared" si="28"/>
        <v>4206100</v>
      </c>
      <c r="C205" s="10" t="str">
        <f>CONCATENATE(VLOOKUP(F205,[1]源核类型!$A$2:$B$20,2,FALSE),"：位置",E205)</f>
        <v>终结：位置2</v>
      </c>
      <c r="D205" s="10">
        <v>4</v>
      </c>
      <c r="E205" s="10">
        <v>2</v>
      </c>
      <c r="F205" s="10">
        <v>6</v>
      </c>
      <c r="G205" s="10">
        <v>100</v>
      </c>
      <c r="H205" s="10">
        <v>1</v>
      </c>
      <c r="I205" s="10">
        <v>6</v>
      </c>
      <c r="J205" s="10">
        <f>IFERROR(INDEX(Sheet3!E:E,MATCH(C205,Sheet3!A:A,0)),G205*10+H205*100)</f>
        <v>1100</v>
      </c>
      <c r="K205" s="10">
        <v>0</v>
      </c>
      <c r="L205" s="10">
        <f>IFERROR(INDEX(Sheet3!G:G,MATCH(C205,Sheet3!A:A,0)),G205*10+20000)</f>
        <v>21000</v>
      </c>
      <c r="M205" s="10">
        <v>1</v>
      </c>
      <c r="N205" s="10">
        <f>VLOOKUP(M205,Sheet2!I:J,2,0)</f>
        <v>3000</v>
      </c>
      <c r="O205" s="10">
        <v>0</v>
      </c>
      <c r="P205" s="10">
        <f t="shared" si="30"/>
        <v>1</v>
      </c>
      <c r="Q205" s="10">
        <v>0</v>
      </c>
    </row>
    <row r="206" spans="1:17" s="10" customFormat="1" ht="16.5" customHeight="1">
      <c r="A206" s="10" t="s">
        <v>39</v>
      </c>
      <c r="B206" s="10">
        <f t="shared" si="28"/>
        <v>4206200</v>
      </c>
      <c r="C206" s="10" t="str">
        <f>CONCATENATE(VLOOKUP(F206,[1]源核类型!$A$2:$B$20,2,FALSE),"：位置",E206)</f>
        <v>终结：位置2</v>
      </c>
      <c r="D206" s="10">
        <v>4</v>
      </c>
      <c r="E206" s="10">
        <v>2</v>
      </c>
      <c r="F206" s="10">
        <v>6</v>
      </c>
      <c r="G206" s="10">
        <v>200</v>
      </c>
      <c r="H206" s="10">
        <v>1</v>
      </c>
      <c r="I206" s="10">
        <v>6</v>
      </c>
      <c r="J206" s="10">
        <f>IFERROR(INDEX(Sheet3!E:E,MATCH(C206,Sheet3!A:A,0)),G206*10+H206*100)</f>
        <v>2100</v>
      </c>
      <c r="K206" s="10">
        <v>0</v>
      </c>
      <c r="L206" s="10">
        <f>IFERROR(INDEX(Sheet3!G:G,MATCH(C206,Sheet3!A:A,0)),G206*10+20000)</f>
        <v>22000</v>
      </c>
      <c r="M206" s="10">
        <v>2</v>
      </c>
      <c r="N206" s="10">
        <f>VLOOKUP(M206,Sheet2!I:J,2,0)</f>
        <v>3500</v>
      </c>
      <c r="O206" s="10">
        <v>0</v>
      </c>
      <c r="P206" s="10">
        <f t="shared" si="30"/>
        <v>2</v>
      </c>
      <c r="Q206" s="10">
        <v>0</v>
      </c>
    </row>
    <row r="207" spans="1:17" s="10" customFormat="1" ht="16.5" customHeight="1">
      <c r="A207" s="10" t="s">
        <v>39</v>
      </c>
      <c r="B207" s="10">
        <f t="shared" si="28"/>
        <v>4206300</v>
      </c>
      <c r="C207" s="10" t="str">
        <f>CONCATENATE(VLOOKUP(F207,[1]源核类型!$A$2:$B$20,2,FALSE),"：位置",E207)</f>
        <v>终结：位置2</v>
      </c>
      <c r="D207" s="10">
        <v>4</v>
      </c>
      <c r="E207" s="10">
        <v>2</v>
      </c>
      <c r="F207" s="10">
        <v>6</v>
      </c>
      <c r="G207" s="10">
        <v>300</v>
      </c>
      <c r="H207" s="10">
        <v>1</v>
      </c>
      <c r="I207" s="10">
        <v>6</v>
      </c>
      <c r="J207" s="10">
        <f>IFERROR(INDEX(Sheet3!E:E,MATCH(C207,Sheet3!A:A,0)),G207*10+H207*100)</f>
        <v>3100</v>
      </c>
      <c r="K207" s="10">
        <v>0</v>
      </c>
      <c r="L207" s="10">
        <f>IFERROR(INDEX(Sheet3!G:G,MATCH(C207,Sheet3!A:A,0)),G207*10+20000)</f>
        <v>23000</v>
      </c>
      <c r="M207" s="10">
        <v>3</v>
      </c>
      <c r="N207" s="10">
        <f>VLOOKUP(M207,Sheet2!I:J,2,0)</f>
        <v>4000</v>
      </c>
      <c r="O207" s="10">
        <v>0</v>
      </c>
      <c r="P207" s="10">
        <f t="shared" si="30"/>
        <v>3</v>
      </c>
      <c r="Q207" s="10">
        <v>0</v>
      </c>
    </row>
    <row r="208" spans="1:17" s="10" customFormat="1" ht="16.5" customHeight="1">
      <c r="A208" s="10" t="s">
        <v>39</v>
      </c>
      <c r="B208" s="10">
        <f t="shared" si="28"/>
        <v>4206400</v>
      </c>
      <c r="C208" s="10" t="str">
        <f>CONCATENATE(VLOOKUP(F208,[1]源核类型!$A$2:$B$20,2,FALSE),"：位置",E208)</f>
        <v>终结：位置2</v>
      </c>
      <c r="D208" s="10">
        <v>4</v>
      </c>
      <c r="E208" s="10">
        <v>2</v>
      </c>
      <c r="F208" s="10">
        <v>6</v>
      </c>
      <c r="G208" s="10">
        <v>400</v>
      </c>
      <c r="H208" s="10">
        <v>1</v>
      </c>
      <c r="I208" s="10">
        <v>6</v>
      </c>
      <c r="J208" s="10">
        <f>IFERROR(INDEX(Sheet3!E:E,MATCH(C208,Sheet3!A:A,0)),G208*10+H208*100)</f>
        <v>4100</v>
      </c>
      <c r="K208" s="10">
        <v>0</v>
      </c>
      <c r="L208" s="10">
        <f>IFERROR(INDEX(Sheet3!G:G,MATCH(C208,Sheet3!A:A,0)),G208*10+20000)</f>
        <v>24000</v>
      </c>
      <c r="M208" s="10">
        <v>4</v>
      </c>
      <c r="N208" s="10">
        <f>VLOOKUP(M208,Sheet2!I:J,2,0)</f>
        <v>4500</v>
      </c>
      <c r="O208" s="10">
        <v>0</v>
      </c>
      <c r="P208" s="10">
        <f t="shared" si="30"/>
        <v>4</v>
      </c>
      <c r="Q208" s="10">
        <v>0</v>
      </c>
    </row>
    <row r="209" spans="1:17" s="10" customFormat="1" ht="16.5" customHeight="1">
      <c r="A209" s="10" t="s">
        <v>39</v>
      </c>
      <c r="B209" s="10">
        <f t="shared" si="28"/>
        <v>4206500</v>
      </c>
      <c r="C209" s="10" t="str">
        <f>CONCATENATE(VLOOKUP(F209,[1]源核类型!$A$2:$B$20,2,FALSE),"：位置",E209)</f>
        <v>终结：位置2</v>
      </c>
      <c r="D209" s="10">
        <v>4</v>
      </c>
      <c r="E209" s="10">
        <v>2</v>
      </c>
      <c r="F209" s="10">
        <v>6</v>
      </c>
      <c r="G209" s="10">
        <v>500</v>
      </c>
      <c r="H209" s="10">
        <v>1</v>
      </c>
      <c r="I209" s="10">
        <v>6</v>
      </c>
      <c r="J209" s="10">
        <f>IFERROR(INDEX(Sheet3!E:E,MATCH(C209,Sheet3!A:A,0)),G209*10+H209*100)</f>
        <v>5100</v>
      </c>
      <c r="K209" s="10">
        <v>0</v>
      </c>
      <c r="L209" s="10">
        <f>IFERROR(INDEX(Sheet3!G:G,MATCH(C209,Sheet3!A:A,0)),G209*10+20000)</f>
        <v>25000</v>
      </c>
      <c r="M209" s="10">
        <v>5</v>
      </c>
      <c r="N209" s="10">
        <f>VLOOKUP(M209,Sheet2!I:J,2,0)</f>
        <v>5000</v>
      </c>
      <c r="O209" s="10">
        <v>0</v>
      </c>
      <c r="P209" s="10">
        <f t="shared" si="30"/>
        <v>5</v>
      </c>
      <c r="Q209" s="10">
        <v>0</v>
      </c>
    </row>
    <row r="210" spans="1:17" s="10" customFormat="1" ht="16.5" customHeight="1">
      <c r="A210" s="10" t="s">
        <v>39</v>
      </c>
      <c r="B210" s="10">
        <f t="shared" si="28"/>
        <v>4306100</v>
      </c>
      <c r="C210" s="10" t="str">
        <f>CONCATENATE(VLOOKUP(F210,[1]源核类型!$A$2:$B$20,2,FALSE),"：位置",E210)</f>
        <v>终结：位置3</v>
      </c>
      <c r="D210" s="10">
        <v>4</v>
      </c>
      <c r="E210" s="10">
        <v>3</v>
      </c>
      <c r="F210" s="10">
        <v>6</v>
      </c>
      <c r="G210" s="10">
        <v>100</v>
      </c>
      <c r="H210" s="10">
        <v>2</v>
      </c>
      <c r="I210" s="10">
        <v>6</v>
      </c>
      <c r="J210" s="10">
        <f>IFERROR(INDEX(Sheet3!E:E,MATCH(C210,Sheet3!A:A,0)),G210*10+H210*100)</f>
        <v>1200</v>
      </c>
      <c r="K210" s="10">
        <v>0</v>
      </c>
      <c r="L210" s="10">
        <f>IFERROR(INDEX(Sheet3!G:G,MATCH(C210,Sheet3!A:A,0)),G210*10+20000)</f>
        <v>21000</v>
      </c>
      <c r="M210" s="10">
        <v>1</v>
      </c>
      <c r="N210" s="10">
        <f>VLOOKUP(M210,Sheet2!I:J,2,0)</f>
        <v>3000</v>
      </c>
      <c r="O210" s="10">
        <v>0</v>
      </c>
      <c r="P210" s="10">
        <f t="shared" si="30"/>
        <v>1</v>
      </c>
      <c r="Q210" s="10">
        <v>0</v>
      </c>
    </row>
    <row r="211" spans="1:17" s="10" customFormat="1" ht="16.5" customHeight="1">
      <c r="A211" s="10" t="s">
        <v>39</v>
      </c>
      <c r="B211" s="10">
        <f t="shared" si="28"/>
        <v>4306200</v>
      </c>
      <c r="C211" s="10" t="str">
        <f>CONCATENATE(VLOOKUP(F211,[1]源核类型!$A$2:$B$20,2,FALSE),"：位置",E211)</f>
        <v>终结：位置3</v>
      </c>
      <c r="D211" s="10">
        <v>4</v>
      </c>
      <c r="E211" s="10">
        <v>3</v>
      </c>
      <c r="F211" s="10">
        <v>6</v>
      </c>
      <c r="G211" s="10">
        <v>200</v>
      </c>
      <c r="H211" s="10">
        <v>2</v>
      </c>
      <c r="I211" s="10">
        <v>6</v>
      </c>
      <c r="J211" s="10">
        <f>IFERROR(INDEX(Sheet3!E:E,MATCH(C211,Sheet3!A:A,0)),G211*10+H211*100)</f>
        <v>2200</v>
      </c>
      <c r="K211" s="10">
        <v>0</v>
      </c>
      <c r="L211" s="10">
        <f>IFERROR(INDEX(Sheet3!G:G,MATCH(C211,Sheet3!A:A,0)),G211*10+20000)</f>
        <v>22000</v>
      </c>
      <c r="M211" s="10">
        <v>2</v>
      </c>
      <c r="N211" s="10">
        <f>VLOOKUP(M211,Sheet2!I:J,2,0)</f>
        <v>3500</v>
      </c>
      <c r="O211" s="10">
        <v>0</v>
      </c>
      <c r="P211" s="10">
        <f t="shared" si="30"/>
        <v>2</v>
      </c>
      <c r="Q211" s="10">
        <v>0</v>
      </c>
    </row>
    <row r="212" spans="1:17" s="10" customFormat="1" ht="16.5" customHeight="1">
      <c r="A212" s="10" t="s">
        <v>39</v>
      </c>
      <c r="B212" s="10">
        <f t="shared" si="28"/>
        <v>4306300</v>
      </c>
      <c r="C212" s="10" t="str">
        <f>CONCATENATE(VLOOKUP(F212,[1]源核类型!$A$2:$B$20,2,FALSE),"：位置",E212)</f>
        <v>终结：位置3</v>
      </c>
      <c r="D212" s="10">
        <v>4</v>
      </c>
      <c r="E212" s="10">
        <v>3</v>
      </c>
      <c r="F212" s="10">
        <v>6</v>
      </c>
      <c r="G212" s="10">
        <v>300</v>
      </c>
      <c r="H212" s="10">
        <v>2</v>
      </c>
      <c r="I212" s="10">
        <v>6</v>
      </c>
      <c r="J212" s="10">
        <f>IFERROR(INDEX(Sheet3!E:E,MATCH(C212,Sheet3!A:A,0)),G212*10+H212*100)</f>
        <v>3200</v>
      </c>
      <c r="K212" s="10">
        <v>0</v>
      </c>
      <c r="L212" s="10">
        <f>IFERROR(INDEX(Sheet3!G:G,MATCH(C212,Sheet3!A:A,0)),G212*10+20000)</f>
        <v>23000</v>
      </c>
      <c r="M212" s="10">
        <v>3</v>
      </c>
      <c r="N212" s="10">
        <f>VLOOKUP(M212,Sheet2!I:J,2,0)</f>
        <v>4000</v>
      </c>
      <c r="O212" s="10">
        <v>0</v>
      </c>
      <c r="P212" s="10">
        <f t="shared" si="30"/>
        <v>3</v>
      </c>
      <c r="Q212" s="10">
        <v>0</v>
      </c>
    </row>
    <row r="213" spans="1:17" s="10" customFormat="1" ht="16.5" customHeight="1">
      <c r="A213" s="10" t="s">
        <v>39</v>
      </c>
      <c r="B213" s="10">
        <f t="shared" si="28"/>
        <v>4306400</v>
      </c>
      <c r="C213" s="10" t="str">
        <f>CONCATENATE(VLOOKUP(F213,[1]源核类型!$A$2:$B$20,2,FALSE),"：位置",E213)</f>
        <v>终结：位置3</v>
      </c>
      <c r="D213" s="10">
        <v>4</v>
      </c>
      <c r="E213" s="10">
        <v>3</v>
      </c>
      <c r="F213" s="10">
        <v>6</v>
      </c>
      <c r="G213" s="10">
        <v>400</v>
      </c>
      <c r="H213" s="10">
        <v>2</v>
      </c>
      <c r="I213" s="10">
        <v>6</v>
      </c>
      <c r="J213" s="10">
        <f>IFERROR(INDEX(Sheet3!E:E,MATCH(C213,Sheet3!A:A,0)),G213*10+H213*100)</f>
        <v>4200</v>
      </c>
      <c r="K213" s="10">
        <v>0</v>
      </c>
      <c r="L213" s="10">
        <f>IFERROR(INDEX(Sheet3!G:G,MATCH(C213,Sheet3!A:A,0)),G213*10+20000)</f>
        <v>24000</v>
      </c>
      <c r="M213" s="10">
        <v>4</v>
      </c>
      <c r="N213" s="10">
        <f>VLOOKUP(M213,Sheet2!I:J,2,0)</f>
        <v>4500</v>
      </c>
      <c r="O213" s="10">
        <v>0</v>
      </c>
      <c r="P213" s="10">
        <f t="shared" si="30"/>
        <v>4</v>
      </c>
      <c r="Q213" s="10">
        <v>0</v>
      </c>
    </row>
    <row r="214" spans="1:17" s="10" customFormat="1" ht="16.5" customHeight="1">
      <c r="A214" s="10" t="s">
        <v>39</v>
      </c>
      <c r="B214" s="10">
        <f t="shared" si="28"/>
        <v>4306500</v>
      </c>
      <c r="C214" s="10" t="str">
        <f>CONCATENATE(VLOOKUP(F214,[1]源核类型!$A$2:$B$20,2,FALSE),"：位置",E214)</f>
        <v>终结：位置3</v>
      </c>
      <c r="D214" s="10">
        <v>4</v>
      </c>
      <c r="E214" s="10">
        <v>3</v>
      </c>
      <c r="F214" s="10">
        <v>6</v>
      </c>
      <c r="G214" s="10">
        <v>500</v>
      </c>
      <c r="H214" s="10">
        <v>2</v>
      </c>
      <c r="I214" s="10">
        <v>6</v>
      </c>
      <c r="J214" s="10">
        <f>IFERROR(INDEX(Sheet3!E:E,MATCH(C214,Sheet3!A:A,0)),G214*10+H214*100)</f>
        <v>5200</v>
      </c>
      <c r="K214" s="10">
        <v>0</v>
      </c>
      <c r="L214" s="10">
        <f>IFERROR(INDEX(Sheet3!G:G,MATCH(C214,Sheet3!A:A,0)),G214*10+20000)</f>
        <v>25000</v>
      </c>
      <c r="M214" s="10">
        <v>5</v>
      </c>
      <c r="N214" s="10">
        <f>VLOOKUP(M214,Sheet2!I:J,2,0)</f>
        <v>5000</v>
      </c>
      <c r="O214" s="10">
        <v>0</v>
      </c>
      <c r="P214" s="10">
        <f t="shared" si="30"/>
        <v>5</v>
      </c>
      <c r="Q214" s="10">
        <v>0</v>
      </c>
    </row>
    <row r="215" spans="1:17" s="10" customFormat="1" ht="16.5" customHeight="1">
      <c r="A215" s="10" t="s">
        <v>39</v>
      </c>
      <c r="B215" s="10">
        <f t="shared" si="28"/>
        <v>4406100</v>
      </c>
      <c r="C215" s="10" t="str">
        <f>CONCATENATE(VLOOKUP(F215,[1]源核类型!$A$2:$B$20,2,FALSE),"：位置",E215)</f>
        <v>终结：位置4</v>
      </c>
      <c r="D215" s="10">
        <v>4</v>
      </c>
      <c r="E215" s="10">
        <v>4</v>
      </c>
      <c r="F215" s="10">
        <v>6</v>
      </c>
      <c r="G215" s="10">
        <v>100</v>
      </c>
      <c r="H215" s="10">
        <v>3</v>
      </c>
      <c r="I215" s="10">
        <v>6</v>
      </c>
      <c r="J215" s="10">
        <f>IFERROR(INDEX(Sheet3!E:E,MATCH(C215,Sheet3!A:A,0)),G215*10+H215*100)</f>
        <v>1300</v>
      </c>
      <c r="K215" s="10">
        <v>0</v>
      </c>
      <c r="L215" s="10">
        <f>IFERROR(INDEX(Sheet3!G:G,MATCH(C215,Sheet3!A:A,0)),G215*10+20000)</f>
        <v>21000</v>
      </c>
      <c r="M215" s="10">
        <v>1</v>
      </c>
      <c r="N215" s="10">
        <f>VLOOKUP(M215,Sheet2!I:J,2,0)</f>
        <v>3000</v>
      </c>
      <c r="O215" s="10">
        <v>0</v>
      </c>
      <c r="P215" s="10">
        <f t="shared" si="30"/>
        <v>1</v>
      </c>
      <c r="Q215" s="10">
        <v>0</v>
      </c>
    </row>
    <row r="216" spans="1:17" s="10" customFormat="1" ht="16.5" customHeight="1">
      <c r="A216" s="10" t="s">
        <v>39</v>
      </c>
      <c r="B216" s="10">
        <f t="shared" si="28"/>
        <v>4406200</v>
      </c>
      <c r="C216" s="10" t="str">
        <f>CONCATENATE(VLOOKUP(F216,[1]源核类型!$A$2:$B$20,2,FALSE),"：位置",E216)</f>
        <v>终结：位置4</v>
      </c>
      <c r="D216" s="10">
        <v>4</v>
      </c>
      <c r="E216" s="10">
        <v>4</v>
      </c>
      <c r="F216" s="10">
        <v>6</v>
      </c>
      <c r="G216" s="10">
        <v>200</v>
      </c>
      <c r="H216" s="10">
        <v>3</v>
      </c>
      <c r="I216" s="10">
        <v>6</v>
      </c>
      <c r="J216" s="10">
        <f>IFERROR(INDEX(Sheet3!E:E,MATCH(C216,Sheet3!A:A,0)),G216*10+H216*100)</f>
        <v>2300</v>
      </c>
      <c r="K216" s="10">
        <v>0</v>
      </c>
      <c r="L216" s="10">
        <f>IFERROR(INDEX(Sheet3!G:G,MATCH(C216,Sheet3!A:A,0)),G216*10+20000)</f>
        <v>22000</v>
      </c>
      <c r="M216" s="10">
        <v>2</v>
      </c>
      <c r="N216" s="10">
        <f>VLOOKUP(M216,Sheet2!I:J,2,0)</f>
        <v>3500</v>
      </c>
      <c r="O216" s="10">
        <v>0</v>
      </c>
      <c r="P216" s="10">
        <f t="shared" si="30"/>
        <v>2</v>
      </c>
      <c r="Q216" s="10">
        <v>0</v>
      </c>
    </row>
    <row r="217" spans="1:17" s="10" customFormat="1" ht="16.5" customHeight="1">
      <c r="A217" s="10" t="s">
        <v>39</v>
      </c>
      <c r="B217" s="10">
        <f t="shared" si="28"/>
        <v>4406300</v>
      </c>
      <c r="C217" s="10" t="str">
        <f>CONCATENATE(VLOOKUP(F217,[1]源核类型!$A$2:$B$20,2,FALSE),"：位置",E217)</f>
        <v>终结：位置4</v>
      </c>
      <c r="D217" s="10">
        <v>4</v>
      </c>
      <c r="E217" s="10">
        <v>4</v>
      </c>
      <c r="F217" s="10">
        <v>6</v>
      </c>
      <c r="G217" s="10">
        <v>300</v>
      </c>
      <c r="H217" s="10">
        <v>3</v>
      </c>
      <c r="I217" s="10">
        <v>6</v>
      </c>
      <c r="J217" s="10">
        <f>IFERROR(INDEX(Sheet3!E:E,MATCH(C217,Sheet3!A:A,0)),G217*10+H217*100)</f>
        <v>3300</v>
      </c>
      <c r="K217" s="10">
        <v>0</v>
      </c>
      <c r="L217" s="10">
        <f>IFERROR(INDEX(Sheet3!G:G,MATCH(C217,Sheet3!A:A,0)),G217*10+20000)</f>
        <v>23000</v>
      </c>
      <c r="M217" s="10">
        <v>3</v>
      </c>
      <c r="N217" s="10">
        <f>VLOOKUP(M217,Sheet2!I:J,2,0)</f>
        <v>4000</v>
      </c>
      <c r="O217" s="10">
        <v>0</v>
      </c>
      <c r="P217" s="10">
        <f t="shared" si="30"/>
        <v>3</v>
      </c>
      <c r="Q217" s="10">
        <v>0</v>
      </c>
    </row>
    <row r="218" spans="1:17" s="10" customFormat="1" ht="16.5" customHeight="1">
      <c r="A218" s="10" t="s">
        <v>39</v>
      </c>
      <c r="B218" s="10">
        <f t="shared" si="28"/>
        <v>4406400</v>
      </c>
      <c r="C218" s="10" t="str">
        <f>CONCATENATE(VLOOKUP(F218,[1]源核类型!$A$2:$B$20,2,FALSE),"：位置",E218)</f>
        <v>终结：位置4</v>
      </c>
      <c r="D218" s="10">
        <v>4</v>
      </c>
      <c r="E218" s="10">
        <v>4</v>
      </c>
      <c r="F218" s="10">
        <v>6</v>
      </c>
      <c r="G218" s="10">
        <v>400</v>
      </c>
      <c r="H218" s="10">
        <v>3</v>
      </c>
      <c r="I218" s="10">
        <v>6</v>
      </c>
      <c r="J218" s="10">
        <f>IFERROR(INDEX(Sheet3!E:E,MATCH(C218,Sheet3!A:A,0)),G218*10+H218*100)</f>
        <v>4300</v>
      </c>
      <c r="K218" s="10">
        <v>0</v>
      </c>
      <c r="L218" s="10">
        <f>IFERROR(INDEX(Sheet3!G:G,MATCH(C218,Sheet3!A:A,0)),G218*10+20000)</f>
        <v>24000</v>
      </c>
      <c r="M218" s="10">
        <v>4</v>
      </c>
      <c r="N218" s="10">
        <f>VLOOKUP(M218,Sheet2!I:J,2,0)</f>
        <v>4500</v>
      </c>
      <c r="O218" s="10">
        <v>0</v>
      </c>
      <c r="P218" s="10">
        <f t="shared" si="30"/>
        <v>4</v>
      </c>
      <c r="Q218" s="10">
        <v>0</v>
      </c>
    </row>
    <row r="219" spans="1:17" s="10" customFormat="1" ht="16.5" customHeight="1">
      <c r="A219" s="10" t="s">
        <v>39</v>
      </c>
      <c r="B219" s="10">
        <f t="shared" si="28"/>
        <v>4406500</v>
      </c>
      <c r="C219" s="10" t="str">
        <f>CONCATENATE(VLOOKUP(F219,[1]源核类型!$A$2:$B$20,2,FALSE),"：位置",E219)</f>
        <v>终结：位置4</v>
      </c>
      <c r="D219" s="10">
        <v>4</v>
      </c>
      <c r="E219" s="10">
        <v>4</v>
      </c>
      <c r="F219" s="10">
        <v>6</v>
      </c>
      <c r="G219" s="10">
        <v>500</v>
      </c>
      <c r="H219" s="10">
        <v>3</v>
      </c>
      <c r="I219" s="10">
        <v>6</v>
      </c>
      <c r="J219" s="10">
        <f>IFERROR(INDEX(Sheet3!E:E,MATCH(C219,Sheet3!A:A,0)),G219*10+H219*100)</f>
        <v>5300</v>
      </c>
      <c r="K219" s="10">
        <v>0</v>
      </c>
      <c r="L219" s="10">
        <f>IFERROR(INDEX(Sheet3!G:G,MATCH(C219,Sheet3!A:A,0)),G219*10+20000)</f>
        <v>25000</v>
      </c>
      <c r="M219" s="10">
        <v>5</v>
      </c>
      <c r="N219" s="10">
        <f>VLOOKUP(M219,Sheet2!I:J,2,0)</f>
        <v>5000</v>
      </c>
      <c r="O219" s="10">
        <v>0</v>
      </c>
      <c r="P219" s="10">
        <f t="shared" si="30"/>
        <v>5</v>
      </c>
      <c r="Q219" s="10">
        <v>0</v>
      </c>
    </row>
    <row r="220" spans="1:17" s="10" customFormat="1" ht="16.5" customHeight="1">
      <c r="A220" s="10" t="s">
        <v>39</v>
      </c>
      <c r="B220" s="10">
        <f t="shared" si="28"/>
        <v>4207100</v>
      </c>
      <c r="C220" s="10" t="str">
        <f>CONCATENATE(VLOOKUP(F220,[1]源核类型!$A$2:$B$20,2,FALSE),"：位置",E220)</f>
        <v>破甲：位置2</v>
      </c>
      <c r="D220" s="10">
        <v>4</v>
      </c>
      <c r="E220" s="10">
        <v>2</v>
      </c>
      <c r="F220" s="10">
        <v>7</v>
      </c>
      <c r="G220" s="10">
        <v>100</v>
      </c>
      <c r="H220" s="10">
        <v>1</v>
      </c>
      <c r="I220" s="10">
        <v>7</v>
      </c>
      <c r="J220" s="10">
        <f>IFERROR(INDEX(Sheet3!E:E,MATCH(C220,Sheet3!A:A,0)),G220*10+H220*100)</f>
        <v>1100</v>
      </c>
      <c r="K220" s="10">
        <v>0</v>
      </c>
      <c r="L220" s="10">
        <f>IFERROR(INDEX(Sheet3!G:G,MATCH(C220,Sheet3!A:A,0)),G220*10+20000)</f>
        <v>21000</v>
      </c>
      <c r="M220" s="10">
        <v>1</v>
      </c>
      <c r="N220" s="10">
        <f>VLOOKUP(M220,Sheet2!I:J,2,0)</f>
        <v>3000</v>
      </c>
      <c r="O220" s="10">
        <v>0</v>
      </c>
      <c r="P220" s="10">
        <f t="shared" si="30"/>
        <v>1</v>
      </c>
      <c r="Q220" s="10">
        <v>0</v>
      </c>
    </row>
    <row r="221" spans="1:17" s="10" customFormat="1" ht="16.5" customHeight="1">
      <c r="A221" s="10" t="s">
        <v>39</v>
      </c>
      <c r="B221" s="10">
        <f t="shared" si="28"/>
        <v>4207200</v>
      </c>
      <c r="C221" s="10" t="str">
        <f>CONCATENATE(VLOOKUP(F221,[1]源核类型!$A$2:$B$20,2,FALSE),"：位置",E221)</f>
        <v>破甲：位置2</v>
      </c>
      <c r="D221" s="10">
        <v>4</v>
      </c>
      <c r="E221" s="10">
        <v>2</v>
      </c>
      <c r="F221" s="10">
        <v>7</v>
      </c>
      <c r="G221" s="10">
        <v>200</v>
      </c>
      <c r="H221" s="10">
        <v>1</v>
      </c>
      <c r="I221" s="10">
        <v>7</v>
      </c>
      <c r="J221" s="10">
        <f>IFERROR(INDEX(Sheet3!E:E,MATCH(C221,Sheet3!A:A,0)),G221*10+H221*100)</f>
        <v>2100</v>
      </c>
      <c r="K221" s="10">
        <v>0</v>
      </c>
      <c r="L221" s="10">
        <f>IFERROR(INDEX(Sheet3!G:G,MATCH(C221,Sheet3!A:A,0)),G221*10+20000)</f>
        <v>22000</v>
      </c>
      <c r="M221" s="10">
        <v>2</v>
      </c>
      <c r="N221" s="10">
        <f>VLOOKUP(M221,Sheet2!I:J,2,0)</f>
        <v>3500</v>
      </c>
      <c r="O221" s="10">
        <v>0</v>
      </c>
      <c r="P221" s="10">
        <f t="shared" si="30"/>
        <v>2</v>
      </c>
      <c r="Q221" s="10">
        <v>0</v>
      </c>
    </row>
    <row r="222" spans="1:17" s="10" customFormat="1" ht="16.5" customHeight="1">
      <c r="A222" s="10" t="s">
        <v>39</v>
      </c>
      <c r="B222" s="10">
        <f t="shared" si="28"/>
        <v>4207300</v>
      </c>
      <c r="C222" s="10" t="str">
        <f>CONCATENATE(VLOOKUP(F222,[1]源核类型!$A$2:$B$20,2,FALSE),"：位置",E222)</f>
        <v>破甲：位置2</v>
      </c>
      <c r="D222" s="10">
        <v>4</v>
      </c>
      <c r="E222" s="10">
        <v>2</v>
      </c>
      <c r="F222" s="10">
        <v>7</v>
      </c>
      <c r="G222" s="10">
        <v>300</v>
      </c>
      <c r="H222" s="10">
        <v>1</v>
      </c>
      <c r="I222" s="10">
        <v>7</v>
      </c>
      <c r="J222" s="10">
        <f>IFERROR(INDEX(Sheet3!E:E,MATCH(C222,Sheet3!A:A,0)),G222*10+H222*100)</f>
        <v>3100</v>
      </c>
      <c r="K222" s="10">
        <v>0</v>
      </c>
      <c r="L222" s="10">
        <f>IFERROR(INDEX(Sheet3!G:G,MATCH(C222,Sheet3!A:A,0)),G222*10+20000)</f>
        <v>23000</v>
      </c>
      <c r="M222" s="10">
        <v>3</v>
      </c>
      <c r="N222" s="10">
        <f>VLOOKUP(M222,Sheet2!I:J,2,0)</f>
        <v>4000</v>
      </c>
      <c r="O222" s="10">
        <v>0</v>
      </c>
      <c r="P222" s="10">
        <f t="shared" si="30"/>
        <v>3</v>
      </c>
      <c r="Q222" s="10">
        <v>0</v>
      </c>
    </row>
    <row r="223" spans="1:17" s="10" customFormat="1" ht="16.5" customHeight="1">
      <c r="A223" s="10" t="s">
        <v>39</v>
      </c>
      <c r="B223" s="10">
        <f t="shared" si="28"/>
        <v>4207400</v>
      </c>
      <c r="C223" s="10" t="str">
        <f>CONCATENATE(VLOOKUP(F223,[1]源核类型!$A$2:$B$20,2,FALSE),"：位置",E223)</f>
        <v>破甲：位置2</v>
      </c>
      <c r="D223" s="10">
        <v>4</v>
      </c>
      <c r="E223" s="10">
        <v>2</v>
      </c>
      <c r="F223" s="10">
        <v>7</v>
      </c>
      <c r="G223" s="10">
        <v>400</v>
      </c>
      <c r="H223" s="10">
        <v>1</v>
      </c>
      <c r="I223" s="10">
        <v>7</v>
      </c>
      <c r="J223" s="10">
        <f>IFERROR(INDEX(Sheet3!E:E,MATCH(C223,Sheet3!A:A,0)),G223*10+H223*100)</f>
        <v>4100</v>
      </c>
      <c r="K223" s="10">
        <v>0</v>
      </c>
      <c r="L223" s="10">
        <f>IFERROR(INDEX(Sheet3!G:G,MATCH(C223,Sheet3!A:A,0)),G223*10+20000)</f>
        <v>24000</v>
      </c>
      <c r="M223" s="10">
        <v>4</v>
      </c>
      <c r="N223" s="10">
        <f>VLOOKUP(M223,Sheet2!I:J,2,0)</f>
        <v>4500</v>
      </c>
      <c r="O223" s="10">
        <v>0</v>
      </c>
      <c r="P223" s="10">
        <f t="shared" ref="P223:P254" si="33">M223</f>
        <v>4</v>
      </c>
      <c r="Q223" s="10">
        <v>0</v>
      </c>
    </row>
    <row r="224" spans="1:17" s="10" customFormat="1" ht="16.5" customHeight="1">
      <c r="A224" s="10" t="s">
        <v>39</v>
      </c>
      <c r="B224" s="10">
        <f t="shared" si="28"/>
        <v>4207500</v>
      </c>
      <c r="C224" s="10" t="str">
        <f>CONCATENATE(VLOOKUP(F224,[1]源核类型!$A$2:$B$20,2,FALSE),"：位置",E224)</f>
        <v>破甲：位置2</v>
      </c>
      <c r="D224" s="10">
        <v>4</v>
      </c>
      <c r="E224" s="10">
        <v>2</v>
      </c>
      <c r="F224" s="10">
        <v>7</v>
      </c>
      <c r="G224" s="10">
        <v>500</v>
      </c>
      <c r="H224" s="10">
        <v>1</v>
      </c>
      <c r="I224" s="10">
        <v>7</v>
      </c>
      <c r="J224" s="10">
        <f>IFERROR(INDEX(Sheet3!E:E,MATCH(C224,Sheet3!A:A,0)),G224*10+H224*100)</f>
        <v>5100</v>
      </c>
      <c r="K224" s="10">
        <v>0</v>
      </c>
      <c r="L224" s="10">
        <f>IFERROR(INDEX(Sheet3!G:G,MATCH(C224,Sheet3!A:A,0)),G224*10+20000)</f>
        <v>25000</v>
      </c>
      <c r="M224" s="10">
        <v>5</v>
      </c>
      <c r="N224" s="10">
        <f>VLOOKUP(M224,Sheet2!I:J,2,0)</f>
        <v>5000</v>
      </c>
      <c r="O224" s="10">
        <v>0</v>
      </c>
      <c r="P224" s="10">
        <f t="shared" si="33"/>
        <v>5</v>
      </c>
      <c r="Q224" s="10">
        <v>0</v>
      </c>
    </row>
    <row r="225" spans="1:17" s="10" customFormat="1" ht="16.5" customHeight="1">
      <c r="A225" s="10" t="s">
        <v>39</v>
      </c>
      <c r="B225" s="10">
        <f t="shared" si="28"/>
        <v>4307100</v>
      </c>
      <c r="C225" s="10" t="str">
        <f>CONCATENATE(VLOOKUP(F225,[1]源核类型!$A$2:$B$20,2,FALSE),"：位置",E225)</f>
        <v>破甲：位置3</v>
      </c>
      <c r="D225" s="10">
        <v>4</v>
      </c>
      <c r="E225" s="10">
        <v>3</v>
      </c>
      <c r="F225" s="10">
        <v>7</v>
      </c>
      <c r="G225" s="10">
        <v>100</v>
      </c>
      <c r="H225" s="10">
        <v>2</v>
      </c>
      <c r="I225" s="10">
        <v>7</v>
      </c>
      <c r="J225" s="10">
        <f>IFERROR(INDEX(Sheet3!E:E,MATCH(C225,Sheet3!A:A,0)),G225*10+H225*100)</f>
        <v>1200</v>
      </c>
      <c r="K225" s="10">
        <v>0</v>
      </c>
      <c r="L225" s="10">
        <f>IFERROR(INDEX(Sheet3!G:G,MATCH(C225,Sheet3!A:A,0)),G225*10+20000)</f>
        <v>21000</v>
      </c>
      <c r="M225" s="10">
        <v>1</v>
      </c>
      <c r="N225" s="10">
        <f>VLOOKUP(M225,Sheet2!I:J,2,0)</f>
        <v>3000</v>
      </c>
      <c r="O225" s="10">
        <v>0</v>
      </c>
      <c r="P225" s="10">
        <f t="shared" si="33"/>
        <v>1</v>
      </c>
      <c r="Q225" s="10">
        <v>0</v>
      </c>
    </row>
    <row r="226" spans="1:17" s="10" customFormat="1" ht="16.5" customHeight="1">
      <c r="A226" s="10" t="s">
        <v>39</v>
      </c>
      <c r="B226" s="10">
        <f t="shared" si="28"/>
        <v>4307200</v>
      </c>
      <c r="C226" s="10" t="str">
        <f>CONCATENATE(VLOOKUP(F226,[1]源核类型!$A$2:$B$20,2,FALSE),"：位置",E226)</f>
        <v>破甲：位置3</v>
      </c>
      <c r="D226" s="10">
        <v>4</v>
      </c>
      <c r="E226" s="10">
        <v>3</v>
      </c>
      <c r="F226" s="10">
        <v>7</v>
      </c>
      <c r="G226" s="10">
        <v>200</v>
      </c>
      <c r="H226" s="10">
        <v>2</v>
      </c>
      <c r="I226" s="10">
        <v>7</v>
      </c>
      <c r="J226" s="10">
        <f>IFERROR(INDEX(Sheet3!E:E,MATCH(C226,Sheet3!A:A,0)),G226*10+H226*100)</f>
        <v>2200</v>
      </c>
      <c r="K226" s="10">
        <v>0</v>
      </c>
      <c r="L226" s="10">
        <f>IFERROR(INDEX(Sheet3!G:G,MATCH(C226,Sheet3!A:A,0)),G226*10+20000)</f>
        <v>22000</v>
      </c>
      <c r="M226" s="10">
        <v>2</v>
      </c>
      <c r="N226" s="10">
        <f>VLOOKUP(M226,Sheet2!I:J,2,0)</f>
        <v>3500</v>
      </c>
      <c r="O226" s="10">
        <v>0</v>
      </c>
      <c r="P226" s="10">
        <f t="shared" si="33"/>
        <v>2</v>
      </c>
      <c r="Q226" s="10">
        <v>0</v>
      </c>
    </row>
    <row r="227" spans="1:17" s="10" customFormat="1" ht="16.5" customHeight="1">
      <c r="A227" s="10" t="s">
        <v>39</v>
      </c>
      <c r="B227" s="10">
        <f t="shared" si="28"/>
        <v>4307300</v>
      </c>
      <c r="C227" s="10" t="str">
        <f>CONCATENATE(VLOOKUP(F227,[1]源核类型!$A$2:$B$20,2,FALSE),"：位置",E227)</f>
        <v>破甲：位置3</v>
      </c>
      <c r="D227" s="10">
        <v>4</v>
      </c>
      <c r="E227" s="10">
        <v>3</v>
      </c>
      <c r="F227" s="10">
        <v>7</v>
      </c>
      <c r="G227" s="10">
        <v>300</v>
      </c>
      <c r="H227" s="10">
        <v>2</v>
      </c>
      <c r="I227" s="10">
        <v>7</v>
      </c>
      <c r="J227" s="10">
        <f>IFERROR(INDEX(Sheet3!E:E,MATCH(C227,Sheet3!A:A,0)),G227*10+H227*100)</f>
        <v>3200</v>
      </c>
      <c r="K227" s="10">
        <v>0</v>
      </c>
      <c r="L227" s="10">
        <f>IFERROR(INDEX(Sheet3!G:G,MATCH(C227,Sheet3!A:A,0)),G227*10+20000)</f>
        <v>23000</v>
      </c>
      <c r="M227" s="10">
        <v>3</v>
      </c>
      <c r="N227" s="10">
        <f>VLOOKUP(M227,Sheet2!I:J,2,0)</f>
        <v>4000</v>
      </c>
      <c r="O227" s="10">
        <v>0</v>
      </c>
      <c r="P227" s="10">
        <f t="shared" si="33"/>
        <v>3</v>
      </c>
      <c r="Q227" s="10">
        <v>0</v>
      </c>
    </row>
    <row r="228" spans="1:17" s="10" customFormat="1" ht="16.5" customHeight="1">
      <c r="A228" s="10" t="s">
        <v>39</v>
      </c>
      <c r="B228" s="10">
        <f t="shared" si="28"/>
        <v>4307400</v>
      </c>
      <c r="C228" s="10" t="str">
        <f>CONCATENATE(VLOOKUP(F228,[1]源核类型!$A$2:$B$20,2,FALSE),"：位置",E228)</f>
        <v>破甲：位置3</v>
      </c>
      <c r="D228" s="10">
        <v>4</v>
      </c>
      <c r="E228" s="10">
        <v>3</v>
      </c>
      <c r="F228" s="10">
        <v>7</v>
      </c>
      <c r="G228" s="10">
        <v>400</v>
      </c>
      <c r="H228" s="10">
        <v>2</v>
      </c>
      <c r="I228" s="10">
        <v>7</v>
      </c>
      <c r="J228" s="10">
        <f>IFERROR(INDEX(Sheet3!E:E,MATCH(C228,Sheet3!A:A,0)),G228*10+H228*100)</f>
        <v>4200</v>
      </c>
      <c r="K228" s="10">
        <v>0</v>
      </c>
      <c r="L228" s="10">
        <f>IFERROR(INDEX(Sheet3!G:G,MATCH(C228,Sheet3!A:A,0)),G228*10+20000)</f>
        <v>24000</v>
      </c>
      <c r="M228" s="10">
        <v>4</v>
      </c>
      <c r="N228" s="10">
        <f>VLOOKUP(M228,Sheet2!I:J,2,0)</f>
        <v>4500</v>
      </c>
      <c r="O228" s="10">
        <v>0</v>
      </c>
      <c r="P228" s="10">
        <f t="shared" si="33"/>
        <v>4</v>
      </c>
      <c r="Q228" s="10">
        <v>0</v>
      </c>
    </row>
    <row r="229" spans="1:17" s="10" customFormat="1" ht="16.5" customHeight="1">
      <c r="A229" s="10" t="s">
        <v>39</v>
      </c>
      <c r="B229" s="10">
        <f t="shared" si="28"/>
        <v>4307500</v>
      </c>
      <c r="C229" s="10" t="str">
        <f>CONCATENATE(VLOOKUP(F229,[1]源核类型!$A$2:$B$20,2,FALSE),"：位置",E229)</f>
        <v>破甲：位置3</v>
      </c>
      <c r="D229" s="10">
        <v>4</v>
      </c>
      <c r="E229" s="10">
        <v>3</v>
      </c>
      <c r="F229" s="10">
        <v>7</v>
      </c>
      <c r="G229" s="10">
        <v>500</v>
      </c>
      <c r="H229" s="10">
        <v>2</v>
      </c>
      <c r="I229" s="10">
        <v>7</v>
      </c>
      <c r="J229" s="10">
        <f>IFERROR(INDEX(Sheet3!E:E,MATCH(C229,Sheet3!A:A,0)),G229*10+H229*100)</f>
        <v>5200</v>
      </c>
      <c r="K229" s="10">
        <v>0</v>
      </c>
      <c r="L229" s="10">
        <f>IFERROR(INDEX(Sheet3!G:G,MATCH(C229,Sheet3!A:A,0)),G229*10+20000)</f>
        <v>25000</v>
      </c>
      <c r="M229" s="10">
        <v>5</v>
      </c>
      <c r="N229" s="10">
        <f>VLOOKUP(M229,Sheet2!I:J,2,0)</f>
        <v>5000</v>
      </c>
      <c r="O229" s="10">
        <v>0</v>
      </c>
      <c r="P229" s="10">
        <f t="shared" si="33"/>
        <v>5</v>
      </c>
      <c r="Q229" s="10">
        <v>0</v>
      </c>
    </row>
    <row r="230" spans="1:17" s="10" customFormat="1" ht="16.5" customHeight="1">
      <c r="A230" s="10" t="s">
        <v>39</v>
      </c>
      <c r="B230" s="10">
        <f t="shared" si="28"/>
        <v>4407100</v>
      </c>
      <c r="C230" s="10" t="str">
        <f>CONCATENATE(VLOOKUP(F230,[1]源核类型!$A$2:$B$20,2,FALSE),"：位置",E230)</f>
        <v>破甲：位置4</v>
      </c>
      <c r="D230" s="10">
        <v>4</v>
      </c>
      <c r="E230" s="10">
        <v>4</v>
      </c>
      <c r="F230" s="10">
        <v>7</v>
      </c>
      <c r="G230" s="10">
        <v>100</v>
      </c>
      <c r="H230" s="10">
        <v>3</v>
      </c>
      <c r="I230" s="10">
        <v>7</v>
      </c>
      <c r="J230" s="10">
        <f>IFERROR(INDEX(Sheet3!E:E,MATCH(C230,Sheet3!A:A,0)),G230*10+H230*100)</f>
        <v>1300</v>
      </c>
      <c r="K230" s="10">
        <v>0</v>
      </c>
      <c r="L230" s="10">
        <f>IFERROR(INDEX(Sheet3!G:G,MATCH(C230,Sheet3!A:A,0)),G230*10+20000)</f>
        <v>21000</v>
      </c>
      <c r="M230" s="10">
        <v>1</v>
      </c>
      <c r="N230" s="10">
        <f>VLOOKUP(M230,Sheet2!I:J,2,0)</f>
        <v>3000</v>
      </c>
      <c r="O230" s="10">
        <v>0</v>
      </c>
      <c r="P230" s="10">
        <f t="shared" si="33"/>
        <v>1</v>
      </c>
      <c r="Q230" s="10">
        <v>0</v>
      </c>
    </row>
    <row r="231" spans="1:17" s="10" customFormat="1" ht="16.5" customHeight="1">
      <c r="A231" s="10" t="s">
        <v>39</v>
      </c>
      <c r="B231" s="10">
        <f t="shared" si="28"/>
        <v>4407200</v>
      </c>
      <c r="C231" s="10" t="str">
        <f>CONCATENATE(VLOOKUP(F231,[1]源核类型!$A$2:$B$20,2,FALSE),"：位置",E231)</f>
        <v>破甲：位置4</v>
      </c>
      <c r="D231" s="10">
        <v>4</v>
      </c>
      <c r="E231" s="10">
        <v>4</v>
      </c>
      <c r="F231" s="10">
        <v>7</v>
      </c>
      <c r="G231" s="10">
        <v>200</v>
      </c>
      <c r="H231" s="10">
        <v>3</v>
      </c>
      <c r="I231" s="10">
        <v>7</v>
      </c>
      <c r="J231" s="10">
        <f>IFERROR(INDEX(Sheet3!E:E,MATCH(C231,Sheet3!A:A,0)),G231*10+H231*100)</f>
        <v>2300</v>
      </c>
      <c r="K231" s="10">
        <v>0</v>
      </c>
      <c r="L231" s="10">
        <f>IFERROR(INDEX(Sheet3!G:G,MATCH(C231,Sheet3!A:A,0)),G231*10+20000)</f>
        <v>22000</v>
      </c>
      <c r="M231" s="10">
        <v>2</v>
      </c>
      <c r="N231" s="10">
        <f>VLOOKUP(M231,Sheet2!I:J,2,0)</f>
        <v>3500</v>
      </c>
      <c r="O231" s="10">
        <v>0</v>
      </c>
      <c r="P231" s="10">
        <f t="shared" si="33"/>
        <v>2</v>
      </c>
      <c r="Q231" s="10">
        <v>0</v>
      </c>
    </row>
    <row r="232" spans="1:17" s="10" customFormat="1" ht="16.5" customHeight="1">
      <c r="A232" s="10" t="s">
        <v>39</v>
      </c>
      <c r="B232" s="10">
        <f t="shared" si="28"/>
        <v>4407300</v>
      </c>
      <c r="C232" s="10" t="str">
        <f>CONCATENATE(VLOOKUP(F232,[1]源核类型!$A$2:$B$20,2,FALSE),"：位置",E232)</f>
        <v>破甲：位置4</v>
      </c>
      <c r="D232" s="10">
        <v>4</v>
      </c>
      <c r="E232" s="10">
        <v>4</v>
      </c>
      <c r="F232" s="10">
        <v>7</v>
      </c>
      <c r="G232" s="10">
        <v>300</v>
      </c>
      <c r="H232" s="10">
        <v>3</v>
      </c>
      <c r="I232" s="10">
        <v>7</v>
      </c>
      <c r="J232" s="10">
        <f>IFERROR(INDEX(Sheet3!E:E,MATCH(C232,Sheet3!A:A,0)),G232*10+H232*100)</f>
        <v>3300</v>
      </c>
      <c r="K232" s="10">
        <v>0</v>
      </c>
      <c r="L232" s="10">
        <f>IFERROR(INDEX(Sheet3!G:G,MATCH(C232,Sheet3!A:A,0)),G232*10+20000)</f>
        <v>23000</v>
      </c>
      <c r="M232" s="10">
        <v>3</v>
      </c>
      <c r="N232" s="10">
        <f>VLOOKUP(M232,Sheet2!I:J,2,0)</f>
        <v>4000</v>
      </c>
      <c r="O232" s="10">
        <v>0</v>
      </c>
      <c r="P232" s="10">
        <f t="shared" si="33"/>
        <v>3</v>
      </c>
      <c r="Q232" s="10">
        <v>0</v>
      </c>
    </row>
    <row r="233" spans="1:17" s="10" customFormat="1" ht="16.5" customHeight="1">
      <c r="A233" s="10" t="s">
        <v>39</v>
      </c>
      <c r="B233" s="10">
        <f t="shared" si="28"/>
        <v>4407400</v>
      </c>
      <c r="C233" s="10" t="str">
        <f>CONCATENATE(VLOOKUP(F233,[1]源核类型!$A$2:$B$20,2,FALSE),"：位置",E233)</f>
        <v>破甲：位置4</v>
      </c>
      <c r="D233" s="10">
        <v>4</v>
      </c>
      <c r="E233" s="10">
        <v>4</v>
      </c>
      <c r="F233" s="10">
        <v>7</v>
      </c>
      <c r="G233" s="10">
        <v>400</v>
      </c>
      <c r="H233" s="10">
        <v>3</v>
      </c>
      <c r="I233" s="10">
        <v>7</v>
      </c>
      <c r="J233" s="10">
        <f>IFERROR(INDEX(Sheet3!E:E,MATCH(C233,Sheet3!A:A,0)),G233*10+H233*100)</f>
        <v>4300</v>
      </c>
      <c r="K233" s="10">
        <v>0</v>
      </c>
      <c r="L233" s="10">
        <f>IFERROR(INDEX(Sheet3!G:G,MATCH(C233,Sheet3!A:A,0)),G233*10+20000)</f>
        <v>24000</v>
      </c>
      <c r="M233" s="10">
        <v>4</v>
      </c>
      <c r="N233" s="10">
        <f>VLOOKUP(M233,Sheet2!I:J,2,0)</f>
        <v>4500</v>
      </c>
      <c r="O233" s="10">
        <v>0</v>
      </c>
      <c r="P233" s="10">
        <f t="shared" si="33"/>
        <v>4</v>
      </c>
      <c r="Q233" s="10">
        <v>0</v>
      </c>
    </row>
    <row r="234" spans="1:17" s="10" customFormat="1" ht="16.5" customHeight="1">
      <c r="A234" s="10" t="s">
        <v>39</v>
      </c>
      <c r="B234" s="10">
        <f t="shared" si="28"/>
        <v>4407500</v>
      </c>
      <c r="C234" s="10" t="str">
        <f>CONCATENATE(VLOOKUP(F234,[1]源核类型!$A$2:$B$20,2,FALSE),"：位置",E234)</f>
        <v>破甲：位置4</v>
      </c>
      <c r="D234" s="10">
        <v>4</v>
      </c>
      <c r="E234" s="10">
        <v>4</v>
      </c>
      <c r="F234" s="10">
        <v>7</v>
      </c>
      <c r="G234" s="10">
        <v>500</v>
      </c>
      <c r="H234" s="10">
        <v>3</v>
      </c>
      <c r="I234" s="10">
        <v>7</v>
      </c>
      <c r="J234" s="10">
        <f>IFERROR(INDEX(Sheet3!E:E,MATCH(C234,Sheet3!A:A,0)),G234*10+H234*100)</f>
        <v>5300</v>
      </c>
      <c r="K234" s="10">
        <v>0</v>
      </c>
      <c r="L234" s="10">
        <f>IFERROR(INDEX(Sheet3!G:G,MATCH(C234,Sheet3!A:A,0)),G234*10+20000)</f>
        <v>25000</v>
      </c>
      <c r="M234" s="10">
        <v>5</v>
      </c>
      <c r="N234" s="10">
        <f>VLOOKUP(M234,Sheet2!I:J,2,0)</f>
        <v>5000</v>
      </c>
      <c r="O234" s="10">
        <v>0</v>
      </c>
      <c r="P234" s="10">
        <f t="shared" si="33"/>
        <v>5</v>
      </c>
      <c r="Q234" s="10">
        <v>0</v>
      </c>
    </row>
    <row r="235" spans="1:17" s="10" customFormat="1" ht="16.5" customHeight="1">
      <c r="A235" s="10" t="s">
        <v>39</v>
      </c>
      <c r="B235" s="10">
        <f t="shared" si="28"/>
        <v>4208100</v>
      </c>
      <c r="C235" s="10" t="str">
        <f>CONCATENATE(VLOOKUP(F235,[1]源核类型!$A$2:$B$20,2,FALSE),"：位置",E235)</f>
        <v>坚韧：位置2</v>
      </c>
      <c r="D235" s="10">
        <v>4</v>
      </c>
      <c r="E235" s="10">
        <v>2</v>
      </c>
      <c r="F235" s="10">
        <v>8</v>
      </c>
      <c r="G235" s="10">
        <v>100</v>
      </c>
      <c r="H235" s="10">
        <v>1</v>
      </c>
      <c r="I235" s="10">
        <v>8</v>
      </c>
      <c r="J235" s="10">
        <f>IFERROR(INDEX(Sheet3!E:E,MATCH(C235,Sheet3!A:A,0)),G235*10+H235*100)</f>
        <v>1100</v>
      </c>
      <c r="K235" s="10">
        <v>0</v>
      </c>
      <c r="L235" s="10">
        <f>IFERROR(INDEX(Sheet3!G:G,MATCH(C235,Sheet3!A:A,0)),G235*10+20000)</f>
        <v>21000</v>
      </c>
      <c r="M235" s="10">
        <v>1</v>
      </c>
      <c r="N235" s="10">
        <f>VLOOKUP(M235,Sheet2!I:J,2,0)</f>
        <v>3000</v>
      </c>
      <c r="O235" s="10">
        <v>0</v>
      </c>
      <c r="P235" s="10">
        <f t="shared" si="33"/>
        <v>1</v>
      </c>
      <c r="Q235" s="10">
        <v>0</v>
      </c>
    </row>
    <row r="236" spans="1:17" s="10" customFormat="1" ht="16.5" customHeight="1">
      <c r="A236" s="10" t="s">
        <v>39</v>
      </c>
      <c r="B236" s="10">
        <f t="shared" si="28"/>
        <v>4208200</v>
      </c>
      <c r="C236" s="10" t="str">
        <f>CONCATENATE(VLOOKUP(F236,[1]源核类型!$A$2:$B$20,2,FALSE),"：位置",E236)</f>
        <v>坚韧：位置2</v>
      </c>
      <c r="D236" s="10">
        <v>4</v>
      </c>
      <c r="E236" s="10">
        <v>2</v>
      </c>
      <c r="F236" s="10">
        <v>8</v>
      </c>
      <c r="G236" s="10">
        <v>200</v>
      </c>
      <c r="H236" s="10">
        <v>1</v>
      </c>
      <c r="I236" s="10">
        <v>8</v>
      </c>
      <c r="J236" s="10">
        <f>IFERROR(INDEX(Sheet3!E:E,MATCH(C236,Sheet3!A:A,0)),G236*10+H236*100)</f>
        <v>2100</v>
      </c>
      <c r="K236" s="10">
        <v>0</v>
      </c>
      <c r="L236" s="10">
        <f>IFERROR(INDEX(Sheet3!G:G,MATCH(C236,Sheet3!A:A,0)),G236*10+20000)</f>
        <v>22000</v>
      </c>
      <c r="M236" s="10">
        <v>2</v>
      </c>
      <c r="N236" s="10">
        <f>VLOOKUP(M236,Sheet2!I:J,2,0)</f>
        <v>3500</v>
      </c>
      <c r="O236" s="10">
        <v>0</v>
      </c>
      <c r="P236" s="10">
        <f t="shared" si="33"/>
        <v>2</v>
      </c>
      <c r="Q236" s="10">
        <v>0</v>
      </c>
    </row>
    <row r="237" spans="1:17" s="10" customFormat="1" ht="16.5" customHeight="1">
      <c r="A237" s="10" t="s">
        <v>39</v>
      </c>
      <c r="B237" s="10">
        <f t="shared" si="28"/>
        <v>4208300</v>
      </c>
      <c r="C237" s="10" t="str">
        <f>CONCATENATE(VLOOKUP(F237,[1]源核类型!$A$2:$B$20,2,FALSE),"：位置",E237)</f>
        <v>坚韧：位置2</v>
      </c>
      <c r="D237" s="10">
        <v>4</v>
      </c>
      <c r="E237" s="10">
        <v>2</v>
      </c>
      <c r="F237" s="10">
        <v>8</v>
      </c>
      <c r="G237" s="10">
        <v>300</v>
      </c>
      <c r="H237" s="10">
        <v>1</v>
      </c>
      <c r="I237" s="10">
        <v>8</v>
      </c>
      <c r="J237" s="10">
        <f>IFERROR(INDEX(Sheet3!E:E,MATCH(C237,Sheet3!A:A,0)),G237*10+H237*100)</f>
        <v>3100</v>
      </c>
      <c r="K237" s="10">
        <v>0</v>
      </c>
      <c r="L237" s="10">
        <f>IFERROR(INDEX(Sheet3!G:G,MATCH(C237,Sheet3!A:A,0)),G237*10+20000)</f>
        <v>23000</v>
      </c>
      <c r="M237" s="10">
        <v>3</v>
      </c>
      <c r="N237" s="10">
        <f>VLOOKUP(M237,Sheet2!I:J,2,0)</f>
        <v>4000</v>
      </c>
      <c r="O237" s="10">
        <v>0</v>
      </c>
      <c r="P237" s="10">
        <f t="shared" si="33"/>
        <v>3</v>
      </c>
      <c r="Q237" s="10">
        <v>0</v>
      </c>
    </row>
    <row r="238" spans="1:17" s="10" customFormat="1" ht="16.5" customHeight="1">
      <c r="A238" s="10" t="s">
        <v>39</v>
      </c>
      <c r="B238" s="10">
        <f t="shared" si="28"/>
        <v>4208400</v>
      </c>
      <c r="C238" s="10" t="str">
        <f>CONCATENATE(VLOOKUP(F238,[1]源核类型!$A$2:$B$20,2,FALSE),"：位置",E238)</f>
        <v>坚韧：位置2</v>
      </c>
      <c r="D238" s="10">
        <v>4</v>
      </c>
      <c r="E238" s="10">
        <v>2</v>
      </c>
      <c r="F238" s="10">
        <v>8</v>
      </c>
      <c r="G238" s="10">
        <v>400</v>
      </c>
      <c r="H238" s="10">
        <v>1</v>
      </c>
      <c r="I238" s="10">
        <v>8</v>
      </c>
      <c r="J238" s="10">
        <f>IFERROR(INDEX(Sheet3!E:E,MATCH(C238,Sheet3!A:A,0)),G238*10+H238*100)</f>
        <v>4100</v>
      </c>
      <c r="K238" s="10">
        <v>0</v>
      </c>
      <c r="L238" s="10">
        <f>IFERROR(INDEX(Sheet3!G:G,MATCH(C238,Sheet3!A:A,0)),G238*10+20000)</f>
        <v>24000</v>
      </c>
      <c r="M238" s="10">
        <v>4</v>
      </c>
      <c r="N238" s="10">
        <f>VLOOKUP(M238,Sheet2!I:J,2,0)</f>
        <v>4500</v>
      </c>
      <c r="O238" s="10">
        <v>0</v>
      </c>
      <c r="P238" s="10">
        <f t="shared" si="33"/>
        <v>4</v>
      </c>
      <c r="Q238" s="10">
        <v>0</v>
      </c>
    </row>
    <row r="239" spans="1:17" s="10" customFormat="1" ht="16.5" customHeight="1">
      <c r="A239" s="10" t="s">
        <v>39</v>
      </c>
      <c r="B239" s="10">
        <f t="shared" si="28"/>
        <v>4208500</v>
      </c>
      <c r="C239" s="10" t="str">
        <f>CONCATENATE(VLOOKUP(F239,[1]源核类型!$A$2:$B$20,2,FALSE),"：位置",E239)</f>
        <v>坚韧：位置2</v>
      </c>
      <c r="D239" s="10">
        <v>4</v>
      </c>
      <c r="E239" s="10">
        <v>2</v>
      </c>
      <c r="F239" s="10">
        <v>8</v>
      </c>
      <c r="G239" s="10">
        <v>500</v>
      </c>
      <c r="H239" s="10">
        <v>1</v>
      </c>
      <c r="I239" s="10">
        <v>8</v>
      </c>
      <c r="J239" s="10">
        <f>IFERROR(INDEX(Sheet3!E:E,MATCH(C239,Sheet3!A:A,0)),G239*10+H239*100)</f>
        <v>5100</v>
      </c>
      <c r="K239" s="10">
        <v>0</v>
      </c>
      <c r="L239" s="10">
        <f>IFERROR(INDEX(Sheet3!G:G,MATCH(C239,Sheet3!A:A,0)),G239*10+20000)</f>
        <v>25000</v>
      </c>
      <c r="M239" s="10">
        <v>5</v>
      </c>
      <c r="N239" s="10">
        <f>VLOOKUP(M239,Sheet2!I:J,2,0)</f>
        <v>5000</v>
      </c>
      <c r="O239" s="10">
        <v>0</v>
      </c>
      <c r="P239" s="10">
        <f t="shared" si="33"/>
        <v>5</v>
      </c>
      <c r="Q239" s="10">
        <v>0</v>
      </c>
    </row>
    <row r="240" spans="1:17" s="10" customFormat="1" ht="16.5" customHeight="1">
      <c r="A240" s="10" t="s">
        <v>39</v>
      </c>
      <c r="B240" s="10">
        <f t="shared" si="28"/>
        <v>4308100</v>
      </c>
      <c r="C240" s="10" t="str">
        <f>CONCATENATE(VLOOKUP(F240,[1]源核类型!$A$2:$B$20,2,FALSE),"：位置",E240)</f>
        <v>坚韧：位置3</v>
      </c>
      <c r="D240" s="10">
        <v>4</v>
      </c>
      <c r="E240" s="10">
        <v>3</v>
      </c>
      <c r="F240" s="10">
        <v>8</v>
      </c>
      <c r="G240" s="10">
        <v>100</v>
      </c>
      <c r="H240" s="10">
        <v>2</v>
      </c>
      <c r="I240" s="10">
        <v>8</v>
      </c>
      <c r="J240" s="10">
        <f>IFERROR(INDEX(Sheet3!E:E,MATCH(C240,Sheet3!A:A,0)),G240*10+H240*100)</f>
        <v>1200</v>
      </c>
      <c r="K240" s="10">
        <v>0</v>
      </c>
      <c r="L240" s="10">
        <f>IFERROR(INDEX(Sheet3!G:G,MATCH(C240,Sheet3!A:A,0)),G240*10+20000)</f>
        <v>21000</v>
      </c>
      <c r="M240" s="10">
        <v>1</v>
      </c>
      <c r="N240" s="10">
        <f>VLOOKUP(M240,Sheet2!I:J,2,0)</f>
        <v>3000</v>
      </c>
      <c r="O240" s="10">
        <v>0</v>
      </c>
      <c r="P240" s="10">
        <f t="shared" si="33"/>
        <v>1</v>
      </c>
      <c r="Q240" s="10">
        <v>0</v>
      </c>
    </row>
    <row r="241" spans="1:17" s="10" customFormat="1" ht="16.5" customHeight="1">
      <c r="A241" s="10" t="s">
        <v>39</v>
      </c>
      <c r="B241" s="10">
        <f t="shared" ref="B241:B304" si="34">D241*1000000+E241*100000+F241*1000+G241</f>
        <v>4308200</v>
      </c>
      <c r="C241" s="10" t="str">
        <f>CONCATENATE(VLOOKUP(F241,[1]源核类型!$A$2:$B$20,2,FALSE),"：位置",E241)</f>
        <v>坚韧：位置3</v>
      </c>
      <c r="D241" s="10">
        <v>4</v>
      </c>
      <c r="E241" s="10">
        <v>3</v>
      </c>
      <c r="F241" s="10">
        <v>8</v>
      </c>
      <c r="G241" s="10">
        <v>200</v>
      </c>
      <c r="H241" s="10">
        <v>2</v>
      </c>
      <c r="I241" s="10">
        <v>8</v>
      </c>
      <c r="J241" s="10">
        <f>IFERROR(INDEX(Sheet3!E:E,MATCH(C241,Sheet3!A:A,0)),G241*10+H241*100)</f>
        <v>2200</v>
      </c>
      <c r="K241" s="10">
        <v>0</v>
      </c>
      <c r="L241" s="10">
        <f>IFERROR(INDEX(Sheet3!G:G,MATCH(C241,Sheet3!A:A,0)),G241*10+20000)</f>
        <v>22000</v>
      </c>
      <c r="M241" s="10">
        <v>2</v>
      </c>
      <c r="N241" s="10">
        <f>VLOOKUP(M241,Sheet2!I:J,2,0)</f>
        <v>3500</v>
      </c>
      <c r="O241" s="10">
        <v>0</v>
      </c>
      <c r="P241" s="10">
        <f t="shared" si="33"/>
        <v>2</v>
      </c>
      <c r="Q241" s="10">
        <v>0</v>
      </c>
    </row>
    <row r="242" spans="1:17" s="10" customFormat="1" ht="16.5" customHeight="1">
      <c r="A242" s="10" t="s">
        <v>39</v>
      </c>
      <c r="B242" s="10">
        <f t="shared" si="34"/>
        <v>4308300</v>
      </c>
      <c r="C242" s="10" t="str">
        <f>CONCATENATE(VLOOKUP(F242,[1]源核类型!$A$2:$B$20,2,FALSE),"：位置",E242)</f>
        <v>坚韧：位置3</v>
      </c>
      <c r="D242" s="10">
        <v>4</v>
      </c>
      <c r="E242" s="10">
        <v>3</v>
      </c>
      <c r="F242" s="10">
        <v>8</v>
      </c>
      <c r="G242" s="10">
        <v>300</v>
      </c>
      <c r="H242" s="10">
        <v>2</v>
      </c>
      <c r="I242" s="10">
        <v>8</v>
      </c>
      <c r="J242" s="10">
        <f>IFERROR(INDEX(Sheet3!E:E,MATCH(C242,Sheet3!A:A,0)),G242*10+H242*100)</f>
        <v>3200</v>
      </c>
      <c r="K242" s="10">
        <v>0</v>
      </c>
      <c r="L242" s="10">
        <f>IFERROR(INDEX(Sheet3!G:G,MATCH(C242,Sheet3!A:A,0)),G242*10+20000)</f>
        <v>23000</v>
      </c>
      <c r="M242" s="10">
        <v>3</v>
      </c>
      <c r="N242" s="10">
        <f>VLOOKUP(M242,Sheet2!I:J,2,0)</f>
        <v>4000</v>
      </c>
      <c r="O242" s="10">
        <v>0</v>
      </c>
      <c r="P242" s="10">
        <f t="shared" si="33"/>
        <v>3</v>
      </c>
      <c r="Q242" s="10">
        <v>0</v>
      </c>
    </row>
    <row r="243" spans="1:17" s="10" customFormat="1" ht="16.5" customHeight="1">
      <c r="A243" s="10" t="s">
        <v>39</v>
      </c>
      <c r="B243" s="10">
        <f t="shared" si="34"/>
        <v>4308400</v>
      </c>
      <c r="C243" s="10" t="str">
        <f>CONCATENATE(VLOOKUP(F243,[1]源核类型!$A$2:$B$20,2,FALSE),"：位置",E243)</f>
        <v>坚韧：位置3</v>
      </c>
      <c r="D243" s="10">
        <v>4</v>
      </c>
      <c r="E243" s="10">
        <v>3</v>
      </c>
      <c r="F243" s="10">
        <v>8</v>
      </c>
      <c r="G243" s="10">
        <v>400</v>
      </c>
      <c r="H243" s="10">
        <v>2</v>
      </c>
      <c r="I243" s="10">
        <v>8</v>
      </c>
      <c r="J243" s="10">
        <f>IFERROR(INDEX(Sheet3!E:E,MATCH(C243,Sheet3!A:A,0)),G243*10+H243*100)</f>
        <v>4200</v>
      </c>
      <c r="K243" s="10">
        <v>0</v>
      </c>
      <c r="L243" s="10">
        <f>IFERROR(INDEX(Sheet3!G:G,MATCH(C243,Sheet3!A:A,0)),G243*10+20000)</f>
        <v>24000</v>
      </c>
      <c r="M243" s="10">
        <v>4</v>
      </c>
      <c r="N243" s="10">
        <f>VLOOKUP(M243,Sheet2!I:J,2,0)</f>
        <v>4500</v>
      </c>
      <c r="O243" s="10">
        <v>0</v>
      </c>
      <c r="P243" s="10">
        <f t="shared" si="33"/>
        <v>4</v>
      </c>
      <c r="Q243" s="10">
        <v>0</v>
      </c>
    </row>
    <row r="244" spans="1:17" s="10" customFormat="1" ht="16.5" customHeight="1">
      <c r="A244" s="10" t="s">
        <v>39</v>
      </c>
      <c r="B244" s="10">
        <f t="shared" si="34"/>
        <v>4308500</v>
      </c>
      <c r="C244" s="10" t="str">
        <f>CONCATENATE(VLOOKUP(F244,[1]源核类型!$A$2:$B$20,2,FALSE),"：位置",E244)</f>
        <v>坚韧：位置3</v>
      </c>
      <c r="D244" s="10">
        <v>4</v>
      </c>
      <c r="E244" s="10">
        <v>3</v>
      </c>
      <c r="F244" s="10">
        <v>8</v>
      </c>
      <c r="G244" s="10">
        <v>500</v>
      </c>
      <c r="H244" s="10">
        <v>2</v>
      </c>
      <c r="I244" s="10">
        <v>8</v>
      </c>
      <c r="J244" s="10">
        <f>IFERROR(INDEX(Sheet3!E:E,MATCH(C244,Sheet3!A:A,0)),G244*10+H244*100)</f>
        <v>5200</v>
      </c>
      <c r="K244" s="10">
        <v>0</v>
      </c>
      <c r="L244" s="10">
        <f>IFERROR(INDEX(Sheet3!G:G,MATCH(C244,Sheet3!A:A,0)),G244*10+20000)</f>
        <v>25000</v>
      </c>
      <c r="M244" s="10">
        <v>5</v>
      </c>
      <c r="N244" s="10">
        <f>VLOOKUP(M244,Sheet2!I:J,2,0)</f>
        <v>5000</v>
      </c>
      <c r="O244" s="10">
        <v>0</v>
      </c>
      <c r="P244" s="10">
        <f t="shared" si="33"/>
        <v>5</v>
      </c>
      <c r="Q244" s="10">
        <v>0</v>
      </c>
    </row>
    <row r="245" spans="1:17" s="10" customFormat="1" ht="16.5" customHeight="1">
      <c r="A245" s="10" t="s">
        <v>39</v>
      </c>
      <c r="B245" s="10">
        <f t="shared" si="34"/>
        <v>4408100</v>
      </c>
      <c r="C245" s="10" t="str">
        <f>CONCATENATE(VLOOKUP(F245,[1]源核类型!$A$2:$B$20,2,FALSE),"：位置",E245)</f>
        <v>坚韧：位置4</v>
      </c>
      <c r="D245" s="10">
        <v>4</v>
      </c>
      <c r="E245" s="10">
        <v>4</v>
      </c>
      <c r="F245" s="10">
        <v>8</v>
      </c>
      <c r="G245" s="10">
        <v>100</v>
      </c>
      <c r="H245" s="10">
        <v>3</v>
      </c>
      <c r="I245" s="10">
        <v>8</v>
      </c>
      <c r="J245" s="10">
        <f>IFERROR(INDEX(Sheet3!E:E,MATCH(C245,Sheet3!A:A,0)),G245*10+H245*100)</f>
        <v>1300</v>
      </c>
      <c r="K245" s="10">
        <v>0</v>
      </c>
      <c r="L245" s="10">
        <f>IFERROR(INDEX(Sheet3!G:G,MATCH(C245,Sheet3!A:A,0)),G245*10+20000)</f>
        <v>21000</v>
      </c>
      <c r="M245" s="10">
        <v>1</v>
      </c>
      <c r="N245" s="10">
        <f>VLOOKUP(M245,Sheet2!I:J,2,0)</f>
        <v>3000</v>
      </c>
      <c r="O245" s="10">
        <v>0</v>
      </c>
      <c r="P245" s="10">
        <f t="shared" si="33"/>
        <v>1</v>
      </c>
      <c r="Q245" s="10">
        <v>0</v>
      </c>
    </row>
    <row r="246" spans="1:17" s="10" customFormat="1" ht="16.5" customHeight="1">
      <c r="A246" s="10" t="s">
        <v>39</v>
      </c>
      <c r="B246" s="10">
        <f t="shared" si="34"/>
        <v>4408200</v>
      </c>
      <c r="C246" s="10" t="str">
        <f>CONCATENATE(VLOOKUP(F246,[1]源核类型!$A$2:$B$20,2,FALSE),"：位置",E246)</f>
        <v>坚韧：位置4</v>
      </c>
      <c r="D246" s="10">
        <v>4</v>
      </c>
      <c r="E246" s="10">
        <v>4</v>
      </c>
      <c r="F246" s="10">
        <v>8</v>
      </c>
      <c r="G246" s="10">
        <v>200</v>
      </c>
      <c r="H246" s="10">
        <v>3</v>
      </c>
      <c r="I246" s="10">
        <v>8</v>
      </c>
      <c r="J246" s="10">
        <f>IFERROR(INDEX(Sheet3!E:E,MATCH(C246,Sheet3!A:A,0)),G246*10+H246*100)</f>
        <v>2300</v>
      </c>
      <c r="K246" s="10">
        <v>0</v>
      </c>
      <c r="L246" s="10">
        <f>IFERROR(INDEX(Sheet3!G:G,MATCH(C246,Sheet3!A:A,0)),G246*10+20000)</f>
        <v>22000</v>
      </c>
      <c r="M246" s="10">
        <v>2</v>
      </c>
      <c r="N246" s="10">
        <f>VLOOKUP(M246,Sheet2!I:J,2,0)</f>
        <v>3500</v>
      </c>
      <c r="O246" s="10">
        <v>0</v>
      </c>
      <c r="P246" s="10">
        <f t="shared" si="33"/>
        <v>2</v>
      </c>
      <c r="Q246" s="10">
        <v>0</v>
      </c>
    </row>
    <row r="247" spans="1:17" s="10" customFormat="1" ht="16.5" customHeight="1">
      <c r="A247" s="10" t="s">
        <v>39</v>
      </c>
      <c r="B247" s="10">
        <f t="shared" si="34"/>
        <v>4408300</v>
      </c>
      <c r="C247" s="10" t="str">
        <f>CONCATENATE(VLOOKUP(F247,[1]源核类型!$A$2:$B$20,2,FALSE),"：位置",E247)</f>
        <v>坚韧：位置4</v>
      </c>
      <c r="D247" s="10">
        <v>4</v>
      </c>
      <c r="E247" s="10">
        <v>4</v>
      </c>
      <c r="F247" s="10">
        <v>8</v>
      </c>
      <c r="G247" s="10">
        <v>300</v>
      </c>
      <c r="H247" s="10">
        <v>3</v>
      </c>
      <c r="I247" s="10">
        <v>8</v>
      </c>
      <c r="J247" s="10">
        <f>IFERROR(INDEX(Sheet3!E:E,MATCH(C247,Sheet3!A:A,0)),G247*10+H247*100)</f>
        <v>3300</v>
      </c>
      <c r="K247" s="10">
        <v>0</v>
      </c>
      <c r="L247" s="10">
        <f>IFERROR(INDEX(Sheet3!G:G,MATCH(C247,Sheet3!A:A,0)),G247*10+20000)</f>
        <v>23000</v>
      </c>
      <c r="M247" s="10">
        <v>3</v>
      </c>
      <c r="N247" s="10">
        <f>VLOOKUP(M247,Sheet2!I:J,2,0)</f>
        <v>4000</v>
      </c>
      <c r="O247" s="10">
        <v>0</v>
      </c>
      <c r="P247" s="10">
        <f t="shared" si="33"/>
        <v>3</v>
      </c>
      <c r="Q247" s="10">
        <v>0</v>
      </c>
    </row>
    <row r="248" spans="1:17" s="10" customFormat="1" ht="16.5" customHeight="1">
      <c r="A248" s="10" t="s">
        <v>39</v>
      </c>
      <c r="B248" s="10">
        <f t="shared" si="34"/>
        <v>4408400</v>
      </c>
      <c r="C248" s="10" t="str">
        <f>CONCATENATE(VLOOKUP(F248,[1]源核类型!$A$2:$B$20,2,FALSE),"：位置",E248)</f>
        <v>坚韧：位置4</v>
      </c>
      <c r="D248" s="10">
        <v>4</v>
      </c>
      <c r="E248" s="10">
        <v>4</v>
      </c>
      <c r="F248" s="10">
        <v>8</v>
      </c>
      <c r="G248" s="10">
        <v>400</v>
      </c>
      <c r="H248" s="10">
        <v>3</v>
      </c>
      <c r="I248" s="10">
        <v>8</v>
      </c>
      <c r="J248" s="10">
        <f>IFERROR(INDEX(Sheet3!E:E,MATCH(C248,Sheet3!A:A,0)),G248*10+H248*100)</f>
        <v>4300</v>
      </c>
      <c r="K248" s="10">
        <v>0</v>
      </c>
      <c r="L248" s="10">
        <f>IFERROR(INDEX(Sheet3!G:G,MATCH(C248,Sheet3!A:A,0)),G248*10+20000)</f>
        <v>24000</v>
      </c>
      <c r="M248" s="10">
        <v>4</v>
      </c>
      <c r="N248" s="10">
        <f>VLOOKUP(M248,Sheet2!I:J,2,0)</f>
        <v>4500</v>
      </c>
      <c r="O248" s="10">
        <v>0</v>
      </c>
      <c r="P248" s="10">
        <f t="shared" si="33"/>
        <v>4</v>
      </c>
      <c r="Q248" s="10">
        <v>0</v>
      </c>
    </row>
    <row r="249" spans="1:17" s="10" customFormat="1" ht="16.5" customHeight="1">
      <c r="A249" s="10" t="s">
        <v>39</v>
      </c>
      <c r="B249" s="10">
        <f t="shared" si="34"/>
        <v>4408500</v>
      </c>
      <c r="C249" s="10" t="str">
        <f>CONCATENATE(VLOOKUP(F249,[1]源核类型!$A$2:$B$20,2,FALSE),"：位置",E249)</f>
        <v>坚韧：位置4</v>
      </c>
      <c r="D249" s="10">
        <v>4</v>
      </c>
      <c r="E249" s="10">
        <v>4</v>
      </c>
      <c r="F249" s="10">
        <v>8</v>
      </c>
      <c r="G249" s="10">
        <v>500</v>
      </c>
      <c r="H249" s="10">
        <v>3</v>
      </c>
      <c r="I249" s="10">
        <v>8</v>
      </c>
      <c r="J249" s="10">
        <f>IFERROR(INDEX(Sheet3!E:E,MATCH(C249,Sheet3!A:A,0)),G249*10+H249*100)</f>
        <v>5300</v>
      </c>
      <c r="K249" s="10">
        <v>0</v>
      </c>
      <c r="L249" s="10">
        <f>IFERROR(INDEX(Sheet3!G:G,MATCH(C249,Sheet3!A:A,0)),G249*10+20000)</f>
        <v>25000</v>
      </c>
      <c r="M249" s="10">
        <v>5</v>
      </c>
      <c r="N249" s="10">
        <f>VLOOKUP(M249,Sheet2!I:J,2,0)</f>
        <v>5000</v>
      </c>
      <c r="O249" s="10">
        <v>0</v>
      </c>
      <c r="P249" s="10">
        <f t="shared" si="33"/>
        <v>5</v>
      </c>
      <c r="Q249" s="10">
        <v>0</v>
      </c>
    </row>
    <row r="250" spans="1:17" s="10" customFormat="1" ht="16.5" customHeight="1">
      <c r="A250" s="10" t="s">
        <v>39</v>
      </c>
      <c r="B250" s="10">
        <f t="shared" si="34"/>
        <v>4209100</v>
      </c>
      <c r="C250" s="10" t="str">
        <f>CONCATENATE(VLOOKUP(F250,[1]源核类型!$A$2:$B$20,2,FALSE),"：位置",E250)</f>
        <v>钢骨：位置2</v>
      </c>
      <c r="D250" s="10">
        <v>4</v>
      </c>
      <c r="E250" s="10">
        <v>2</v>
      </c>
      <c r="F250" s="10">
        <v>9</v>
      </c>
      <c r="G250" s="10">
        <v>100</v>
      </c>
      <c r="H250" s="10">
        <v>1</v>
      </c>
      <c r="I250" s="10">
        <v>9</v>
      </c>
      <c r="J250" s="10">
        <f>IFERROR(INDEX(Sheet3!E:E,MATCH(C250,Sheet3!A:A,0)),G250*10+H250*100)</f>
        <v>1100</v>
      </c>
      <c r="K250" s="10">
        <v>0</v>
      </c>
      <c r="L250" s="10">
        <f>IFERROR(INDEX(Sheet3!G:G,MATCH(C250,Sheet3!A:A,0)),G250*10+20000)</f>
        <v>21000</v>
      </c>
      <c r="M250" s="10">
        <v>1</v>
      </c>
      <c r="N250" s="10">
        <f>VLOOKUP(M250,Sheet2!I:J,2,0)</f>
        <v>3000</v>
      </c>
      <c r="O250" s="10">
        <v>0</v>
      </c>
      <c r="P250" s="10">
        <f t="shared" si="33"/>
        <v>1</v>
      </c>
      <c r="Q250" s="10">
        <v>0</v>
      </c>
    </row>
    <row r="251" spans="1:17" s="10" customFormat="1" ht="16.5" customHeight="1">
      <c r="A251" s="10" t="s">
        <v>39</v>
      </c>
      <c r="B251" s="10">
        <f t="shared" si="34"/>
        <v>4209200</v>
      </c>
      <c r="C251" s="10" t="str">
        <f>CONCATENATE(VLOOKUP(F251,[1]源核类型!$A$2:$B$20,2,FALSE),"：位置",E251)</f>
        <v>钢骨：位置2</v>
      </c>
      <c r="D251" s="10">
        <v>4</v>
      </c>
      <c r="E251" s="10">
        <v>2</v>
      </c>
      <c r="F251" s="10">
        <v>9</v>
      </c>
      <c r="G251" s="10">
        <v>200</v>
      </c>
      <c r="H251" s="10">
        <v>1</v>
      </c>
      <c r="I251" s="10">
        <v>9</v>
      </c>
      <c r="J251" s="10">
        <f>IFERROR(INDEX(Sheet3!E:E,MATCH(C251,Sheet3!A:A,0)),G251*10+H251*100)</f>
        <v>2100</v>
      </c>
      <c r="K251" s="10">
        <v>0</v>
      </c>
      <c r="L251" s="10">
        <f>IFERROR(INDEX(Sheet3!G:G,MATCH(C251,Sheet3!A:A,0)),G251*10+20000)</f>
        <v>22000</v>
      </c>
      <c r="M251" s="10">
        <v>2</v>
      </c>
      <c r="N251" s="10">
        <f>VLOOKUP(M251,Sheet2!I:J,2,0)</f>
        <v>3500</v>
      </c>
      <c r="O251" s="10">
        <v>0</v>
      </c>
      <c r="P251" s="10">
        <f t="shared" si="33"/>
        <v>2</v>
      </c>
      <c r="Q251" s="10">
        <v>0</v>
      </c>
    </row>
    <row r="252" spans="1:17" s="10" customFormat="1" ht="16.5" customHeight="1">
      <c r="A252" s="10" t="s">
        <v>39</v>
      </c>
      <c r="B252" s="10">
        <f t="shared" si="34"/>
        <v>4209300</v>
      </c>
      <c r="C252" s="10" t="str">
        <f>CONCATENATE(VLOOKUP(F252,[1]源核类型!$A$2:$B$20,2,FALSE),"：位置",E252)</f>
        <v>钢骨：位置2</v>
      </c>
      <c r="D252" s="10">
        <v>4</v>
      </c>
      <c r="E252" s="10">
        <v>2</v>
      </c>
      <c r="F252" s="10">
        <v>9</v>
      </c>
      <c r="G252" s="10">
        <v>300</v>
      </c>
      <c r="H252" s="10">
        <v>1</v>
      </c>
      <c r="I252" s="10">
        <v>9</v>
      </c>
      <c r="J252" s="10">
        <f>IFERROR(INDEX(Sheet3!E:E,MATCH(C252,Sheet3!A:A,0)),G252*10+H252*100)</f>
        <v>3100</v>
      </c>
      <c r="K252" s="10">
        <v>0</v>
      </c>
      <c r="L252" s="10">
        <f>IFERROR(INDEX(Sheet3!G:G,MATCH(C252,Sheet3!A:A,0)),G252*10+20000)</f>
        <v>23000</v>
      </c>
      <c r="M252" s="10">
        <v>3</v>
      </c>
      <c r="N252" s="10">
        <f>VLOOKUP(M252,Sheet2!I:J,2,0)</f>
        <v>4000</v>
      </c>
      <c r="O252" s="10">
        <v>0</v>
      </c>
      <c r="P252" s="10">
        <f t="shared" si="33"/>
        <v>3</v>
      </c>
      <c r="Q252" s="10">
        <v>0</v>
      </c>
    </row>
    <row r="253" spans="1:17" s="10" customFormat="1" ht="16.5" customHeight="1">
      <c r="A253" s="10" t="s">
        <v>39</v>
      </c>
      <c r="B253" s="10">
        <f t="shared" si="34"/>
        <v>4209400</v>
      </c>
      <c r="C253" s="10" t="str">
        <f>CONCATENATE(VLOOKUP(F253,[1]源核类型!$A$2:$B$20,2,FALSE),"：位置",E253)</f>
        <v>钢骨：位置2</v>
      </c>
      <c r="D253" s="10">
        <v>4</v>
      </c>
      <c r="E253" s="10">
        <v>2</v>
      </c>
      <c r="F253" s="10">
        <v>9</v>
      </c>
      <c r="G253" s="10">
        <v>400</v>
      </c>
      <c r="H253" s="10">
        <v>1</v>
      </c>
      <c r="I253" s="10">
        <v>9</v>
      </c>
      <c r="J253" s="10">
        <f>IFERROR(INDEX(Sheet3!E:E,MATCH(C253,Sheet3!A:A,0)),G253*10+H253*100)</f>
        <v>4100</v>
      </c>
      <c r="K253" s="10">
        <v>0</v>
      </c>
      <c r="L253" s="10">
        <f>IFERROR(INDEX(Sheet3!G:G,MATCH(C253,Sheet3!A:A,0)),G253*10+20000)</f>
        <v>24000</v>
      </c>
      <c r="M253" s="10">
        <v>4</v>
      </c>
      <c r="N253" s="10">
        <f>VLOOKUP(M253,Sheet2!I:J,2,0)</f>
        <v>4500</v>
      </c>
      <c r="O253" s="10">
        <v>0</v>
      </c>
      <c r="P253" s="10">
        <f t="shared" si="33"/>
        <v>4</v>
      </c>
      <c r="Q253" s="10">
        <v>0</v>
      </c>
    </row>
    <row r="254" spans="1:17" s="10" customFormat="1" ht="16.5" customHeight="1">
      <c r="A254" s="10" t="s">
        <v>39</v>
      </c>
      <c r="B254" s="10">
        <f t="shared" si="34"/>
        <v>4209500</v>
      </c>
      <c r="C254" s="10" t="str">
        <f>CONCATENATE(VLOOKUP(F254,[1]源核类型!$A$2:$B$20,2,FALSE),"：位置",E254)</f>
        <v>钢骨：位置2</v>
      </c>
      <c r="D254" s="10">
        <v>4</v>
      </c>
      <c r="E254" s="10">
        <v>2</v>
      </c>
      <c r="F254" s="10">
        <v>9</v>
      </c>
      <c r="G254" s="10">
        <v>500</v>
      </c>
      <c r="H254" s="10">
        <v>1</v>
      </c>
      <c r="I254" s="10">
        <v>9</v>
      </c>
      <c r="J254" s="10">
        <f>IFERROR(INDEX(Sheet3!E:E,MATCH(C254,Sheet3!A:A,0)),G254*10+H254*100)</f>
        <v>5100</v>
      </c>
      <c r="K254" s="10">
        <v>0</v>
      </c>
      <c r="L254" s="10">
        <f>IFERROR(INDEX(Sheet3!G:G,MATCH(C254,Sheet3!A:A,0)),G254*10+20000)</f>
        <v>25000</v>
      </c>
      <c r="M254" s="10">
        <v>5</v>
      </c>
      <c r="N254" s="10">
        <f>VLOOKUP(M254,Sheet2!I:J,2,0)</f>
        <v>5000</v>
      </c>
      <c r="O254" s="10">
        <v>0</v>
      </c>
      <c r="P254" s="10">
        <f t="shared" si="33"/>
        <v>5</v>
      </c>
      <c r="Q254" s="10">
        <v>0</v>
      </c>
    </row>
    <row r="255" spans="1:17" s="10" customFormat="1" ht="16.5" customHeight="1">
      <c r="A255" s="10" t="s">
        <v>39</v>
      </c>
      <c r="B255" s="10">
        <f t="shared" si="34"/>
        <v>4309100</v>
      </c>
      <c r="C255" s="10" t="str">
        <f>CONCATENATE(VLOOKUP(F255,[1]源核类型!$A$2:$B$20,2,FALSE),"：位置",E255)</f>
        <v>钢骨：位置3</v>
      </c>
      <c r="D255" s="10">
        <v>4</v>
      </c>
      <c r="E255" s="10">
        <v>3</v>
      </c>
      <c r="F255" s="10">
        <v>9</v>
      </c>
      <c r="G255" s="10">
        <v>100</v>
      </c>
      <c r="H255" s="10">
        <v>2</v>
      </c>
      <c r="I255" s="10">
        <v>9</v>
      </c>
      <c r="J255" s="10">
        <f>IFERROR(INDEX(Sheet3!E:E,MATCH(C255,Sheet3!A:A,0)),G255*10+H255*100)</f>
        <v>1200</v>
      </c>
      <c r="K255" s="10">
        <v>0</v>
      </c>
      <c r="L255" s="10">
        <f>IFERROR(INDEX(Sheet3!G:G,MATCH(C255,Sheet3!A:A,0)),G255*10+20000)</f>
        <v>21000</v>
      </c>
      <c r="M255" s="10">
        <v>1</v>
      </c>
      <c r="N255" s="10">
        <f>VLOOKUP(M255,Sheet2!I:J,2,0)</f>
        <v>3000</v>
      </c>
      <c r="O255" s="10">
        <v>0</v>
      </c>
      <c r="P255" s="10">
        <f t="shared" ref="P255:P286" si="35">M255</f>
        <v>1</v>
      </c>
      <c r="Q255" s="10">
        <v>0</v>
      </c>
    </row>
    <row r="256" spans="1:17" s="10" customFormat="1" ht="16.5" customHeight="1">
      <c r="A256" s="10" t="s">
        <v>39</v>
      </c>
      <c r="B256" s="6">
        <f t="shared" si="34"/>
        <v>4309101</v>
      </c>
      <c r="C256" s="6" t="s">
        <v>43</v>
      </c>
      <c r="D256" s="10">
        <v>4</v>
      </c>
      <c r="E256" s="10">
        <v>3</v>
      </c>
      <c r="F256" s="10">
        <v>9</v>
      </c>
      <c r="G256" s="10">
        <v>101</v>
      </c>
      <c r="H256" s="10">
        <v>2</v>
      </c>
      <c r="I256" s="10">
        <v>9</v>
      </c>
      <c r="J256" s="10">
        <f>IFERROR(INDEX(Sheet3!E:E,MATCH(C256,Sheet3!A:A,0)),G256*10+H256*100)</f>
        <v>312001</v>
      </c>
      <c r="K256" s="10">
        <v>0</v>
      </c>
      <c r="L256" s="10">
        <f>IFERROR(INDEX(Sheet3!G:G,MATCH(C256,Sheet3!A:A,0)),G256*10+20000)</f>
        <v>21000</v>
      </c>
      <c r="M256" s="10">
        <v>1</v>
      </c>
      <c r="N256" s="10">
        <f>VLOOKUP(M256,Sheet2!I:J,2,0)</f>
        <v>3000</v>
      </c>
      <c r="O256" s="10">
        <v>0</v>
      </c>
      <c r="P256" s="10">
        <f t="shared" si="35"/>
        <v>1</v>
      </c>
      <c r="Q256" s="10">
        <v>0</v>
      </c>
    </row>
    <row r="257" spans="1:17" s="10" customFormat="1" ht="16.5" customHeight="1">
      <c r="A257" s="10" t="s">
        <v>39</v>
      </c>
      <c r="B257" s="10">
        <f t="shared" si="34"/>
        <v>4309200</v>
      </c>
      <c r="C257" s="10" t="str">
        <f>CONCATENATE(VLOOKUP(F257,[1]源核类型!$A$2:$B$20,2,FALSE),"：位置",E257)</f>
        <v>钢骨：位置3</v>
      </c>
      <c r="D257" s="10">
        <v>4</v>
      </c>
      <c r="E257" s="10">
        <v>3</v>
      </c>
      <c r="F257" s="10">
        <v>9</v>
      </c>
      <c r="G257" s="10">
        <v>200</v>
      </c>
      <c r="H257" s="10">
        <v>2</v>
      </c>
      <c r="I257" s="10">
        <v>9</v>
      </c>
      <c r="J257" s="10">
        <f>IFERROR(INDEX(Sheet3!E:E,MATCH(C257,Sheet3!A:A,0)),G257*10+H257*100)</f>
        <v>2200</v>
      </c>
      <c r="K257" s="10">
        <v>0</v>
      </c>
      <c r="L257" s="10">
        <f>IFERROR(INDEX(Sheet3!G:G,MATCH(C257,Sheet3!A:A,0)),G257*10+20000)</f>
        <v>22000</v>
      </c>
      <c r="M257" s="10">
        <v>2</v>
      </c>
      <c r="N257" s="10">
        <f>VLOOKUP(M257,Sheet2!I:J,2,0)</f>
        <v>3500</v>
      </c>
      <c r="O257" s="10">
        <v>0</v>
      </c>
      <c r="P257" s="10">
        <f t="shared" si="35"/>
        <v>2</v>
      </c>
      <c r="Q257" s="10">
        <v>0</v>
      </c>
    </row>
    <row r="258" spans="1:17" s="10" customFormat="1" ht="16.5" customHeight="1">
      <c r="A258" s="10" t="s">
        <v>39</v>
      </c>
      <c r="B258" s="10">
        <f t="shared" si="34"/>
        <v>4309300</v>
      </c>
      <c r="C258" s="10" t="str">
        <f>CONCATENATE(VLOOKUP(F258,[1]源核类型!$A$2:$B$20,2,FALSE),"：位置",E258)</f>
        <v>钢骨：位置3</v>
      </c>
      <c r="D258" s="10">
        <v>4</v>
      </c>
      <c r="E258" s="10">
        <v>3</v>
      </c>
      <c r="F258" s="10">
        <v>9</v>
      </c>
      <c r="G258" s="10">
        <v>300</v>
      </c>
      <c r="H258" s="10">
        <v>2</v>
      </c>
      <c r="I258" s="10">
        <v>9</v>
      </c>
      <c r="J258" s="10">
        <f>IFERROR(INDEX(Sheet3!E:E,MATCH(C258,Sheet3!A:A,0)),G258*10+H258*100)</f>
        <v>3200</v>
      </c>
      <c r="K258" s="10">
        <v>0</v>
      </c>
      <c r="L258" s="10">
        <f>IFERROR(INDEX(Sheet3!G:G,MATCH(C258,Sheet3!A:A,0)),G258*10+20000)</f>
        <v>23000</v>
      </c>
      <c r="M258" s="10">
        <v>3</v>
      </c>
      <c r="N258" s="10">
        <f>VLOOKUP(M258,Sheet2!I:J,2,0)</f>
        <v>4000</v>
      </c>
      <c r="O258" s="10">
        <v>0</v>
      </c>
      <c r="P258" s="10">
        <f t="shared" si="35"/>
        <v>3</v>
      </c>
      <c r="Q258" s="10">
        <v>0</v>
      </c>
    </row>
    <row r="259" spans="1:17" s="10" customFormat="1" ht="16.5" customHeight="1">
      <c r="A259" s="10" t="s">
        <v>39</v>
      </c>
      <c r="B259" s="10">
        <f t="shared" si="34"/>
        <v>4309400</v>
      </c>
      <c r="C259" s="10" t="str">
        <f>CONCATENATE(VLOOKUP(F259,[1]源核类型!$A$2:$B$20,2,FALSE),"：位置",E259)</f>
        <v>钢骨：位置3</v>
      </c>
      <c r="D259" s="10">
        <v>4</v>
      </c>
      <c r="E259" s="10">
        <v>3</v>
      </c>
      <c r="F259" s="10">
        <v>9</v>
      </c>
      <c r="G259" s="10">
        <v>400</v>
      </c>
      <c r="H259" s="10">
        <v>2</v>
      </c>
      <c r="I259" s="10">
        <v>9</v>
      </c>
      <c r="J259" s="10">
        <f>IFERROR(INDEX(Sheet3!E:E,MATCH(C259,Sheet3!A:A,0)),G259*10+H259*100)</f>
        <v>4200</v>
      </c>
      <c r="K259" s="10">
        <v>0</v>
      </c>
      <c r="L259" s="10">
        <f>IFERROR(INDEX(Sheet3!G:G,MATCH(C259,Sheet3!A:A,0)),G259*10+20000)</f>
        <v>24000</v>
      </c>
      <c r="M259" s="10">
        <v>4</v>
      </c>
      <c r="N259" s="10">
        <f>VLOOKUP(M259,Sheet2!I:J,2,0)</f>
        <v>4500</v>
      </c>
      <c r="O259" s="10">
        <v>0</v>
      </c>
      <c r="P259" s="10">
        <f t="shared" si="35"/>
        <v>4</v>
      </c>
      <c r="Q259" s="10">
        <v>0</v>
      </c>
    </row>
    <row r="260" spans="1:17" s="10" customFormat="1" ht="16.5" customHeight="1">
      <c r="A260" s="10" t="s">
        <v>39</v>
      </c>
      <c r="B260" s="10">
        <f t="shared" si="34"/>
        <v>4309500</v>
      </c>
      <c r="C260" s="10" t="str">
        <f>CONCATENATE(VLOOKUP(F260,[1]源核类型!$A$2:$B$20,2,FALSE),"：位置",E260)</f>
        <v>钢骨：位置3</v>
      </c>
      <c r="D260" s="10">
        <v>4</v>
      </c>
      <c r="E260" s="10">
        <v>3</v>
      </c>
      <c r="F260" s="10">
        <v>9</v>
      </c>
      <c r="G260" s="10">
        <v>500</v>
      </c>
      <c r="H260" s="10">
        <v>2</v>
      </c>
      <c r="I260" s="10">
        <v>9</v>
      </c>
      <c r="J260" s="10">
        <f>IFERROR(INDEX(Sheet3!E:E,MATCH(C260,Sheet3!A:A,0)),G260*10+H260*100)</f>
        <v>5200</v>
      </c>
      <c r="K260" s="10">
        <v>0</v>
      </c>
      <c r="L260" s="10">
        <f>IFERROR(INDEX(Sheet3!G:G,MATCH(C260,Sheet3!A:A,0)),G260*10+20000)</f>
        <v>25000</v>
      </c>
      <c r="M260" s="10">
        <v>5</v>
      </c>
      <c r="N260" s="10">
        <f>VLOOKUP(M260,Sheet2!I:J,2,0)</f>
        <v>5000</v>
      </c>
      <c r="O260" s="10">
        <v>0</v>
      </c>
      <c r="P260" s="10">
        <f t="shared" si="35"/>
        <v>5</v>
      </c>
      <c r="Q260" s="10">
        <v>0</v>
      </c>
    </row>
    <row r="261" spans="1:17" s="10" customFormat="1" ht="16.5" customHeight="1">
      <c r="A261" s="10" t="s">
        <v>39</v>
      </c>
      <c r="B261" s="10">
        <f t="shared" si="34"/>
        <v>4409100</v>
      </c>
      <c r="C261" s="10" t="str">
        <f>CONCATENATE(VLOOKUP(F261,[1]源核类型!$A$2:$B$20,2,FALSE),"：位置",E261)</f>
        <v>钢骨：位置4</v>
      </c>
      <c r="D261" s="10">
        <v>4</v>
      </c>
      <c r="E261" s="10">
        <v>4</v>
      </c>
      <c r="F261" s="10">
        <v>9</v>
      </c>
      <c r="G261" s="10">
        <v>100</v>
      </c>
      <c r="H261" s="10">
        <v>3</v>
      </c>
      <c r="I261" s="10">
        <v>9</v>
      </c>
      <c r="J261" s="10">
        <f>IFERROR(INDEX(Sheet3!E:E,MATCH(C261,Sheet3!A:A,0)),G261*10+H261*100)</f>
        <v>1300</v>
      </c>
      <c r="K261" s="10">
        <v>0</v>
      </c>
      <c r="L261" s="10">
        <f>IFERROR(INDEX(Sheet3!G:G,MATCH(C261,Sheet3!A:A,0)),G261*10+20000)</f>
        <v>21000</v>
      </c>
      <c r="M261" s="10">
        <v>1</v>
      </c>
      <c r="N261" s="10">
        <f>VLOOKUP(M261,Sheet2!I:J,2,0)</f>
        <v>3000</v>
      </c>
      <c r="O261" s="10">
        <v>0</v>
      </c>
      <c r="P261" s="10">
        <f t="shared" si="35"/>
        <v>1</v>
      </c>
      <c r="Q261" s="10">
        <v>0</v>
      </c>
    </row>
    <row r="262" spans="1:17" s="10" customFormat="1" ht="16.5" customHeight="1">
      <c r="A262" s="10" t="s">
        <v>39</v>
      </c>
      <c r="B262" s="10">
        <f t="shared" si="34"/>
        <v>4409200</v>
      </c>
      <c r="C262" s="10" t="str">
        <f>CONCATENATE(VLOOKUP(F262,[1]源核类型!$A$2:$B$20,2,FALSE),"：位置",E262)</f>
        <v>钢骨：位置4</v>
      </c>
      <c r="D262" s="10">
        <v>4</v>
      </c>
      <c r="E262" s="10">
        <v>4</v>
      </c>
      <c r="F262" s="10">
        <v>9</v>
      </c>
      <c r="G262" s="10">
        <v>200</v>
      </c>
      <c r="H262" s="10">
        <v>3</v>
      </c>
      <c r="I262" s="10">
        <v>9</v>
      </c>
      <c r="J262" s="10">
        <f>IFERROR(INDEX(Sheet3!E:E,MATCH(C262,Sheet3!A:A,0)),G262*10+H262*100)</f>
        <v>2300</v>
      </c>
      <c r="K262" s="10">
        <v>0</v>
      </c>
      <c r="L262" s="10">
        <f>IFERROR(INDEX(Sheet3!G:G,MATCH(C262,Sheet3!A:A,0)),G262*10+20000)</f>
        <v>22000</v>
      </c>
      <c r="M262" s="10">
        <v>2</v>
      </c>
      <c r="N262" s="10">
        <f>VLOOKUP(M262,Sheet2!I:J,2,0)</f>
        <v>3500</v>
      </c>
      <c r="O262" s="10">
        <v>0</v>
      </c>
      <c r="P262" s="10">
        <f t="shared" si="35"/>
        <v>2</v>
      </c>
      <c r="Q262" s="10">
        <v>0</v>
      </c>
    </row>
    <row r="263" spans="1:17" s="10" customFormat="1" ht="16.5" customHeight="1">
      <c r="A263" s="10" t="s">
        <v>39</v>
      </c>
      <c r="B263" s="10">
        <f t="shared" si="34"/>
        <v>4409300</v>
      </c>
      <c r="C263" s="10" t="str">
        <f>CONCATENATE(VLOOKUP(F263,[1]源核类型!$A$2:$B$20,2,FALSE),"：位置",E263)</f>
        <v>钢骨：位置4</v>
      </c>
      <c r="D263" s="10">
        <v>4</v>
      </c>
      <c r="E263" s="10">
        <v>4</v>
      </c>
      <c r="F263" s="10">
        <v>9</v>
      </c>
      <c r="G263" s="10">
        <v>300</v>
      </c>
      <c r="H263" s="10">
        <v>3</v>
      </c>
      <c r="I263" s="10">
        <v>9</v>
      </c>
      <c r="J263" s="10">
        <f>IFERROR(INDEX(Sheet3!E:E,MATCH(C263,Sheet3!A:A,0)),G263*10+H263*100)</f>
        <v>3300</v>
      </c>
      <c r="K263" s="10">
        <v>0</v>
      </c>
      <c r="L263" s="10">
        <f>IFERROR(INDEX(Sheet3!G:G,MATCH(C263,Sheet3!A:A,0)),G263*10+20000)</f>
        <v>23000</v>
      </c>
      <c r="M263" s="10">
        <v>3</v>
      </c>
      <c r="N263" s="10">
        <f>VLOOKUP(M263,Sheet2!I:J,2,0)</f>
        <v>4000</v>
      </c>
      <c r="O263" s="10">
        <v>0</v>
      </c>
      <c r="P263" s="10">
        <f t="shared" si="35"/>
        <v>3</v>
      </c>
      <c r="Q263" s="10">
        <v>0</v>
      </c>
    </row>
    <row r="264" spans="1:17" s="10" customFormat="1" ht="16.5" customHeight="1">
      <c r="A264" s="10" t="s">
        <v>39</v>
      </c>
      <c r="B264" s="10">
        <f t="shared" si="34"/>
        <v>4409400</v>
      </c>
      <c r="C264" s="10" t="str">
        <f>CONCATENATE(VLOOKUP(F264,[1]源核类型!$A$2:$B$20,2,FALSE),"：位置",E264)</f>
        <v>钢骨：位置4</v>
      </c>
      <c r="D264" s="10">
        <v>4</v>
      </c>
      <c r="E264" s="10">
        <v>4</v>
      </c>
      <c r="F264" s="10">
        <v>9</v>
      </c>
      <c r="G264" s="10">
        <v>400</v>
      </c>
      <c r="H264" s="10">
        <v>3</v>
      </c>
      <c r="I264" s="10">
        <v>9</v>
      </c>
      <c r="J264" s="10">
        <f>IFERROR(INDEX(Sheet3!E:E,MATCH(C264,Sheet3!A:A,0)),G264*10+H264*100)</f>
        <v>4300</v>
      </c>
      <c r="K264" s="10">
        <v>0</v>
      </c>
      <c r="L264" s="10">
        <f>IFERROR(INDEX(Sheet3!G:G,MATCH(C264,Sheet3!A:A,0)),G264*10+20000)</f>
        <v>24000</v>
      </c>
      <c r="M264" s="10">
        <v>4</v>
      </c>
      <c r="N264" s="10">
        <f>VLOOKUP(M264,Sheet2!I:J,2,0)</f>
        <v>4500</v>
      </c>
      <c r="O264" s="10">
        <v>0</v>
      </c>
      <c r="P264" s="10">
        <f t="shared" si="35"/>
        <v>4</v>
      </c>
      <c r="Q264" s="10">
        <v>0</v>
      </c>
    </row>
    <row r="265" spans="1:17" s="10" customFormat="1" ht="16.5" customHeight="1">
      <c r="A265" s="10" t="s">
        <v>39</v>
      </c>
      <c r="B265" s="10">
        <f t="shared" si="34"/>
        <v>4409500</v>
      </c>
      <c r="C265" s="10" t="str">
        <f>CONCATENATE(VLOOKUP(F265,[1]源核类型!$A$2:$B$20,2,FALSE),"：位置",E265)</f>
        <v>钢骨：位置4</v>
      </c>
      <c r="D265" s="10">
        <v>4</v>
      </c>
      <c r="E265" s="10">
        <v>4</v>
      </c>
      <c r="F265" s="10">
        <v>9</v>
      </c>
      <c r="G265" s="10">
        <v>500</v>
      </c>
      <c r="H265" s="10">
        <v>3</v>
      </c>
      <c r="I265" s="10">
        <v>9</v>
      </c>
      <c r="J265" s="10">
        <f>IFERROR(INDEX(Sheet3!E:E,MATCH(C265,Sheet3!A:A,0)),G265*10+H265*100)</f>
        <v>5300</v>
      </c>
      <c r="K265" s="10">
        <v>0</v>
      </c>
      <c r="L265" s="10">
        <f>IFERROR(INDEX(Sheet3!G:G,MATCH(C265,Sheet3!A:A,0)),G265*10+20000)</f>
        <v>25000</v>
      </c>
      <c r="M265" s="10">
        <v>5</v>
      </c>
      <c r="N265" s="10">
        <f>VLOOKUP(M265,Sheet2!I:J,2,0)</f>
        <v>5000</v>
      </c>
      <c r="O265" s="10">
        <v>0</v>
      </c>
      <c r="P265" s="10">
        <f t="shared" si="35"/>
        <v>5</v>
      </c>
      <c r="Q265" s="10">
        <v>0</v>
      </c>
    </row>
    <row r="266" spans="1:17" s="10" customFormat="1" ht="16.5" customHeight="1">
      <c r="A266" s="10" t="s">
        <v>39</v>
      </c>
      <c r="B266" s="10">
        <f t="shared" si="34"/>
        <v>4210100</v>
      </c>
      <c r="C266" s="10" t="str">
        <f>CONCATENATE(VLOOKUP(F266,[1]源核类型!$A$2:$B$20,2,FALSE),"：位置",E266)</f>
        <v>不屈：位置2</v>
      </c>
      <c r="D266" s="10">
        <v>4</v>
      </c>
      <c r="E266" s="10">
        <v>2</v>
      </c>
      <c r="F266" s="10">
        <v>10</v>
      </c>
      <c r="G266" s="10">
        <v>100</v>
      </c>
      <c r="H266" s="10">
        <v>1</v>
      </c>
      <c r="I266" s="10">
        <v>10</v>
      </c>
      <c r="J266" s="10">
        <f>IFERROR(INDEX(Sheet3!E:E,MATCH(C266,Sheet3!A:A,0)),G266*10+H266*100)</f>
        <v>1100</v>
      </c>
      <c r="K266" s="10">
        <v>0</v>
      </c>
      <c r="L266" s="10">
        <f>IFERROR(INDEX(Sheet3!G:G,MATCH(C266,Sheet3!A:A,0)),G266*10+20000)</f>
        <v>21000</v>
      </c>
      <c r="M266" s="10">
        <v>1</v>
      </c>
      <c r="N266" s="10">
        <f>VLOOKUP(M266,Sheet2!I:J,2,0)</f>
        <v>3000</v>
      </c>
      <c r="O266" s="10">
        <v>0</v>
      </c>
      <c r="P266" s="10">
        <f t="shared" si="35"/>
        <v>1</v>
      </c>
      <c r="Q266" s="10">
        <v>0</v>
      </c>
    </row>
    <row r="267" spans="1:17" s="10" customFormat="1" ht="16.5" customHeight="1">
      <c r="A267" s="10" t="s">
        <v>39</v>
      </c>
      <c r="B267" s="10">
        <f t="shared" si="34"/>
        <v>4210200</v>
      </c>
      <c r="C267" s="10" t="str">
        <f>CONCATENATE(VLOOKUP(F267,[1]源核类型!$A$2:$B$20,2,FALSE),"：位置",E267)</f>
        <v>不屈：位置2</v>
      </c>
      <c r="D267" s="10">
        <v>4</v>
      </c>
      <c r="E267" s="10">
        <v>2</v>
      </c>
      <c r="F267" s="10">
        <v>10</v>
      </c>
      <c r="G267" s="10">
        <v>200</v>
      </c>
      <c r="H267" s="10">
        <v>1</v>
      </c>
      <c r="I267" s="10">
        <v>10</v>
      </c>
      <c r="J267" s="10">
        <f>IFERROR(INDEX(Sheet3!E:E,MATCH(C267,Sheet3!A:A,0)),G267*10+H267*100)</f>
        <v>2100</v>
      </c>
      <c r="K267" s="10">
        <v>0</v>
      </c>
      <c r="L267" s="10">
        <f>IFERROR(INDEX(Sheet3!G:G,MATCH(C267,Sheet3!A:A,0)),G267*10+20000)</f>
        <v>22000</v>
      </c>
      <c r="M267" s="10">
        <v>2</v>
      </c>
      <c r="N267" s="10">
        <f>VLOOKUP(M267,Sheet2!I:J,2,0)</f>
        <v>3500</v>
      </c>
      <c r="O267" s="10">
        <v>0</v>
      </c>
      <c r="P267" s="10">
        <f t="shared" si="35"/>
        <v>2</v>
      </c>
      <c r="Q267" s="10">
        <v>0</v>
      </c>
    </row>
    <row r="268" spans="1:17" s="10" customFormat="1" ht="16.5" customHeight="1">
      <c r="A268" s="10" t="s">
        <v>39</v>
      </c>
      <c r="B268" s="10">
        <f t="shared" si="34"/>
        <v>4210300</v>
      </c>
      <c r="C268" s="10" t="str">
        <f>CONCATENATE(VLOOKUP(F268,[1]源核类型!$A$2:$B$20,2,FALSE),"：位置",E268)</f>
        <v>不屈：位置2</v>
      </c>
      <c r="D268" s="10">
        <v>4</v>
      </c>
      <c r="E268" s="10">
        <v>2</v>
      </c>
      <c r="F268" s="10">
        <v>10</v>
      </c>
      <c r="G268" s="10">
        <v>300</v>
      </c>
      <c r="H268" s="10">
        <v>1</v>
      </c>
      <c r="I268" s="10">
        <v>10</v>
      </c>
      <c r="J268" s="10">
        <f>IFERROR(INDEX(Sheet3!E:E,MATCH(C268,Sheet3!A:A,0)),G268*10+H268*100)</f>
        <v>3100</v>
      </c>
      <c r="K268" s="10">
        <v>0</v>
      </c>
      <c r="L268" s="10">
        <f>IFERROR(INDEX(Sheet3!G:G,MATCH(C268,Sheet3!A:A,0)),G268*10+20000)</f>
        <v>23000</v>
      </c>
      <c r="M268" s="10">
        <v>3</v>
      </c>
      <c r="N268" s="10">
        <f>VLOOKUP(M268,Sheet2!I:J,2,0)</f>
        <v>4000</v>
      </c>
      <c r="O268" s="10">
        <v>0</v>
      </c>
      <c r="P268" s="10">
        <f t="shared" si="35"/>
        <v>3</v>
      </c>
      <c r="Q268" s="10">
        <v>0</v>
      </c>
    </row>
    <row r="269" spans="1:17" s="10" customFormat="1" ht="16.5" customHeight="1">
      <c r="A269" s="10" t="s">
        <v>39</v>
      </c>
      <c r="B269" s="10">
        <f t="shared" si="34"/>
        <v>4210400</v>
      </c>
      <c r="C269" s="10" t="str">
        <f>CONCATENATE(VLOOKUP(F269,[1]源核类型!$A$2:$B$20,2,FALSE),"：位置",E269)</f>
        <v>不屈：位置2</v>
      </c>
      <c r="D269" s="10">
        <v>4</v>
      </c>
      <c r="E269" s="10">
        <v>2</v>
      </c>
      <c r="F269" s="10">
        <v>10</v>
      </c>
      <c r="G269" s="10">
        <v>400</v>
      </c>
      <c r="H269" s="10">
        <v>1</v>
      </c>
      <c r="I269" s="10">
        <v>10</v>
      </c>
      <c r="J269" s="10">
        <f>IFERROR(INDEX(Sheet3!E:E,MATCH(C269,Sheet3!A:A,0)),G269*10+H269*100)</f>
        <v>4100</v>
      </c>
      <c r="K269" s="10">
        <v>0</v>
      </c>
      <c r="L269" s="10">
        <f>IFERROR(INDEX(Sheet3!G:G,MATCH(C269,Sheet3!A:A,0)),G269*10+20000)</f>
        <v>24000</v>
      </c>
      <c r="M269" s="10">
        <v>4</v>
      </c>
      <c r="N269" s="10">
        <f>VLOOKUP(M269,Sheet2!I:J,2,0)</f>
        <v>4500</v>
      </c>
      <c r="O269" s="10">
        <v>0</v>
      </c>
      <c r="P269" s="10">
        <f t="shared" si="35"/>
        <v>4</v>
      </c>
      <c r="Q269" s="10">
        <v>0</v>
      </c>
    </row>
    <row r="270" spans="1:17" s="10" customFormat="1" ht="16.5" customHeight="1">
      <c r="A270" s="10" t="s">
        <v>39</v>
      </c>
      <c r="B270" s="10">
        <f t="shared" si="34"/>
        <v>4210500</v>
      </c>
      <c r="C270" s="10" t="str">
        <f>CONCATENATE(VLOOKUP(F270,[1]源核类型!$A$2:$B$20,2,FALSE),"：位置",E270)</f>
        <v>不屈：位置2</v>
      </c>
      <c r="D270" s="10">
        <v>4</v>
      </c>
      <c r="E270" s="10">
        <v>2</v>
      </c>
      <c r="F270" s="10">
        <v>10</v>
      </c>
      <c r="G270" s="10">
        <v>500</v>
      </c>
      <c r="H270" s="10">
        <v>1</v>
      </c>
      <c r="I270" s="10">
        <v>10</v>
      </c>
      <c r="J270" s="10">
        <f>IFERROR(INDEX(Sheet3!E:E,MATCH(C270,Sheet3!A:A,0)),G270*10+H270*100)</f>
        <v>5100</v>
      </c>
      <c r="K270" s="10">
        <v>0</v>
      </c>
      <c r="L270" s="10">
        <f>IFERROR(INDEX(Sheet3!G:G,MATCH(C270,Sheet3!A:A,0)),G270*10+20000)</f>
        <v>25000</v>
      </c>
      <c r="M270" s="10">
        <v>5</v>
      </c>
      <c r="N270" s="10">
        <f>VLOOKUP(M270,Sheet2!I:J,2,0)</f>
        <v>5000</v>
      </c>
      <c r="O270" s="10">
        <v>0</v>
      </c>
      <c r="P270" s="10">
        <f t="shared" si="35"/>
        <v>5</v>
      </c>
      <c r="Q270" s="10">
        <v>0</v>
      </c>
    </row>
    <row r="271" spans="1:17" s="10" customFormat="1" ht="16.5" customHeight="1">
      <c r="A271" s="10" t="s">
        <v>39</v>
      </c>
      <c r="B271" s="10">
        <f t="shared" si="34"/>
        <v>4310100</v>
      </c>
      <c r="C271" s="10" t="str">
        <f>CONCATENATE(VLOOKUP(F271,[1]源核类型!$A$2:$B$20,2,FALSE),"：位置",E271)</f>
        <v>不屈：位置3</v>
      </c>
      <c r="D271" s="10">
        <v>4</v>
      </c>
      <c r="E271" s="10">
        <v>3</v>
      </c>
      <c r="F271" s="10">
        <v>10</v>
      </c>
      <c r="G271" s="10">
        <v>100</v>
      </c>
      <c r="H271" s="10">
        <v>2</v>
      </c>
      <c r="I271" s="10">
        <v>10</v>
      </c>
      <c r="J271" s="10">
        <f>IFERROR(INDEX(Sheet3!E:E,MATCH(C271,Sheet3!A:A,0)),G271*10+H271*100)</f>
        <v>1200</v>
      </c>
      <c r="K271" s="10">
        <v>0</v>
      </c>
      <c r="L271" s="10">
        <f>IFERROR(INDEX(Sheet3!G:G,MATCH(C271,Sheet3!A:A,0)),G271*10+20000)</f>
        <v>21000</v>
      </c>
      <c r="M271" s="10">
        <v>1</v>
      </c>
      <c r="N271" s="10">
        <f>VLOOKUP(M271,Sheet2!I:J,2,0)</f>
        <v>3000</v>
      </c>
      <c r="O271" s="10">
        <v>0</v>
      </c>
      <c r="P271" s="10">
        <f t="shared" si="35"/>
        <v>1</v>
      </c>
      <c r="Q271" s="10">
        <v>0</v>
      </c>
    </row>
    <row r="272" spans="1:17" s="10" customFormat="1" ht="16.5" customHeight="1">
      <c r="A272" s="10" t="s">
        <v>39</v>
      </c>
      <c r="B272" s="10">
        <f t="shared" si="34"/>
        <v>4310200</v>
      </c>
      <c r="C272" s="10" t="str">
        <f>CONCATENATE(VLOOKUP(F272,[1]源核类型!$A$2:$B$20,2,FALSE),"：位置",E272)</f>
        <v>不屈：位置3</v>
      </c>
      <c r="D272" s="10">
        <v>4</v>
      </c>
      <c r="E272" s="10">
        <v>3</v>
      </c>
      <c r="F272" s="10">
        <v>10</v>
      </c>
      <c r="G272" s="10">
        <v>200</v>
      </c>
      <c r="H272" s="10">
        <v>2</v>
      </c>
      <c r="I272" s="10">
        <v>10</v>
      </c>
      <c r="J272" s="10">
        <f>IFERROR(INDEX(Sheet3!E:E,MATCH(C272,Sheet3!A:A,0)),G272*10+H272*100)</f>
        <v>2200</v>
      </c>
      <c r="K272" s="10">
        <v>0</v>
      </c>
      <c r="L272" s="10">
        <f>IFERROR(INDEX(Sheet3!G:G,MATCH(C272,Sheet3!A:A,0)),G272*10+20000)</f>
        <v>22000</v>
      </c>
      <c r="M272" s="10">
        <v>2</v>
      </c>
      <c r="N272" s="10">
        <f>VLOOKUP(M272,Sheet2!I:J,2,0)</f>
        <v>3500</v>
      </c>
      <c r="O272" s="10">
        <v>0</v>
      </c>
      <c r="P272" s="10">
        <f t="shared" si="35"/>
        <v>2</v>
      </c>
      <c r="Q272" s="10">
        <v>0</v>
      </c>
    </row>
    <row r="273" spans="1:17" s="10" customFormat="1" ht="16.5" customHeight="1">
      <c r="A273" s="10" t="s">
        <v>39</v>
      </c>
      <c r="B273" s="10">
        <f t="shared" si="34"/>
        <v>4310300</v>
      </c>
      <c r="C273" s="10" t="str">
        <f>CONCATENATE(VLOOKUP(F273,[1]源核类型!$A$2:$B$20,2,FALSE),"：位置",E273)</f>
        <v>不屈：位置3</v>
      </c>
      <c r="D273" s="10">
        <v>4</v>
      </c>
      <c r="E273" s="10">
        <v>3</v>
      </c>
      <c r="F273" s="10">
        <v>10</v>
      </c>
      <c r="G273" s="10">
        <v>300</v>
      </c>
      <c r="H273" s="10">
        <v>2</v>
      </c>
      <c r="I273" s="10">
        <v>10</v>
      </c>
      <c r="J273" s="10">
        <f>IFERROR(INDEX(Sheet3!E:E,MATCH(C273,Sheet3!A:A,0)),G273*10+H273*100)</f>
        <v>3200</v>
      </c>
      <c r="K273" s="10">
        <v>0</v>
      </c>
      <c r="L273" s="10">
        <f>IFERROR(INDEX(Sheet3!G:G,MATCH(C273,Sheet3!A:A,0)),G273*10+20000)</f>
        <v>23000</v>
      </c>
      <c r="M273" s="10">
        <v>3</v>
      </c>
      <c r="N273" s="10">
        <f>VLOOKUP(M273,Sheet2!I:J,2,0)</f>
        <v>4000</v>
      </c>
      <c r="O273" s="10">
        <v>0</v>
      </c>
      <c r="P273" s="10">
        <f t="shared" si="35"/>
        <v>3</v>
      </c>
      <c r="Q273" s="10">
        <v>0</v>
      </c>
    </row>
    <row r="274" spans="1:17" s="10" customFormat="1" ht="16.5" customHeight="1">
      <c r="A274" s="10" t="s">
        <v>39</v>
      </c>
      <c r="B274" s="10">
        <f t="shared" si="34"/>
        <v>4310400</v>
      </c>
      <c r="C274" s="10" t="str">
        <f>CONCATENATE(VLOOKUP(F274,[1]源核类型!$A$2:$B$20,2,FALSE),"：位置",E274)</f>
        <v>不屈：位置3</v>
      </c>
      <c r="D274" s="10">
        <v>4</v>
      </c>
      <c r="E274" s="10">
        <v>3</v>
      </c>
      <c r="F274" s="10">
        <v>10</v>
      </c>
      <c r="G274" s="10">
        <v>400</v>
      </c>
      <c r="H274" s="10">
        <v>2</v>
      </c>
      <c r="I274" s="10">
        <v>10</v>
      </c>
      <c r="J274" s="10">
        <f>IFERROR(INDEX(Sheet3!E:E,MATCH(C274,Sheet3!A:A,0)),G274*10+H274*100)</f>
        <v>4200</v>
      </c>
      <c r="K274" s="10">
        <v>0</v>
      </c>
      <c r="L274" s="10">
        <f>IFERROR(INDEX(Sheet3!G:G,MATCH(C274,Sheet3!A:A,0)),G274*10+20000)</f>
        <v>24000</v>
      </c>
      <c r="M274" s="10">
        <v>4</v>
      </c>
      <c r="N274" s="10">
        <f>VLOOKUP(M274,Sheet2!I:J,2,0)</f>
        <v>4500</v>
      </c>
      <c r="O274" s="10">
        <v>0</v>
      </c>
      <c r="P274" s="10">
        <f t="shared" si="35"/>
        <v>4</v>
      </c>
      <c r="Q274" s="10">
        <v>0</v>
      </c>
    </row>
    <row r="275" spans="1:17" s="10" customFormat="1" ht="16.5" customHeight="1">
      <c r="A275" s="10" t="s">
        <v>39</v>
      </c>
      <c r="B275" s="10">
        <f t="shared" si="34"/>
        <v>4310500</v>
      </c>
      <c r="C275" s="10" t="str">
        <f>CONCATENATE(VLOOKUP(F275,[1]源核类型!$A$2:$B$20,2,FALSE),"：位置",E275)</f>
        <v>不屈：位置3</v>
      </c>
      <c r="D275" s="10">
        <v>4</v>
      </c>
      <c r="E275" s="10">
        <v>3</v>
      </c>
      <c r="F275" s="10">
        <v>10</v>
      </c>
      <c r="G275" s="10">
        <v>500</v>
      </c>
      <c r="H275" s="10">
        <v>2</v>
      </c>
      <c r="I275" s="10">
        <v>10</v>
      </c>
      <c r="J275" s="10">
        <f>IFERROR(INDEX(Sheet3!E:E,MATCH(C275,Sheet3!A:A,0)),G275*10+H275*100)</f>
        <v>5200</v>
      </c>
      <c r="K275" s="10">
        <v>0</v>
      </c>
      <c r="L275" s="10">
        <f>IFERROR(INDEX(Sheet3!G:G,MATCH(C275,Sheet3!A:A,0)),G275*10+20000)</f>
        <v>25000</v>
      </c>
      <c r="M275" s="10">
        <v>5</v>
      </c>
      <c r="N275" s="10">
        <f>VLOOKUP(M275,Sheet2!I:J,2,0)</f>
        <v>5000</v>
      </c>
      <c r="O275" s="10">
        <v>0</v>
      </c>
      <c r="P275" s="10">
        <f t="shared" si="35"/>
        <v>5</v>
      </c>
      <c r="Q275" s="10">
        <v>0</v>
      </c>
    </row>
    <row r="276" spans="1:17" s="10" customFormat="1" ht="16.5" customHeight="1">
      <c r="A276" s="10" t="s">
        <v>39</v>
      </c>
      <c r="B276" s="10">
        <f t="shared" si="34"/>
        <v>4410100</v>
      </c>
      <c r="C276" s="10" t="str">
        <f>CONCATENATE(VLOOKUP(F276,[1]源核类型!$A$2:$B$20,2,FALSE),"：位置",E276)</f>
        <v>不屈：位置4</v>
      </c>
      <c r="D276" s="10">
        <v>4</v>
      </c>
      <c r="E276" s="10">
        <v>4</v>
      </c>
      <c r="F276" s="10">
        <v>10</v>
      </c>
      <c r="G276" s="10">
        <v>100</v>
      </c>
      <c r="H276" s="10">
        <v>3</v>
      </c>
      <c r="I276" s="10">
        <v>10</v>
      </c>
      <c r="J276" s="10">
        <f>IFERROR(INDEX(Sheet3!E:E,MATCH(C276,Sheet3!A:A,0)),G276*10+H276*100)</f>
        <v>1300</v>
      </c>
      <c r="K276" s="10">
        <v>0</v>
      </c>
      <c r="L276" s="10">
        <f>IFERROR(INDEX(Sheet3!G:G,MATCH(C276,Sheet3!A:A,0)),G276*10+20000)</f>
        <v>21000</v>
      </c>
      <c r="M276" s="10">
        <v>1</v>
      </c>
      <c r="N276" s="10">
        <f>VLOOKUP(M276,Sheet2!I:J,2,0)</f>
        <v>3000</v>
      </c>
      <c r="O276" s="10">
        <v>0</v>
      </c>
      <c r="P276" s="10">
        <f t="shared" si="35"/>
        <v>1</v>
      </c>
      <c r="Q276" s="10">
        <v>0</v>
      </c>
    </row>
    <row r="277" spans="1:17" s="10" customFormat="1" ht="16.5" customHeight="1">
      <c r="A277" s="10" t="s">
        <v>39</v>
      </c>
      <c r="B277" s="10">
        <f t="shared" si="34"/>
        <v>4410200</v>
      </c>
      <c r="C277" s="10" t="str">
        <f>CONCATENATE(VLOOKUP(F277,[1]源核类型!$A$2:$B$20,2,FALSE),"：位置",E277)</f>
        <v>不屈：位置4</v>
      </c>
      <c r="D277" s="10">
        <v>4</v>
      </c>
      <c r="E277" s="10">
        <v>4</v>
      </c>
      <c r="F277" s="10">
        <v>10</v>
      </c>
      <c r="G277" s="10">
        <v>200</v>
      </c>
      <c r="H277" s="10">
        <v>3</v>
      </c>
      <c r="I277" s="10">
        <v>10</v>
      </c>
      <c r="J277" s="10">
        <f>IFERROR(INDEX(Sheet3!E:E,MATCH(C277,Sheet3!A:A,0)),G277*10+H277*100)</f>
        <v>2300</v>
      </c>
      <c r="K277" s="10">
        <v>0</v>
      </c>
      <c r="L277" s="10">
        <f>IFERROR(INDEX(Sheet3!G:G,MATCH(C277,Sheet3!A:A,0)),G277*10+20000)</f>
        <v>22000</v>
      </c>
      <c r="M277" s="10">
        <v>2</v>
      </c>
      <c r="N277" s="10">
        <f>VLOOKUP(M277,Sheet2!I:J,2,0)</f>
        <v>3500</v>
      </c>
      <c r="O277" s="10">
        <v>0</v>
      </c>
      <c r="P277" s="10">
        <f t="shared" si="35"/>
        <v>2</v>
      </c>
      <c r="Q277" s="10">
        <v>0</v>
      </c>
    </row>
    <row r="278" spans="1:17" s="10" customFormat="1" ht="16.5" customHeight="1">
      <c r="A278" s="10" t="s">
        <v>39</v>
      </c>
      <c r="B278" s="10">
        <f t="shared" si="34"/>
        <v>4410300</v>
      </c>
      <c r="C278" s="10" t="str">
        <f>CONCATENATE(VLOOKUP(F278,[1]源核类型!$A$2:$B$20,2,FALSE),"：位置",E278)</f>
        <v>不屈：位置4</v>
      </c>
      <c r="D278" s="10">
        <v>4</v>
      </c>
      <c r="E278" s="10">
        <v>4</v>
      </c>
      <c r="F278" s="10">
        <v>10</v>
      </c>
      <c r="G278" s="10">
        <v>300</v>
      </c>
      <c r="H278" s="10">
        <v>3</v>
      </c>
      <c r="I278" s="10">
        <v>10</v>
      </c>
      <c r="J278" s="10">
        <f>IFERROR(INDEX(Sheet3!E:E,MATCH(C278,Sheet3!A:A,0)),G278*10+H278*100)</f>
        <v>3300</v>
      </c>
      <c r="K278" s="10">
        <v>0</v>
      </c>
      <c r="L278" s="10">
        <f>IFERROR(INDEX(Sheet3!G:G,MATCH(C278,Sheet3!A:A,0)),G278*10+20000)</f>
        <v>23000</v>
      </c>
      <c r="M278" s="10">
        <v>3</v>
      </c>
      <c r="N278" s="10">
        <f>VLOOKUP(M278,Sheet2!I:J,2,0)</f>
        <v>4000</v>
      </c>
      <c r="O278" s="10">
        <v>0</v>
      </c>
      <c r="P278" s="10">
        <f t="shared" si="35"/>
        <v>3</v>
      </c>
      <c r="Q278" s="10">
        <v>0</v>
      </c>
    </row>
    <row r="279" spans="1:17" s="10" customFormat="1" ht="16.5" customHeight="1">
      <c r="A279" s="10" t="s">
        <v>39</v>
      </c>
      <c r="B279" s="10">
        <f t="shared" si="34"/>
        <v>4410400</v>
      </c>
      <c r="C279" s="10" t="str">
        <f>CONCATENATE(VLOOKUP(F279,[1]源核类型!$A$2:$B$20,2,FALSE),"：位置",E279)</f>
        <v>不屈：位置4</v>
      </c>
      <c r="D279" s="10">
        <v>4</v>
      </c>
      <c r="E279" s="10">
        <v>4</v>
      </c>
      <c r="F279" s="10">
        <v>10</v>
      </c>
      <c r="G279" s="10">
        <v>400</v>
      </c>
      <c r="H279" s="10">
        <v>3</v>
      </c>
      <c r="I279" s="10">
        <v>10</v>
      </c>
      <c r="J279" s="10">
        <f>IFERROR(INDEX(Sheet3!E:E,MATCH(C279,Sheet3!A:A,0)),G279*10+H279*100)</f>
        <v>4300</v>
      </c>
      <c r="K279" s="10">
        <v>0</v>
      </c>
      <c r="L279" s="10">
        <f>IFERROR(INDEX(Sheet3!G:G,MATCH(C279,Sheet3!A:A,0)),G279*10+20000)</f>
        <v>24000</v>
      </c>
      <c r="M279" s="10">
        <v>4</v>
      </c>
      <c r="N279" s="10">
        <f>VLOOKUP(M279,Sheet2!I:J,2,0)</f>
        <v>4500</v>
      </c>
      <c r="O279" s="10">
        <v>0</v>
      </c>
      <c r="P279" s="10">
        <f t="shared" si="35"/>
        <v>4</v>
      </c>
      <c r="Q279" s="10">
        <v>0</v>
      </c>
    </row>
    <row r="280" spans="1:17" s="10" customFormat="1" ht="16.5" customHeight="1">
      <c r="A280" s="10" t="s">
        <v>39</v>
      </c>
      <c r="B280" s="10">
        <f t="shared" si="34"/>
        <v>4410500</v>
      </c>
      <c r="C280" s="10" t="str">
        <f>CONCATENATE(VLOOKUP(F280,[1]源核类型!$A$2:$B$20,2,FALSE),"：位置",E280)</f>
        <v>不屈：位置4</v>
      </c>
      <c r="D280" s="10">
        <v>4</v>
      </c>
      <c r="E280" s="10">
        <v>4</v>
      </c>
      <c r="F280" s="10">
        <v>10</v>
      </c>
      <c r="G280" s="10">
        <v>500</v>
      </c>
      <c r="H280" s="10">
        <v>3</v>
      </c>
      <c r="I280" s="10">
        <v>10</v>
      </c>
      <c r="J280" s="10">
        <f>IFERROR(INDEX(Sheet3!E:E,MATCH(C280,Sheet3!A:A,0)),G280*10+H280*100)</f>
        <v>5300</v>
      </c>
      <c r="K280" s="10">
        <v>0</v>
      </c>
      <c r="L280" s="10">
        <f>IFERROR(INDEX(Sheet3!G:G,MATCH(C280,Sheet3!A:A,0)),G280*10+20000)</f>
        <v>25000</v>
      </c>
      <c r="M280" s="10">
        <v>5</v>
      </c>
      <c r="N280" s="10">
        <f>VLOOKUP(M280,Sheet2!I:J,2,0)</f>
        <v>5000</v>
      </c>
      <c r="O280" s="10">
        <v>0</v>
      </c>
      <c r="P280" s="10">
        <f t="shared" si="35"/>
        <v>5</v>
      </c>
      <c r="Q280" s="10">
        <v>0</v>
      </c>
    </row>
    <row r="281" spans="1:17" s="10" customFormat="1" ht="16.5" customHeight="1">
      <c r="A281" s="10" t="s">
        <v>39</v>
      </c>
      <c r="B281" s="10">
        <f t="shared" si="34"/>
        <v>4211100</v>
      </c>
      <c r="C281" s="10" t="str">
        <f>CONCATENATE(VLOOKUP(F281,[1]源核类型!$A$2:$B$20,2,FALSE),"：位置",E281)</f>
        <v>磐石：位置2</v>
      </c>
      <c r="D281" s="10">
        <v>4</v>
      </c>
      <c r="E281" s="10">
        <v>2</v>
      </c>
      <c r="F281" s="10">
        <v>11</v>
      </c>
      <c r="G281" s="10">
        <v>100</v>
      </c>
      <c r="H281" s="10">
        <v>1</v>
      </c>
      <c r="I281" s="10">
        <v>11</v>
      </c>
      <c r="J281" s="10">
        <f>IFERROR(INDEX(Sheet3!E:E,MATCH(C281,Sheet3!A:A,0)),G281*10+H281*100)</f>
        <v>1100</v>
      </c>
      <c r="K281" s="10">
        <v>0</v>
      </c>
      <c r="L281" s="10">
        <f>IFERROR(INDEX(Sheet3!G:G,MATCH(C281,Sheet3!A:A,0)),G281*10+20000)</f>
        <v>21000</v>
      </c>
      <c r="M281" s="10">
        <v>1</v>
      </c>
      <c r="N281" s="10">
        <f>VLOOKUP(M281,Sheet2!I:J,2,0)</f>
        <v>3000</v>
      </c>
      <c r="O281" s="10">
        <v>0</v>
      </c>
      <c r="P281" s="10">
        <f t="shared" si="35"/>
        <v>1</v>
      </c>
      <c r="Q281" s="10">
        <v>0</v>
      </c>
    </row>
    <row r="282" spans="1:17" s="10" customFormat="1" ht="16.5" customHeight="1">
      <c r="A282" s="10" t="s">
        <v>39</v>
      </c>
      <c r="B282" s="10">
        <f t="shared" si="34"/>
        <v>4211200</v>
      </c>
      <c r="C282" s="10" t="str">
        <f>CONCATENATE(VLOOKUP(F282,[1]源核类型!$A$2:$B$20,2,FALSE),"：位置",E282)</f>
        <v>磐石：位置2</v>
      </c>
      <c r="D282" s="10">
        <v>4</v>
      </c>
      <c r="E282" s="10">
        <v>2</v>
      </c>
      <c r="F282" s="10">
        <v>11</v>
      </c>
      <c r="G282" s="10">
        <v>200</v>
      </c>
      <c r="H282" s="10">
        <v>1</v>
      </c>
      <c r="I282" s="10">
        <v>11</v>
      </c>
      <c r="J282" s="10">
        <f>IFERROR(INDEX(Sheet3!E:E,MATCH(C282,Sheet3!A:A,0)),G282*10+H282*100)</f>
        <v>2100</v>
      </c>
      <c r="K282" s="10">
        <v>0</v>
      </c>
      <c r="L282" s="10">
        <f>IFERROR(INDEX(Sheet3!G:G,MATCH(C282,Sheet3!A:A,0)),G282*10+20000)</f>
        <v>22000</v>
      </c>
      <c r="M282" s="10">
        <v>2</v>
      </c>
      <c r="N282" s="10">
        <f>VLOOKUP(M282,Sheet2!I:J,2,0)</f>
        <v>3500</v>
      </c>
      <c r="O282" s="10">
        <v>0</v>
      </c>
      <c r="P282" s="10">
        <f t="shared" si="35"/>
        <v>2</v>
      </c>
      <c r="Q282" s="10">
        <v>0</v>
      </c>
    </row>
    <row r="283" spans="1:17" s="10" customFormat="1" ht="16.5" customHeight="1">
      <c r="A283" s="10" t="s">
        <v>39</v>
      </c>
      <c r="B283" s="10">
        <f t="shared" si="34"/>
        <v>4211300</v>
      </c>
      <c r="C283" s="10" t="str">
        <f>CONCATENATE(VLOOKUP(F283,[1]源核类型!$A$2:$B$20,2,FALSE),"：位置",E283)</f>
        <v>磐石：位置2</v>
      </c>
      <c r="D283" s="10">
        <v>4</v>
      </c>
      <c r="E283" s="10">
        <v>2</v>
      </c>
      <c r="F283" s="10">
        <v>11</v>
      </c>
      <c r="G283" s="10">
        <v>300</v>
      </c>
      <c r="H283" s="10">
        <v>1</v>
      </c>
      <c r="I283" s="10">
        <v>11</v>
      </c>
      <c r="J283" s="10">
        <f>IFERROR(INDEX(Sheet3!E:E,MATCH(C283,Sheet3!A:A,0)),G283*10+H283*100)</f>
        <v>3100</v>
      </c>
      <c r="K283" s="10">
        <v>0</v>
      </c>
      <c r="L283" s="10">
        <f>IFERROR(INDEX(Sheet3!G:G,MATCH(C283,Sheet3!A:A,0)),G283*10+20000)</f>
        <v>23000</v>
      </c>
      <c r="M283" s="10">
        <v>3</v>
      </c>
      <c r="N283" s="10">
        <f>VLOOKUP(M283,Sheet2!I:J,2,0)</f>
        <v>4000</v>
      </c>
      <c r="O283" s="10">
        <v>0</v>
      </c>
      <c r="P283" s="10">
        <f t="shared" si="35"/>
        <v>3</v>
      </c>
      <c r="Q283" s="10">
        <v>0</v>
      </c>
    </row>
    <row r="284" spans="1:17" s="10" customFormat="1" ht="16.5" customHeight="1">
      <c r="A284" s="10" t="s">
        <v>39</v>
      </c>
      <c r="B284" s="10">
        <f t="shared" si="34"/>
        <v>4211400</v>
      </c>
      <c r="C284" s="10" t="str">
        <f>CONCATENATE(VLOOKUP(F284,[1]源核类型!$A$2:$B$20,2,FALSE),"：位置",E284)</f>
        <v>磐石：位置2</v>
      </c>
      <c r="D284" s="10">
        <v>4</v>
      </c>
      <c r="E284" s="10">
        <v>2</v>
      </c>
      <c r="F284" s="10">
        <v>11</v>
      </c>
      <c r="G284" s="10">
        <v>400</v>
      </c>
      <c r="H284" s="10">
        <v>1</v>
      </c>
      <c r="I284" s="10">
        <v>11</v>
      </c>
      <c r="J284" s="10">
        <f>IFERROR(INDEX(Sheet3!E:E,MATCH(C284,Sheet3!A:A,0)),G284*10+H284*100)</f>
        <v>4100</v>
      </c>
      <c r="K284" s="10">
        <v>0</v>
      </c>
      <c r="L284" s="10">
        <f>IFERROR(INDEX(Sheet3!G:G,MATCH(C284,Sheet3!A:A,0)),G284*10+20000)</f>
        <v>24000</v>
      </c>
      <c r="M284" s="10">
        <v>4</v>
      </c>
      <c r="N284" s="10">
        <f>VLOOKUP(M284,Sheet2!I:J,2,0)</f>
        <v>4500</v>
      </c>
      <c r="O284" s="10">
        <v>0</v>
      </c>
      <c r="P284" s="10">
        <f t="shared" si="35"/>
        <v>4</v>
      </c>
      <c r="Q284" s="10">
        <v>0</v>
      </c>
    </row>
    <row r="285" spans="1:17" s="10" customFormat="1" ht="16.5" customHeight="1">
      <c r="A285" s="10" t="s">
        <v>39</v>
      </c>
      <c r="B285" s="10">
        <f t="shared" si="34"/>
        <v>4211500</v>
      </c>
      <c r="C285" s="10" t="str">
        <f>CONCATENATE(VLOOKUP(F285,[1]源核类型!$A$2:$B$20,2,FALSE),"：位置",E285)</f>
        <v>磐石：位置2</v>
      </c>
      <c r="D285" s="10">
        <v>4</v>
      </c>
      <c r="E285" s="10">
        <v>2</v>
      </c>
      <c r="F285" s="10">
        <v>11</v>
      </c>
      <c r="G285" s="10">
        <v>500</v>
      </c>
      <c r="H285" s="10">
        <v>1</v>
      </c>
      <c r="I285" s="10">
        <v>11</v>
      </c>
      <c r="J285" s="10">
        <f>IFERROR(INDEX(Sheet3!E:E,MATCH(C285,Sheet3!A:A,0)),G285*10+H285*100)</f>
        <v>5100</v>
      </c>
      <c r="K285" s="10">
        <v>0</v>
      </c>
      <c r="L285" s="10">
        <f>IFERROR(INDEX(Sheet3!G:G,MATCH(C285,Sheet3!A:A,0)),G285*10+20000)</f>
        <v>25000</v>
      </c>
      <c r="M285" s="10">
        <v>5</v>
      </c>
      <c r="N285" s="10">
        <f>VLOOKUP(M285,Sheet2!I:J,2,0)</f>
        <v>5000</v>
      </c>
      <c r="O285" s="10">
        <v>0</v>
      </c>
      <c r="P285" s="10">
        <f t="shared" si="35"/>
        <v>5</v>
      </c>
      <c r="Q285" s="10">
        <v>0</v>
      </c>
    </row>
    <row r="286" spans="1:17" s="10" customFormat="1" ht="16.5" customHeight="1">
      <c r="A286" s="10" t="s">
        <v>39</v>
      </c>
      <c r="B286" s="10">
        <f t="shared" si="34"/>
        <v>4311100</v>
      </c>
      <c r="C286" s="10" t="str">
        <f>CONCATENATE(VLOOKUP(F286,[1]源核类型!$A$2:$B$20,2,FALSE),"：位置",E286)</f>
        <v>磐石：位置3</v>
      </c>
      <c r="D286" s="10">
        <v>4</v>
      </c>
      <c r="E286" s="10">
        <v>3</v>
      </c>
      <c r="F286" s="10">
        <v>11</v>
      </c>
      <c r="G286" s="10">
        <v>100</v>
      </c>
      <c r="H286" s="10">
        <v>2</v>
      </c>
      <c r="I286" s="10">
        <v>11</v>
      </c>
      <c r="J286" s="10">
        <f>IFERROR(INDEX(Sheet3!E:E,MATCH(C286,Sheet3!A:A,0)),G286*10+H286*100)</f>
        <v>1200</v>
      </c>
      <c r="K286" s="10">
        <v>0</v>
      </c>
      <c r="L286" s="10">
        <f>IFERROR(INDEX(Sheet3!G:G,MATCH(C286,Sheet3!A:A,0)),G286*10+20000)</f>
        <v>21000</v>
      </c>
      <c r="M286" s="10">
        <v>1</v>
      </c>
      <c r="N286" s="10">
        <f>VLOOKUP(M286,Sheet2!I:J,2,0)</f>
        <v>3000</v>
      </c>
      <c r="O286" s="10">
        <v>0</v>
      </c>
      <c r="P286" s="10">
        <f t="shared" si="35"/>
        <v>1</v>
      </c>
      <c r="Q286" s="10">
        <v>0</v>
      </c>
    </row>
    <row r="287" spans="1:17" s="10" customFormat="1" ht="16.5" customHeight="1">
      <c r="A287" s="10" t="s">
        <v>39</v>
      </c>
      <c r="B287" s="10">
        <f t="shared" si="34"/>
        <v>4311200</v>
      </c>
      <c r="C287" s="10" t="str">
        <f>CONCATENATE(VLOOKUP(F287,[1]源核类型!$A$2:$B$20,2,FALSE),"：位置",E287)</f>
        <v>磐石：位置3</v>
      </c>
      <c r="D287" s="10">
        <v>4</v>
      </c>
      <c r="E287" s="10">
        <v>3</v>
      </c>
      <c r="F287" s="10">
        <v>11</v>
      </c>
      <c r="G287" s="10">
        <v>200</v>
      </c>
      <c r="H287" s="10">
        <v>2</v>
      </c>
      <c r="I287" s="10">
        <v>11</v>
      </c>
      <c r="J287" s="10">
        <f>IFERROR(INDEX(Sheet3!E:E,MATCH(C287,Sheet3!A:A,0)),G287*10+H287*100)</f>
        <v>2200</v>
      </c>
      <c r="K287" s="10">
        <v>0</v>
      </c>
      <c r="L287" s="10">
        <f>IFERROR(INDEX(Sheet3!G:G,MATCH(C287,Sheet3!A:A,0)),G287*10+20000)</f>
        <v>22000</v>
      </c>
      <c r="M287" s="10">
        <v>2</v>
      </c>
      <c r="N287" s="10">
        <f>VLOOKUP(M287,Sheet2!I:J,2,0)</f>
        <v>3500</v>
      </c>
      <c r="O287" s="10">
        <v>0</v>
      </c>
      <c r="P287" s="10">
        <f t="shared" ref="P287:P318" si="36">M287</f>
        <v>2</v>
      </c>
      <c r="Q287" s="10">
        <v>0</v>
      </c>
    </row>
    <row r="288" spans="1:17" s="10" customFormat="1" ht="16.5" customHeight="1">
      <c r="A288" s="10" t="s">
        <v>39</v>
      </c>
      <c r="B288" s="10">
        <f t="shared" si="34"/>
        <v>4311300</v>
      </c>
      <c r="C288" s="10" t="str">
        <f>CONCATENATE(VLOOKUP(F288,[1]源核类型!$A$2:$B$20,2,FALSE),"：位置",E288)</f>
        <v>磐石：位置3</v>
      </c>
      <c r="D288" s="10">
        <v>4</v>
      </c>
      <c r="E288" s="10">
        <v>3</v>
      </c>
      <c r="F288" s="10">
        <v>11</v>
      </c>
      <c r="G288" s="10">
        <v>300</v>
      </c>
      <c r="H288" s="10">
        <v>2</v>
      </c>
      <c r="I288" s="10">
        <v>11</v>
      </c>
      <c r="J288" s="10">
        <f>IFERROR(INDEX(Sheet3!E:E,MATCH(C288,Sheet3!A:A,0)),G288*10+H288*100)</f>
        <v>3200</v>
      </c>
      <c r="K288" s="10">
        <v>0</v>
      </c>
      <c r="L288" s="10">
        <f>IFERROR(INDEX(Sheet3!G:G,MATCH(C288,Sheet3!A:A,0)),G288*10+20000)</f>
        <v>23000</v>
      </c>
      <c r="M288" s="10">
        <v>3</v>
      </c>
      <c r="N288" s="10">
        <f>VLOOKUP(M288,Sheet2!I:J,2,0)</f>
        <v>4000</v>
      </c>
      <c r="O288" s="10">
        <v>0</v>
      </c>
      <c r="P288" s="10">
        <f t="shared" si="36"/>
        <v>3</v>
      </c>
      <c r="Q288" s="10">
        <v>0</v>
      </c>
    </row>
    <row r="289" spans="1:17" s="10" customFormat="1" ht="16.5" customHeight="1">
      <c r="A289" s="10" t="s">
        <v>39</v>
      </c>
      <c r="B289" s="10">
        <f t="shared" si="34"/>
        <v>4311400</v>
      </c>
      <c r="C289" s="10" t="str">
        <f>CONCATENATE(VLOOKUP(F289,[1]源核类型!$A$2:$B$20,2,FALSE),"：位置",E289)</f>
        <v>磐石：位置3</v>
      </c>
      <c r="D289" s="10">
        <v>4</v>
      </c>
      <c r="E289" s="10">
        <v>3</v>
      </c>
      <c r="F289" s="10">
        <v>11</v>
      </c>
      <c r="G289" s="10">
        <v>400</v>
      </c>
      <c r="H289" s="10">
        <v>2</v>
      </c>
      <c r="I289" s="10">
        <v>11</v>
      </c>
      <c r="J289" s="10">
        <f>IFERROR(INDEX(Sheet3!E:E,MATCH(C289,Sheet3!A:A,0)),G289*10+H289*100)</f>
        <v>4200</v>
      </c>
      <c r="K289" s="10">
        <v>0</v>
      </c>
      <c r="L289" s="10">
        <f>IFERROR(INDEX(Sheet3!G:G,MATCH(C289,Sheet3!A:A,0)),G289*10+20000)</f>
        <v>24000</v>
      </c>
      <c r="M289" s="10">
        <v>4</v>
      </c>
      <c r="N289" s="10">
        <f>VLOOKUP(M289,Sheet2!I:J,2,0)</f>
        <v>4500</v>
      </c>
      <c r="O289" s="10">
        <v>0</v>
      </c>
      <c r="P289" s="10">
        <f t="shared" si="36"/>
        <v>4</v>
      </c>
      <c r="Q289" s="10">
        <v>0</v>
      </c>
    </row>
    <row r="290" spans="1:17" s="10" customFormat="1" ht="16.5" customHeight="1">
      <c r="A290" s="10" t="s">
        <v>39</v>
      </c>
      <c r="B290" s="10">
        <f t="shared" si="34"/>
        <v>4311500</v>
      </c>
      <c r="C290" s="10" t="str">
        <f>CONCATENATE(VLOOKUP(F290,[1]源核类型!$A$2:$B$20,2,FALSE),"：位置",E290)</f>
        <v>磐石：位置3</v>
      </c>
      <c r="D290" s="10">
        <v>4</v>
      </c>
      <c r="E290" s="10">
        <v>3</v>
      </c>
      <c r="F290" s="10">
        <v>11</v>
      </c>
      <c r="G290" s="10">
        <v>500</v>
      </c>
      <c r="H290" s="10">
        <v>2</v>
      </c>
      <c r="I290" s="10">
        <v>11</v>
      </c>
      <c r="J290" s="10">
        <f>IFERROR(INDEX(Sheet3!E:E,MATCH(C290,Sheet3!A:A,0)),G290*10+H290*100)</f>
        <v>5200</v>
      </c>
      <c r="K290" s="10">
        <v>0</v>
      </c>
      <c r="L290" s="10">
        <f>IFERROR(INDEX(Sheet3!G:G,MATCH(C290,Sheet3!A:A,0)),G290*10+20000)</f>
        <v>25000</v>
      </c>
      <c r="M290" s="10">
        <v>5</v>
      </c>
      <c r="N290" s="10">
        <f>VLOOKUP(M290,Sheet2!I:J,2,0)</f>
        <v>5000</v>
      </c>
      <c r="O290" s="10">
        <v>0</v>
      </c>
      <c r="P290" s="10">
        <f t="shared" si="36"/>
        <v>5</v>
      </c>
      <c r="Q290" s="10">
        <v>0</v>
      </c>
    </row>
    <row r="291" spans="1:17" s="10" customFormat="1" ht="16.5" customHeight="1">
      <c r="A291" s="10" t="s">
        <v>39</v>
      </c>
      <c r="B291" s="10">
        <f t="shared" si="34"/>
        <v>4411100</v>
      </c>
      <c r="C291" s="10" t="str">
        <f>CONCATENATE(VLOOKUP(F291,[1]源核类型!$A$2:$B$20,2,FALSE),"：位置",E291)</f>
        <v>磐石：位置4</v>
      </c>
      <c r="D291" s="10">
        <v>4</v>
      </c>
      <c r="E291" s="10">
        <v>4</v>
      </c>
      <c r="F291" s="10">
        <v>11</v>
      </c>
      <c r="G291" s="10">
        <v>100</v>
      </c>
      <c r="H291" s="10">
        <v>3</v>
      </c>
      <c r="I291" s="10">
        <v>11</v>
      </c>
      <c r="J291" s="10">
        <f>IFERROR(INDEX(Sheet3!E:E,MATCH(C291,Sheet3!A:A,0)),G291*10+H291*100)</f>
        <v>1300</v>
      </c>
      <c r="K291" s="10">
        <v>0</v>
      </c>
      <c r="L291" s="10">
        <f>IFERROR(INDEX(Sheet3!G:G,MATCH(C291,Sheet3!A:A,0)),G291*10+20000)</f>
        <v>21000</v>
      </c>
      <c r="M291" s="10">
        <v>1</v>
      </c>
      <c r="N291" s="10">
        <f>VLOOKUP(M291,Sheet2!I:J,2,0)</f>
        <v>3000</v>
      </c>
      <c r="O291" s="10">
        <v>0</v>
      </c>
      <c r="P291" s="10">
        <f t="shared" si="36"/>
        <v>1</v>
      </c>
      <c r="Q291" s="10">
        <v>0</v>
      </c>
    </row>
    <row r="292" spans="1:17" s="10" customFormat="1" ht="16.5" customHeight="1">
      <c r="A292" s="10" t="s">
        <v>39</v>
      </c>
      <c r="B292" s="10">
        <f t="shared" si="34"/>
        <v>4411200</v>
      </c>
      <c r="C292" s="10" t="str">
        <f>CONCATENATE(VLOOKUP(F292,[1]源核类型!$A$2:$B$20,2,FALSE),"：位置",E292)</f>
        <v>磐石：位置4</v>
      </c>
      <c r="D292" s="10">
        <v>4</v>
      </c>
      <c r="E292" s="10">
        <v>4</v>
      </c>
      <c r="F292" s="10">
        <v>11</v>
      </c>
      <c r="G292" s="10">
        <v>200</v>
      </c>
      <c r="H292" s="10">
        <v>3</v>
      </c>
      <c r="I292" s="10">
        <v>11</v>
      </c>
      <c r="J292" s="10">
        <f>IFERROR(INDEX(Sheet3!E:E,MATCH(C292,Sheet3!A:A,0)),G292*10+H292*100)</f>
        <v>2300</v>
      </c>
      <c r="K292" s="10">
        <v>0</v>
      </c>
      <c r="L292" s="10">
        <f>IFERROR(INDEX(Sheet3!G:G,MATCH(C292,Sheet3!A:A,0)),G292*10+20000)</f>
        <v>22000</v>
      </c>
      <c r="M292" s="10">
        <v>2</v>
      </c>
      <c r="N292" s="10">
        <f>VLOOKUP(M292,Sheet2!I:J,2,0)</f>
        <v>3500</v>
      </c>
      <c r="O292" s="10">
        <v>0</v>
      </c>
      <c r="P292" s="10">
        <f t="shared" si="36"/>
        <v>2</v>
      </c>
      <c r="Q292" s="10">
        <v>0</v>
      </c>
    </row>
    <row r="293" spans="1:17" s="10" customFormat="1" ht="16.5" customHeight="1">
      <c r="A293" s="10" t="s">
        <v>39</v>
      </c>
      <c r="B293" s="10">
        <f t="shared" si="34"/>
        <v>4411300</v>
      </c>
      <c r="C293" s="10" t="str">
        <f>CONCATENATE(VLOOKUP(F293,[1]源核类型!$A$2:$B$20,2,FALSE),"：位置",E293)</f>
        <v>磐石：位置4</v>
      </c>
      <c r="D293" s="10">
        <v>4</v>
      </c>
      <c r="E293" s="10">
        <v>4</v>
      </c>
      <c r="F293" s="10">
        <v>11</v>
      </c>
      <c r="G293" s="10">
        <v>300</v>
      </c>
      <c r="H293" s="10">
        <v>3</v>
      </c>
      <c r="I293" s="10">
        <v>11</v>
      </c>
      <c r="J293" s="10">
        <f>IFERROR(INDEX(Sheet3!E:E,MATCH(C293,Sheet3!A:A,0)),G293*10+H293*100)</f>
        <v>3300</v>
      </c>
      <c r="K293" s="10">
        <v>0</v>
      </c>
      <c r="L293" s="10">
        <f>IFERROR(INDEX(Sheet3!G:G,MATCH(C293,Sheet3!A:A,0)),G293*10+20000)</f>
        <v>23000</v>
      </c>
      <c r="M293" s="10">
        <v>3</v>
      </c>
      <c r="N293" s="10">
        <f>VLOOKUP(M293,Sheet2!I:J,2,0)</f>
        <v>4000</v>
      </c>
      <c r="O293" s="10">
        <v>0</v>
      </c>
      <c r="P293" s="10">
        <f t="shared" si="36"/>
        <v>3</v>
      </c>
      <c r="Q293" s="10">
        <v>0</v>
      </c>
    </row>
    <row r="294" spans="1:17" s="10" customFormat="1" ht="16.5" customHeight="1">
      <c r="A294" s="10" t="s">
        <v>39</v>
      </c>
      <c r="B294" s="10">
        <f t="shared" si="34"/>
        <v>4411400</v>
      </c>
      <c r="C294" s="10" t="str">
        <f>CONCATENATE(VLOOKUP(F294,[1]源核类型!$A$2:$B$20,2,FALSE),"：位置",E294)</f>
        <v>磐石：位置4</v>
      </c>
      <c r="D294" s="10">
        <v>4</v>
      </c>
      <c r="E294" s="10">
        <v>4</v>
      </c>
      <c r="F294" s="10">
        <v>11</v>
      </c>
      <c r="G294" s="10">
        <v>400</v>
      </c>
      <c r="H294" s="10">
        <v>3</v>
      </c>
      <c r="I294" s="10">
        <v>11</v>
      </c>
      <c r="J294" s="10">
        <f>IFERROR(INDEX(Sheet3!E:E,MATCH(C294,Sheet3!A:A,0)),G294*10+H294*100)</f>
        <v>4300</v>
      </c>
      <c r="K294" s="10">
        <v>0</v>
      </c>
      <c r="L294" s="10">
        <f>IFERROR(INDEX(Sheet3!G:G,MATCH(C294,Sheet3!A:A,0)),G294*10+20000)</f>
        <v>24000</v>
      </c>
      <c r="M294" s="10">
        <v>4</v>
      </c>
      <c r="N294" s="10">
        <f>VLOOKUP(M294,Sheet2!I:J,2,0)</f>
        <v>4500</v>
      </c>
      <c r="O294" s="10">
        <v>0</v>
      </c>
      <c r="P294" s="10">
        <f t="shared" si="36"/>
        <v>4</v>
      </c>
      <c r="Q294" s="10">
        <v>0</v>
      </c>
    </row>
    <row r="295" spans="1:17" s="10" customFormat="1" ht="16.5" customHeight="1">
      <c r="A295" s="10" t="s">
        <v>39</v>
      </c>
      <c r="B295" s="10">
        <f t="shared" si="34"/>
        <v>4411500</v>
      </c>
      <c r="C295" s="10" t="str">
        <f>CONCATENATE(VLOOKUP(F295,[1]源核类型!$A$2:$B$20,2,FALSE),"：位置",E295)</f>
        <v>磐石：位置4</v>
      </c>
      <c r="D295" s="10">
        <v>4</v>
      </c>
      <c r="E295" s="10">
        <v>4</v>
      </c>
      <c r="F295" s="10">
        <v>11</v>
      </c>
      <c r="G295" s="10">
        <v>500</v>
      </c>
      <c r="H295" s="10">
        <v>3</v>
      </c>
      <c r="I295" s="10">
        <v>11</v>
      </c>
      <c r="J295" s="10">
        <f>IFERROR(INDEX(Sheet3!E:E,MATCH(C295,Sheet3!A:A,0)),G295*10+H295*100)</f>
        <v>5300</v>
      </c>
      <c r="K295" s="10">
        <v>0</v>
      </c>
      <c r="L295" s="10">
        <f>IFERROR(INDEX(Sheet3!G:G,MATCH(C295,Sheet3!A:A,0)),G295*10+20000)</f>
        <v>25000</v>
      </c>
      <c r="M295" s="10">
        <v>5</v>
      </c>
      <c r="N295" s="10">
        <f>VLOOKUP(M295,Sheet2!I:J,2,0)</f>
        <v>5000</v>
      </c>
      <c r="O295" s="10">
        <v>0</v>
      </c>
      <c r="P295" s="10">
        <f t="shared" si="36"/>
        <v>5</v>
      </c>
      <c r="Q295" s="10">
        <v>0</v>
      </c>
    </row>
    <row r="296" spans="1:17" s="10" customFormat="1" ht="16.5" customHeight="1">
      <c r="A296" s="10" t="s">
        <v>39</v>
      </c>
      <c r="B296" s="10">
        <f t="shared" si="34"/>
        <v>4212100</v>
      </c>
      <c r="C296" s="10" t="str">
        <f>CONCATENATE(VLOOKUP(F296,[1]源核类型!$A$2:$B$20,2,FALSE),"：位置",E296)</f>
        <v>激励：位置2</v>
      </c>
      <c r="D296" s="10">
        <v>4</v>
      </c>
      <c r="E296" s="10">
        <v>2</v>
      </c>
      <c r="F296" s="10">
        <v>12</v>
      </c>
      <c r="G296" s="10">
        <v>100</v>
      </c>
      <c r="H296" s="10">
        <v>1</v>
      </c>
      <c r="I296" s="10">
        <v>12</v>
      </c>
      <c r="J296" s="10">
        <f>IFERROR(INDEX(Sheet3!E:E,MATCH(C296,Sheet3!A:A,0)),G296*10+H296*100)</f>
        <v>1100</v>
      </c>
      <c r="K296" s="10">
        <v>0</v>
      </c>
      <c r="L296" s="10">
        <f>IFERROR(INDEX(Sheet3!G:G,MATCH(C296,Sheet3!A:A,0)),G296*10+20000)</f>
        <v>21000</v>
      </c>
      <c r="M296" s="10">
        <v>1</v>
      </c>
      <c r="N296" s="10">
        <f>VLOOKUP(M296,Sheet2!I:J,2,0)</f>
        <v>3000</v>
      </c>
      <c r="O296" s="10">
        <v>0</v>
      </c>
      <c r="P296" s="10">
        <f t="shared" si="36"/>
        <v>1</v>
      </c>
      <c r="Q296" s="10">
        <v>0</v>
      </c>
    </row>
    <row r="297" spans="1:17" s="10" customFormat="1" ht="16.5" customHeight="1">
      <c r="A297" s="10" t="s">
        <v>39</v>
      </c>
      <c r="B297" s="10">
        <f t="shared" si="34"/>
        <v>4212200</v>
      </c>
      <c r="C297" s="10" t="str">
        <f>CONCATENATE(VLOOKUP(F297,[1]源核类型!$A$2:$B$20,2,FALSE),"：位置",E297)</f>
        <v>激励：位置2</v>
      </c>
      <c r="D297" s="10">
        <v>4</v>
      </c>
      <c r="E297" s="10">
        <v>2</v>
      </c>
      <c r="F297" s="10">
        <v>12</v>
      </c>
      <c r="G297" s="10">
        <v>200</v>
      </c>
      <c r="H297" s="10">
        <v>1</v>
      </c>
      <c r="I297" s="10">
        <v>12</v>
      </c>
      <c r="J297" s="10">
        <f>IFERROR(INDEX(Sheet3!E:E,MATCH(C297,Sheet3!A:A,0)),G297*10+H297*100)</f>
        <v>2100</v>
      </c>
      <c r="K297" s="10">
        <v>0</v>
      </c>
      <c r="L297" s="10">
        <f>IFERROR(INDEX(Sheet3!G:G,MATCH(C297,Sheet3!A:A,0)),G297*10+20000)</f>
        <v>22000</v>
      </c>
      <c r="M297" s="10">
        <v>2</v>
      </c>
      <c r="N297" s="10">
        <f>VLOOKUP(M297,Sheet2!I:J,2,0)</f>
        <v>3500</v>
      </c>
      <c r="O297" s="10">
        <v>0</v>
      </c>
      <c r="P297" s="10">
        <f t="shared" si="36"/>
        <v>2</v>
      </c>
      <c r="Q297" s="10">
        <v>0</v>
      </c>
    </row>
    <row r="298" spans="1:17" s="10" customFormat="1" ht="16.5" customHeight="1">
      <c r="A298" s="10" t="s">
        <v>39</v>
      </c>
      <c r="B298" s="10">
        <f t="shared" si="34"/>
        <v>4212300</v>
      </c>
      <c r="C298" s="10" t="str">
        <f>CONCATENATE(VLOOKUP(F298,[1]源核类型!$A$2:$B$20,2,FALSE),"：位置",E298)</f>
        <v>激励：位置2</v>
      </c>
      <c r="D298" s="10">
        <v>4</v>
      </c>
      <c r="E298" s="10">
        <v>2</v>
      </c>
      <c r="F298" s="10">
        <v>12</v>
      </c>
      <c r="G298" s="10">
        <v>300</v>
      </c>
      <c r="H298" s="10">
        <v>1</v>
      </c>
      <c r="I298" s="10">
        <v>12</v>
      </c>
      <c r="J298" s="10">
        <f>IFERROR(INDEX(Sheet3!E:E,MATCH(C298,Sheet3!A:A,0)),G298*10+H298*100)</f>
        <v>3100</v>
      </c>
      <c r="K298" s="10">
        <v>0</v>
      </c>
      <c r="L298" s="10">
        <f>IFERROR(INDEX(Sheet3!G:G,MATCH(C298,Sheet3!A:A,0)),G298*10+20000)</f>
        <v>23000</v>
      </c>
      <c r="M298" s="10">
        <v>3</v>
      </c>
      <c r="N298" s="10">
        <f>VLOOKUP(M298,Sheet2!I:J,2,0)</f>
        <v>4000</v>
      </c>
      <c r="O298" s="10">
        <v>0</v>
      </c>
      <c r="P298" s="10">
        <f t="shared" si="36"/>
        <v>3</v>
      </c>
      <c r="Q298" s="10">
        <v>0</v>
      </c>
    </row>
    <row r="299" spans="1:17" s="10" customFormat="1" ht="16.5" customHeight="1">
      <c r="A299" s="10" t="s">
        <v>39</v>
      </c>
      <c r="B299" s="10">
        <f t="shared" si="34"/>
        <v>4212400</v>
      </c>
      <c r="C299" s="10" t="str">
        <f>CONCATENATE(VLOOKUP(F299,[1]源核类型!$A$2:$B$20,2,FALSE),"：位置",E299)</f>
        <v>激励：位置2</v>
      </c>
      <c r="D299" s="10">
        <v>4</v>
      </c>
      <c r="E299" s="10">
        <v>2</v>
      </c>
      <c r="F299" s="10">
        <v>12</v>
      </c>
      <c r="G299" s="10">
        <v>400</v>
      </c>
      <c r="H299" s="10">
        <v>1</v>
      </c>
      <c r="I299" s="10">
        <v>12</v>
      </c>
      <c r="J299" s="10">
        <f>IFERROR(INDEX(Sheet3!E:E,MATCH(C299,Sheet3!A:A,0)),G299*10+H299*100)</f>
        <v>4100</v>
      </c>
      <c r="K299" s="10">
        <v>0</v>
      </c>
      <c r="L299" s="10">
        <f>IFERROR(INDEX(Sheet3!G:G,MATCH(C299,Sheet3!A:A,0)),G299*10+20000)</f>
        <v>24000</v>
      </c>
      <c r="M299" s="10">
        <v>4</v>
      </c>
      <c r="N299" s="10">
        <f>VLOOKUP(M299,Sheet2!I:J,2,0)</f>
        <v>4500</v>
      </c>
      <c r="O299" s="10">
        <v>0</v>
      </c>
      <c r="P299" s="10">
        <f t="shared" si="36"/>
        <v>4</v>
      </c>
      <c r="Q299" s="10">
        <v>0</v>
      </c>
    </row>
    <row r="300" spans="1:17" s="10" customFormat="1" ht="16.5" customHeight="1">
      <c r="A300" s="10" t="s">
        <v>39</v>
      </c>
      <c r="B300" s="10">
        <f t="shared" si="34"/>
        <v>4212500</v>
      </c>
      <c r="C300" s="10" t="str">
        <f>CONCATENATE(VLOOKUP(F300,[1]源核类型!$A$2:$B$20,2,FALSE),"：位置",E300)</f>
        <v>激励：位置2</v>
      </c>
      <c r="D300" s="10">
        <v>4</v>
      </c>
      <c r="E300" s="10">
        <v>2</v>
      </c>
      <c r="F300" s="10">
        <v>12</v>
      </c>
      <c r="G300" s="10">
        <v>500</v>
      </c>
      <c r="H300" s="10">
        <v>1</v>
      </c>
      <c r="I300" s="10">
        <v>12</v>
      </c>
      <c r="J300" s="10">
        <f>IFERROR(INDEX(Sheet3!E:E,MATCH(C300,Sheet3!A:A,0)),G300*10+H300*100)</f>
        <v>5100</v>
      </c>
      <c r="K300" s="10">
        <v>0</v>
      </c>
      <c r="L300" s="10">
        <f>IFERROR(INDEX(Sheet3!G:G,MATCH(C300,Sheet3!A:A,0)),G300*10+20000)</f>
        <v>25000</v>
      </c>
      <c r="M300" s="10">
        <v>5</v>
      </c>
      <c r="N300" s="10">
        <f>VLOOKUP(M300,Sheet2!I:J,2,0)</f>
        <v>5000</v>
      </c>
      <c r="O300" s="10">
        <v>0</v>
      </c>
      <c r="P300" s="10">
        <f t="shared" si="36"/>
        <v>5</v>
      </c>
      <c r="Q300" s="10">
        <v>0</v>
      </c>
    </row>
    <row r="301" spans="1:17" s="10" customFormat="1" ht="16.5" customHeight="1">
      <c r="A301" s="10" t="s">
        <v>39</v>
      </c>
      <c r="B301" s="10">
        <f t="shared" si="34"/>
        <v>4312100</v>
      </c>
      <c r="C301" s="10" t="str">
        <f>CONCATENATE(VLOOKUP(F301,[1]源核类型!$A$2:$B$20,2,FALSE),"：位置",E301)</f>
        <v>激励：位置3</v>
      </c>
      <c r="D301" s="10">
        <v>4</v>
      </c>
      <c r="E301" s="10">
        <v>3</v>
      </c>
      <c r="F301" s="10">
        <v>12</v>
      </c>
      <c r="G301" s="10">
        <v>100</v>
      </c>
      <c r="H301" s="10">
        <v>2</v>
      </c>
      <c r="I301" s="10">
        <v>12</v>
      </c>
      <c r="J301" s="10">
        <f>IFERROR(INDEX(Sheet3!E:E,MATCH(C301,Sheet3!A:A,0)),G301*10+H301*100)</f>
        <v>1200</v>
      </c>
      <c r="K301" s="10">
        <v>0</v>
      </c>
      <c r="L301" s="10">
        <f>IFERROR(INDEX(Sheet3!G:G,MATCH(C301,Sheet3!A:A,0)),G301*10+20000)</f>
        <v>21000</v>
      </c>
      <c r="M301" s="10">
        <v>1</v>
      </c>
      <c r="N301" s="10">
        <f>VLOOKUP(M301,Sheet2!I:J,2,0)</f>
        <v>3000</v>
      </c>
      <c r="O301" s="10">
        <v>0</v>
      </c>
      <c r="P301" s="10">
        <f t="shared" si="36"/>
        <v>1</v>
      </c>
      <c r="Q301" s="10">
        <v>0</v>
      </c>
    </row>
    <row r="302" spans="1:17" s="10" customFormat="1" ht="16.5" customHeight="1">
      <c r="A302" s="10" t="s">
        <v>39</v>
      </c>
      <c r="B302" s="10">
        <f t="shared" si="34"/>
        <v>4312200</v>
      </c>
      <c r="C302" s="10" t="str">
        <f>CONCATENATE(VLOOKUP(F302,[1]源核类型!$A$2:$B$20,2,FALSE),"：位置",E302)</f>
        <v>激励：位置3</v>
      </c>
      <c r="D302" s="10">
        <v>4</v>
      </c>
      <c r="E302" s="10">
        <v>3</v>
      </c>
      <c r="F302" s="10">
        <v>12</v>
      </c>
      <c r="G302" s="10">
        <v>200</v>
      </c>
      <c r="H302" s="10">
        <v>2</v>
      </c>
      <c r="I302" s="10">
        <v>12</v>
      </c>
      <c r="J302" s="10">
        <f>IFERROR(INDEX(Sheet3!E:E,MATCH(C302,Sheet3!A:A,0)),G302*10+H302*100)</f>
        <v>2200</v>
      </c>
      <c r="K302" s="10">
        <v>0</v>
      </c>
      <c r="L302" s="10">
        <f>IFERROR(INDEX(Sheet3!G:G,MATCH(C302,Sheet3!A:A,0)),G302*10+20000)</f>
        <v>22000</v>
      </c>
      <c r="M302" s="10">
        <v>2</v>
      </c>
      <c r="N302" s="10">
        <f>VLOOKUP(M302,Sheet2!I:J,2,0)</f>
        <v>3500</v>
      </c>
      <c r="O302" s="10">
        <v>0</v>
      </c>
      <c r="P302" s="10">
        <f t="shared" si="36"/>
        <v>2</v>
      </c>
      <c r="Q302" s="10">
        <v>0</v>
      </c>
    </row>
    <row r="303" spans="1:17" s="10" customFormat="1" ht="16.5" customHeight="1">
      <c r="A303" s="10" t="s">
        <v>39</v>
      </c>
      <c r="B303" s="10">
        <f t="shared" si="34"/>
        <v>4312300</v>
      </c>
      <c r="C303" s="10" t="str">
        <f>CONCATENATE(VLOOKUP(F303,[1]源核类型!$A$2:$B$20,2,FALSE),"：位置",E303)</f>
        <v>激励：位置3</v>
      </c>
      <c r="D303" s="10">
        <v>4</v>
      </c>
      <c r="E303" s="10">
        <v>3</v>
      </c>
      <c r="F303" s="10">
        <v>12</v>
      </c>
      <c r="G303" s="10">
        <v>300</v>
      </c>
      <c r="H303" s="10">
        <v>2</v>
      </c>
      <c r="I303" s="10">
        <v>12</v>
      </c>
      <c r="J303" s="10">
        <f>IFERROR(INDEX(Sheet3!E:E,MATCH(C303,Sheet3!A:A,0)),G303*10+H303*100)</f>
        <v>3200</v>
      </c>
      <c r="K303" s="10">
        <v>0</v>
      </c>
      <c r="L303" s="10">
        <f>IFERROR(INDEX(Sheet3!G:G,MATCH(C303,Sheet3!A:A,0)),G303*10+20000)</f>
        <v>23000</v>
      </c>
      <c r="M303" s="10">
        <v>3</v>
      </c>
      <c r="N303" s="10">
        <f>VLOOKUP(M303,Sheet2!I:J,2,0)</f>
        <v>4000</v>
      </c>
      <c r="O303" s="10">
        <v>0</v>
      </c>
      <c r="P303" s="10">
        <f t="shared" si="36"/>
        <v>3</v>
      </c>
      <c r="Q303" s="10">
        <v>0</v>
      </c>
    </row>
    <row r="304" spans="1:17" s="10" customFormat="1" ht="16.5" customHeight="1">
      <c r="A304" s="10" t="s">
        <v>39</v>
      </c>
      <c r="B304" s="10">
        <f t="shared" si="34"/>
        <v>4312400</v>
      </c>
      <c r="C304" s="10" t="str">
        <f>CONCATENATE(VLOOKUP(F304,[1]源核类型!$A$2:$B$20,2,FALSE),"：位置",E304)</f>
        <v>激励：位置3</v>
      </c>
      <c r="D304" s="10">
        <v>4</v>
      </c>
      <c r="E304" s="10">
        <v>3</v>
      </c>
      <c r="F304" s="10">
        <v>12</v>
      </c>
      <c r="G304" s="10">
        <v>400</v>
      </c>
      <c r="H304" s="10">
        <v>2</v>
      </c>
      <c r="I304" s="10">
        <v>12</v>
      </c>
      <c r="J304" s="10">
        <f>IFERROR(INDEX(Sheet3!E:E,MATCH(C304,Sheet3!A:A,0)),G304*10+H304*100)</f>
        <v>4200</v>
      </c>
      <c r="K304" s="10">
        <v>0</v>
      </c>
      <c r="L304" s="10">
        <f>IFERROR(INDEX(Sheet3!G:G,MATCH(C304,Sheet3!A:A,0)),G304*10+20000)</f>
        <v>24000</v>
      </c>
      <c r="M304" s="10">
        <v>4</v>
      </c>
      <c r="N304" s="10">
        <f>VLOOKUP(M304,Sheet2!I:J,2,0)</f>
        <v>4500</v>
      </c>
      <c r="O304" s="10">
        <v>0</v>
      </c>
      <c r="P304" s="10">
        <f t="shared" si="36"/>
        <v>4</v>
      </c>
      <c r="Q304" s="10">
        <v>0</v>
      </c>
    </row>
    <row r="305" spans="1:17" s="10" customFormat="1" ht="16.5" customHeight="1">
      <c r="A305" s="10" t="s">
        <v>39</v>
      </c>
      <c r="B305" s="10">
        <f t="shared" ref="B305:B370" si="37">D305*1000000+E305*100000+F305*1000+G305</f>
        <v>4312500</v>
      </c>
      <c r="C305" s="10" t="str">
        <f>CONCATENATE(VLOOKUP(F305,[1]源核类型!$A$2:$B$20,2,FALSE),"：位置",E305)</f>
        <v>激励：位置3</v>
      </c>
      <c r="D305" s="10">
        <v>4</v>
      </c>
      <c r="E305" s="10">
        <v>3</v>
      </c>
      <c r="F305" s="10">
        <v>12</v>
      </c>
      <c r="G305" s="10">
        <v>500</v>
      </c>
      <c r="H305" s="10">
        <v>2</v>
      </c>
      <c r="I305" s="10">
        <v>12</v>
      </c>
      <c r="J305" s="10">
        <f>IFERROR(INDEX(Sheet3!E:E,MATCH(C305,Sheet3!A:A,0)),G305*10+H305*100)</f>
        <v>5200</v>
      </c>
      <c r="K305" s="10">
        <v>0</v>
      </c>
      <c r="L305" s="10">
        <f>IFERROR(INDEX(Sheet3!G:G,MATCH(C305,Sheet3!A:A,0)),G305*10+20000)</f>
        <v>25000</v>
      </c>
      <c r="M305" s="10">
        <v>5</v>
      </c>
      <c r="N305" s="10">
        <f>VLOOKUP(M305,Sheet2!I:J,2,0)</f>
        <v>5000</v>
      </c>
      <c r="O305" s="10">
        <v>0</v>
      </c>
      <c r="P305" s="10">
        <f t="shared" si="36"/>
        <v>5</v>
      </c>
      <c r="Q305" s="10">
        <v>0</v>
      </c>
    </row>
    <row r="306" spans="1:17" s="10" customFormat="1" ht="16.5" customHeight="1">
      <c r="A306" s="10" t="s">
        <v>39</v>
      </c>
      <c r="B306" s="10">
        <f t="shared" si="37"/>
        <v>4412100</v>
      </c>
      <c r="C306" s="10" t="str">
        <f>CONCATENATE(VLOOKUP(F306,[1]源核类型!$A$2:$B$20,2,FALSE),"：位置",E306)</f>
        <v>激励：位置4</v>
      </c>
      <c r="D306" s="10">
        <v>4</v>
      </c>
      <c r="E306" s="10">
        <v>4</v>
      </c>
      <c r="F306" s="10">
        <v>12</v>
      </c>
      <c r="G306" s="10">
        <v>100</v>
      </c>
      <c r="H306" s="10">
        <v>3</v>
      </c>
      <c r="I306" s="10">
        <v>12</v>
      </c>
      <c r="J306" s="10">
        <f>IFERROR(INDEX(Sheet3!E:E,MATCH(C306,Sheet3!A:A,0)),G306*10+H306*100)</f>
        <v>1300</v>
      </c>
      <c r="K306" s="10">
        <v>0</v>
      </c>
      <c r="L306" s="10">
        <f>IFERROR(INDEX(Sheet3!G:G,MATCH(C306,Sheet3!A:A,0)),G306*10+20000)</f>
        <v>21000</v>
      </c>
      <c r="M306" s="10">
        <v>1</v>
      </c>
      <c r="N306" s="10">
        <f>VLOOKUP(M306,Sheet2!I:J,2,0)</f>
        <v>3000</v>
      </c>
      <c r="O306" s="10">
        <v>0</v>
      </c>
      <c r="P306" s="10">
        <f t="shared" si="36"/>
        <v>1</v>
      </c>
      <c r="Q306" s="10">
        <v>0</v>
      </c>
    </row>
    <row r="307" spans="1:17" s="10" customFormat="1" ht="16.5" customHeight="1">
      <c r="A307" s="10" t="s">
        <v>39</v>
      </c>
      <c r="B307" s="10">
        <f t="shared" si="37"/>
        <v>4412200</v>
      </c>
      <c r="C307" s="10" t="str">
        <f>CONCATENATE(VLOOKUP(F307,[1]源核类型!$A$2:$B$20,2,FALSE),"：位置",E307)</f>
        <v>激励：位置4</v>
      </c>
      <c r="D307" s="10">
        <v>4</v>
      </c>
      <c r="E307" s="10">
        <v>4</v>
      </c>
      <c r="F307" s="10">
        <v>12</v>
      </c>
      <c r="G307" s="10">
        <v>200</v>
      </c>
      <c r="H307" s="10">
        <v>3</v>
      </c>
      <c r="I307" s="10">
        <v>12</v>
      </c>
      <c r="J307" s="10">
        <f>IFERROR(INDEX(Sheet3!E:E,MATCH(C307,Sheet3!A:A,0)),G307*10+H307*100)</f>
        <v>2300</v>
      </c>
      <c r="K307" s="10">
        <v>0</v>
      </c>
      <c r="L307" s="10">
        <f>IFERROR(INDEX(Sheet3!G:G,MATCH(C307,Sheet3!A:A,0)),G307*10+20000)</f>
        <v>22000</v>
      </c>
      <c r="M307" s="10">
        <v>2</v>
      </c>
      <c r="N307" s="10">
        <f>VLOOKUP(M307,Sheet2!I:J,2,0)</f>
        <v>3500</v>
      </c>
      <c r="O307" s="10">
        <v>0</v>
      </c>
      <c r="P307" s="10">
        <f t="shared" si="36"/>
        <v>2</v>
      </c>
      <c r="Q307" s="10">
        <v>0</v>
      </c>
    </row>
    <row r="308" spans="1:17" s="10" customFormat="1" ht="16.5" customHeight="1">
      <c r="A308" s="10" t="s">
        <v>39</v>
      </c>
      <c r="B308" s="10">
        <f t="shared" si="37"/>
        <v>4412300</v>
      </c>
      <c r="C308" s="10" t="str">
        <f>CONCATENATE(VLOOKUP(F308,[1]源核类型!$A$2:$B$20,2,FALSE),"：位置",E308)</f>
        <v>激励：位置4</v>
      </c>
      <c r="D308" s="10">
        <v>4</v>
      </c>
      <c r="E308" s="10">
        <v>4</v>
      </c>
      <c r="F308" s="10">
        <v>12</v>
      </c>
      <c r="G308" s="10">
        <v>300</v>
      </c>
      <c r="H308" s="10">
        <v>3</v>
      </c>
      <c r="I308" s="10">
        <v>12</v>
      </c>
      <c r="J308" s="10">
        <f>IFERROR(INDEX(Sheet3!E:E,MATCH(C308,Sheet3!A:A,0)),G308*10+H308*100)</f>
        <v>3300</v>
      </c>
      <c r="K308" s="10">
        <v>0</v>
      </c>
      <c r="L308" s="10">
        <f>IFERROR(INDEX(Sheet3!G:G,MATCH(C308,Sheet3!A:A,0)),G308*10+20000)</f>
        <v>23000</v>
      </c>
      <c r="M308" s="10">
        <v>3</v>
      </c>
      <c r="N308" s="10">
        <f>VLOOKUP(M308,Sheet2!I:J,2,0)</f>
        <v>4000</v>
      </c>
      <c r="O308" s="10">
        <v>0</v>
      </c>
      <c r="P308" s="10">
        <f t="shared" si="36"/>
        <v>3</v>
      </c>
      <c r="Q308" s="10">
        <v>0</v>
      </c>
    </row>
    <row r="309" spans="1:17" s="10" customFormat="1" ht="16.5" customHeight="1">
      <c r="A309" s="10" t="s">
        <v>39</v>
      </c>
      <c r="B309" s="10">
        <f t="shared" si="37"/>
        <v>4412400</v>
      </c>
      <c r="C309" s="10" t="str">
        <f>CONCATENATE(VLOOKUP(F309,[1]源核类型!$A$2:$B$20,2,FALSE),"：位置",E309)</f>
        <v>激励：位置4</v>
      </c>
      <c r="D309" s="10">
        <v>4</v>
      </c>
      <c r="E309" s="10">
        <v>4</v>
      </c>
      <c r="F309" s="10">
        <v>12</v>
      </c>
      <c r="G309" s="10">
        <v>400</v>
      </c>
      <c r="H309" s="10">
        <v>3</v>
      </c>
      <c r="I309" s="10">
        <v>12</v>
      </c>
      <c r="J309" s="10">
        <f>IFERROR(INDEX(Sheet3!E:E,MATCH(C309,Sheet3!A:A,0)),G309*10+H309*100)</f>
        <v>4300</v>
      </c>
      <c r="K309" s="10">
        <v>0</v>
      </c>
      <c r="L309" s="10">
        <f>IFERROR(INDEX(Sheet3!G:G,MATCH(C309,Sheet3!A:A,0)),G309*10+20000)</f>
        <v>24000</v>
      </c>
      <c r="M309" s="10">
        <v>4</v>
      </c>
      <c r="N309" s="10">
        <f>VLOOKUP(M309,Sheet2!I:J,2,0)</f>
        <v>4500</v>
      </c>
      <c r="O309" s="10">
        <v>0</v>
      </c>
      <c r="P309" s="10">
        <f t="shared" si="36"/>
        <v>4</v>
      </c>
      <c r="Q309" s="10">
        <v>0</v>
      </c>
    </row>
    <row r="310" spans="1:17" s="10" customFormat="1" ht="16.5" customHeight="1">
      <c r="A310" s="10" t="s">
        <v>39</v>
      </c>
      <c r="B310" s="10">
        <f t="shared" si="37"/>
        <v>4412500</v>
      </c>
      <c r="C310" s="10" t="str">
        <f>CONCATENATE(VLOOKUP(F310,[1]源核类型!$A$2:$B$20,2,FALSE),"：位置",E310)</f>
        <v>激励：位置4</v>
      </c>
      <c r="D310" s="10">
        <v>4</v>
      </c>
      <c r="E310" s="10">
        <v>4</v>
      </c>
      <c r="F310" s="10">
        <v>12</v>
      </c>
      <c r="G310" s="10">
        <v>500</v>
      </c>
      <c r="H310" s="10">
        <v>3</v>
      </c>
      <c r="I310" s="10">
        <v>12</v>
      </c>
      <c r="J310" s="10">
        <f>IFERROR(INDEX(Sheet3!E:E,MATCH(C310,Sheet3!A:A,0)),G310*10+H310*100)</f>
        <v>5300</v>
      </c>
      <c r="K310" s="10">
        <v>0</v>
      </c>
      <c r="L310" s="10">
        <f>IFERROR(INDEX(Sheet3!G:G,MATCH(C310,Sheet3!A:A,0)),G310*10+20000)</f>
        <v>25000</v>
      </c>
      <c r="M310" s="10">
        <v>5</v>
      </c>
      <c r="N310" s="10">
        <f>VLOOKUP(M310,Sheet2!I:J,2,0)</f>
        <v>5000</v>
      </c>
      <c r="O310" s="10">
        <v>0</v>
      </c>
      <c r="P310" s="10">
        <f t="shared" si="36"/>
        <v>5</v>
      </c>
      <c r="Q310" s="10">
        <v>0</v>
      </c>
    </row>
    <row r="311" spans="1:17" s="10" customFormat="1" ht="16.5" customHeight="1">
      <c r="A311" s="10" t="s">
        <v>39</v>
      </c>
      <c r="B311" s="10">
        <f t="shared" si="37"/>
        <v>4213100</v>
      </c>
      <c r="C311" s="10" t="str">
        <f>CONCATENATE(VLOOKUP(F311,[1]源核类型!$A$2:$B$20,2,FALSE),"：位置",E311)</f>
        <v>守护：位置2</v>
      </c>
      <c r="D311" s="10">
        <v>4</v>
      </c>
      <c r="E311" s="10">
        <v>2</v>
      </c>
      <c r="F311" s="10">
        <v>13</v>
      </c>
      <c r="G311" s="10">
        <v>100</v>
      </c>
      <c r="H311" s="10">
        <v>1</v>
      </c>
      <c r="I311" s="10">
        <v>13</v>
      </c>
      <c r="J311" s="10">
        <f>IFERROR(INDEX(Sheet3!E:E,MATCH(C311,Sheet3!A:A,0)),G311*10+H311*100)</f>
        <v>1100</v>
      </c>
      <c r="K311" s="10">
        <v>0</v>
      </c>
      <c r="L311" s="10">
        <f>IFERROR(INDEX(Sheet3!G:G,MATCH(C311,Sheet3!A:A,0)),G311*10+20000)</f>
        <v>21000</v>
      </c>
      <c r="M311" s="10">
        <v>1</v>
      </c>
      <c r="N311" s="10">
        <f>VLOOKUP(M311,Sheet2!I:J,2,0)</f>
        <v>3000</v>
      </c>
      <c r="O311" s="10">
        <v>0</v>
      </c>
      <c r="P311" s="10">
        <f t="shared" si="36"/>
        <v>1</v>
      </c>
      <c r="Q311" s="10">
        <v>0</v>
      </c>
    </row>
    <row r="312" spans="1:17" s="10" customFormat="1" ht="16.5" customHeight="1">
      <c r="A312" s="10" t="s">
        <v>39</v>
      </c>
      <c r="B312" s="10">
        <f t="shared" si="37"/>
        <v>4213200</v>
      </c>
      <c r="C312" s="10" t="str">
        <f>CONCATENATE(VLOOKUP(F312,[1]源核类型!$A$2:$B$20,2,FALSE),"：位置",E312)</f>
        <v>守护：位置2</v>
      </c>
      <c r="D312" s="10">
        <v>4</v>
      </c>
      <c r="E312" s="10">
        <v>2</v>
      </c>
      <c r="F312" s="10">
        <v>13</v>
      </c>
      <c r="G312" s="10">
        <v>200</v>
      </c>
      <c r="H312" s="10">
        <v>1</v>
      </c>
      <c r="I312" s="10">
        <v>13</v>
      </c>
      <c r="J312" s="10">
        <f>IFERROR(INDEX(Sheet3!E:E,MATCH(C312,Sheet3!A:A,0)),G312*10+H312*100)</f>
        <v>2100</v>
      </c>
      <c r="K312" s="10">
        <v>0</v>
      </c>
      <c r="L312" s="10">
        <f>IFERROR(INDEX(Sheet3!G:G,MATCH(C312,Sheet3!A:A,0)),G312*10+20000)</f>
        <v>22000</v>
      </c>
      <c r="M312" s="10">
        <v>2</v>
      </c>
      <c r="N312" s="10">
        <f>VLOOKUP(M312,Sheet2!I:J,2,0)</f>
        <v>3500</v>
      </c>
      <c r="O312" s="10">
        <v>0</v>
      </c>
      <c r="P312" s="10">
        <f t="shared" si="36"/>
        <v>2</v>
      </c>
      <c r="Q312" s="10">
        <v>0</v>
      </c>
    </row>
    <row r="313" spans="1:17" s="10" customFormat="1" ht="16.5" customHeight="1">
      <c r="A313" s="10" t="s">
        <v>39</v>
      </c>
      <c r="B313" s="10">
        <f t="shared" si="37"/>
        <v>4213300</v>
      </c>
      <c r="C313" s="10" t="str">
        <f>CONCATENATE(VLOOKUP(F313,[1]源核类型!$A$2:$B$20,2,FALSE),"：位置",E313)</f>
        <v>守护：位置2</v>
      </c>
      <c r="D313" s="10">
        <v>4</v>
      </c>
      <c r="E313" s="10">
        <v>2</v>
      </c>
      <c r="F313" s="10">
        <v>13</v>
      </c>
      <c r="G313" s="10">
        <v>300</v>
      </c>
      <c r="H313" s="10">
        <v>1</v>
      </c>
      <c r="I313" s="10">
        <v>13</v>
      </c>
      <c r="J313" s="10">
        <f>IFERROR(INDEX(Sheet3!E:E,MATCH(C313,Sheet3!A:A,0)),G313*10+H313*100)</f>
        <v>3100</v>
      </c>
      <c r="K313" s="10">
        <v>0</v>
      </c>
      <c r="L313" s="10">
        <f>IFERROR(INDEX(Sheet3!G:G,MATCH(C313,Sheet3!A:A,0)),G313*10+20000)</f>
        <v>23000</v>
      </c>
      <c r="M313" s="10">
        <v>3</v>
      </c>
      <c r="N313" s="10">
        <f>VLOOKUP(M313,Sheet2!I:J,2,0)</f>
        <v>4000</v>
      </c>
      <c r="O313" s="10">
        <v>0</v>
      </c>
      <c r="P313" s="10">
        <f t="shared" si="36"/>
        <v>3</v>
      </c>
      <c r="Q313" s="10">
        <v>0</v>
      </c>
    </row>
    <row r="314" spans="1:17" s="10" customFormat="1" ht="16.5" customHeight="1">
      <c r="A314" s="10" t="s">
        <v>39</v>
      </c>
      <c r="B314" s="10">
        <f t="shared" si="37"/>
        <v>4213400</v>
      </c>
      <c r="C314" s="10" t="str">
        <f>CONCATENATE(VLOOKUP(F314,[1]源核类型!$A$2:$B$20,2,FALSE),"：位置",E314)</f>
        <v>守护：位置2</v>
      </c>
      <c r="D314" s="10">
        <v>4</v>
      </c>
      <c r="E314" s="10">
        <v>2</v>
      </c>
      <c r="F314" s="10">
        <v>13</v>
      </c>
      <c r="G314" s="10">
        <v>400</v>
      </c>
      <c r="H314" s="10">
        <v>1</v>
      </c>
      <c r="I314" s="10">
        <v>13</v>
      </c>
      <c r="J314" s="10">
        <f>IFERROR(INDEX(Sheet3!E:E,MATCH(C314,Sheet3!A:A,0)),G314*10+H314*100)</f>
        <v>4100</v>
      </c>
      <c r="K314" s="10">
        <v>0</v>
      </c>
      <c r="L314" s="10">
        <f>IFERROR(INDEX(Sheet3!G:G,MATCH(C314,Sheet3!A:A,0)),G314*10+20000)</f>
        <v>24000</v>
      </c>
      <c r="M314" s="10">
        <v>4</v>
      </c>
      <c r="N314" s="10">
        <f>VLOOKUP(M314,Sheet2!I:J,2,0)</f>
        <v>4500</v>
      </c>
      <c r="O314" s="10">
        <v>0</v>
      </c>
      <c r="P314" s="10">
        <f t="shared" si="36"/>
        <v>4</v>
      </c>
      <c r="Q314" s="10">
        <v>0</v>
      </c>
    </row>
    <row r="315" spans="1:17" s="10" customFormat="1" ht="16.5" customHeight="1">
      <c r="A315" s="10" t="s">
        <v>39</v>
      </c>
      <c r="B315" s="10">
        <f t="shared" si="37"/>
        <v>4213500</v>
      </c>
      <c r="C315" s="10" t="str">
        <f>CONCATENATE(VLOOKUP(F315,[1]源核类型!$A$2:$B$20,2,FALSE),"：位置",E315)</f>
        <v>守护：位置2</v>
      </c>
      <c r="D315" s="10">
        <v>4</v>
      </c>
      <c r="E315" s="10">
        <v>2</v>
      </c>
      <c r="F315" s="10">
        <v>13</v>
      </c>
      <c r="G315" s="10">
        <v>500</v>
      </c>
      <c r="H315" s="10">
        <v>1</v>
      </c>
      <c r="I315" s="10">
        <v>13</v>
      </c>
      <c r="J315" s="10">
        <f>IFERROR(INDEX(Sheet3!E:E,MATCH(C315,Sheet3!A:A,0)),G315*10+H315*100)</f>
        <v>5100</v>
      </c>
      <c r="K315" s="10">
        <v>0</v>
      </c>
      <c r="L315" s="10">
        <f>IFERROR(INDEX(Sheet3!G:G,MATCH(C315,Sheet3!A:A,0)),G315*10+20000)</f>
        <v>25000</v>
      </c>
      <c r="M315" s="10">
        <v>5</v>
      </c>
      <c r="N315" s="10">
        <f>VLOOKUP(M315,Sheet2!I:J,2,0)</f>
        <v>5000</v>
      </c>
      <c r="O315" s="10">
        <v>0</v>
      </c>
      <c r="P315" s="10">
        <f t="shared" si="36"/>
        <v>5</v>
      </c>
      <c r="Q315" s="10">
        <v>0</v>
      </c>
    </row>
    <row r="316" spans="1:17" s="10" customFormat="1" ht="16.5" customHeight="1">
      <c r="A316" s="10" t="s">
        <v>39</v>
      </c>
      <c r="B316" s="10">
        <f t="shared" si="37"/>
        <v>4313100</v>
      </c>
      <c r="C316" s="10" t="str">
        <f>CONCATENATE(VLOOKUP(F316,[1]源核类型!$A$2:$B$20,2,FALSE),"：位置",E316)</f>
        <v>守护：位置3</v>
      </c>
      <c r="D316" s="10">
        <v>4</v>
      </c>
      <c r="E316" s="10">
        <v>3</v>
      </c>
      <c r="F316" s="10">
        <v>13</v>
      </c>
      <c r="G316" s="10">
        <v>100</v>
      </c>
      <c r="H316" s="10">
        <v>2</v>
      </c>
      <c r="I316" s="10">
        <v>13</v>
      </c>
      <c r="J316" s="10">
        <f>IFERROR(INDEX(Sheet3!E:E,MATCH(C316,Sheet3!A:A,0)),G316*10+H316*100)</f>
        <v>1200</v>
      </c>
      <c r="K316" s="10">
        <v>0</v>
      </c>
      <c r="L316" s="10">
        <f>IFERROR(INDEX(Sheet3!G:G,MATCH(C316,Sheet3!A:A,0)),G316*10+20000)</f>
        <v>21000</v>
      </c>
      <c r="M316" s="10">
        <v>1</v>
      </c>
      <c r="N316" s="10">
        <f>VLOOKUP(M316,Sheet2!I:J,2,0)</f>
        <v>3000</v>
      </c>
      <c r="O316" s="10">
        <v>0</v>
      </c>
      <c r="P316" s="10">
        <f t="shared" si="36"/>
        <v>1</v>
      </c>
      <c r="Q316" s="10">
        <v>0</v>
      </c>
    </row>
    <row r="317" spans="1:17" s="10" customFormat="1" ht="16.5" customHeight="1">
      <c r="A317" s="10" t="s">
        <v>39</v>
      </c>
      <c r="B317" s="10">
        <f t="shared" si="37"/>
        <v>4313200</v>
      </c>
      <c r="C317" s="10" t="str">
        <f>CONCATENATE(VLOOKUP(F317,[1]源核类型!$A$2:$B$20,2,FALSE),"：位置",E317)</f>
        <v>守护：位置3</v>
      </c>
      <c r="D317" s="10">
        <v>4</v>
      </c>
      <c r="E317" s="10">
        <v>3</v>
      </c>
      <c r="F317" s="10">
        <v>13</v>
      </c>
      <c r="G317" s="10">
        <v>200</v>
      </c>
      <c r="H317" s="10">
        <v>2</v>
      </c>
      <c r="I317" s="10">
        <v>13</v>
      </c>
      <c r="J317" s="10">
        <f>IFERROR(INDEX(Sheet3!E:E,MATCH(C317,Sheet3!A:A,0)),G317*10+H317*100)</f>
        <v>2200</v>
      </c>
      <c r="K317" s="10">
        <v>0</v>
      </c>
      <c r="L317" s="10">
        <f>IFERROR(INDEX(Sheet3!G:G,MATCH(C317,Sheet3!A:A,0)),G317*10+20000)</f>
        <v>22000</v>
      </c>
      <c r="M317" s="10">
        <v>2</v>
      </c>
      <c r="N317" s="10">
        <f>VLOOKUP(M317,Sheet2!I:J,2,0)</f>
        <v>3500</v>
      </c>
      <c r="O317" s="10">
        <v>0</v>
      </c>
      <c r="P317" s="10">
        <f t="shared" si="36"/>
        <v>2</v>
      </c>
      <c r="Q317" s="10">
        <v>0</v>
      </c>
    </row>
    <row r="318" spans="1:17" s="10" customFormat="1" ht="16.5" customHeight="1">
      <c r="A318" s="10" t="s">
        <v>39</v>
      </c>
      <c r="B318" s="10">
        <f t="shared" si="37"/>
        <v>4313300</v>
      </c>
      <c r="C318" s="10" t="str">
        <f>CONCATENATE(VLOOKUP(F318,[1]源核类型!$A$2:$B$20,2,FALSE),"：位置",E318)</f>
        <v>守护：位置3</v>
      </c>
      <c r="D318" s="10">
        <v>4</v>
      </c>
      <c r="E318" s="10">
        <v>3</v>
      </c>
      <c r="F318" s="10">
        <v>13</v>
      </c>
      <c r="G318" s="10">
        <v>300</v>
      </c>
      <c r="H318" s="10">
        <v>2</v>
      </c>
      <c r="I318" s="10">
        <v>13</v>
      </c>
      <c r="J318" s="10">
        <f>IFERROR(INDEX(Sheet3!E:E,MATCH(C318,Sheet3!A:A,0)),G318*10+H318*100)</f>
        <v>3200</v>
      </c>
      <c r="K318" s="10">
        <v>0</v>
      </c>
      <c r="L318" s="10">
        <f>IFERROR(INDEX(Sheet3!G:G,MATCH(C318,Sheet3!A:A,0)),G318*10+20000)</f>
        <v>23000</v>
      </c>
      <c r="M318" s="10">
        <v>3</v>
      </c>
      <c r="N318" s="10">
        <f>VLOOKUP(M318,Sheet2!I:J,2,0)</f>
        <v>4000</v>
      </c>
      <c r="O318" s="10">
        <v>0</v>
      </c>
      <c r="P318" s="10">
        <f t="shared" si="36"/>
        <v>3</v>
      </c>
      <c r="Q318" s="10">
        <v>0</v>
      </c>
    </row>
    <row r="319" spans="1:17" s="10" customFormat="1" ht="16.5" customHeight="1">
      <c r="A319" s="10" t="s">
        <v>39</v>
      </c>
      <c r="B319" s="10">
        <f t="shared" si="37"/>
        <v>4313400</v>
      </c>
      <c r="C319" s="10" t="str">
        <f>CONCATENATE(VLOOKUP(F319,[1]源核类型!$A$2:$B$20,2,FALSE),"：位置",E319)</f>
        <v>守护：位置3</v>
      </c>
      <c r="D319" s="10">
        <v>4</v>
      </c>
      <c r="E319" s="10">
        <v>3</v>
      </c>
      <c r="F319" s="10">
        <v>13</v>
      </c>
      <c r="G319" s="10">
        <v>400</v>
      </c>
      <c r="H319" s="10">
        <v>2</v>
      </c>
      <c r="I319" s="10">
        <v>13</v>
      </c>
      <c r="J319" s="10">
        <f>IFERROR(INDEX(Sheet3!E:E,MATCH(C319,Sheet3!A:A,0)),G319*10+H319*100)</f>
        <v>4200</v>
      </c>
      <c r="K319" s="10">
        <v>0</v>
      </c>
      <c r="L319" s="10">
        <f>IFERROR(INDEX(Sheet3!G:G,MATCH(C319,Sheet3!A:A,0)),G319*10+20000)</f>
        <v>24000</v>
      </c>
      <c r="M319" s="10">
        <v>4</v>
      </c>
      <c r="N319" s="10">
        <f>VLOOKUP(M319,Sheet2!I:J,2,0)</f>
        <v>4500</v>
      </c>
      <c r="O319" s="10">
        <v>0</v>
      </c>
      <c r="P319" s="10">
        <f t="shared" ref="P319:P350" si="38">M319</f>
        <v>4</v>
      </c>
      <c r="Q319" s="10">
        <v>0</v>
      </c>
    </row>
    <row r="320" spans="1:17" s="10" customFormat="1" ht="16.5" customHeight="1">
      <c r="A320" s="10" t="s">
        <v>39</v>
      </c>
      <c r="B320" s="10">
        <f t="shared" si="37"/>
        <v>4313500</v>
      </c>
      <c r="C320" s="10" t="str">
        <f>CONCATENATE(VLOOKUP(F320,[1]源核类型!$A$2:$B$20,2,FALSE),"：位置",E320)</f>
        <v>守护：位置3</v>
      </c>
      <c r="D320" s="10">
        <v>4</v>
      </c>
      <c r="E320" s="10">
        <v>3</v>
      </c>
      <c r="F320" s="10">
        <v>13</v>
      </c>
      <c r="G320" s="10">
        <v>500</v>
      </c>
      <c r="H320" s="10">
        <v>2</v>
      </c>
      <c r="I320" s="10">
        <v>13</v>
      </c>
      <c r="J320" s="10">
        <f>IFERROR(INDEX(Sheet3!E:E,MATCH(C320,Sheet3!A:A,0)),G320*10+H320*100)</f>
        <v>5200</v>
      </c>
      <c r="K320" s="10">
        <v>0</v>
      </c>
      <c r="L320" s="10">
        <f>IFERROR(INDEX(Sheet3!G:G,MATCH(C320,Sheet3!A:A,0)),G320*10+20000)</f>
        <v>25000</v>
      </c>
      <c r="M320" s="10">
        <v>5</v>
      </c>
      <c r="N320" s="10">
        <f>VLOOKUP(M320,Sheet2!I:J,2,0)</f>
        <v>5000</v>
      </c>
      <c r="O320" s="10">
        <v>0</v>
      </c>
      <c r="P320" s="10">
        <f t="shared" si="38"/>
        <v>5</v>
      </c>
      <c r="Q320" s="10">
        <v>0</v>
      </c>
    </row>
    <row r="321" spans="1:17" s="10" customFormat="1" ht="16.5" customHeight="1">
      <c r="A321" s="10" t="s">
        <v>39</v>
      </c>
      <c r="B321" s="10">
        <f t="shared" si="37"/>
        <v>4413100</v>
      </c>
      <c r="C321" s="10" t="str">
        <f>CONCATENATE(VLOOKUP(F321,[1]源核类型!$A$2:$B$20,2,FALSE),"：位置",E321)</f>
        <v>守护：位置4</v>
      </c>
      <c r="D321" s="10">
        <v>4</v>
      </c>
      <c r="E321" s="10">
        <v>4</v>
      </c>
      <c r="F321" s="10">
        <v>13</v>
      </c>
      <c r="G321" s="10">
        <v>100</v>
      </c>
      <c r="H321" s="10">
        <v>3</v>
      </c>
      <c r="I321" s="10">
        <v>13</v>
      </c>
      <c r="J321" s="10">
        <f>IFERROR(INDEX(Sheet3!E:E,MATCH(C321,Sheet3!A:A,0)),G321*10+H321*100)</f>
        <v>1300</v>
      </c>
      <c r="K321" s="10">
        <v>0</v>
      </c>
      <c r="L321" s="10">
        <f>IFERROR(INDEX(Sheet3!G:G,MATCH(C321,Sheet3!A:A,0)),G321*10+20000)</f>
        <v>21000</v>
      </c>
      <c r="M321" s="10">
        <v>1</v>
      </c>
      <c r="N321" s="10">
        <f>VLOOKUP(M321,Sheet2!I:J,2,0)</f>
        <v>3000</v>
      </c>
      <c r="O321" s="10">
        <v>0</v>
      </c>
      <c r="P321" s="10">
        <f t="shared" si="38"/>
        <v>1</v>
      </c>
      <c r="Q321" s="10">
        <v>0</v>
      </c>
    </row>
    <row r="322" spans="1:17" s="10" customFormat="1" ht="16.5" customHeight="1">
      <c r="A322" s="10" t="s">
        <v>39</v>
      </c>
      <c r="B322" s="10">
        <f t="shared" si="37"/>
        <v>4413200</v>
      </c>
      <c r="C322" s="10" t="str">
        <f>CONCATENATE(VLOOKUP(F322,[1]源核类型!$A$2:$B$20,2,FALSE),"：位置",E322)</f>
        <v>守护：位置4</v>
      </c>
      <c r="D322" s="10">
        <v>4</v>
      </c>
      <c r="E322" s="10">
        <v>4</v>
      </c>
      <c r="F322" s="10">
        <v>13</v>
      </c>
      <c r="G322" s="10">
        <v>200</v>
      </c>
      <c r="H322" s="10">
        <v>3</v>
      </c>
      <c r="I322" s="10">
        <v>13</v>
      </c>
      <c r="J322" s="10">
        <f>IFERROR(INDEX(Sheet3!E:E,MATCH(C322,Sheet3!A:A,0)),G322*10+H322*100)</f>
        <v>2300</v>
      </c>
      <c r="K322" s="10">
        <v>0</v>
      </c>
      <c r="L322" s="10">
        <f>IFERROR(INDEX(Sheet3!G:G,MATCH(C322,Sheet3!A:A,0)),G322*10+20000)</f>
        <v>22000</v>
      </c>
      <c r="M322" s="10">
        <v>2</v>
      </c>
      <c r="N322" s="10">
        <f>VLOOKUP(M322,Sheet2!I:J,2,0)</f>
        <v>3500</v>
      </c>
      <c r="O322" s="10">
        <v>0</v>
      </c>
      <c r="P322" s="10">
        <f t="shared" si="38"/>
        <v>2</v>
      </c>
      <c r="Q322" s="10">
        <v>0</v>
      </c>
    </row>
    <row r="323" spans="1:17" ht="16.5" customHeight="1">
      <c r="A323" s="10" t="s">
        <v>39</v>
      </c>
      <c r="B323" s="10">
        <f t="shared" si="37"/>
        <v>4413300</v>
      </c>
      <c r="C323" s="10" t="str">
        <f>CONCATENATE(VLOOKUP(F323,[1]源核类型!$A$2:$B$20,2,FALSE),"：位置",E323)</f>
        <v>守护：位置4</v>
      </c>
      <c r="D323" s="10">
        <v>4</v>
      </c>
      <c r="E323" s="10">
        <v>4</v>
      </c>
      <c r="F323" s="10">
        <v>13</v>
      </c>
      <c r="G323" s="10">
        <v>300</v>
      </c>
      <c r="H323" s="10">
        <v>3</v>
      </c>
      <c r="I323" s="10">
        <v>13</v>
      </c>
      <c r="J323" s="10">
        <f>IFERROR(INDEX(Sheet3!E:E,MATCH(C323,Sheet3!A:A,0)),G323*10+H323*100)</f>
        <v>3300</v>
      </c>
      <c r="K323" s="10">
        <v>0</v>
      </c>
      <c r="L323" s="10">
        <f>IFERROR(INDEX(Sheet3!G:G,MATCH(C323,Sheet3!A:A,0)),G323*10+20000)</f>
        <v>23000</v>
      </c>
      <c r="M323" s="10">
        <v>3</v>
      </c>
      <c r="N323" s="10">
        <f>VLOOKUP(M323,Sheet2!I:J,2,0)</f>
        <v>4000</v>
      </c>
      <c r="O323" s="10">
        <v>0</v>
      </c>
      <c r="P323" s="10">
        <f t="shared" si="38"/>
        <v>3</v>
      </c>
      <c r="Q323" s="10">
        <v>0</v>
      </c>
    </row>
    <row r="324" spans="1:17" ht="16.5" customHeight="1">
      <c r="A324" s="10" t="s">
        <v>39</v>
      </c>
      <c r="B324" s="10">
        <f t="shared" si="37"/>
        <v>4413400</v>
      </c>
      <c r="C324" s="10" t="str">
        <f>CONCATENATE(VLOOKUP(F324,[1]源核类型!$A$2:$B$20,2,FALSE),"：位置",E324)</f>
        <v>守护：位置4</v>
      </c>
      <c r="D324" s="10">
        <v>4</v>
      </c>
      <c r="E324" s="10">
        <v>4</v>
      </c>
      <c r="F324" s="10">
        <v>13</v>
      </c>
      <c r="G324" s="10">
        <v>400</v>
      </c>
      <c r="H324" s="10">
        <v>3</v>
      </c>
      <c r="I324" s="10">
        <v>13</v>
      </c>
      <c r="J324" s="10">
        <f>IFERROR(INDEX(Sheet3!E:E,MATCH(C324,Sheet3!A:A,0)),G324*10+H324*100)</f>
        <v>4300</v>
      </c>
      <c r="K324" s="10">
        <v>0</v>
      </c>
      <c r="L324" s="10">
        <f>IFERROR(INDEX(Sheet3!G:G,MATCH(C324,Sheet3!A:A,0)),G324*10+20000)</f>
        <v>24000</v>
      </c>
      <c r="M324" s="10">
        <v>4</v>
      </c>
      <c r="N324" s="10">
        <f>VLOOKUP(M324,Sheet2!I:J,2,0)</f>
        <v>4500</v>
      </c>
      <c r="O324" s="10">
        <v>0</v>
      </c>
      <c r="P324" s="10">
        <f t="shared" si="38"/>
        <v>4</v>
      </c>
      <c r="Q324" s="10">
        <v>0</v>
      </c>
    </row>
    <row r="325" spans="1:17" ht="16.5" customHeight="1">
      <c r="A325" s="10" t="s">
        <v>39</v>
      </c>
      <c r="B325" s="10">
        <f t="shared" si="37"/>
        <v>4413500</v>
      </c>
      <c r="C325" s="10" t="str">
        <f>CONCATENATE(VLOOKUP(F325,[1]源核类型!$A$2:$B$20,2,FALSE),"：位置",E325)</f>
        <v>守护：位置4</v>
      </c>
      <c r="D325" s="10">
        <v>4</v>
      </c>
      <c r="E325" s="10">
        <v>4</v>
      </c>
      <c r="F325" s="10">
        <v>13</v>
      </c>
      <c r="G325" s="10">
        <v>500</v>
      </c>
      <c r="H325" s="10">
        <v>3</v>
      </c>
      <c r="I325" s="10">
        <v>13</v>
      </c>
      <c r="J325" s="10">
        <f>IFERROR(INDEX(Sheet3!E:E,MATCH(C325,Sheet3!A:A,0)),G325*10+H325*100)</f>
        <v>5300</v>
      </c>
      <c r="K325" s="10">
        <v>0</v>
      </c>
      <c r="L325" s="10">
        <f>IFERROR(INDEX(Sheet3!G:G,MATCH(C325,Sheet3!A:A,0)),G325*10+20000)</f>
        <v>25000</v>
      </c>
      <c r="M325" s="10">
        <v>5</v>
      </c>
      <c r="N325" s="10">
        <f>VLOOKUP(M325,Sheet2!I:J,2,0)</f>
        <v>5000</v>
      </c>
      <c r="O325" s="10">
        <v>0</v>
      </c>
      <c r="P325" s="10">
        <f t="shared" si="38"/>
        <v>5</v>
      </c>
      <c r="Q325" s="10">
        <v>0</v>
      </c>
    </row>
    <row r="326" spans="1:17" ht="16.5" customHeight="1">
      <c r="A326" s="10" t="s">
        <v>39</v>
      </c>
      <c r="B326" s="10">
        <f t="shared" si="37"/>
        <v>4214100</v>
      </c>
      <c r="C326" s="10" t="str">
        <f>CONCATENATE(VLOOKUP(F326,[1]源核类型!$A$2:$B$20,2,FALSE),"：位置",E326)</f>
        <v>大爱：位置2</v>
      </c>
      <c r="D326" s="10">
        <v>4</v>
      </c>
      <c r="E326" s="10">
        <v>2</v>
      </c>
      <c r="F326" s="10">
        <v>14</v>
      </c>
      <c r="G326" s="10">
        <v>100</v>
      </c>
      <c r="H326" s="10">
        <v>1</v>
      </c>
      <c r="I326" s="10">
        <v>14</v>
      </c>
      <c r="J326" s="10">
        <f>IFERROR(INDEX(Sheet3!E:E,MATCH(C326,Sheet3!A:A,0)),G326*10+H326*100)</f>
        <v>1100</v>
      </c>
      <c r="K326" s="10">
        <v>0</v>
      </c>
      <c r="L326" s="10">
        <f>IFERROR(INDEX(Sheet3!G:G,MATCH(C326,Sheet3!A:A,0)),G326*10+20000)</f>
        <v>21000</v>
      </c>
      <c r="M326" s="10">
        <v>1</v>
      </c>
      <c r="N326" s="10">
        <f>VLOOKUP(M326,Sheet2!I:J,2,0)</f>
        <v>3000</v>
      </c>
      <c r="O326" s="10">
        <v>0</v>
      </c>
      <c r="P326" s="10">
        <f t="shared" si="38"/>
        <v>1</v>
      </c>
      <c r="Q326" s="10">
        <v>0</v>
      </c>
    </row>
    <row r="327" spans="1:17" ht="16.5" customHeight="1">
      <c r="A327" s="10" t="s">
        <v>39</v>
      </c>
      <c r="B327" s="10">
        <f t="shared" si="37"/>
        <v>4214200</v>
      </c>
      <c r="C327" s="10" t="str">
        <f>CONCATENATE(VLOOKUP(F327,[1]源核类型!$A$2:$B$20,2,FALSE),"：位置",E327)</f>
        <v>大爱：位置2</v>
      </c>
      <c r="D327" s="10">
        <v>4</v>
      </c>
      <c r="E327" s="10">
        <v>2</v>
      </c>
      <c r="F327" s="10">
        <v>14</v>
      </c>
      <c r="G327" s="10">
        <v>200</v>
      </c>
      <c r="H327" s="10">
        <v>1</v>
      </c>
      <c r="I327" s="10">
        <v>14</v>
      </c>
      <c r="J327" s="10">
        <f>IFERROR(INDEX(Sheet3!E:E,MATCH(C327,Sheet3!A:A,0)),G327*10+H327*100)</f>
        <v>2100</v>
      </c>
      <c r="K327" s="10">
        <v>0</v>
      </c>
      <c r="L327" s="10">
        <f>IFERROR(INDEX(Sheet3!G:G,MATCH(C327,Sheet3!A:A,0)),G327*10+20000)</f>
        <v>22000</v>
      </c>
      <c r="M327" s="10">
        <v>2</v>
      </c>
      <c r="N327" s="10">
        <f>VLOOKUP(M327,Sheet2!I:J,2,0)</f>
        <v>3500</v>
      </c>
      <c r="O327" s="10">
        <v>0</v>
      </c>
      <c r="P327" s="10">
        <f t="shared" si="38"/>
        <v>2</v>
      </c>
      <c r="Q327" s="10">
        <v>0</v>
      </c>
    </row>
    <row r="328" spans="1:17" ht="16.5" customHeight="1">
      <c r="A328" s="10" t="s">
        <v>39</v>
      </c>
      <c r="B328" s="10">
        <f t="shared" si="37"/>
        <v>4214300</v>
      </c>
      <c r="C328" s="10" t="str">
        <f>CONCATENATE(VLOOKUP(F328,[1]源核类型!$A$2:$B$20,2,FALSE),"：位置",E328)</f>
        <v>大爱：位置2</v>
      </c>
      <c r="D328" s="10">
        <v>4</v>
      </c>
      <c r="E328" s="10">
        <v>2</v>
      </c>
      <c r="F328" s="10">
        <v>14</v>
      </c>
      <c r="G328" s="10">
        <v>300</v>
      </c>
      <c r="H328" s="10">
        <v>1</v>
      </c>
      <c r="I328" s="10">
        <v>14</v>
      </c>
      <c r="J328" s="10">
        <f>IFERROR(INDEX(Sheet3!E:E,MATCH(C328,Sheet3!A:A,0)),G328*10+H328*100)</f>
        <v>3100</v>
      </c>
      <c r="K328" s="10">
        <v>0</v>
      </c>
      <c r="L328" s="10">
        <f>IFERROR(INDEX(Sheet3!G:G,MATCH(C328,Sheet3!A:A,0)),G328*10+20000)</f>
        <v>23000</v>
      </c>
      <c r="M328" s="10">
        <v>3</v>
      </c>
      <c r="N328" s="10">
        <f>VLOOKUP(M328,Sheet2!I:J,2,0)</f>
        <v>4000</v>
      </c>
      <c r="O328" s="10">
        <v>0</v>
      </c>
      <c r="P328" s="10">
        <f t="shared" si="38"/>
        <v>3</v>
      </c>
      <c r="Q328" s="10">
        <v>0</v>
      </c>
    </row>
    <row r="329" spans="1:17" ht="16.5" customHeight="1">
      <c r="A329" s="10" t="s">
        <v>39</v>
      </c>
      <c r="B329" s="10">
        <f t="shared" si="37"/>
        <v>4214400</v>
      </c>
      <c r="C329" s="10" t="str">
        <f>CONCATENATE(VLOOKUP(F329,[1]源核类型!$A$2:$B$20,2,FALSE),"：位置",E329)</f>
        <v>大爱：位置2</v>
      </c>
      <c r="D329" s="10">
        <v>4</v>
      </c>
      <c r="E329" s="10">
        <v>2</v>
      </c>
      <c r="F329" s="10">
        <v>14</v>
      </c>
      <c r="G329" s="10">
        <v>400</v>
      </c>
      <c r="H329" s="10">
        <v>1</v>
      </c>
      <c r="I329" s="10">
        <v>14</v>
      </c>
      <c r="J329" s="10">
        <f>IFERROR(INDEX(Sheet3!E:E,MATCH(C329,Sheet3!A:A,0)),G329*10+H329*100)</f>
        <v>4100</v>
      </c>
      <c r="K329" s="10">
        <v>0</v>
      </c>
      <c r="L329" s="10">
        <f>IFERROR(INDEX(Sheet3!G:G,MATCH(C329,Sheet3!A:A,0)),G329*10+20000)</f>
        <v>24000</v>
      </c>
      <c r="M329" s="10">
        <v>4</v>
      </c>
      <c r="N329" s="10">
        <f>VLOOKUP(M329,Sheet2!I:J,2,0)</f>
        <v>4500</v>
      </c>
      <c r="O329" s="10">
        <v>0</v>
      </c>
      <c r="P329" s="10">
        <f t="shared" si="38"/>
        <v>4</v>
      </c>
      <c r="Q329" s="10">
        <v>0</v>
      </c>
    </row>
    <row r="330" spans="1:17" ht="16.5" customHeight="1">
      <c r="A330" s="10" t="s">
        <v>39</v>
      </c>
      <c r="B330" s="10">
        <f t="shared" si="37"/>
        <v>4214500</v>
      </c>
      <c r="C330" s="10" t="str">
        <f>CONCATENATE(VLOOKUP(F330,[1]源核类型!$A$2:$B$20,2,FALSE),"：位置",E330)</f>
        <v>大爱：位置2</v>
      </c>
      <c r="D330" s="10">
        <v>4</v>
      </c>
      <c r="E330" s="10">
        <v>2</v>
      </c>
      <c r="F330" s="10">
        <v>14</v>
      </c>
      <c r="G330" s="10">
        <v>500</v>
      </c>
      <c r="H330" s="10">
        <v>1</v>
      </c>
      <c r="I330" s="10">
        <v>14</v>
      </c>
      <c r="J330" s="10">
        <f>IFERROR(INDEX(Sheet3!E:E,MATCH(C330,Sheet3!A:A,0)),G330*10+H330*100)</f>
        <v>5100</v>
      </c>
      <c r="K330" s="10">
        <v>0</v>
      </c>
      <c r="L330" s="10">
        <f>IFERROR(INDEX(Sheet3!G:G,MATCH(C330,Sheet3!A:A,0)),G330*10+20000)</f>
        <v>25000</v>
      </c>
      <c r="M330" s="10">
        <v>5</v>
      </c>
      <c r="N330" s="10">
        <f>VLOOKUP(M330,Sheet2!I:J,2,0)</f>
        <v>5000</v>
      </c>
      <c r="O330" s="10">
        <v>0</v>
      </c>
      <c r="P330" s="10">
        <f t="shared" si="38"/>
        <v>5</v>
      </c>
      <c r="Q330" s="10">
        <v>0</v>
      </c>
    </row>
    <row r="331" spans="1:17" ht="16.5" customHeight="1">
      <c r="A331" s="10" t="s">
        <v>39</v>
      </c>
      <c r="B331" s="10">
        <f t="shared" si="37"/>
        <v>4314100</v>
      </c>
      <c r="C331" s="10" t="str">
        <f>CONCATENATE(VLOOKUP(F331,[1]源核类型!$A$2:$B$20,2,FALSE),"：位置",E331)</f>
        <v>大爱：位置3</v>
      </c>
      <c r="D331" s="10">
        <v>4</v>
      </c>
      <c r="E331" s="10">
        <v>3</v>
      </c>
      <c r="F331" s="10">
        <v>14</v>
      </c>
      <c r="G331" s="10">
        <v>100</v>
      </c>
      <c r="H331" s="10">
        <v>2</v>
      </c>
      <c r="I331" s="10">
        <v>14</v>
      </c>
      <c r="J331" s="10">
        <f>IFERROR(INDEX(Sheet3!E:E,MATCH(C331,Sheet3!A:A,0)),G331*10+H331*100)</f>
        <v>1200</v>
      </c>
      <c r="K331" s="10">
        <v>0</v>
      </c>
      <c r="L331" s="10">
        <f>IFERROR(INDEX(Sheet3!G:G,MATCH(C331,Sheet3!A:A,0)),G331*10+20000)</f>
        <v>21000</v>
      </c>
      <c r="M331" s="10">
        <v>1</v>
      </c>
      <c r="N331" s="10">
        <f>VLOOKUP(M331,Sheet2!I:J,2,0)</f>
        <v>3000</v>
      </c>
      <c r="O331" s="10">
        <v>0</v>
      </c>
      <c r="P331" s="10">
        <f t="shared" si="38"/>
        <v>1</v>
      </c>
      <c r="Q331" s="10">
        <v>0</v>
      </c>
    </row>
    <row r="332" spans="1:17" ht="16.5" customHeight="1">
      <c r="A332" s="10" t="s">
        <v>39</v>
      </c>
      <c r="B332" s="10">
        <f t="shared" si="37"/>
        <v>4314200</v>
      </c>
      <c r="C332" s="10" t="str">
        <f>CONCATENATE(VLOOKUP(F332,[1]源核类型!$A$2:$B$20,2,FALSE),"：位置",E332)</f>
        <v>大爱：位置3</v>
      </c>
      <c r="D332" s="10">
        <v>4</v>
      </c>
      <c r="E332" s="10">
        <v>3</v>
      </c>
      <c r="F332" s="10">
        <v>14</v>
      </c>
      <c r="G332" s="10">
        <v>200</v>
      </c>
      <c r="H332" s="10">
        <v>2</v>
      </c>
      <c r="I332" s="10">
        <v>14</v>
      </c>
      <c r="J332" s="10">
        <f>IFERROR(INDEX(Sheet3!E:E,MATCH(C332,Sheet3!A:A,0)),G332*10+H332*100)</f>
        <v>2200</v>
      </c>
      <c r="K332" s="10">
        <v>0</v>
      </c>
      <c r="L332" s="10">
        <f>IFERROR(INDEX(Sheet3!G:G,MATCH(C332,Sheet3!A:A,0)),G332*10+20000)</f>
        <v>22000</v>
      </c>
      <c r="M332" s="10">
        <v>2</v>
      </c>
      <c r="N332" s="10">
        <f>VLOOKUP(M332,Sheet2!I:J,2,0)</f>
        <v>3500</v>
      </c>
      <c r="O332" s="10">
        <v>0</v>
      </c>
      <c r="P332" s="10">
        <f t="shared" si="38"/>
        <v>2</v>
      </c>
      <c r="Q332" s="10">
        <v>0</v>
      </c>
    </row>
    <row r="333" spans="1:17" ht="16.5" customHeight="1">
      <c r="A333" s="10" t="s">
        <v>39</v>
      </c>
      <c r="B333" s="10">
        <f t="shared" si="37"/>
        <v>4314300</v>
      </c>
      <c r="C333" s="10" t="str">
        <f>CONCATENATE(VLOOKUP(F333,[1]源核类型!$A$2:$B$20,2,FALSE),"：位置",E333)</f>
        <v>大爱：位置3</v>
      </c>
      <c r="D333" s="10">
        <v>4</v>
      </c>
      <c r="E333" s="10">
        <v>3</v>
      </c>
      <c r="F333" s="10">
        <v>14</v>
      </c>
      <c r="G333" s="10">
        <v>300</v>
      </c>
      <c r="H333" s="10">
        <v>2</v>
      </c>
      <c r="I333" s="10">
        <v>14</v>
      </c>
      <c r="J333" s="10">
        <f>IFERROR(INDEX(Sheet3!E:E,MATCH(C333,Sheet3!A:A,0)),G333*10+H333*100)</f>
        <v>3200</v>
      </c>
      <c r="K333" s="10">
        <v>0</v>
      </c>
      <c r="L333" s="10">
        <f>IFERROR(INDEX(Sheet3!G:G,MATCH(C333,Sheet3!A:A,0)),G333*10+20000)</f>
        <v>23000</v>
      </c>
      <c r="M333" s="10">
        <v>3</v>
      </c>
      <c r="N333" s="10">
        <f>VLOOKUP(M333,Sheet2!I:J,2,0)</f>
        <v>4000</v>
      </c>
      <c r="O333" s="10">
        <v>0</v>
      </c>
      <c r="P333" s="10">
        <f t="shared" si="38"/>
        <v>3</v>
      </c>
      <c r="Q333" s="10">
        <v>0</v>
      </c>
    </row>
    <row r="334" spans="1:17" ht="16.5" customHeight="1">
      <c r="A334" s="10" t="s">
        <v>39</v>
      </c>
      <c r="B334" s="10">
        <f t="shared" si="37"/>
        <v>4314400</v>
      </c>
      <c r="C334" s="10" t="str">
        <f>CONCATENATE(VLOOKUP(F334,[1]源核类型!$A$2:$B$20,2,FALSE),"：位置",E334)</f>
        <v>大爱：位置3</v>
      </c>
      <c r="D334" s="10">
        <v>4</v>
      </c>
      <c r="E334" s="10">
        <v>3</v>
      </c>
      <c r="F334" s="10">
        <v>14</v>
      </c>
      <c r="G334" s="10">
        <v>400</v>
      </c>
      <c r="H334" s="10">
        <v>2</v>
      </c>
      <c r="I334" s="10">
        <v>14</v>
      </c>
      <c r="J334" s="10">
        <f>IFERROR(INDEX(Sheet3!E:E,MATCH(C334,Sheet3!A:A,0)),G334*10+H334*100)</f>
        <v>4200</v>
      </c>
      <c r="K334" s="10">
        <v>0</v>
      </c>
      <c r="L334" s="10">
        <f>IFERROR(INDEX(Sheet3!G:G,MATCH(C334,Sheet3!A:A,0)),G334*10+20000)</f>
        <v>24000</v>
      </c>
      <c r="M334" s="10">
        <v>4</v>
      </c>
      <c r="N334" s="10">
        <f>VLOOKUP(M334,Sheet2!I:J,2,0)</f>
        <v>4500</v>
      </c>
      <c r="O334" s="10">
        <v>0</v>
      </c>
      <c r="P334" s="10">
        <f t="shared" si="38"/>
        <v>4</v>
      </c>
      <c r="Q334" s="10">
        <v>0</v>
      </c>
    </row>
    <row r="335" spans="1:17" ht="16.5" customHeight="1">
      <c r="A335" s="10" t="s">
        <v>39</v>
      </c>
      <c r="B335" s="10">
        <f t="shared" si="37"/>
        <v>4314500</v>
      </c>
      <c r="C335" s="10" t="str">
        <f>CONCATENATE(VLOOKUP(F335,[1]源核类型!$A$2:$B$20,2,FALSE),"：位置",E335)</f>
        <v>大爱：位置3</v>
      </c>
      <c r="D335" s="10">
        <v>4</v>
      </c>
      <c r="E335" s="10">
        <v>3</v>
      </c>
      <c r="F335" s="10">
        <v>14</v>
      </c>
      <c r="G335" s="10">
        <v>500</v>
      </c>
      <c r="H335" s="10">
        <v>2</v>
      </c>
      <c r="I335" s="10">
        <v>14</v>
      </c>
      <c r="J335" s="10">
        <f>IFERROR(INDEX(Sheet3!E:E,MATCH(C335,Sheet3!A:A,0)),G335*10+H335*100)</f>
        <v>5200</v>
      </c>
      <c r="K335" s="10">
        <v>0</v>
      </c>
      <c r="L335" s="10">
        <f>IFERROR(INDEX(Sheet3!G:G,MATCH(C335,Sheet3!A:A,0)),G335*10+20000)</f>
        <v>25000</v>
      </c>
      <c r="M335" s="10">
        <v>5</v>
      </c>
      <c r="N335" s="10">
        <f>VLOOKUP(M335,Sheet2!I:J,2,0)</f>
        <v>5000</v>
      </c>
      <c r="O335" s="10">
        <v>0</v>
      </c>
      <c r="P335" s="10">
        <f t="shared" si="38"/>
        <v>5</v>
      </c>
      <c r="Q335" s="10">
        <v>0</v>
      </c>
    </row>
    <row r="336" spans="1:17" ht="16.5" customHeight="1">
      <c r="A336" s="10" t="s">
        <v>39</v>
      </c>
      <c r="B336" s="10">
        <f t="shared" si="37"/>
        <v>4414100</v>
      </c>
      <c r="C336" s="10" t="str">
        <f>CONCATENATE(VLOOKUP(F336,[1]源核类型!$A$2:$B$20,2,FALSE),"：位置",E336)</f>
        <v>大爱：位置4</v>
      </c>
      <c r="D336" s="10">
        <v>4</v>
      </c>
      <c r="E336" s="10">
        <v>4</v>
      </c>
      <c r="F336" s="10">
        <v>14</v>
      </c>
      <c r="G336" s="10">
        <v>100</v>
      </c>
      <c r="H336" s="10">
        <v>3</v>
      </c>
      <c r="I336" s="10">
        <v>14</v>
      </c>
      <c r="J336" s="10">
        <f>IFERROR(INDEX(Sheet3!E:E,MATCH(C336,Sheet3!A:A,0)),G336*10+H336*100)</f>
        <v>1300</v>
      </c>
      <c r="K336" s="10">
        <v>0</v>
      </c>
      <c r="L336" s="10">
        <f>IFERROR(INDEX(Sheet3!G:G,MATCH(C336,Sheet3!A:A,0)),G336*10+20000)</f>
        <v>21000</v>
      </c>
      <c r="M336" s="10">
        <v>1</v>
      </c>
      <c r="N336" s="10">
        <f>VLOOKUP(M336,Sheet2!I:J,2,0)</f>
        <v>3000</v>
      </c>
      <c r="O336" s="10">
        <v>0</v>
      </c>
      <c r="P336" s="10">
        <f t="shared" si="38"/>
        <v>1</v>
      </c>
      <c r="Q336" s="10">
        <v>0</v>
      </c>
    </row>
    <row r="337" spans="1:17" ht="16.5" customHeight="1">
      <c r="A337" s="10" t="s">
        <v>39</v>
      </c>
      <c r="B337" s="10">
        <f t="shared" si="37"/>
        <v>4414200</v>
      </c>
      <c r="C337" s="10" t="str">
        <f>CONCATENATE(VLOOKUP(F337,[1]源核类型!$A$2:$B$20,2,FALSE),"：位置",E337)</f>
        <v>大爱：位置4</v>
      </c>
      <c r="D337" s="10">
        <v>4</v>
      </c>
      <c r="E337" s="10">
        <v>4</v>
      </c>
      <c r="F337" s="10">
        <v>14</v>
      </c>
      <c r="G337" s="10">
        <v>200</v>
      </c>
      <c r="H337" s="10">
        <v>3</v>
      </c>
      <c r="I337" s="10">
        <v>14</v>
      </c>
      <c r="J337" s="10">
        <f>IFERROR(INDEX(Sheet3!E:E,MATCH(C337,Sheet3!A:A,0)),G337*10+H337*100)</f>
        <v>2300</v>
      </c>
      <c r="K337" s="10">
        <v>0</v>
      </c>
      <c r="L337" s="10">
        <f>IFERROR(INDEX(Sheet3!G:G,MATCH(C337,Sheet3!A:A,0)),G337*10+20000)</f>
        <v>22000</v>
      </c>
      <c r="M337" s="10">
        <v>2</v>
      </c>
      <c r="N337" s="10">
        <f>VLOOKUP(M337,Sheet2!I:J,2,0)</f>
        <v>3500</v>
      </c>
      <c r="O337" s="10">
        <v>0</v>
      </c>
      <c r="P337" s="10">
        <f t="shared" si="38"/>
        <v>2</v>
      </c>
      <c r="Q337" s="10">
        <v>0</v>
      </c>
    </row>
    <row r="338" spans="1:17" ht="16.5" customHeight="1">
      <c r="A338" s="10" t="s">
        <v>39</v>
      </c>
      <c r="B338" s="10">
        <f t="shared" si="37"/>
        <v>4414300</v>
      </c>
      <c r="C338" s="10" t="str">
        <f>CONCATENATE(VLOOKUP(F338,[1]源核类型!$A$2:$B$20,2,FALSE),"：位置",E338)</f>
        <v>大爱：位置4</v>
      </c>
      <c r="D338" s="10">
        <v>4</v>
      </c>
      <c r="E338" s="10">
        <v>4</v>
      </c>
      <c r="F338" s="10">
        <v>14</v>
      </c>
      <c r="G338" s="10">
        <v>300</v>
      </c>
      <c r="H338" s="10">
        <v>3</v>
      </c>
      <c r="I338" s="10">
        <v>14</v>
      </c>
      <c r="J338" s="10">
        <f>IFERROR(INDEX(Sheet3!E:E,MATCH(C338,Sheet3!A:A,0)),G338*10+H338*100)</f>
        <v>3300</v>
      </c>
      <c r="K338" s="10">
        <v>0</v>
      </c>
      <c r="L338" s="10">
        <f>IFERROR(INDEX(Sheet3!G:G,MATCH(C338,Sheet3!A:A,0)),G338*10+20000)</f>
        <v>23000</v>
      </c>
      <c r="M338" s="10">
        <v>3</v>
      </c>
      <c r="N338" s="10">
        <f>VLOOKUP(M338,Sheet2!I:J,2,0)</f>
        <v>4000</v>
      </c>
      <c r="O338" s="10">
        <v>0</v>
      </c>
      <c r="P338" s="10">
        <f t="shared" si="38"/>
        <v>3</v>
      </c>
      <c r="Q338" s="10">
        <v>0</v>
      </c>
    </row>
    <row r="339" spans="1:17" ht="16.5" customHeight="1">
      <c r="A339" s="10" t="s">
        <v>39</v>
      </c>
      <c r="B339" s="10">
        <f t="shared" si="37"/>
        <v>4414400</v>
      </c>
      <c r="C339" s="10" t="str">
        <f>CONCATENATE(VLOOKUP(F339,[1]源核类型!$A$2:$B$20,2,FALSE),"：位置",E339)</f>
        <v>大爱：位置4</v>
      </c>
      <c r="D339" s="10">
        <v>4</v>
      </c>
      <c r="E339" s="10">
        <v>4</v>
      </c>
      <c r="F339" s="10">
        <v>14</v>
      </c>
      <c r="G339" s="10">
        <v>400</v>
      </c>
      <c r="H339" s="10">
        <v>3</v>
      </c>
      <c r="I339" s="10">
        <v>14</v>
      </c>
      <c r="J339" s="10">
        <f>IFERROR(INDEX(Sheet3!E:E,MATCH(C339,Sheet3!A:A,0)),G339*10+H339*100)</f>
        <v>4300</v>
      </c>
      <c r="K339" s="10">
        <v>0</v>
      </c>
      <c r="L339" s="10">
        <f>IFERROR(INDEX(Sheet3!G:G,MATCH(C339,Sheet3!A:A,0)),G339*10+20000)</f>
        <v>24000</v>
      </c>
      <c r="M339" s="10">
        <v>4</v>
      </c>
      <c r="N339" s="10">
        <f>VLOOKUP(M339,Sheet2!I:J,2,0)</f>
        <v>4500</v>
      </c>
      <c r="O339" s="10">
        <v>0</v>
      </c>
      <c r="P339" s="10">
        <f t="shared" si="38"/>
        <v>4</v>
      </c>
      <c r="Q339" s="10">
        <v>0</v>
      </c>
    </row>
    <row r="340" spans="1:17" ht="16.5" customHeight="1">
      <c r="A340" s="10" t="s">
        <v>39</v>
      </c>
      <c r="B340" s="10">
        <f t="shared" si="37"/>
        <v>4414500</v>
      </c>
      <c r="C340" s="10" t="str">
        <f>CONCATENATE(VLOOKUP(F340,[1]源核类型!$A$2:$B$20,2,FALSE),"：位置",E340)</f>
        <v>大爱：位置4</v>
      </c>
      <c r="D340" s="10">
        <v>4</v>
      </c>
      <c r="E340" s="10">
        <v>4</v>
      </c>
      <c r="F340" s="10">
        <v>14</v>
      </c>
      <c r="G340" s="10">
        <v>500</v>
      </c>
      <c r="H340" s="10">
        <v>3</v>
      </c>
      <c r="I340" s="10">
        <v>14</v>
      </c>
      <c r="J340" s="10">
        <f>IFERROR(INDEX(Sheet3!E:E,MATCH(C340,Sheet3!A:A,0)),G340*10+H340*100)</f>
        <v>5300</v>
      </c>
      <c r="K340" s="10">
        <v>0</v>
      </c>
      <c r="L340" s="10">
        <f>IFERROR(INDEX(Sheet3!G:G,MATCH(C340,Sheet3!A:A,0)),G340*10+20000)</f>
        <v>25000</v>
      </c>
      <c r="M340" s="10">
        <v>5</v>
      </c>
      <c r="N340" s="10">
        <f>VLOOKUP(M340,Sheet2!I:J,2,0)</f>
        <v>5000</v>
      </c>
      <c r="O340" s="10">
        <v>0</v>
      </c>
      <c r="P340" s="10">
        <f t="shared" si="38"/>
        <v>5</v>
      </c>
      <c r="Q340" s="10">
        <v>0</v>
      </c>
    </row>
    <row r="341" spans="1:17" ht="16.5" customHeight="1">
      <c r="A341" s="10" t="s">
        <v>39</v>
      </c>
      <c r="B341" s="10">
        <f t="shared" si="37"/>
        <v>4215100</v>
      </c>
      <c r="C341" s="10" t="str">
        <f>CONCATENATE(VLOOKUP(F341,[1]源核类型!$A$2:$B$20,2,FALSE),"：位置",E341)</f>
        <v>驱散：位置2</v>
      </c>
      <c r="D341" s="10">
        <v>4</v>
      </c>
      <c r="E341" s="10">
        <v>2</v>
      </c>
      <c r="F341" s="10">
        <v>15</v>
      </c>
      <c r="G341" s="10">
        <v>100</v>
      </c>
      <c r="H341" s="10">
        <v>1</v>
      </c>
      <c r="I341" s="10">
        <v>15</v>
      </c>
      <c r="J341" s="10">
        <f>IFERROR(INDEX(Sheet3!E:E,MATCH(C341,Sheet3!A:A,0)),G341*10+H341*100)</f>
        <v>1100</v>
      </c>
      <c r="K341" s="10">
        <v>0</v>
      </c>
      <c r="L341" s="10">
        <f>IFERROR(INDEX(Sheet3!G:G,MATCH(C341,Sheet3!A:A,0)),G341*10+20000)</f>
        <v>21000</v>
      </c>
      <c r="M341" s="10">
        <v>1</v>
      </c>
      <c r="N341" s="10">
        <f>VLOOKUP(M341,Sheet2!I:J,2,0)</f>
        <v>3000</v>
      </c>
      <c r="O341" s="10">
        <v>0</v>
      </c>
      <c r="P341" s="10">
        <f t="shared" si="38"/>
        <v>1</v>
      </c>
      <c r="Q341" s="10">
        <v>0</v>
      </c>
    </row>
    <row r="342" spans="1:17" ht="16.5" customHeight="1">
      <c r="A342" s="10" t="s">
        <v>39</v>
      </c>
      <c r="B342" s="10">
        <f t="shared" si="37"/>
        <v>4215200</v>
      </c>
      <c r="C342" s="10" t="str">
        <f>CONCATENATE(VLOOKUP(F342,[1]源核类型!$A$2:$B$20,2,FALSE),"：位置",E342)</f>
        <v>驱散：位置2</v>
      </c>
      <c r="D342" s="10">
        <v>4</v>
      </c>
      <c r="E342" s="10">
        <v>2</v>
      </c>
      <c r="F342" s="10">
        <v>15</v>
      </c>
      <c r="G342" s="10">
        <v>200</v>
      </c>
      <c r="H342" s="10">
        <v>1</v>
      </c>
      <c r="I342" s="10">
        <v>15</v>
      </c>
      <c r="J342" s="10">
        <f>IFERROR(INDEX(Sheet3!E:E,MATCH(C342,Sheet3!A:A,0)),G342*10+H342*100)</f>
        <v>2100</v>
      </c>
      <c r="K342" s="10">
        <v>0</v>
      </c>
      <c r="L342" s="10">
        <f>IFERROR(INDEX(Sheet3!G:G,MATCH(C342,Sheet3!A:A,0)),G342*10+20000)</f>
        <v>22000</v>
      </c>
      <c r="M342" s="10">
        <v>2</v>
      </c>
      <c r="N342" s="10">
        <f>VLOOKUP(M342,Sheet2!I:J,2,0)</f>
        <v>3500</v>
      </c>
      <c r="O342" s="10">
        <v>0</v>
      </c>
      <c r="P342" s="10">
        <f t="shared" si="38"/>
        <v>2</v>
      </c>
      <c r="Q342" s="10">
        <v>0</v>
      </c>
    </row>
    <row r="343" spans="1:17" ht="16.5" customHeight="1">
      <c r="A343" s="10" t="s">
        <v>39</v>
      </c>
      <c r="B343" s="10">
        <f t="shared" si="37"/>
        <v>4215300</v>
      </c>
      <c r="C343" s="10" t="str">
        <f>CONCATENATE(VLOOKUP(F343,[1]源核类型!$A$2:$B$20,2,FALSE),"：位置",E343)</f>
        <v>驱散：位置2</v>
      </c>
      <c r="D343" s="10">
        <v>4</v>
      </c>
      <c r="E343" s="10">
        <v>2</v>
      </c>
      <c r="F343" s="10">
        <v>15</v>
      </c>
      <c r="G343" s="10">
        <v>300</v>
      </c>
      <c r="H343" s="10">
        <v>1</v>
      </c>
      <c r="I343" s="10">
        <v>15</v>
      </c>
      <c r="J343" s="10">
        <f>IFERROR(INDEX(Sheet3!E:E,MATCH(C343,Sheet3!A:A,0)),G343*10+H343*100)</f>
        <v>3100</v>
      </c>
      <c r="K343" s="10">
        <v>0</v>
      </c>
      <c r="L343" s="10">
        <f>IFERROR(INDEX(Sheet3!G:G,MATCH(C343,Sheet3!A:A,0)),G343*10+20000)</f>
        <v>23000</v>
      </c>
      <c r="M343" s="10">
        <v>3</v>
      </c>
      <c r="N343" s="10">
        <f>VLOOKUP(M343,Sheet2!I:J,2,0)</f>
        <v>4000</v>
      </c>
      <c r="O343" s="10">
        <v>0</v>
      </c>
      <c r="P343" s="10">
        <f t="shared" si="38"/>
        <v>3</v>
      </c>
      <c r="Q343" s="10">
        <v>0</v>
      </c>
    </row>
    <row r="344" spans="1:17" ht="16.5" customHeight="1">
      <c r="A344" s="10" t="s">
        <v>39</v>
      </c>
      <c r="B344" s="10">
        <f t="shared" si="37"/>
        <v>4215400</v>
      </c>
      <c r="C344" s="10" t="str">
        <f>CONCATENATE(VLOOKUP(F344,[1]源核类型!$A$2:$B$20,2,FALSE),"：位置",E344)</f>
        <v>驱散：位置2</v>
      </c>
      <c r="D344" s="10">
        <v>4</v>
      </c>
      <c r="E344" s="10">
        <v>2</v>
      </c>
      <c r="F344" s="10">
        <v>15</v>
      </c>
      <c r="G344" s="10">
        <v>400</v>
      </c>
      <c r="H344" s="10">
        <v>1</v>
      </c>
      <c r="I344" s="10">
        <v>15</v>
      </c>
      <c r="J344" s="10">
        <f>IFERROR(INDEX(Sheet3!E:E,MATCH(C344,Sheet3!A:A,0)),G344*10+H344*100)</f>
        <v>4100</v>
      </c>
      <c r="K344" s="10">
        <v>0</v>
      </c>
      <c r="L344" s="10">
        <f>IFERROR(INDEX(Sheet3!G:G,MATCH(C344,Sheet3!A:A,0)),G344*10+20000)</f>
        <v>24000</v>
      </c>
      <c r="M344" s="10">
        <v>4</v>
      </c>
      <c r="N344" s="10">
        <f>VLOOKUP(M344,Sheet2!I:J,2,0)</f>
        <v>4500</v>
      </c>
      <c r="O344" s="10">
        <v>0</v>
      </c>
      <c r="P344" s="10">
        <f t="shared" si="38"/>
        <v>4</v>
      </c>
      <c r="Q344" s="10">
        <v>0</v>
      </c>
    </row>
    <row r="345" spans="1:17" ht="16.5" customHeight="1">
      <c r="A345" s="10" t="s">
        <v>39</v>
      </c>
      <c r="B345" s="10">
        <f t="shared" si="37"/>
        <v>4215500</v>
      </c>
      <c r="C345" s="10" t="str">
        <f>CONCATENATE(VLOOKUP(F345,[1]源核类型!$A$2:$B$20,2,FALSE),"：位置",E345)</f>
        <v>驱散：位置2</v>
      </c>
      <c r="D345" s="10">
        <v>4</v>
      </c>
      <c r="E345" s="10">
        <v>2</v>
      </c>
      <c r="F345" s="10">
        <v>15</v>
      </c>
      <c r="G345" s="10">
        <v>500</v>
      </c>
      <c r="H345" s="10">
        <v>1</v>
      </c>
      <c r="I345" s="10">
        <v>15</v>
      </c>
      <c r="J345" s="10">
        <f>IFERROR(INDEX(Sheet3!E:E,MATCH(C345,Sheet3!A:A,0)),G345*10+H345*100)</f>
        <v>5100</v>
      </c>
      <c r="K345" s="10">
        <v>0</v>
      </c>
      <c r="L345" s="10">
        <f>IFERROR(INDEX(Sheet3!G:G,MATCH(C345,Sheet3!A:A,0)),G345*10+20000)</f>
        <v>25000</v>
      </c>
      <c r="M345" s="10">
        <v>5</v>
      </c>
      <c r="N345" s="10">
        <f>VLOOKUP(M345,Sheet2!I:J,2,0)</f>
        <v>5000</v>
      </c>
      <c r="O345" s="10">
        <v>0</v>
      </c>
      <c r="P345" s="10">
        <f t="shared" si="38"/>
        <v>5</v>
      </c>
      <c r="Q345" s="10">
        <v>0</v>
      </c>
    </row>
    <row r="346" spans="1:17" ht="16.5" customHeight="1">
      <c r="A346" s="10" t="s">
        <v>39</v>
      </c>
      <c r="B346" s="10">
        <f t="shared" si="37"/>
        <v>4315100</v>
      </c>
      <c r="C346" s="10" t="str">
        <f>CONCATENATE(VLOOKUP(F346,[1]源核类型!$A$2:$B$20,2,FALSE),"：位置",E346)</f>
        <v>驱散：位置3</v>
      </c>
      <c r="D346" s="10">
        <v>4</v>
      </c>
      <c r="E346" s="10">
        <v>3</v>
      </c>
      <c r="F346" s="10">
        <v>15</v>
      </c>
      <c r="G346" s="10">
        <v>100</v>
      </c>
      <c r="H346" s="10">
        <v>2</v>
      </c>
      <c r="I346" s="10">
        <v>15</v>
      </c>
      <c r="J346" s="10">
        <f>IFERROR(INDEX(Sheet3!E:E,MATCH(C346,Sheet3!A:A,0)),G346*10+H346*100)</f>
        <v>1200</v>
      </c>
      <c r="K346" s="10">
        <v>0</v>
      </c>
      <c r="L346" s="10">
        <f>IFERROR(INDEX(Sheet3!G:G,MATCH(C346,Sheet3!A:A,0)),G346*10+20000)</f>
        <v>21000</v>
      </c>
      <c r="M346" s="10">
        <v>1</v>
      </c>
      <c r="N346" s="10">
        <f>VLOOKUP(M346,Sheet2!I:J,2,0)</f>
        <v>3000</v>
      </c>
      <c r="O346" s="10">
        <v>0</v>
      </c>
      <c r="P346" s="10">
        <f t="shared" si="38"/>
        <v>1</v>
      </c>
      <c r="Q346" s="10">
        <v>0</v>
      </c>
    </row>
    <row r="347" spans="1:17" ht="16.5" customHeight="1">
      <c r="A347" s="10" t="s">
        <v>39</v>
      </c>
      <c r="B347" s="10">
        <f t="shared" si="37"/>
        <v>4315200</v>
      </c>
      <c r="C347" s="10" t="str">
        <f>CONCATENATE(VLOOKUP(F347,[1]源核类型!$A$2:$B$20,2,FALSE),"：位置",E347)</f>
        <v>驱散：位置3</v>
      </c>
      <c r="D347" s="10">
        <v>4</v>
      </c>
      <c r="E347" s="10">
        <v>3</v>
      </c>
      <c r="F347" s="10">
        <v>15</v>
      </c>
      <c r="G347" s="10">
        <v>200</v>
      </c>
      <c r="H347" s="10">
        <v>2</v>
      </c>
      <c r="I347" s="10">
        <v>15</v>
      </c>
      <c r="J347" s="10">
        <f>IFERROR(INDEX(Sheet3!E:E,MATCH(C347,Sheet3!A:A,0)),G347*10+H347*100)</f>
        <v>2200</v>
      </c>
      <c r="K347" s="10">
        <v>0</v>
      </c>
      <c r="L347" s="10">
        <f>IFERROR(INDEX(Sheet3!G:G,MATCH(C347,Sheet3!A:A,0)),G347*10+20000)</f>
        <v>22000</v>
      </c>
      <c r="M347" s="10">
        <v>2</v>
      </c>
      <c r="N347" s="10">
        <f>VLOOKUP(M347,Sheet2!I:J,2,0)</f>
        <v>3500</v>
      </c>
      <c r="O347" s="10">
        <v>0</v>
      </c>
      <c r="P347" s="10">
        <f t="shared" si="38"/>
        <v>2</v>
      </c>
      <c r="Q347" s="10">
        <v>0</v>
      </c>
    </row>
    <row r="348" spans="1:17" ht="16.5" customHeight="1">
      <c r="A348" s="10" t="s">
        <v>39</v>
      </c>
      <c r="B348" s="10">
        <f t="shared" si="37"/>
        <v>4315300</v>
      </c>
      <c r="C348" s="10" t="str">
        <f>CONCATENATE(VLOOKUP(F348,[1]源核类型!$A$2:$B$20,2,FALSE),"：位置",E348)</f>
        <v>驱散：位置3</v>
      </c>
      <c r="D348" s="10">
        <v>4</v>
      </c>
      <c r="E348" s="10">
        <v>3</v>
      </c>
      <c r="F348" s="10">
        <v>15</v>
      </c>
      <c r="G348" s="10">
        <v>300</v>
      </c>
      <c r="H348" s="10">
        <v>2</v>
      </c>
      <c r="I348" s="10">
        <v>15</v>
      </c>
      <c r="J348" s="10">
        <f>IFERROR(INDEX(Sheet3!E:E,MATCH(C348,Sheet3!A:A,0)),G348*10+H348*100)</f>
        <v>3200</v>
      </c>
      <c r="K348" s="10">
        <v>0</v>
      </c>
      <c r="L348" s="10">
        <f>IFERROR(INDEX(Sheet3!G:G,MATCH(C348,Sheet3!A:A,0)),G348*10+20000)</f>
        <v>23000</v>
      </c>
      <c r="M348" s="10">
        <v>3</v>
      </c>
      <c r="N348" s="10">
        <f>VLOOKUP(M348,Sheet2!I:J,2,0)</f>
        <v>4000</v>
      </c>
      <c r="O348" s="10">
        <v>0</v>
      </c>
      <c r="P348" s="10">
        <f t="shared" si="38"/>
        <v>3</v>
      </c>
      <c r="Q348" s="10">
        <v>0</v>
      </c>
    </row>
    <row r="349" spans="1:17" ht="16.5" customHeight="1">
      <c r="A349" s="10" t="s">
        <v>39</v>
      </c>
      <c r="B349" s="10">
        <f t="shared" si="37"/>
        <v>4315400</v>
      </c>
      <c r="C349" s="10" t="str">
        <f>CONCATENATE(VLOOKUP(F349,[1]源核类型!$A$2:$B$20,2,FALSE),"：位置",E349)</f>
        <v>驱散：位置3</v>
      </c>
      <c r="D349" s="10">
        <v>4</v>
      </c>
      <c r="E349" s="10">
        <v>3</v>
      </c>
      <c r="F349" s="10">
        <v>15</v>
      </c>
      <c r="G349" s="10">
        <v>400</v>
      </c>
      <c r="H349" s="10">
        <v>2</v>
      </c>
      <c r="I349" s="10">
        <v>15</v>
      </c>
      <c r="J349" s="10">
        <f>IFERROR(INDEX(Sheet3!E:E,MATCH(C349,Sheet3!A:A,0)),G349*10+H349*100)</f>
        <v>4200</v>
      </c>
      <c r="K349" s="10">
        <v>0</v>
      </c>
      <c r="L349" s="10">
        <f>IFERROR(INDEX(Sheet3!G:G,MATCH(C349,Sheet3!A:A,0)),G349*10+20000)</f>
        <v>24000</v>
      </c>
      <c r="M349" s="10">
        <v>4</v>
      </c>
      <c r="N349" s="10">
        <f>VLOOKUP(M349,Sheet2!I:J,2,0)</f>
        <v>4500</v>
      </c>
      <c r="O349" s="10">
        <v>0</v>
      </c>
      <c r="P349" s="10">
        <f t="shared" si="38"/>
        <v>4</v>
      </c>
      <c r="Q349" s="10">
        <v>0</v>
      </c>
    </row>
    <row r="350" spans="1:17" ht="16.5" customHeight="1">
      <c r="A350" s="10" t="s">
        <v>39</v>
      </c>
      <c r="B350" s="10">
        <f t="shared" si="37"/>
        <v>4315500</v>
      </c>
      <c r="C350" s="10" t="str">
        <f>CONCATENATE(VLOOKUP(F350,[1]源核类型!$A$2:$B$20,2,FALSE),"：位置",E350)</f>
        <v>驱散：位置3</v>
      </c>
      <c r="D350" s="10">
        <v>4</v>
      </c>
      <c r="E350" s="10">
        <v>3</v>
      </c>
      <c r="F350" s="10">
        <v>15</v>
      </c>
      <c r="G350" s="10">
        <v>500</v>
      </c>
      <c r="H350" s="10">
        <v>2</v>
      </c>
      <c r="I350" s="10">
        <v>15</v>
      </c>
      <c r="J350" s="10">
        <f>IFERROR(INDEX(Sheet3!E:E,MATCH(C350,Sheet3!A:A,0)),G350*10+H350*100)</f>
        <v>5200</v>
      </c>
      <c r="K350" s="10">
        <v>0</v>
      </c>
      <c r="L350" s="10">
        <f>IFERROR(INDEX(Sheet3!G:G,MATCH(C350,Sheet3!A:A,0)),G350*10+20000)</f>
        <v>25000</v>
      </c>
      <c r="M350" s="10">
        <v>5</v>
      </c>
      <c r="N350" s="10">
        <f>VLOOKUP(M350,Sheet2!I:J,2,0)</f>
        <v>5000</v>
      </c>
      <c r="O350" s="10">
        <v>0</v>
      </c>
      <c r="P350" s="10">
        <f t="shared" si="38"/>
        <v>5</v>
      </c>
      <c r="Q350" s="10">
        <v>0</v>
      </c>
    </row>
    <row r="351" spans="1:17" ht="16.5" customHeight="1">
      <c r="A351" s="10" t="s">
        <v>39</v>
      </c>
      <c r="B351" s="10">
        <f t="shared" si="37"/>
        <v>4415100</v>
      </c>
      <c r="C351" s="10" t="str">
        <f>CONCATENATE(VLOOKUP(F351,[1]源核类型!$A$2:$B$20,2,FALSE),"：位置",E351)</f>
        <v>驱散：位置4</v>
      </c>
      <c r="D351" s="10">
        <v>4</v>
      </c>
      <c r="E351" s="10">
        <v>4</v>
      </c>
      <c r="F351" s="10">
        <v>15</v>
      </c>
      <c r="G351" s="10">
        <v>100</v>
      </c>
      <c r="H351" s="10">
        <v>3</v>
      </c>
      <c r="I351" s="10">
        <v>15</v>
      </c>
      <c r="J351" s="10">
        <f>IFERROR(INDEX(Sheet3!E:E,MATCH(C351,Sheet3!A:A,0)),G351*10+H351*100)</f>
        <v>1300</v>
      </c>
      <c r="K351" s="10">
        <v>0</v>
      </c>
      <c r="L351" s="10">
        <f>IFERROR(INDEX(Sheet3!G:G,MATCH(C351,Sheet3!A:A,0)),G351*10+20000)</f>
        <v>21000</v>
      </c>
      <c r="M351" s="10">
        <v>1</v>
      </c>
      <c r="N351" s="10">
        <f>VLOOKUP(M351,Sheet2!I:J,2,0)</f>
        <v>3000</v>
      </c>
      <c r="O351" s="10">
        <v>0</v>
      </c>
      <c r="P351" s="10">
        <f t="shared" ref="P351:P370" si="39">M351</f>
        <v>1</v>
      </c>
      <c r="Q351" s="10">
        <v>0</v>
      </c>
    </row>
    <row r="352" spans="1:17" ht="16.5" customHeight="1">
      <c r="A352" s="10" t="s">
        <v>39</v>
      </c>
      <c r="B352" s="10">
        <f t="shared" si="37"/>
        <v>4415200</v>
      </c>
      <c r="C352" s="10" t="str">
        <f>CONCATENATE(VLOOKUP(F352,[1]源核类型!$A$2:$B$20,2,FALSE),"：位置",E352)</f>
        <v>驱散：位置4</v>
      </c>
      <c r="D352" s="10">
        <v>4</v>
      </c>
      <c r="E352" s="10">
        <v>4</v>
      </c>
      <c r="F352" s="10">
        <v>15</v>
      </c>
      <c r="G352" s="10">
        <v>200</v>
      </c>
      <c r="H352" s="10">
        <v>3</v>
      </c>
      <c r="I352" s="10">
        <v>15</v>
      </c>
      <c r="J352" s="10">
        <f>IFERROR(INDEX(Sheet3!E:E,MATCH(C352,Sheet3!A:A,0)),G352*10+H352*100)</f>
        <v>2300</v>
      </c>
      <c r="K352" s="10">
        <v>0</v>
      </c>
      <c r="L352" s="10">
        <f>IFERROR(INDEX(Sheet3!G:G,MATCH(C352,Sheet3!A:A,0)),G352*10+20000)</f>
        <v>22000</v>
      </c>
      <c r="M352" s="10">
        <v>2</v>
      </c>
      <c r="N352" s="10">
        <f>VLOOKUP(M352,Sheet2!I:J,2,0)</f>
        <v>3500</v>
      </c>
      <c r="O352" s="10">
        <v>0</v>
      </c>
      <c r="P352" s="10">
        <f t="shared" si="39"/>
        <v>2</v>
      </c>
      <c r="Q352" s="10">
        <v>0</v>
      </c>
    </row>
    <row r="353" spans="1:17" ht="16.5" customHeight="1">
      <c r="A353" s="10" t="s">
        <v>39</v>
      </c>
      <c r="B353" s="10">
        <f t="shared" si="37"/>
        <v>4415300</v>
      </c>
      <c r="C353" s="10" t="str">
        <f>CONCATENATE(VLOOKUP(F353,[1]源核类型!$A$2:$B$20,2,FALSE),"：位置",E353)</f>
        <v>驱散：位置4</v>
      </c>
      <c r="D353" s="10">
        <v>4</v>
      </c>
      <c r="E353" s="10">
        <v>4</v>
      </c>
      <c r="F353" s="10">
        <v>15</v>
      </c>
      <c r="G353" s="10">
        <v>300</v>
      </c>
      <c r="H353" s="10">
        <v>3</v>
      </c>
      <c r="I353" s="10">
        <v>15</v>
      </c>
      <c r="J353" s="10">
        <f>IFERROR(INDEX(Sheet3!E:E,MATCH(C353,Sheet3!A:A,0)),G353*10+H353*100)</f>
        <v>3300</v>
      </c>
      <c r="K353" s="10">
        <v>0</v>
      </c>
      <c r="L353" s="10">
        <f>IFERROR(INDEX(Sheet3!G:G,MATCH(C353,Sheet3!A:A,0)),G353*10+20000)</f>
        <v>23000</v>
      </c>
      <c r="M353" s="10">
        <v>3</v>
      </c>
      <c r="N353" s="10">
        <f>VLOOKUP(M353,Sheet2!I:J,2,0)</f>
        <v>4000</v>
      </c>
      <c r="O353" s="10">
        <v>0</v>
      </c>
      <c r="P353" s="10">
        <f t="shared" si="39"/>
        <v>3</v>
      </c>
      <c r="Q353" s="10">
        <v>0</v>
      </c>
    </row>
    <row r="354" spans="1:17" ht="16.5" customHeight="1">
      <c r="A354" s="10" t="s">
        <v>39</v>
      </c>
      <c r="B354" s="10">
        <f t="shared" si="37"/>
        <v>4415400</v>
      </c>
      <c r="C354" s="10" t="str">
        <f>CONCATENATE(VLOOKUP(F354,[1]源核类型!$A$2:$B$20,2,FALSE),"：位置",E354)</f>
        <v>驱散：位置4</v>
      </c>
      <c r="D354" s="10">
        <v>4</v>
      </c>
      <c r="E354" s="10">
        <v>4</v>
      </c>
      <c r="F354" s="10">
        <v>15</v>
      </c>
      <c r="G354" s="10">
        <v>400</v>
      </c>
      <c r="H354" s="10">
        <v>3</v>
      </c>
      <c r="I354" s="10">
        <v>15</v>
      </c>
      <c r="J354" s="10">
        <f>IFERROR(INDEX(Sheet3!E:E,MATCH(C354,Sheet3!A:A,0)),G354*10+H354*100)</f>
        <v>4300</v>
      </c>
      <c r="K354" s="10">
        <v>0</v>
      </c>
      <c r="L354" s="10">
        <f>IFERROR(INDEX(Sheet3!G:G,MATCH(C354,Sheet3!A:A,0)),G354*10+20000)</f>
        <v>24000</v>
      </c>
      <c r="M354" s="10">
        <v>4</v>
      </c>
      <c r="N354" s="10">
        <f>VLOOKUP(M354,Sheet2!I:J,2,0)</f>
        <v>4500</v>
      </c>
      <c r="O354" s="10">
        <v>0</v>
      </c>
      <c r="P354" s="10">
        <f t="shared" si="39"/>
        <v>4</v>
      </c>
      <c r="Q354" s="10">
        <v>0</v>
      </c>
    </row>
    <row r="355" spans="1:17" ht="16.5" customHeight="1">
      <c r="A355" s="10" t="s">
        <v>39</v>
      </c>
      <c r="B355" s="10">
        <f t="shared" si="37"/>
        <v>4415500</v>
      </c>
      <c r="C355" s="10" t="str">
        <f>CONCATENATE(VLOOKUP(F355,[1]源核类型!$A$2:$B$20,2,FALSE),"：位置",E355)</f>
        <v>驱散：位置4</v>
      </c>
      <c r="D355" s="10">
        <v>4</v>
      </c>
      <c r="E355" s="10">
        <v>4</v>
      </c>
      <c r="F355" s="10">
        <v>15</v>
      </c>
      <c r="G355" s="10">
        <v>500</v>
      </c>
      <c r="H355" s="10">
        <v>3</v>
      </c>
      <c r="I355" s="10">
        <v>15</v>
      </c>
      <c r="J355" s="10">
        <f>IFERROR(INDEX(Sheet3!E:E,MATCH(C355,Sheet3!A:A,0)),G355*10+H355*100)</f>
        <v>5300</v>
      </c>
      <c r="K355" s="10">
        <v>0</v>
      </c>
      <c r="L355" s="10">
        <f>IFERROR(INDEX(Sheet3!G:G,MATCH(C355,Sheet3!A:A,0)),G355*10+20000)</f>
        <v>25000</v>
      </c>
      <c r="M355" s="10">
        <v>5</v>
      </c>
      <c r="N355" s="10">
        <f>VLOOKUP(M355,Sheet2!I:J,2,0)</f>
        <v>5000</v>
      </c>
      <c r="O355" s="10">
        <v>0</v>
      </c>
      <c r="P355" s="10">
        <f t="shared" si="39"/>
        <v>5</v>
      </c>
      <c r="Q355" s="10">
        <v>0</v>
      </c>
    </row>
    <row r="356" spans="1:17" ht="16.5" customHeight="1">
      <c r="A356" s="10" t="s">
        <v>39</v>
      </c>
      <c r="B356" s="10">
        <f t="shared" si="37"/>
        <v>4216100</v>
      </c>
      <c r="C356" s="10" t="str">
        <f>CONCATENATE(VLOOKUP(F356,[1]源核类型!$A$2:$B$20,2,FALSE),"：位置",E356)</f>
        <v>制衡：位置2</v>
      </c>
      <c r="D356" s="10">
        <v>4</v>
      </c>
      <c r="E356" s="10">
        <v>2</v>
      </c>
      <c r="F356" s="10">
        <v>16</v>
      </c>
      <c r="G356" s="10">
        <v>100</v>
      </c>
      <c r="H356" s="10">
        <v>1</v>
      </c>
      <c r="I356" s="10">
        <v>16</v>
      </c>
      <c r="J356" s="10">
        <f>IFERROR(INDEX(Sheet3!E:E,MATCH(C356,Sheet3!A:A,0)),G356*10+H356*100)</f>
        <v>1100</v>
      </c>
      <c r="K356" s="10">
        <v>0</v>
      </c>
      <c r="L356" s="10">
        <f>IFERROR(INDEX(Sheet3!G:G,MATCH(C356,Sheet3!A:A,0)),G356*10+20000)</f>
        <v>21000</v>
      </c>
      <c r="M356" s="10">
        <v>1</v>
      </c>
      <c r="N356" s="10">
        <f>VLOOKUP(M356,Sheet2!I:J,2,0)</f>
        <v>3000</v>
      </c>
      <c r="O356" s="10">
        <v>0</v>
      </c>
      <c r="P356" s="10">
        <f t="shared" si="39"/>
        <v>1</v>
      </c>
      <c r="Q356" s="10">
        <v>0</v>
      </c>
    </row>
    <row r="357" spans="1:17" ht="16.5" customHeight="1">
      <c r="A357" s="10" t="s">
        <v>39</v>
      </c>
      <c r="B357" s="10">
        <f t="shared" si="37"/>
        <v>4216200</v>
      </c>
      <c r="C357" s="10" t="str">
        <f>CONCATENATE(VLOOKUP(F357,[1]源核类型!$A$2:$B$20,2,FALSE),"：位置",E357)</f>
        <v>制衡：位置2</v>
      </c>
      <c r="D357" s="10">
        <v>4</v>
      </c>
      <c r="E357" s="10">
        <v>2</v>
      </c>
      <c r="F357" s="10">
        <v>16</v>
      </c>
      <c r="G357" s="10">
        <v>200</v>
      </c>
      <c r="H357" s="10">
        <v>1</v>
      </c>
      <c r="I357" s="10">
        <v>16</v>
      </c>
      <c r="J357" s="10">
        <f>IFERROR(INDEX(Sheet3!E:E,MATCH(C357,Sheet3!A:A,0)),G357*10+H357*100)</f>
        <v>2100</v>
      </c>
      <c r="K357" s="10">
        <v>0</v>
      </c>
      <c r="L357" s="10">
        <f>IFERROR(INDEX(Sheet3!G:G,MATCH(C357,Sheet3!A:A,0)),G357*10+20000)</f>
        <v>22000</v>
      </c>
      <c r="M357" s="10">
        <v>2</v>
      </c>
      <c r="N357" s="10">
        <f>VLOOKUP(M357,Sheet2!I:J,2,0)</f>
        <v>3500</v>
      </c>
      <c r="O357" s="10">
        <v>0</v>
      </c>
      <c r="P357" s="10">
        <f t="shared" si="39"/>
        <v>2</v>
      </c>
      <c r="Q357" s="10">
        <v>0</v>
      </c>
    </row>
    <row r="358" spans="1:17" ht="16.5" customHeight="1">
      <c r="A358" s="10" t="s">
        <v>39</v>
      </c>
      <c r="B358" s="10">
        <f t="shared" si="37"/>
        <v>4216300</v>
      </c>
      <c r="C358" s="10" t="str">
        <f>CONCATENATE(VLOOKUP(F358,[1]源核类型!$A$2:$B$20,2,FALSE),"：位置",E358)</f>
        <v>制衡：位置2</v>
      </c>
      <c r="D358" s="10">
        <v>4</v>
      </c>
      <c r="E358" s="10">
        <v>2</v>
      </c>
      <c r="F358" s="10">
        <v>16</v>
      </c>
      <c r="G358" s="10">
        <v>300</v>
      </c>
      <c r="H358" s="10">
        <v>1</v>
      </c>
      <c r="I358" s="10">
        <v>16</v>
      </c>
      <c r="J358" s="10">
        <f>IFERROR(INDEX(Sheet3!E:E,MATCH(C358,Sheet3!A:A,0)),G358*10+H358*100)</f>
        <v>3100</v>
      </c>
      <c r="K358" s="10">
        <v>0</v>
      </c>
      <c r="L358" s="10">
        <f>IFERROR(INDEX(Sheet3!G:G,MATCH(C358,Sheet3!A:A,0)),G358*10+20000)</f>
        <v>23000</v>
      </c>
      <c r="M358" s="10">
        <v>3</v>
      </c>
      <c r="N358" s="10">
        <f>VLOOKUP(M358,Sheet2!I:J,2,0)</f>
        <v>4000</v>
      </c>
      <c r="O358" s="10">
        <v>0</v>
      </c>
      <c r="P358" s="10">
        <f t="shared" si="39"/>
        <v>3</v>
      </c>
      <c r="Q358" s="10">
        <v>0</v>
      </c>
    </row>
    <row r="359" spans="1:17" ht="16.5" customHeight="1">
      <c r="A359" s="10" t="s">
        <v>39</v>
      </c>
      <c r="B359" s="10">
        <f t="shared" si="37"/>
        <v>4216400</v>
      </c>
      <c r="C359" s="10" t="str">
        <f>CONCATENATE(VLOOKUP(F359,[1]源核类型!$A$2:$B$20,2,FALSE),"：位置",E359)</f>
        <v>制衡：位置2</v>
      </c>
      <c r="D359" s="10">
        <v>4</v>
      </c>
      <c r="E359" s="10">
        <v>2</v>
      </c>
      <c r="F359" s="10">
        <v>16</v>
      </c>
      <c r="G359" s="10">
        <v>400</v>
      </c>
      <c r="H359" s="10">
        <v>1</v>
      </c>
      <c r="I359" s="10">
        <v>16</v>
      </c>
      <c r="J359" s="10">
        <f>IFERROR(INDEX(Sheet3!E:E,MATCH(C359,Sheet3!A:A,0)),G359*10+H359*100)</f>
        <v>4100</v>
      </c>
      <c r="K359" s="10">
        <v>0</v>
      </c>
      <c r="L359" s="10">
        <f>IFERROR(INDEX(Sheet3!G:G,MATCH(C359,Sheet3!A:A,0)),G359*10+20000)</f>
        <v>24000</v>
      </c>
      <c r="M359" s="10">
        <v>4</v>
      </c>
      <c r="N359" s="10">
        <f>VLOOKUP(M359,Sheet2!I:J,2,0)</f>
        <v>4500</v>
      </c>
      <c r="O359" s="10">
        <v>0</v>
      </c>
      <c r="P359" s="10">
        <f t="shared" si="39"/>
        <v>4</v>
      </c>
      <c r="Q359" s="10">
        <v>0</v>
      </c>
    </row>
    <row r="360" spans="1:17" ht="16.5" customHeight="1">
      <c r="A360" s="10" t="s">
        <v>39</v>
      </c>
      <c r="B360" s="10">
        <f t="shared" si="37"/>
        <v>4216500</v>
      </c>
      <c r="C360" s="10" t="str">
        <f>CONCATENATE(VLOOKUP(F360,[1]源核类型!$A$2:$B$20,2,FALSE),"：位置",E360)</f>
        <v>制衡：位置2</v>
      </c>
      <c r="D360" s="10">
        <v>4</v>
      </c>
      <c r="E360" s="10">
        <v>2</v>
      </c>
      <c r="F360" s="10">
        <v>16</v>
      </c>
      <c r="G360" s="10">
        <v>500</v>
      </c>
      <c r="H360" s="10">
        <v>1</v>
      </c>
      <c r="I360" s="10">
        <v>16</v>
      </c>
      <c r="J360" s="10">
        <f>IFERROR(INDEX(Sheet3!E:E,MATCH(C360,Sheet3!A:A,0)),G360*10+H360*100)</f>
        <v>5100</v>
      </c>
      <c r="K360" s="10">
        <v>0</v>
      </c>
      <c r="L360" s="10">
        <f>IFERROR(INDEX(Sheet3!G:G,MATCH(C360,Sheet3!A:A,0)),G360*10+20000)</f>
        <v>25000</v>
      </c>
      <c r="M360" s="10">
        <v>5</v>
      </c>
      <c r="N360" s="10">
        <f>VLOOKUP(M360,Sheet2!I:J,2,0)</f>
        <v>5000</v>
      </c>
      <c r="O360" s="10">
        <v>0</v>
      </c>
      <c r="P360" s="10">
        <f t="shared" si="39"/>
        <v>5</v>
      </c>
      <c r="Q360" s="10">
        <v>0</v>
      </c>
    </row>
    <row r="361" spans="1:17" ht="16.5" customHeight="1">
      <c r="A361" s="10" t="s">
        <v>39</v>
      </c>
      <c r="B361" s="10">
        <f t="shared" si="37"/>
        <v>4316100</v>
      </c>
      <c r="C361" s="10" t="str">
        <f>CONCATENATE(VLOOKUP(F361,[1]源核类型!$A$2:$B$20,2,FALSE),"：位置",E361)</f>
        <v>制衡：位置3</v>
      </c>
      <c r="D361" s="10">
        <v>4</v>
      </c>
      <c r="E361" s="10">
        <v>3</v>
      </c>
      <c r="F361" s="10">
        <v>16</v>
      </c>
      <c r="G361" s="10">
        <v>100</v>
      </c>
      <c r="H361" s="10">
        <v>2</v>
      </c>
      <c r="I361" s="10">
        <v>16</v>
      </c>
      <c r="J361" s="10">
        <f>IFERROR(INDEX(Sheet3!E:E,MATCH(C361,Sheet3!A:A,0)),G361*10+H361*100)</f>
        <v>1200</v>
      </c>
      <c r="K361" s="10">
        <v>0</v>
      </c>
      <c r="L361" s="10">
        <f>IFERROR(INDEX(Sheet3!G:G,MATCH(C361,Sheet3!A:A,0)),G361*10+20000)</f>
        <v>21000</v>
      </c>
      <c r="M361" s="10">
        <v>1</v>
      </c>
      <c r="N361" s="10">
        <f>VLOOKUP(M361,Sheet2!I:J,2,0)</f>
        <v>3000</v>
      </c>
      <c r="O361" s="10">
        <v>0</v>
      </c>
      <c r="P361" s="10">
        <f t="shared" si="39"/>
        <v>1</v>
      </c>
      <c r="Q361" s="10">
        <v>0</v>
      </c>
    </row>
    <row r="362" spans="1:17" ht="16.5" customHeight="1">
      <c r="A362" s="10" t="s">
        <v>39</v>
      </c>
      <c r="B362" s="10">
        <f t="shared" si="37"/>
        <v>4316200</v>
      </c>
      <c r="C362" s="10" t="str">
        <f>CONCATENATE(VLOOKUP(F362,[1]源核类型!$A$2:$B$20,2,FALSE),"：位置",E362)</f>
        <v>制衡：位置3</v>
      </c>
      <c r="D362" s="10">
        <v>4</v>
      </c>
      <c r="E362" s="10">
        <v>3</v>
      </c>
      <c r="F362" s="10">
        <v>16</v>
      </c>
      <c r="G362" s="10">
        <v>200</v>
      </c>
      <c r="H362" s="10">
        <v>2</v>
      </c>
      <c r="I362" s="10">
        <v>16</v>
      </c>
      <c r="J362" s="10">
        <f>IFERROR(INDEX(Sheet3!E:E,MATCH(C362,Sheet3!A:A,0)),G362*10+H362*100)</f>
        <v>2200</v>
      </c>
      <c r="K362" s="10">
        <v>0</v>
      </c>
      <c r="L362" s="10">
        <f>IFERROR(INDEX(Sheet3!G:G,MATCH(C362,Sheet3!A:A,0)),G362*10+20000)</f>
        <v>22000</v>
      </c>
      <c r="M362" s="10">
        <v>2</v>
      </c>
      <c r="N362" s="10">
        <f>VLOOKUP(M362,Sheet2!I:J,2,0)</f>
        <v>3500</v>
      </c>
      <c r="O362" s="10">
        <v>0</v>
      </c>
      <c r="P362" s="10">
        <f t="shared" si="39"/>
        <v>2</v>
      </c>
      <c r="Q362" s="10">
        <v>0</v>
      </c>
    </row>
    <row r="363" spans="1:17" ht="16.5" customHeight="1">
      <c r="A363" s="10" t="s">
        <v>39</v>
      </c>
      <c r="B363" s="10">
        <f t="shared" si="37"/>
        <v>4316300</v>
      </c>
      <c r="C363" s="10" t="str">
        <f>CONCATENATE(VLOOKUP(F363,[1]源核类型!$A$2:$B$20,2,FALSE),"：位置",E363)</f>
        <v>制衡：位置3</v>
      </c>
      <c r="D363" s="10">
        <v>4</v>
      </c>
      <c r="E363" s="10">
        <v>3</v>
      </c>
      <c r="F363" s="10">
        <v>16</v>
      </c>
      <c r="G363" s="10">
        <v>300</v>
      </c>
      <c r="H363" s="10">
        <v>2</v>
      </c>
      <c r="I363" s="10">
        <v>16</v>
      </c>
      <c r="J363" s="10">
        <f>IFERROR(INDEX(Sheet3!E:E,MATCH(C363,Sheet3!A:A,0)),G363*10+H363*100)</f>
        <v>3200</v>
      </c>
      <c r="K363" s="10">
        <v>0</v>
      </c>
      <c r="L363" s="10">
        <f>IFERROR(INDEX(Sheet3!G:G,MATCH(C363,Sheet3!A:A,0)),G363*10+20000)</f>
        <v>23000</v>
      </c>
      <c r="M363" s="10">
        <v>3</v>
      </c>
      <c r="N363" s="10">
        <f>VLOOKUP(M363,Sheet2!I:J,2,0)</f>
        <v>4000</v>
      </c>
      <c r="O363" s="10">
        <v>0</v>
      </c>
      <c r="P363" s="10">
        <f t="shared" si="39"/>
        <v>3</v>
      </c>
      <c r="Q363" s="10">
        <v>0</v>
      </c>
    </row>
    <row r="364" spans="1:17" ht="16.5" customHeight="1">
      <c r="A364" s="10" t="s">
        <v>39</v>
      </c>
      <c r="B364" s="10">
        <f t="shared" si="37"/>
        <v>4316400</v>
      </c>
      <c r="C364" s="10" t="str">
        <f>CONCATENATE(VLOOKUP(F364,[1]源核类型!$A$2:$B$20,2,FALSE),"：位置",E364)</f>
        <v>制衡：位置3</v>
      </c>
      <c r="D364" s="10">
        <v>4</v>
      </c>
      <c r="E364" s="10">
        <v>3</v>
      </c>
      <c r="F364" s="10">
        <v>16</v>
      </c>
      <c r="G364" s="10">
        <v>400</v>
      </c>
      <c r="H364" s="10">
        <v>2</v>
      </c>
      <c r="I364" s="10">
        <v>16</v>
      </c>
      <c r="J364" s="10">
        <f>IFERROR(INDEX(Sheet3!E:E,MATCH(C364,Sheet3!A:A,0)),G364*10+H364*100)</f>
        <v>4200</v>
      </c>
      <c r="K364" s="10">
        <v>0</v>
      </c>
      <c r="L364" s="10">
        <f>IFERROR(INDEX(Sheet3!G:G,MATCH(C364,Sheet3!A:A,0)),G364*10+20000)</f>
        <v>24000</v>
      </c>
      <c r="M364" s="10">
        <v>4</v>
      </c>
      <c r="N364" s="10">
        <f>VLOOKUP(M364,Sheet2!I:J,2,0)</f>
        <v>4500</v>
      </c>
      <c r="O364" s="10">
        <v>0</v>
      </c>
      <c r="P364" s="10">
        <f t="shared" si="39"/>
        <v>4</v>
      </c>
      <c r="Q364" s="10">
        <v>0</v>
      </c>
    </row>
    <row r="365" spans="1:17" ht="16.5" customHeight="1">
      <c r="A365" s="10" t="s">
        <v>39</v>
      </c>
      <c r="B365" s="10">
        <f t="shared" si="37"/>
        <v>4316500</v>
      </c>
      <c r="C365" s="10" t="str">
        <f>CONCATENATE(VLOOKUP(F365,[1]源核类型!$A$2:$B$20,2,FALSE),"：位置",E365)</f>
        <v>制衡：位置3</v>
      </c>
      <c r="D365" s="10">
        <v>4</v>
      </c>
      <c r="E365" s="10">
        <v>3</v>
      </c>
      <c r="F365" s="10">
        <v>16</v>
      </c>
      <c r="G365" s="10">
        <v>500</v>
      </c>
      <c r="H365" s="10">
        <v>2</v>
      </c>
      <c r="I365" s="10">
        <v>16</v>
      </c>
      <c r="J365" s="10">
        <f>IFERROR(INDEX(Sheet3!E:E,MATCH(C365,Sheet3!A:A,0)),G365*10+H365*100)</f>
        <v>5200</v>
      </c>
      <c r="K365" s="10">
        <v>0</v>
      </c>
      <c r="L365" s="10">
        <f>IFERROR(INDEX(Sheet3!G:G,MATCH(C365,Sheet3!A:A,0)),G365*10+20000)</f>
        <v>25000</v>
      </c>
      <c r="M365" s="10">
        <v>5</v>
      </c>
      <c r="N365" s="10">
        <f>VLOOKUP(M365,Sheet2!I:J,2,0)</f>
        <v>5000</v>
      </c>
      <c r="O365" s="10">
        <v>0</v>
      </c>
      <c r="P365" s="10">
        <f t="shared" si="39"/>
        <v>5</v>
      </c>
      <c r="Q365" s="10">
        <v>0</v>
      </c>
    </row>
    <row r="366" spans="1:17" ht="16.5" customHeight="1">
      <c r="A366" s="10" t="s">
        <v>39</v>
      </c>
      <c r="B366" s="10">
        <f t="shared" si="37"/>
        <v>4416100</v>
      </c>
      <c r="C366" s="10" t="str">
        <f>CONCATENATE(VLOOKUP(F366,[1]源核类型!$A$2:$B$20,2,FALSE),"：位置",E366)</f>
        <v>制衡：位置4</v>
      </c>
      <c r="D366" s="10">
        <v>4</v>
      </c>
      <c r="E366" s="10">
        <v>4</v>
      </c>
      <c r="F366" s="10">
        <v>16</v>
      </c>
      <c r="G366" s="10">
        <v>100</v>
      </c>
      <c r="H366" s="10">
        <v>3</v>
      </c>
      <c r="I366" s="10">
        <v>16</v>
      </c>
      <c r="J366" s="10">
        <f>IFERROR(INDEX(Sheet3!E:E,MATCH(C366,Sheet3!A:A,0)),G366*10+H366*100)</f>
        <v>1300</v>
      </c>
      <c r="K366" s="10">
        <v>0</v>
      </c>
      <c r="L366" s="10">
        <f>IFERROR(INDEX(Sheet3!G:G,MATCH(C366,Sheet3!A:A,0)),G366*10+20000)</f>
        <v>21000</v>
      </c>
      <c r="M366" s="10">
        <v>1</v>
      </c>
      <c r="N366" s="10">
        <f>VLOOKUP(M366,Sheet2!I:J,2,0)</f>
        <v>3000</v>
      </c>
      <c r="O366" s="10">
        <v>0</v>
      </c>
      <c r="P366" s="10">
        <f t="shared" si="39"/>
        <v>1</v>
      </c>
      <c r="Q366" s="10">
        <v>0</v>
      </c>
    </row>
    <row r="367" spans="1:17" ht="16.5" customHeight="1">
      <c r="A367" s="10" t="s">
        <v>39</v>
      </c>
      <c r="B367" s="10">
        <f t="shared" si="37"/>
        <v>4416200</v>
      </c>
      <c r="C367" s="10" t="str">
        <f>CONCATENATE(VLOOKUP(F367,[1]源核类型!$A$2:$B$20,2,FALSE),"：位置",E367)</f>
        <v>制衡：位置4</v>
      </c>
      <c r="D367" s="10">
        <v>4</v>
      </c>
      <c r="E367" s="10">
        <v>4</v>
      </c>
      <c r="F367" s="10">
        <v>16</v>
      </c>
      <c r="G367" s="10">
        <v>200</v>
      </c>
      <c r="H367" s="10">
        <v>3</v>
      </c>
      <c r="I367" s="10">
        <v>16</v>
      </c>
      <c r="J367" s="10">
        <f>IFERROR(INDEX(Sheet3!E:E,MATCH(C367,Sheet3!A:A,0)),G367*10+H367*100)</f>
        <v>2300</v>
      </c>
      <c r="K367" s="10">
        <v>0</v>
      </c>
      <c r="L367" s="10">
        <f>IFERROR(INDEX(Sheet3!G:G,MATCH(C367,Sheet3!A:A,0)),G367*10+20000)</f>
        <v>22000</v>
      </c>
      <c r="M367" s="10">
        <v>2</v>
      </c>
      <c r="N367" s="10">
        <f>VLOOKUP(M367,Sheet2!I:J,2,0)</f>
        <v>3500</v>
      </c>
      <c r="O367" s="10">
        <v>0</v>
      </c>
      <c r="P367" s="10">
        <f t="shared" si="39"/>
        <v>2</v>
      </c>
      <c r="Q367" s="10">
        <v>0</v>
      </c>
    </row>
    <row r="368" spans="1:17" ht="16.5" customHeight="1">
      <c r="A368" s="10" t="s">
        <v>39</v>
      </c>
      <c r="B368" s="10">
        <f t="shared" si="37"/>
        <v>4416300</v>
      </c>
      <c r="C368" s="10" t="str">
        <f>CONCATENATE(VLOOKUP(F368,[1]源核类型!$A$2:$B$20,2,FALSE),"：位置",E368)</f>
        <v>制衡：位置4</v>
      </c>
      <c r="D368" s="10">
        <v>4</v>
      </c>
      <c r="E368" s="10">
        <v>4</v>
      </c>
      <c r="F368" s="10">
        <v>16</v>
      </c>
      <c r="G368" s="10">
        <v>300</v>
      </c>
      <c r="H368" s="10">
        <v>3</v>
      </c>
      <c r="I368" s="10">
        <v>16</v>
      </c>
      <c r="J368" s="10">
        <f>IFERROR(INDEX(Sheet3!E:E,MATCH(C368,Sheet3!A:A,0)),G368*10+H368*100)</f>
        <v>3300</v>
      </c>
      <c r="K368" s="10">
        <v>0</v>
      </c>
      <c r="L368" s="10">
        <f>IFERROR(INDEX(Sheet3!G:G,MATCH(C368,Sheet3!A:A,0)),G368*10+20000)</f>
        <v>23000</v>
      </c>
      <c r="M368" s="10">
        <v>3</v>
      </c>
      <c r="N368" s="10">
        <f>VLOOKUP(M368,Sheet2!I:J,2,0)</f>
        <v>4000</v>
      </c>
      <c r="O368" s="10">
        <v>0</v>
      </c>
      <c r="P368" s="10">
        <f t="shared" si="39"/>
        <v>3</v>
      </c>
      <c r="Q368" s="10">
        <v>0</v>
      </c>
    </row>
    <row r="369" spans="1:17" ht="16.5" customHeight="1">
      <c r="A369" s="10" t="s">
        <v>39</v>
      </c>
      <c r="B369" s="10">
        <f t="shared" si="37"/>
        <v>4416400</v>
      </c>
      <c r="C369" s="10" t="str">
        <f>CONCATENATE(VLOOKUP(F369,[1]源核类型!$A$2:$B$20,2,FALSE),"：位置",E369)</f>
        <v>制衡：位置4</v>
      </c>
      <c r="D369" s="10">
        <v>4</v>
      </c>
      <c r="E369" s="10">
        <v>4</v>
      </c>
      <c r="F369" s="10">
        <v>16</v>
      </c>
      <c r="G369" s="10">
        <v>400</v>
      </c>
      <c r="H369" s="10">
        <v>3</v>
      </c>
      <c r="I369" s="10">
        <v>16</v>
      </c>
      <c r="J369" s="10">
        <f>IFERROR(INDEX(Sheet3!E:E,MATCH(C369,Sheet3!A:A,0)),G369*10+H369*100)</f>
        <v>4300</v>
      </c>
      <c r="K369" s="10">
        <v>0</v>
      </c>
      <c r="L369" s="10">
        <f>IFERROR(INDEX(Sheet3!G:G,MATCH(C369,Sheet3!A:A,0)),G369*10+20000)</f>
        <v>24000</v>
      </c>
      <c r="M369" s="10">
        <v>4</v>
      </c>
      <c r="N369" s="10">
        <f>VLOOKUP(M369,Sheet2!I:J,2,0)</f>
        <v>4500</v>
      </c>
      <c r="O369" s="10">
        <v>0</v>
      </c>
      <c r="P369" s="10">
        <f t="shared" si="39"/>
        <v>4</v>
      </c>
      <c r="Q369" s="10">
        <v>0</v>
      </c>
    </row>
    <row r="370" spans="1:17" s="11" customFormat="1" ht="16.5" customHeight="1">
      <c r="A370" s="17" t="s">
        <v>39</v>
      </c>
      <c r="B370" s="17">
        <f t="shared" si="37"/>
        <v>4416500</v>
      </c>
      <c r="C370" s="17" t="str">
        <f>CONCATENATE(VLOOKUP(F370,[1]源核类型!$A$2:$B$20,2,FALSE),"：位置",E370)</f>
        <v>制衡：位置4</v>
      </c>
      <c r="D370" s="17">
        <v>4</v>
      </c>
      <c r="E370" s="17">
        <v>4</v>
      </c>
      <c r="F370" s="17">
        <v>16</v>
      </c>
      <c r="G370" s="17">
        <v>500</v>
      </c>
      <c r="H370" s="17">
        <v>3</v>
      </c>
      <c r="I370" s="17">
        <v>16</v>
      </c>
      <c r="J370" s="17">
        <f>IFERROR(INDEX(Sheet3!E:E,MATCH(C370,Sheet3!A:A,0)),G370*10+H370*100)</f>
        <v>5300</v>
      </c>
      <c r="K370" s="17">
        <v>0</v>
      </c>
      <c r="L370" s="17">
        <f>IFERROR(INDEX(Sheet3!G:G,MATCH(C370,Sheet3!A:A,0)),G370*10+20000)</f>
        <v>25000</v>
      </c>
      <c r="M370" s="17">
        <v>5</v>
      </c>
      <c r="N370" s="17">
        <f>VLOOKUP(M370,Sheet2!I:J,2,0)</f>
        <v>5000</v>
      </c>
      <c r="O370" s="17">
        <v>0</v>
      </c>
      <c r="P370" s="17">
        <f t="shared" si="39"/>
        <v>5</v>
      </c>
      <c r="Q370" s="10">
        <v>0</v>
      </c>
    </row>
    <row r="371" spans="1:17" ht="16.5" customHeight="1">
      <c r="A371" s="10" t="s">
        <v>39</v>
      </c>
      <c r="B371" s="10">
        <f t="shared" ref="B371" si="40">D371*1000000+E371*100000+F371*1000+G371</f>
        <v>4217100</v>
      </c>
      <c r="C371" s="10" t="str">
        <f>CONCATENATE(VLOOKUP(I371,Sheet2!$D$2:$F$20,3,FALSE),"：位置",E371)</f>
        <v>电极火花：位置2</v>
      </c>
      <c r="D371" s="10">
        <v>4</v>
      </c>
      <c r="E371" s="10">
        <v>2</v>
      </c>
      <c r="F371" s="10">
        <v>17</v>
      </c>
      <c r="G371" s="10">
        <v>100</v>
      </c>
      <c r="H371" s="10">
        <v>1</v>
      </c>
      <c r="I371" s="10">
        <v>17</v>
      </c>
      <c r="J371" s="10">
        <f>IFERROR(INDEX(Sheet3!E:E,MATCH(C371,Sheet3!A:A,0)),G371*10+H371*100)</f>
        <v>1100</v>
      </c>
      <c r="K371" s="10">
        <v>0</v>
      </c>
      <c r="L371" s="10">
        <f>IFERROR(INDEX(Sheet3!G:G,MATCH(C371,Sheet3!A:A,0)),G371*10+20000)</f>
        <v>21000</v>
      </c>
      <c r="M371" s="10">
        <v>1</v>
      </c>
      <c r="N371" s="10">
        <f>VLOOKUP(M371,Sheet2!I:J,2,0)</f>
        <v>3000</v>
      </c>
      <c r="O371" s="10">
        <v>0</v>
      </c>
      <c r="P371" s="10">
        <f t="shared" ref="P371" si="41">M371</f>
        <v>1</v>
      </c>
      <c r="Q371" s="10">
        <v>0</v>
      </c>
    </row>
    <row r="372" spans="1:17" ht="16.5" customHeight="1">
      <c r="A372" s="10" t="s">
        <v>39</v>
      </c>
      <c r="B372" s="10">
        <f t="shared" ref="B372:B376" si="42">D372*1000000+E372*100000+F372*1000+G372</f>
        <v>4217200</v>
      </c>
      <c r="C372" s="10" t="str">
        <f>CONCATENATE(VLOOKUP(I372,Sheet2!$D$2:$F$20,3,FALSE),"：位置",E372)</f>
        <v>电极火花：位置2</v>
      </c>
      <c r="D372" s="10">
        <v>4</v>
      </c>
      <c r="E372" s="10">
        <v>2</v>
      </c>
      <c r="F372" s="10">
        <v>17</v>
      </c>
      <c r="G372" s="10">
        <v>200</v>
      </c>
      <c r="H372" s="10">
        <v>1</v>
      </c>
      <c r="I372" s="10">
        <v>17</v>
      </c>
      <c r="J372" s="10">
        <f>IFERROR(INDEX(Sheet3!E:E,MATCH(C372,Sheet3!A:A,0)),G372*10+H372*100)</f>
        <v>2100</v>
      </c>
      <c r="K372" s="10">
        <v>0</v>
      </c>
      <c r="L372" s="10">
        <f>IFERROR(INDEX(Sheet3!G:G,MATCH(C372,Sheet3!A:A,0)),G372*10+20000)</f>
        <v>22000</v>
      </c>
      <c r="M372" s="10">
        <v>2</v>
      </c>
      <c r="N372" s="10">
        <f>VLOOKUP(M372,Sheet2!I:J,2,0)</f>
        <v>3500</v>
      </c>
      <c r="O372" s="10">
        <v>0</v>
      </c>
      <c r="P372" s="10">
        <f t="shared" ref="P372:P376" si="43">M372</f>
        <v>2</v>
      </c>
      <c r="Q372" s="10">
        <v>0</v>
      </c>
    </row>
    <row r="373" spans="1:17" ht="16.5" customHeight="1">
      <c r="A373" s="10" t="s">
        <v>39</v>
      </c>
      <c r="B373" s="10">
        <f t="shared" si="42"/>
        <v>4217300</v>
      </c>
      <c r="C373" s="10" t="str">
        <f>CONCATENATE(VLOOKUP(I373,Sheet2!$D$2:$F$20,3,FALSE),"：位置",E373)</f>
        <v>电极火花：位置2</v>
      </c>
      <c r="D373" s="10">
        <v>4</v>
      </c>
      <c r="E373" s="10">
        <v>2</v>
      </c>
      <c r="F373" s="10">
        <v>17</v>
      </c>
      <c r="G373" s="10">
        <v>300</v>
      </c>
      <c r="H373" s="10">
        <v>1</v>
      </c>
      <c r="I373" s="10">
        <v>17</v>
      </c>
      <c r="J373" s="10">
        <f>IFERROR(INDEX(Sheet3!E:E,MATCH(C373,Sheet3!A:A,0)),G373*10+H373*100)</f>
        <v>3100</v>
      </c>
      <c r="K373" s="10">
        <v>0</v>
      </c>
      <c r="L373" s="10">
        <f>IFERROR(INDEX(Sheet3!G:G,MATCH(C373,Sheet3!A:A,0)),G373*10+20000)</f>
        <v>23000</v>
      </c>
      <c r="M373" s="10">
        <v>3</v>
      </c>
      <c r="N373" s="10">
        <f>VLOOKUP(M373,Sheet2!I:J,2,0)</f>
        <v>4000</v>
      </c>
      <c r="O373" s="10">
        <v>0</v>
      </c>
      <c r="P373" s="10">
        <f t="shared" si="43"/>
        <v>3</v>
      </c>
      <c r="Q373" s="10">
        <v>0</v>
      </c>
    </row>
    <row r="374" spans="1:17" ht="16.5" customHeight="1">
      <c r="A374" s="10" t="s">
        <v>39</v>
      </c>
      <c r="B374" s="10">
        <f t="shared" si="42"/>
        <v>4217400</v>
      </c>
      <c r="C374" s="10" t="str">
        <f>CONCATENATE(VLOOKUP(I374,Sheet2!$D$2:$F$20,3,FALSE),"：位置",E374)</f>
        <v>电极火花：位置2</v>
      </c>
      <c r="D374" s="10">
        <v>4</v>
      </c>
      <c r="E374" s="10">
        <v>2</v>
      </c>
      <c r="F374" s="10">
        <v>17</v>
      </c>
      <c r="G374" s="10">
        <v>400</v>
      </c>
      <c r="H374" s="10">
        <v>1</v>
      </c>
      <c r="I374" s="10">
        <v>17</v>
      </c>
      <c r="J374" s="10">
        <f>IFERROR(INDEX(Sheet3!E:E,MATCH(C374,Sheet3!A:A,0)),G374*10+H374*100)</f>
        <v>4100</v>
      </c>
      <c r="K374" s="10">
        <v>0</v>
      </c>
      <c r="L374" s="10">
        <f>IFERROR(INDEX(Sheet3!G:G,MATCH(C374,Sheet3!A:A,0)),G374*10+20000)</f>
        <v>24000</v>
      </c>
      <c r="M374" s="10">
        <v>4</v>
      </c>
      <c r="N374" s="10">
        <f>VLOOKUP(M374,Sheet2!I:J,2,0)</f>
        <v>4500</v>
      </c>
      <c r="O374" s="10">
        <v>0</v>
      </c>
      <c r="P374" s="10">
        <f t="shared" si="43"/>
        <v>4</v>
      </c>
      <c r="Q374" s="10">
        <v>0</v>
      </c>
    </row>
    <row r="375" spans="1:17" ht="16.5" customHeight="1">
      <c r="A375" s="10" t="s">
        <v>39</v>
      </c>
      <c r="B375" s="10">
        <f t="shared" si="42"/>
        <v>4217500</v>
      </c>
      <c r="C375" s="10" t="str">
        <f>CONCATENATE(VLOOKUP(I375,Sheet2!$D$2:$F$20,3,FALSE),"：位置",E375)</f>
        <v>电极火花：位置2</v>
      </c>
      <c r="D375" s="10">
        <v>4</v>
      </c>
      <c r="E375" s="10">
        <v>2</v>
      </c>
      <c r="F375" s="10">
        <v>17</v>
      </c>
      <c r="G375" s="10">
        <v>500</v>
      </c>
      <c r="H375" s="10">
        <v>1</v>
      </c>
      <c r="I375" s="10">
        <v>17</v>
      </c>
      <c r="J375" s="10">
        <f>IFERROR(INDEX(Sheet3!E:E,MATCH(C375,Sheet3!A:A,0)),G375*10+H375*100)</f>
        <v>5100</v>
      </c>
      <c r="K375" s="10">
        <v>0</v>
      </c>
      <c r="L375" s="10">
        <f>IFERROR(INDEX(Sheet3!G:G,MATCH(C375,Sheet3!A:A,0)),G375*10+20000)</f>
        <v>25000</v>
      </c>
      <c r="M375" s="10">
        <v>5</v>
      </c>
      <c r="N375" s="10">
        <f>VLOOKUP(M375,Sheet2!I:J,2,0)</f>
        <v>5000</v>
      </c>
      <c r="O375" s="10">
        <v>0</v>
      </c>
      <c r="P375" s="10">
        <f t="shared" si="43"/>
        <v>5</v>
      </c>
      <c r="Q375" s="10">
        <v>0</v>
      </c>
    </row>
    <row r="376" spans="1:17" ht="16.5" customHeight="1">
      <c r="A376" s="10" t="s">
        <v>39</v>
      </c>
      <c r="B376" s="10">
        <f t="shared" si="42"/>
        <v>4317100</v>
      </c>
      <c r="C376" s="10" t="str">
        <f>CONCATENATE(VLOOKUP(I376,Sheet2!$D$2:$F$20,3,FALSE),"：位置",E376)</f>
        <v>电极火花：位置3</v>
      </c>
      <c r="D376" s="10">
        <v>4</v>
      </c>
      <c r="E376" s="10">
        <v>3</v>
      </c>
      <c r="F376" s="10">
        <v>17</v>
      </c>
      <c r="G376" s="10">
        <v>100</v>
      </c>
      <c r="H376" s="10">
        <v>2</v>
      </c>
      <c r="I376" s="10">
        <v>17</v>
      </c>
      <c r="J376" s="10">
        <f>IFERROR(INDEX(Sheet3!E:E,MATCH(C376,Sheet3!A:A,0)),G376*10+H376*100)</f>
        <v>1200</v>
      </c>
      <c r="K376" s="10">
        <v>0</v>
      </c>
      <c r="L376" s="10">
        <f>IFERROR(INDEX(Sheet3!G:G,MATCH(C376,Sheet3!A:A,0)),G376*10+20000)</f>
        <v>21000</v>
      </c>
      <c r="M376" s="10">
        <v>1</v>
      </c>
      <c r="N376" s="10">
        <f>VLOOKUP(M376,Sheet2!I:J,2,0)</f>
        <v>3000</v>
      </c>
      <c r="O376" s="10">
        <v>0</v>
      </c>
      <c r="P376" s="10">
        <f t="shared" si="43"/>
        <v>1</v>
      </c>
      <c r="Q376" s="10">
        <v>0</v>
      </c>
    </row>
    <row r="377" spans="1:17" ht="16.5" customHeight="1">
      <c r="A377" s="10" t="s">
        <v>39</v>
      </c>
      <c r="B377" s="10">
        <f t="shared" ref="B377:B391" si="44">D377*1000000+E377*100000+F377*1000+G377</f>
        <v>4317200</v>
      </c>
      <c r="C377" s="10" t="str">
        <f>CONCATENATE(VLOOKUP(I377,Sheet2!$D$2:$F$20,3,FALSE),"：位置",E377)</f>
        <v>电极火花：位置3</v>
      </c>
      <c r="D377" s="10">
        <v>4</v>
      </c>
      <c r="E377" s="10">
        <v>3</v>
      </c>
      <c r="F377" s="10">
        <v>17</v>
      </c>
      <c r="G377" s="10">
        <v>200</v>
      </c>
      <c r="H377" s="10">
        <v>2</v>
      </c>
      <c r="I377" s="10">
        <v>17</v>
      </c>
      <c r="J377" s="10">
        <f>IFERROR(INDEX(Sheet3!E:E,MATCH(C377,Sheet3!A:A,0)),G377*10+H377*100)</f>
        <v>2200</v>
      </c>
      <c r="K377" s="10">
        <v>0</v>
      </c>
      <c r="L377" s="10">
        <f>IFERROR(INDEX(Sheet3!G:G,MATCH(C377,Sheet3!A:A,0)),G377*10+20000)</f>
        <v>22000</v>
      </c>
      <c r="M377" s="10">
        <v>2</v>
      </c>
      <c r="N377" s="10">
        <f>VLOOKUP(M377,Sheet2!I:J,2,0)</f>
        <v>3500</v>
      </c>
      <c r="O377" s="10">
        <v>0</v>
      </c>
      <c r="P377" s="10">
        <f t="shared" ref="P377:P391" si="45">M377</f>
        <v>2</v>
      </c>
      <c r="Q377" s="10">
        <v>0</v>
      </c>
    </row>
    <row r="378" spans="1:17" ht="16.5" customHeight="1">
      <c r="A378" s="10" t="s">
        <v>39</v>
      </c>
      <c r="B378" s="10">
        <f t="shared" si="44"/>
        <v>4317300</v>
      </c>
      <c r="C378" s="10" t="str">
        <f>CONCATENATE(VLOOKUP(I378,Sheet2!$D$2:$F$20,3,FALSE),"：位置",E378)</f>
        <v>电极火花：位置3</v>
      </c>
      <c r="D378" s="10">
        <v>4</v>
      </c>
      <c r="E378" s="10">
        <v>3</v>
      </c>
      <c r="F378" s="10">
        <v>17</v>
      </c>
      <c r="G378" s="10">
        <v>300</v>
      </c>
      <c r="H378" s="10">
        <v>2</v>
      </c>
      <c r="I378" s="10">
        <v>17</v>
      </c>
      <c r="J378" s="10">
        <f>IFERROR(INDEX(Sheet3!E:E,MATCH(C378,Sheet3!A:A,0)),G378*10+H378*100)</f>
        <v>3200</v>
      </c>
      <c r="K378" s="10">
        <v>0</v>
      </c>
      <c r="L378" s="10">
        <f>IFERROR(INDEX(Sheet3!G:G,MATCH(C378,Sheet3!A:A,0)),G378*10+20000)</f>
        <v>23000</v>
      </c>
      <c r="M378" s="10">
        <v>3</v>
      </c>
      <c r="N378" s="10">
        <f>VLOOKUP(M378,Sheet2!I:J,2,0)</f>
        <v>4000</v>
      </c>
      <c r="O378" s="10">
        <v>0</v>
      </c>
      <c r="P378" s="10">
        <f t="shared" si="45"/>
        <v>3</v>
      </c>
      <c r="Q378" s="10">
        <v>0</v>
      </c>
    </row>
    <row r="379" spans="1:17" ht="16.5" customHeight="1">
      <c r="A379" s="10" t="s">
        <v>39</v>
      </c>
      <c r="B379" s="10">
        <f t="shared" si="44"/>
        <v>4317400</v>
      </c>
      <c r="C379" s="10" t="str">
        <f>CONCATENATE(VLOOKUP(I379,Sheet2!$D$2:$F$20,3,FALSE),"：位置",E379)</f>
        <v>电极火花：位置3</v>
      </c>
      <c r="D379" s="10">
        <v>4</v>
      </c>
      <c r="E379" s="10">
        <v>3</v>
      </c>
      <c r="F379" s="10">
        <v>17</v>
      </c>
      <c r="G379" s="10">
        <v>400</v>
      </c>
      <c r="H379" s="10">
        <v>2</v>
      </c>
      <c r="I379" s="10">
        <v>17</v>
      </c>
      <c r="J379" s="10">
        <f>IFERROR(INDEX(Sheet3!E:E,MATCH(C379,Sheet3!A:A,0)),G379*10+H379*100)</f>
        <v>4200</v>
      </c>
      <c r="K379" s="10">
        <v>0</v>
      </c>
      <c r="L379" s="10">
        <f>IFERROR(INDEX(Sheet3!G:G,MATCH(C379,Sheet3!A:A,0)),G379*10+20000)</f>
        <v>24000</v>
      </c>
      <c r="M379" s="10">
        <v>4</v>
      </c>
      <c r="N379" s="10">
        <f>VLOOKUP(M379,Sheet2!I:J,2,0)</f>
        <v>4500</v>
      </c>
      <c r="O379" s="10">
        <v>0</v>
      </c>
      <c r="P379" s="10">
        <f t="shared" si="45"/>
        <v>4</v>
      </c>
      <c r="Q379" s="10">
        <v>0</v>
      </c>
    </row>
    <row r="380" spans="1:17" ht="16.5" customHeight="1">
      <c r="A380" s="10" t="s">
        <v>39</v>
      </c>
      <c r="B380" s="10">
        <f t="shared" si="44"/>
        <v>4317500</v>
      </c>
      <c r="C380" s="10" t="str">
        <f>CONCATENATE(VLOOKUP(I380,Sheet2!$D$2:$F$20,3,FALSE),"：位置",E380)</f>
        <v>电极火花：位置3</v>
      </c>
      <c r="D380" s="10">
        <v>4</v>
      </c>
      <c r="E380" s="10">
        <v>3</v>
      </c>
      <c r="F380" s="10">
        <v>17</v>
      </c>
      <c r="G380" s="10">
        <v>500</v>
      </c>
      <c r="H380" s="10">
        <v>2</v>
      </c>
      <c r="I380" s="10">
        <v>17</v>
      </c>
      <c r="J380" s="10">
        <f>IFERROR(INDEX(Sheet3!E:E,MATCH(C380,Sheet3!A:A,0)),G380*10+H380*100)</f>
        <v>5200</v>
      </c>
      <c r="K380" s="10">
        <v>0</v>
      </c>
      <c r="L380" s="10">
        <f>IFERROR(INDEX(Sheet3!G:G,MATCH(C380,Sheet3!A:A,0)),G380*10+20000)</f>
        <v>25000</v>
      </c>
      <c r="M380" s="10">
        <v>5</v>
      </c>
      <c r="N380" s="10">
        <f>VLOOKUP(M380,Sheet2!I:J,2,0)</f>
        <v>5000</v>
      </c>
      <c r="O380" s="10">
        <v>0</v>
      </c>
      <c r="P380" s="10">
        <f t="shared" si="45"/>
        <v>5</v>
      </c>
      <c r="Q380" s="10">
        <v>0</v>
      </c>
    </row>
    <row r="381" spans="1:17" ht="16.5" customHeight="1">
      <c r="A381" s="10" t="s">
        <v>39</v>
      </c>
      <c r="B381" s="10">
        <f t="shared" si="44"/>
        <v>4417100</v>
      </c>
      <c r="C381" s="10" t="str">
        <f>CONCATENATE(VLOOKUP(I381,Sheet2!$D$2:$F$20,3,FALSE),"：位置",E381)</f>
        <v>电极火花：位置4</v>
      </c>
      <c r="D381" s="10">
        <v>4</v>
      </c>
      <c r="E381" s="10">
        <v>4</v>
      </c>
      <c r="F381" s="10">
        <v>17</v>
      </c>
      <c r="G381" s="10">
        <v>100</v>
      </c>
      <c r="H381" s="10">
        <v>3</v>
      </c>
      <c r="I381" s="10">
        <v>17</v>
      </c>
      <c r="J381" s="10">
        <f>IFERROR(INDEX(Sheet3!E:E,MATCH(C381,Sheet3!A:A,0)),G381*10+H381*100)</f>
        <v>1300</v>
      </c>
      <c r="K381" s="10">
        <v>0</v>
      </c>
      <c r="L381" s="10">
        <f>IFERROR(INDEX(Sheet3!G:G,MATCH(C381,Sheet3!A:A,0)),G381*10+20000)</f>
        <v>21000</v>
      </c>
      <c r="M381" s="10">
        <v>1</v>
      </c>
      <c r="N381" s="10">
        <f>VLOOKUP(M381,Sheet2!I:J,2,0)</f>
        <v>3000</v>
      </c>
      <c r="O381" s="10">
        <v>0</v>
      </c>
      <c r="P381" s="10">
        <f t="shared" si="45"/>
        <v>1</v>
      </c>
      <c r="Q381" s="10">
        <v>0</v>
      </c>
    </row>
    <row r="382" spans="1:17" ht="16.5" customHeight="1">
      <c r="A382" s="10" t="s">
        <v>39</v>
      </c>
      <c r="B382" s="10">
        <f t="shared" si="44"/>
        <v>4417200</v>
      </c>
      <c r="C382" s="10" t="str">
        <f>CONCATENATE(VLOOKUP(I382,Sheet2!$D$2:$F$20,3,FALSE),"：位置",E382)</f>
        <v>电极火花：位置4</v>
      </c>
      <c r="D382" s="10">
        <v>4</v>
      </c>
      <c r="E382" s="10">
        <v>4</v>
      </c>
      <c r="F382" s="10">
        <v>17</v>
      </c>
      <c r="G382" s="10">
        <v>200</v>
      </c>
      <c r="H382" s="10">
        <v>3</v>
      </c>
      <c r="I382" s="10">
        <v>17</v>
      </c>
      <c r="J382" s="10">
        <f>IFERROR(INDEX(Sheet3!E:E,MATCH(C382,Sheet3!A:A,0)),G382*10+H382*100)</f>
        <v>2300</v>
      </c>
      <c r="K382" s="10">
        <v>0</v>
      </c>
      <c r="L382" s="10">
        <f>IFERROR(INDEX(Sheet3!G:G,MATCH(C382,Sheet3!A:A,0)),G382*10+20000)</f>
        <v>22000</v>
      </c>
      <c r="M382" s="10">
        <v>2</v>
      </c>
      <c r="N382" s="10">
        <f>VLOOKUP(M382,Sheet2!I:J,2,0)</f>
        <v>3500</v>
      </c>
      <c r="O382" s="10">
        <v>0</v>
      </c>
      <c r="P382" s="10">
        <f t="shared" si="45"/>
        <v>2</v>
      </c>
      <c r="Q382" s="10">
        <v>0</v>
      </c>
    </row>
    <row r="383" spans="1:17" ht="16.5" customHeight="1">
      <c r="A383" s="10" t="s">
        <v>39</v>
      </c>
      <c r="B383" s="10">
        <f t="shared" si="44"/>
        <v>4417300</v>
      </c>
      <c r="C383" s="10" t="str">
        <f>CONCATENATE(VLOOKUP(I383,Sheet2!$D$2:$F$20,3,FALSE),"：位置",E383)</f>
        <v>电极火花：位置4</v>
      </c>
      <c r="D383" s="10">
        <v>4</v>
      </c>
      <c r="E383" s="10">
        <v>4</v>
      </c>
      <c r="F383" s="10">
        <v>17</v>
      </c>
      <c r="G383" s="10">
        <v>300</v>
      </c>
      <c r="H383" s="10">
        <v>3</v>
      </c>
      <c r="I383" s="10">
        <v>17</v>
      </c>
      <c r="J383" s="10">
        <f>IFERROR(INDEX(Sheet3!E:E,MATCH(C383,Sheet3!A:A,0)),G383*10+H383*100)</f>
        <v>3300</v>
      </c>
      <c r="K383" s="10">
        <v>0</v>
      </c>
      <c r="L383" s="10">
        <f>IFERROR(INDEX(Sheet3!G:G,MATCH(C383,Sheet3!A:A,0)),G383*10+20000)</f>
        <v>23000</v>
      </c>
      <c r="M383" s="10">
        <v>3</v>
      </c>
      <c r="N383" s="10">
        <f>VLOOKUP(M383,Sheet2!I:J,2,0)</f>
        <v>4000</v>
      </c>
      <c r="O383" s="10">
        <v>0</v>
      </c>
      <c r="P383" s="10">
        <f t="shared" si="45"/>
        <v>3</v>
      </c>
      <c r="Q383" s="10">
        <v>0</v>
      </c>
    </row>
    <row r="384" spans="1:17" ht="16.5" customHeight="1">
      <c r="A384" s="10" t="s">
        <v>39</v>
      </c>
      <c r="B384" s="10">
        <f t="shared" si="44"/>
        <v>4417400</v>
      </c>
      <c r="C384" s="10" t="str">
        <f>CONCATENATE(VLOOKUP(I384,Sheet2!$D$2:$F$20,3,FALSE),"：位置",E384)</f>
        <v>电极火花：位置4</v>
      </c>
      <c r="D384" s="10">
        <v>4</v>
      </c>
      <c r="E384" s="10">
        <v>4</v>
      </c>
      <c r="F384" s="10">
        <v>17</v>
      </c>
      <c r="G384" s="10">
        <v>400</v>
      </c>
      <c r="H384" s="10">
        <v>3</v>
      </c>
      <c r="I384" s="10">
        <v>17</v>
      </c>
      <c r="J384" s="10">
        <f>IFERROR(INDEX(Sheet3!E:E,MATCH(C384,Sheet3!A:A,0)),G384*10+H384*100)</f>
        <v>4300</v>
      </c>
      <c r="K384" s="10">
        <v>0</v>
      </c>
      <c r="L384" s="10">
        <f>IFERROR(INDEX(Sheet3!G:G,MATCH(C384,Sheet3!A:A,0)),G384*10+20000)</f>
        <v>24000</v>
      </c>
      <c r="M384" s="10">
        <v>4</v>
      </c>
      <c r="N384" s="10">
        <f>VLOOKUP(M384,Sheet2!I:J,2,0)</f>
        <v>4500</v>
      </c>
      <c r="O384" s="10">
        <v>0</v>
      </c>
      <c r="P384" s="10">
        <f t="shared" si="45"/>
        <v>4</v>
      </c>
      <c r="Q384" s="10">
        <v>0</v>
      </c>
    </row>
    <row r="385" spans="1:17" ht="16.5" customHeight="1">
      <c r="A385" s="10" t="s">
        <v>39</v>
      </c>
      <c r="B385" s="10">
        <f t="shared" si="44"/>
        <v>4417500</v>
      </c>
      <c r="C385" s="10" t="str">
        <f>CONCATENATE(VLOOKUP(I385,Sheet2!$D$2:$F$20,3,FALSE),"：位置",E385)</f>
        <v>电极火花：位置4</v>
      </c>
      <c r="D385" s="10">
        <v>4</v>
      </c>
      <c r="E385" s="10">
        <v>4</v>
      </c>
      <c r="F385" s="10">
        <v>17</v>
      </c>
      <c r="G385" s="10">
        <v>500</v>
      </c>
      <c r="H385" s="10">
        <v>3</v>
      </c>
      <c r="I385" s="10">
        <v>17</v>
      </c>
      <c r="J385" s="10">
        <f>IFERROR(INDEX(Sheet3!E:E,MATCH(C385,Sheet3!A:A,0)),G385*10+H385*100)</f>
        <v>5300</v>
      </c>
      <c r="K385" s="10">
        <v>0</v>
      </c>
      <c r="L385" s="10">
        <f>IFERROR(INDEX(Sheet3!G:G,MATCH(C385,Sheet3!A:A,0)),G385*10+20000)</f>
        <v>25000</v>
      </c>
      <c r="M385" s="10">
        <v>5</v>
      </c>
      <c r="N385" s="10">
        <f>VLOOKUP(M385,Sheet2!I:J,2,0)</f>
        <v>5000</v>
      </c>
      <c r="O385" s="10">
        <v>0</v>
      </c>
      <c r="P385" s="10">
        <f t="shared" si="45"/>
        <v>5</v>
      </c>
      <c r="Q385" s="10">
        <v>0</v>
      </c>
    </row>
    <row r="386" spans="1:17" ht="16.5" customHeight="1">
      <c r="A386" s="10" t="s">
        <v>39</v>
      </c>
      <c r="B386" s="10">
        <f t="shared" si="44"/>
        <v>4218100</v>
      </c>
      <c r="C386" s="10" t="str">
        <f>CONCATENATE(VLOOKUP(I386,Sheet2!$D$2:$F$20,3,FALSE),"：位置",E386)</f>
        <v>热感扫描：位置2</v>
      </c>
      <c r="D386" s="10">
        <v>4</v>
      </c>
      <c r="E386" s="10">
        <v>2</v>
      </c>
      <c r="F386" s="10">
        <v>18</v>
      </c>
      <c r="G386" s="10">
        <v>100</v>
      </c>
      <c r="H386" s="10">
        <v>1</v>
      </c>
      <c r="I386" s="10">
        <v>18</v>
      </c>
      <c r="J386" s="10">
        <f>IFERROR(INDEX(Sheet3!E:E,MATCH(C386,Sheet3!A:A,0)),G386*10+H386*100)</f>
        <v>1100</v>
      </c>
      <c r="K386" s="10">
        <v>0</v>
      </c>
      <c r="L386" s="10">
        <f>IFERROR(INDEX(Sheet3!G:G,MATCH(C386,Sheet3!A:A,0)),G386*10+20000)</f>
        <v>21000</v>
      </c>
      <c r="M386" s="10">
        <v>1</v>
      </c>
      <c r="N386" s="10">
        <f>VLOOKUP(M386,Sheet2!I:J,2,0)</f>
        <v>3000</v>
      </c>
      <c r="O386" s="10">
        <v>0</v>
      </c>
      <c r="P386" s="10">
        <f t="shared" si="45"/>
        <v>1</v>
      </c>
      <c r="Q386" s="10">
        <v>0</v>
      </c>
    </row>
    <row r="387" spans="1:17" ht="16.5" customHeight="1">
      <c r="A387" s="10" t="s">
        <v>39</v>
      </c>
      <c r="B387" s="10">
        <f t="shared" si="44"/>
        <v>4218200</v>
      </c>
      <c r="C387" s="10" t="str">
        <f>CONCATENATE(VLOOKUP(I387,Sheet2!$D$2:$F$20,3,FALSE),"：位置",E387)</f>
        <v>热感扫描：位置2</v>
      </c>
      <c r="D387" s="10">
        <v>4</v>
      </c>
      <c r="E387" s="10">
        <v>2</v>
      </c>
      <c r="F387" s="10">
        <v>18</v>
      </c>
      <c r="G387" s="10">
        <v>200</v>
      </c>
      <c r="H387" s="10">
        <v>1</v>
      </c>
      <c r="I387" s="10">
        <v>18</v>
      </c>
      <c r="J387" s="10">
        <f>IFERROR(INDEX(Sheet3!E:E,MATCH(C387,Sheet3!A:A,0)),G387*10+H387*100)</f>
        <v>2100</v>
      </c>
      <c r="K387" s="10">
        <v>0</v>
      </c>
      <c r="L387" s="10">
        <f>IFERROR(INDEX(Sheet3!G:G,MATCH(C387,Sheet3!A:A,0)),G387*10+20000)</f>
        <v>22000</v>
      </c>
      <c r="M387" s="10">
        <v>2</v>
      </c>
      <c r="N387" s="10">
        <f>VLOOKUP(M387,Sheet2!I:J,2,0)</f>
        <v>3500</v>
      </c>
      <c r="O387" s="10">
        <v>0</v>
      </c>
      <c r="P387" s="10">
        <f t="shared" si="45"/>
        <v>2</v>
      </c>
      <c r="Q387" s="10">
        <v>0</v>
      </c>
    </row>
    <row r="388" spans="1:17" ht="16.5" customHeight="1">
      <c r="A388" s="10" t="s">
        <v>39</v>
      </c>
      <c r="B388" s="10">
        <f t="shared" si="44"/>
        <v>4218300</v>
      </c>
      <c r="C388" s="10" t="str">
        <f>CONCATENATE(VLOOKUP(I388,Sheet2!$D$2:$F$20,3,FALSE),"：位置",E388)</f>
        <v>热感扫描：位置2</v>
      </c>
      <c r="D388" s="10">
        <v>4</v>
      </c>
      <c r="E388" s="10">
        <v>2</v>
      </c>
      <c r="F388" s="10">
        <v>18</v>
      </c>
      <c r="G388" s="10">
        <v>300</v>
      </c>
      <c r="H388" s="10">
        <v>1</v>
      </c>
      <c r="I388" s="10">
        <v>18</v>
      </c>
      <c r="J388" s="10">
        <f>IFERROR(INDEX(Sheet3!E:E,MATCH(C388,Sheet3!A:A,0)),G388*10+H388*100)</f>
        <v>3100</v>
      </c>
      <c r="K388" s="10">
        <v>0</v>
      </c>
      <c r="L388" s="10">
        <f>IFERROR(INDEX(Sheet3!G:G,MATCH(C388,Sheet3!A:A,0)),G388*10+20000)</f>
        <v>23000</v>
      </c>
      <c r="M388" s="10">
        <v>3</v>
      </c>
      <c r="N388" s="10">
        <f>VLOOKUP(M388,Sheet2!I:J,2,0)</f>
        <v>4000</v>
      </c>
      <c r="O388" s="10">
        <v>0</v>
      </c>
      <c r="P388" s="10">
        <f t="shared" si="45"/>
        <v>3</v>
      </c>
      <c r="Q388" s="10">
        <v>0</v>
      </c>
    </row>
    <row r="389" spans="1:17" ht="16.5" customHeight="1">
      <c r="A389" s="10" t="s">
        <v>39</v>
      </c>
      <c r="B389" s="10">
        <f t="shared" si="44"/>
        <v>4218400</v>
      </c>
      <c r="C389" s="10" t="str">
        <f>CONCATENATE(VLOOKUP(I389,Sheet2!$D$2:$F$20,3,FALSE),"：位置",E389)</f>
        <v>热感扫描：位置2</v>
      </c>
      <c r="D389" s="10">
        <v>4</v>
      </c>
      <c r="E389" s="10">
        <v>2</v>
      </c>
      <c r="F389" s="10">
        <v>18</v>
      </c>
      <c r="G389" s="10">
        <v>400</v>
      </c>
      <c r="H389" s="10">
        <v>1</v>
      </c>
      <c r="I389" s="10">
        <v>18</v>
      </c>
      <c r="J389" s="10">
        <f>IFERROR(INDEX(Sheet3!E:E,MATCH(C389,Sheet3!A:A,0)),G389*10+H389*100)</f>
        <v>4100</v>
      </c>
      <c r="K389" s="10">
        <v>0</v>
      </c>
      <c r="L389" s="10">
        <f>IFERROR(INDEX(Sheet3!G:G,MATCH(C389,Sheet3!A:A,0)),G389*10+20000)</f>
        <v>24000</v>
      </c>
      <c r="M389" s="10">
        <v>4</v>
      </c>
      <c r="N389" s="10">
        <f>VLOOKUP(M389,Sheet2!I:J,2,0)</f>
        <v>4500</v>
      </c>
      <c r="O389" s="10">
        <v>0</v>
      </c>
      <c r="P389" s="10">
        <f t="shared" si="45"/>
        <v>4</v>
      </c>
      <c r="Q389" s="10">
        <v>0</v>
      </c>
    </row>
    <row r="390" spans="1:17" ht="16.5" customHeight="1">
      <c r="A390" s="10" t="s">
        <v>39</v>
      </c>
      <c r="B390" s="10">
        <f t="shared" si="44"/>
        <v>4218500</v>
      </c>
      <c r="C390" s="10" t="str">
        <f>CONCATENATE(VLOOKUP(I390,Sheet2!$D$2:$F$20,3,FALSE),"：位置",E390)</f>
        <v>热感扫描：位置2</v>
      </c>
      <c r="D390" s="10">
        <v>4</v>
      </c>
      <c r="E390" s="10">
        <v>2</v>
      </c>
      <c r="F390" s="10">
        <v>18</v>
      </c>
      <c r="G390" s="10">
        <v>500</v>
      </c>
      <c r="H390" s="10">
        <v>1</v>
      </c>
      <c r="I390" s="10">
        <v>18</v>
      </c>
      <c r="J390" s="10">
        <f>IFERROR(INDEX(Sheet3!E:E,MATCH(C390,Sheet3!A:A,0)),G390*10+H390*100)</f>
        <v>5100</v>
      </c>
      <c r="K390" s="10">
        <v>0</v>
      </c>
      <c r="L390" s="10">
        <f>IFERROR(INDEX(Sheet3!G:G,MATCH(C390,Sheet3!A:A,0)),G390*10+20000)</f>
        <v>25000</v>
      </c>
      <c r="M390" s="10">
        <v>5</v>
      </c>
      <c r="N390" s="10">
        <f>VLOOKUP(M390,Sheet2!I:J,2,0)</f>
        <v>5000</v>
      </c>
      <c r="O390" s="10">
        <v>0</v>
      </c>
      <c r="P390" s="10">
        <f t="shared" si="45"/>
        <v>5</v>
      </c>
      <c r="Q390" s="10">
        <v>0</v>
      </c>
    </row>
    <row r="391" spans="1:17" ht="16.5" customHeight="1">
      <c r="A391" s="10" t="s">
        <v>39</v>
      </c>
      <c r="B391" s="10">
        <f t="shared" si="44"/>
        <v>4318100</v>
      </c>
      <c r="C391" s="10" t="str">
        <f>CONCATENATE(VLOOKUP(I391,Sheet2!$D$2:$F$20,3,FALSE),"：位置",E391)</f>
        <v>热感扫描：位置3</v>
      </c>
      <c r="D391" s="10">
        <v>4</v>
      </c>
      <c r="E391" s="10">
        <v>3</v>
      </c>
      <c r="F391" s="10">
        <v>18</v>
      </c>
      <c r="G391" s="10">
        <v>100</v>
      </c>
      <c r="H391" s="10">
        <v>2</v>
      </c>
      <c r="I391" s="10">
        <v>18</v>
      </c>
      <c r="J391" s="10">
        <f>IFERROR(INDEX(Sheet3!E:E,MATCH(C391,Sheet3!A:A,0)),G391*10+H391*100)</f>
        <v>1200</v>
      </c>
      <c r="K391" s="10">
        <v>0</v>
      </c>
      <c r="L391" s="10">
        <f>IFERROR(INDEX(Sheet3!G:G,MATCH(C391,Sheet3!A:A,0)),G391*10+20000)</f>
        <v>21000</v>
      </c>
      <c r="M391" s="10">
        <v>1</v>
      </c>
      <c r="N391" s="10">
        <f>VLOOKUP(M391,Sheet2!I:J,2,0)</f>
        <v>3000</v>
      </c>
      <c r="O391" s="10">
        <v>0</v>
      </c>
      <c r="P391" s="10">
        <f t="shared" si="45"/>
        <v>1</v>
      </c>
      <c r="Q391" s="10">
        <v>0</v>
      </c>
    </row>
    <row r="392" spans="1:17" ht="16.5" customHeight="1">
      <c r="A392" s="10" t="s">
        <v>39</v>
      </c>
      <c r="B392" s="10">
        <f t="shared" ref="B392:B430" si="46">D392*1000000+E392*100000+F392*1000+G392</f>
        <v>4318200</v>
      </c>
      <c r="C392" s="10" t="str">
        <f>CONCATENATE(VLOOKUP(I392,Sheet2!$D$2:$F$20,3,FALSE),"：位置",E392)</f>
        <v>热感扫描：位置3</v>
      </c>
      <c r="D392" s="10">
        <v>4</v>
      </c>
      <c r="E392" s="10">
        <v>3</v>
      </c>
      <c r="F392" s="10">
        <v>18</v>
      </c>
      <c r="G392" s="10">
        <v>200</v>
      </c>
      <c r="H392" s="10">
        <v>2</v>
      </c>
      <c r="I392" s="10">
        <v>18</v>
      </c>
      <c r="J392" s="10">
        <f>IFERROR(INDEX(Sheet3!E:E,MATCH(C392,Sheet3!A:A,0)),G392*10+H392*100)</f>
        <v>2200</v>
      </c>
      <c r="K392" s="10">
        <v>0</v>
      </c>
      <c r="L392" s="10">
        <f>IFERROR(INDEX(Sheet3!G:G,MATCH(C392,Sheet3!A:A,0)),G392*10+20000)</f>
        <v>22000</v>
      </c>
      <c r="M392" s="10">
        <v>2</v>
      </c>
      <c r="N392" s="10">
        <f>VLOOKUP(M392,Sheet2!I:J,2,0)</f>
        <v>3500</v>
      </c>
      <c r="O392" s="10">
        <v>0</v>
      </c>
      <c r="P392" s="10">
        <f t="shared" ref="P392:P430" si="47">M392</f>
        <v>2</v>
      </c>
      <c r="Q392" s="10">
        <v>0</v>
      </c>
    </row>
    <row r="393" spans="1:17" ht="16.5" customHeight="1">
      <c r="A393" s="10" t="s">
        <v>39</v>
      </c>
      <c r="B393" s="10">
        <f t="shared" si="46"/>
        <v>4318300</v>
      </c>
      <c r="C393" s="10" t="str">
        <f>CONCATENATE(VLOOKUP(I393,Sheet2!$D$2:$F$20,3,FALSE),"：位置",E393)</f>
        <v>热感扫描：位置3</v>
      </c>
      <c r="D393" s="10">
        <v>4</v>
      </c>
      <c r="E393" s="10">
        <v>3</v>
      </c>
      <c r="F393" s="10">
        <v>18</v>
      </c>
      <c r="G393" s="10">
        <v>300</v>
      </c>
      <c r="H393" s="10">
        <v>2</v>
      </c>
      <c r="I393" s="10">
        <v>18</v>
      </c>
      <c r="J393" s="10">
        <f>IFERROR(INDEX(Sheet3!E:E,MATCH(C393,Sheet3!A:A,0)),G393*10+H393*100)</f>
        <v>3200</v>
      </c>
      <c r="K393" s="10">
        <v>0</v>
      </c>
      <c r="L393" s="10">
        <f>IFERROR(INDEX(Sheet3!G:G,MATCH(C393,Sheet3!A:A,0)),G393*10+20000)</f>
        <v>23000</v>
      </c>
      <c r="M393" s="10">
        <v>3</v>
      </c>
      <c r="N393" s="10">
        <f>VLOOKUP(M393,Sheet2!I:J,2,0)</f>
        <v>4000</v>
      </c>
      <c r="O393" s="10">
        <v>0</v>
      </c>
      <c r="P393" s="10">
        <f t="shared" si="47"/>
        <v>3</v>
      </c>
      <c r="Q393" s="10">
        <v>0</v>
      </c>
    </row>
    <row r="394" spans="1:17" ht="16.5" customHeight="1">
      <c r="A394" s="10" t="s">
        <v>39</v>
      </c>
      <c r="B394" s="10">
        <f t="shared" si="46"/>
        <v>4318400</v>
      </c>
      <c r="C394" s="10" t="str">
        <f>CONCATENATE(VLOOKUP(I394,Sheet2!$D$2:$F$20,3,FALSE),"：位置",E394)</f>
        <v>热感扫描：位置3</v>
      </c>
      <c r="D394" s="10">
        <v>4</v>
      </c>
      <c r="E394" s="10">
        <v>3</v>
      </c>
      <c r="F394" s="10">
        <v>18</v>
      </c>
      <c r="G394" s="10">
        <v>400</v>
      </c>
      <c r="H394" s="10">
        <v>2</v>
      </c>
      <c r="I394" s="10">
        <v>18</v>
      </c>
      <c r="J394" s="10">
        <f>IFERROR(INDEX(Sheet3!E:E,MATCH(C394,Sheet3!A:A,0)),G394*10+H394*100)</f>
        <v>4200</v>
      </c>
      <c r="K394" s="10">
        <v>0</v>
      </c>
      <c r="L394" s="10">
        <f>IFERROR(INDEX(Sheet3!G:G,MATCH(C394,Sheet3!A:A,0)),G394*10+20000)</f>
        <v>24000</v>
      </c>
      <c r="M394" s="10">
        <v>4</v>
      </c>
      <c r="N394" s="10">
        <f>VLOOKUP(M394,Sheet2!I:J,2,0)</f>
        <v>4500</v>
      </c>
      <c r="O394" s="10">
        <v>0</v>
      </c>
      <c r="P394" s="10">
        <f t="shared" si="47"/>
        <v>4</v>
      </c>
      <c r="Q394" s="10">
        <v>0</v>
      </c>
    </row>
    <row r="395" spans="1:17" ht="16.5" customHeight="1">
      <c r="A395" s="10" t="s">
        <v>39</v>
      </c>
      <c r="B395" s="10">
        <f t="shared" si="46"/>
        <v>4318500</v>
      </c>
      <c r="C395" s="10" t="str">
        <f>CONCATENATE(VLOOKUP(I395,Sheet2!$D$2:$F$20,3,FALSE),"：位置",E395)</f>
        <v>热感扫描：位置3</v>
      </c>
      <c r="D395" s="10">
        <v>4</v>
      </c>
      <c r="E395" s="10">
        <v>3</v>
      </c>
      <c r="F395" s="10">
        <v>18</v>
      </c>
      <c r="G395" s="10">
        <v>500</v>
      </c>
      <c r="H395" s="10">
        <v>2</v>
      </c>
      <c r="I395" s="10">
        <v>18</v>
      </c>
      <c r="J395" s="10">
        <f>IFERROR(INDEX(Sheet3!E:E,MATCH(C395,Sheet3!A:A,0)),G395*10+H395*100)</f>
        <v>5200</v>
      </c>
      <c r="K395" s="10">
        <v>0</v>
      </c>
      <c r="L395" s="10">
        <f>IFERROR(INDEX(Sheet3!G:G,MATCH(C395,Sheet3!A:A,0)),G395*10+20000)</f>
        <v>25000</v>
      </c>
      <c r="M395" s="10">
        <v>5</v>
      </c>
      <c r="N395" s="10">
        <f>VLOOKUP(M395,Sheet2!I:J,2,0)</f>
        <v>5000</v>
      </c>
      <c r="O395" s="10">
        <v>0</v>
      </c>
      <c r="P395" s="10">
        <f t="shared" si="47"/>
        <v>5</v>
      </c>
      <c r="Q395" s="10">
        <v>0</v>
      </c>
    </row>
    <row r="396" spans="1:17" ht="16.5" customHeight="1">
      <c r="A396" s="10" t="s">
        <v>39</v>
      </c>
      <c r="B396" s="10">
        <f t="shared" si="46"/>
        <v>4418100</v>
      </c>
      <c r="C396" s="10" t="str">
        <f>CONCATENATE(VLOOKUP(I396,Sheet2!$D$2:$F$20,3,FALSE),"：位置",E396)</f>
        <v>热感扫描：位置4</v>
      </c>
      <c r="D396" s="10">
        <v>4</v>
      </c>
      <c r="E396" s="10">
        <v>4</v>
      </c>
      <c r="F396" s="10">
        <v>18</v>
      </c>
      <c r="G396" s="10">
        <v>100</v>
      </c>
      <c r="H396" s="10">
        <v>3</v>
      </c>
      <c r="I396" s="10">
        <v>18</v>
      </c>
      <c r="J396" s="10">
        <f>IFERROR(INDEX(Sheet3!E:E,MATCH(C396,Sheet3!A:A,0)),G396*10+H396*100)</f>
        <v>1300</v>
      </c>
      <c r="K396" s="10">
        <v>0</v>
      </c>
      <c r="L396" s="10">
        <f>IFERROR(INDEX(Sheet3!G:G,MATCH(C396,Sheet3!A:A,0)),G396*10+20000)</f>
        <v>21000</v>
      </c>
      <c r="M396" s="10">
        <v>1</v>
      </c>
      <c r="N396" s="10">
        <f>VLOOKUP(M396,Sheet2!I:J,2,0)</f>
        <v>3000</v>
      </c>
      <c r="O396" s="10">
        <v>0</v>
      </c>
      <c r="P396" s="10">
        <f t="shared" si="47"/>
        <v>1</v>
      </c>
      <c r="Q396" s="10">
        <v>0</v>
      </c>
    </row>
    <row r="397" spans="1:17" ht="16.5" customHeight="1">
      <c r="A397" s="10" t="s">
        <v>39</v>
      </c>
      <c r="B397" s="10">
        <f t="shared" si="46"/>
        <v>4418200</v>
      </c>
      <c r="C397" s="10" t="str">
        <f>CONCATENATE(VLOOKUP(I397,Sheet2!$D$2:$F$20,3,FALSE),"：位置",E397)</f>
        <v>热感扫描：位置4</v>
      </c>
      <c r="D397" s="10">
        <v>4</v>
      </c>
      <c r="E397" s="10">
        <v>4</v>
      </c>
      <c r="F397" s="10">
        <v>18</v>
      </c>
      <c r="G397" s="10">
        <v>200</v>
      </c>
      <c r="H397" s="10">
        <v>3</v>
      </c>
      <c r="I397" s="10">
        <v>18</v>
      </c>
      <c r="J397" s="10">
        <f>IFERROR(INDEX(Sheet3!E:E,MATCH(C397,Sheet3!A:A,0)),G397*10+H397*100)</f>
        <v>2300</v>
      </c>
      <c r="K397" s="10">
        <v>0</v>
      </c>
      <c r="L397" s="10">
        <f>IFERROR(INDEX(Sheet3!G:G,MATCH(C397,Sheet3!A:A,0)),G397*10+20000)</f>
        <v>22000</v>
      </c>
      <c r="M397" s="10">
        <v>2</v>
      </c>
      <c r="N397" s="10">
        <f>VLOOKUP(M397,Sheet2!I:J,2,0)</f>
        <v>3500</v>
      </c>
      <c r="O397" s="10">
        <v>0</v>
      </c>
      <c r="P397" s="10">
        <f t="shared" si="47"/>
        <v>2</v>
      </c>
      <c r="Q397" s="10">
        <v>0</v>
      </c>
    </row>
    <row r="398" spans="1:17" ht="16.5" customHeight="1">
      <c r="A398" s="10" t="s">
        <v>39</v>
      </c>
      <c r="B398" s="10">
        <f t="shared" si="46"/>
        <v>4418300</v>
      </c>
      <c r="C398" s="10" t="str">
        <f>CONCATENATE(VLOOKUP(I398,Sheet2!$D$2:$F$20,3,FALSE),"：位置",E398)</f>
        <v>热感扫描：位置4</v>
      </c>
      <c r="D398" s="10">
        <v>4</v>
      </c>
      <c r="E398" s="10">
        <v>4</v>
      </c>
      <c r="F398" s="10">
        <v>18</v>
      </c>
      <c r="G398" s="10">
        <v>300</v>
      </c>
      <c r="H398" s="10">
        <v>3</v>
      </c>
      <c r="I398" s="10">
        <v>18</v>
      </c>
      <c r="J398" s="10">
        <f>IFERROR(INDEX(Sheet3!E:E,MATCH(C398,Sheet3!A:A,0)),G398*10+H398*100)</f>
        <v>3300</v>
      </c>
      <c r="K398" s="10">
        <v>0</v>
      </c>
      <c r="L398" s="10">
        <f>IFERROR(INDEX(Sheet3!G:G,MATCH(C398,Sheet3!A:A,0)),G398*10+20000)</f>
        <v>23000</v>
      </c>
      <c r="M398" s="10">
        <v>3</v>
      </c>
      <c r="N398" s="10">
        <f>VLOOKUP(M398,Sheet2!I:J,2,0)</f>
        <v>4000</v>
      </c>
      <c r="O398" s="10">
        <v>0</v>
      </c>
      <c r="P398" s="10">
        <f t="shared" si="47"/>
        <v>3</v>
      </c>
      <c r="Q398" s="10">
        <v>0</v>
      </c>
    </row>
    <row r="399" spans="1:17" ht="16.5" customHeight="1">
      <c r="A399" s="10" t="s">
        <v>39</v>
      </c>
      <c r="B399" s="10">
        <f t="shared" si="46"/>
        <v>4418400</v>
      </c>
      <c r="C399" s="10" t="str">
        <f>CONCATENATE(VLOOKUP(I399,Sheet2!$D$2:$F$20,3,FALSE),"：位置",E399)</f>
        <v>热感扫描：位置4</v>
      </c>
      <c r="D399" s="10">
        <v>4</v>
      </c>
      <c r="E399" s="10">
        <v>4</v>
      </c>
      <c r="F399" s="10">
        <v>18</v>
      </c>
      <c r="G399" s="10">
        <v>400</v>
      </c>
      <c r="H399" s="10">
        <v>3</v>
      </c>
      <c r="I399" s="10">
        <v>18</v>
      </c>
      <c r="J399" s="10">
        <f>IFERROR(INDEX(Sheet3!E:E,MATCH(C399,Sheet3!A:A,0)),G399*10+H399*100)</f>
        <v>4300</v>
      </c>
      <c r="K399" s="10">
        <v>0</v>
      </c>
      <c r="L399" s="10">
        <f>IFERROR(INDEX(Sheet3!G:G,MATCH(C399,Sheet3!A:A,0)),G399*10+20000)</f>
        <v>24000</v>
      </c>
      <c r="M399" s="10">
        <v>4</v>
      </c>
      <c r="N399" s="10">
        <f>VLOOKUP(M399,Sheet2!I:J,2,0)</f>
        <v>4500</v>
      </c>
      <c r="O399" s="10">
        <v>0</v>
      </c>
      <c r="P399" s="10">
        <f t="shared" si="47"/>
        <v>4</v>
      </c>
      <c r="Q399" s="10">
        <v>0</v>
      </c>
    </row>
    <row r="400" spans="1:17" ht="16.5" customHeight="1">
      <c r="A400" s="10" t="s">
        <v>39</v>
      </c>
      <c r="B400" s="10">
        <f t="shared" si="46"/>
        <v>4418500</v>
      </c>
      <c r="C400" s="10" t="str">
        <f>CONCATENATE(VLOOKUP(I400,Sheet2!$D$2:$F$20,3,FALSE),"：位置",E400)</f>
        <v>热感扫描：位置4</v>
      </c>
      <c r="D400" s="10">
        <v>4</v>
      </c>
      <c r="E400" s="10">
        <v>4</v>
      </c>
      <c r="F400" s="10">
        <v>18</v>
      </c>
      <c r="G400" s="10">
        <v>500</v>
      </c>
      <c r="H400" s="10">
        <v>3</v>
      </c>
      <c r="I400" s="10">
        <v>18</v>
      </c>
      <c r="J400" s="10">
        <f>IFERROR(INDEX(Sheet3!E:E,MATCH(C400,Sheet3!A:A,0)),G400*10+H400*100)</f>
        <v>5300</v>
      </c>
      <c r="K400" s="10">
        <v>0</v>
      </c>
      <c r="L400" s="10">
        <f>IFERROR(INDEX(Sheet3!G:G,MATCH(C400,Sheet3!A:A,0)),G400*10+20000)</f>
        <v>25000</v>
      </c>
      <c r="M400" s="10">
        <v>5</v>
      </c>
      <c r="N400" s="10">
        <f>VLOOKUP(M400,Sheet2!I:J,2,0)</f>
        <v>5000</v>
      </c>
      <c r="O400" s="10">
        <v>0</v>
      </c>
      <c r="P400" s="10">
        <f t="shared" si="47"/>
        <v>5</v>
      </c>
      <c r="Q400" s="10">
        <v>0</v>
      </c>
    </row>
    <row r="401" spans="1:17" ht="16.5" customHeight="1">
      <c r="A401" s="10" t="s">
        <v>39</v>
      </c>
      <c r="B401" s="10">
        <f t="shared" si="46"/>
        <v>4219100</v>
      </c>
      <c r="C401" s="10" t="str">
        <f>CONCATENATE(VLOOKUP(I401,Sheet2!$D$2:$F$20,3,FALSE),"：位置",E401)</f>
        <v>意念冠冕：位置2</v>
      </c>
      <c r="D401" s="10">
        <v>4</v>
      </c>
      <c r="E401" s="10">
        <v>2</v>
      </c>
      <c r="F401" s="10">
        <v>19</v>
      </c>
      <c r="G401" s="10">
        <v>100</v>
      </c>
      <c r="H401" s="10">
        <v>1</v>
      </c>
      <c r="I401" s="10">
        <v>19</v>
      </c>
      <c r="J401" s="10">
        <f>IFERROR(INDEX(Sheet3!E:E,MATCH(C401,Sheet3!A:A,0)),G401*10+H401*100)</f>
        <v>1100</v>
      </c>
      <c r="K401" s="10">
        <v>0</v>
      </c>
      <c r="L401" s="10">
        <f>IFERROR(INDEX(Sheet3!G:G,MATCH(C401,Sheet3!A:A,0)),G401*10+20000)</f>
        <v>21000</v>
      </c>
      <c r="M401" s="10">
        <v>1</v>
      </c>
      <c r="N401" s="10">
        <f>VLOOKUP(M401,Sheet2!I:J,2,0)</f>
        <v>3000</v>
      </c>
      <c r="O401" s="10">
        <v>0</v>
      </c>
      <c r="P401" s="10">
        <f t="shared" si="47"/>
        <v>1</v>
      </c>
      <c r="Q401" s="10">
        <v>0</v>
      </c>
    </row>
    <row r="402" spans="1:17" ht="16.5" customHeight="1">
      <c r="A402" s="10" t="s">
        <v>39</v>
      </c>
      <c r="B402" s="10">
        <f t="shared" si="46"/>
        <v>4219200</v>
      </c>
      <c r="C402" s="10" t="str">
        <f>CONCATENATE(VLOOKUP(I402,Sheet2!$D$2:$F$20,3,FALSE),"：位置",E402)</f>
        <v>意念冠冕：位置2</v>
      </c>
      <c r="D402" s="10">
        <v>4</v>
      </c>
      <c r="E402" s="10">
        <v>2</v>
      </c>
      <c r="F402" s="10">
        <v>19</v>
      </c>
      <c r="G402" s="10">
        <v>200</v>
      </c>
      <c r="H402" s="10">
        <v>1</v>
      </c>
      <c r="I402" s="10">
        <v>19</v>
      </c>
      <c r="J402" s="10">
        <f>IFERROR(INDEX(Sheet3!E:E,MATCH(C402,Sheet3!A:A,0)),G402*10+H402*100)</f>
        <v>2100</v>
      </c>
      <c r="K402" s="10">
        <v>0</v>
      </c>
      <c r="L402" s="10">
        <f>IFERROR(INDEX(Sheet3!G:G,MATCH(C402,Sheet3!A:A,0)),G402*10+20000)</f>
        <v>22000</v>
      </c>
      <c r="M402" s="10">
        <v>2</v>
      </c>
      <c r="N402" s="10">
        <f>VLOOKUP(M402,Sheet2!I:J,2,0)</f>
        <v>3500</v>
      </c>
      <c r="O402" s="10">
        <v>0</v>
      </c>
      <c r="P402" s="10">
        <f t="shared" si="47"/>
        <v>2</v>
      </c>
      <c r="Q402" s="10">
        <v>0</v>
      </c>
    </row>
    <row r="403" spans="1:17" ht="16.5" customHeight="1">
      <c r="A403" s="10" t="s">
        <v>39</v>
      </c>
      <c r="B403" s="10">
        <f t="shared" si="46"/>
        <v>4219300</v>
      </c>
      <c r="C403" s="10" t="str">
        <f>CONCATENATE(VLOOKUP(I403,Sheet2!$D$2:$F$20,3,FALSE),"：位置",E403)</f>
        <v>意念冠冕：位置2</v>
      </c>
      <c r="D403" s="10">
        <v>4</v>
      </c>
      <c r="E403" s="10">
        <v>2</v>
      </c>
      <c r="F403" s="10">
        <v>19</v>
      </c>
      <c r="G403" s="10">
        <v>300</v>
      </c>
      <c r="H403" s="10">
        <v>1</v>
      </c>
      <c r="I403" s="10">
        <v>19</v>
      </c>
      <c r="J403" s="10">
        <f>IFERROR(INDEX(Sheet3!E:E,MATCH(C403,Sheet3!A:A,0)),G403*10+H403*100)</f>
        <v>3100</v>
      </c>
      <c r="K403" s="10">
        <v>0</v>
      </c>
      <c r="L403" s="10">
        <f>IFERROR(INDEX(Sheet3!G:G,MATCH(C403,Sheet3!A:A,0)),G403*10+20000)</f>
        <v>23000</v>
      </c>
      <c r="M403" s="10">
        <v>3</v>
      </c>
      <c r="N403" s="10">
        <f>VLOOKUP(M403,Sheet2!I:J,2,0)</f>
        <v>4000</v>
      </c>
      <c r="O403" s="10">
        <v>0</v>
      </c>
      <c r="P403" s="10">
        <f t="shared" si="47"/>
        <v>3</v>
      </c>
      <c r="Q403" s="10">
        <v>0</v>
      </c>
    </row>
    <row r="404" spans="1:17" ht="16.5" customHeight="1">
      <c r="A404" s="10" t="s">
        <v>39</v>
      </c>
      <c r="B404" s="10">
        <f t="shared" si="46"/>
        <v>4219400</v>
      </c>
      <c r="C404" s="10" t="str">
        <f>CONCATENATE(VLOOKUP(I404,Sheet2!$D$2:$F$20,3,FALSE),"：位置",E404)</f>
        <v>意念冠冕：位置2</v>
      </c>
      <c r="D404" s="10">
        <v>4</v>
      </c>
      <c r="E404" s="10">
        <v>2</v>
      </c>
      <c r="F404" s="10">
        <v>19</v>
      </c>
      <c r="G404" s="10">
        <v>400</v>
      </c>
      <c r="H404" s="10">
        <v>1</v>
      </c>
      <c r="I404" s="10">
        <v>19</v>
      </c>
      <c r="J404" s="10">
        <f>IFERROR(INDEX(Sheet3!E:E,MATCH(C404,Sheet3!A:A,0)),G404*10+H404*100)</f>
        <v>4100</v>
      </c>
      <c r="K404" s="10">
        <v>0</v>
      </c>
      <c r="L404" s="10">
        <f>IFERROR(INDEX(Sheet3!G:G,MATCH(C404,Sheet3!A:A,0)),G404*10+20000)</f>
        <v>24000</v>
      </c>
      <c r="M404" s="10">
        <v>4</v>
      </c>
      <c r="N404" s="10">
        <f>VLOOKUP(M404,Sheet2!I:J,2,0)</f>
        <v>4500</v>
      </c>
      <c r="O404" s="10">
        <v>0</v>
      </c>
      <c r="P404" s="10">
        <f t="shared" si="47"/>
        <v>4</v>
      </c>
      <c r="Q404" s="10">
        <v>0</v>
      </c>
    </row>
    <row r="405" spans="1:17" ht="16.5" customHeight="1">
      <c r="A405" s="10" t="s">
        <v>39</v>
      </c>
      <c r="B405" s="10">
        <f t="shared" si="46"/>
        <v>4219500</v>
      </c>
      <c r="C405" s="10" t="str">
        <f>CONCATENATE(VLOOKUP(I405,Sheet2!$D$2:$F$20,3,FALSE),"：位置",E405)</f>
        <v>意念冠冕：位置2</v>
      </c>
      <c r="D405" s="10">
        <v>4</v>
      </c>
      <c r="E405" s="10">
        <v>2</v>
      </c>
      <c r="F405" s="10">
        <v>19</v>
      </c>
      <c r="G405" s="10">
        <v>500</v>
      </c>
      <c r="H405" s="10">
        <v>1</v>
      </c>
      <c r="I405" s="10">
        <v>19</v>
      </c>
      <c r="J405" s="10">
        <f>IFERROR(INDEX(Sheet3!E:E,MATCH(C405,Sheet3!A:A,0)),G405*10+H405*100)</f>
        <v>5100</v>
      </c>
      <c r="K405" s="10">
        <v>0</v>
      </c>
      <c r="L405" s="10">
        <f>IFERROR(INDEX(Sheet3!G:G,MATCH(C405,Sheet3!A:A,0)),G405*10+20000)</f>
        <v>25000</v>
      </c>
      <c r="M405" s="10">
        <v>5</v>
      </c>
      <c r="N405" s="10">
        <f>VLOOKUP(M405,Sheet2!I:J,2,0)</f>
        <v>5000</v>
      </c>
      <c r="O405" s="10">
        <v>0</v>
      </c>
      <c r="P405" s="10">
        <f t="shared" si="47"/>
        <v>5</v>
      </c>
      <c r="Q405" s="10">
        <v>0</v>
      </c>
    </row>
    <row r="406" spans="1:17" ht="16.5" customHeight="1">
      <c r="A406" s="10" t="s">
        <v>39</v>
      </c>
      <c r="B406" s="10">
        <f t="shared" si="46"/>
        <v>4319100</v>
      </c>
      <c r="C406" s="10" t="str">
        <f>CONCATENATE(VLOOKUP(I406,Sheet2!$D$2:$F$20,3,FALSE),"：位置",E406)</f>
        <v>意念冠冕：位置3</v>
      </c>
      <c r="D406" s="10">
        <v>4</v>
      </c>
      <c r="E406" s="10">
        <v>3</v>
      </c>
      <c r="F406" s="10">
        <v>19</v>
      </c>
      <c r="G406" s="10">
        <v>100</v>
      </c>
      <c r="H406" s="10">
        <v>2</v>
      </c>
      <c r="I406" s="10">
        <v>19</v>
      </c>
      <c r="J406" s="10">
        <f>IFERROR(INDEX(Sheet3!E:E,MATCH(C406,Sheet3!A:A,0)),G406*10+H406*100)</f>
        <v>1200</v>
      </c>
      <c r="K406" s="10">
        <v>0</v>
      </c>
      <c r="L406" s="10">
        <f>IFERROR(INDEX(Sheet3!G:G,MATCH(C406,Sheet3!A:A,0)),G406*10+20000)</f>
        <v>21000</v>
      </c>
      <c r="M406" s="10">
        <v>1</v>
      </c>
      <c r="N406" s="10">
        <f>VLOOKUP(M406,Sheet2!I:J,2,0)</f>
        <v>3000</v>
      </c>
      <c r="O406" s="10">
        <v>0</v>
      </c>
      <c r="P406" s="10">
        <f t="shared" si="47"/>
        <v>1</v>
      </c>
      <c r="Q406" s="10">
        <v>0</v>
      </c>
    </row>
    <row r="407" spans="1:17" ht="16.5" customHeight="1">
      <c r="A407" s="10" t="s">
        <v>39</v>
      </c>
      <c r="B407" s="10">
        <f t="shared" si="46"/>
        <v>4319200</v>
      </c>
      <c r="C407" s="10" t="str">
        <f>CONCATENATE(VLOOKUP(I407,Sheet2!$D$2:$F$20,3,FALSE),"：位置",E407)</f>
        <v>意念冠冕：位置3</v>
      </c>
      <c r="D407" s="10">
        <v>4</v>
      </c>
      <c r="E407" s="10">
        <v>3</v>
      </c>
      <c r="F407" s="10">
        <v>19</v>
      </c>
      <c r="G407" s="10">
        <v>200</v>
      </c>
      <c r="H407" s="10">
        <v>2</v>
      </c>
      <c r="I407" s="10">
        <v>19</v>
      </c>
      <c r="J407" s="10">
        <f>IFERROR(INDEX(Sheet3!E:E,MATCH(C407,Sheet3!A:A,0)),G407*10+H407*100)</f>
        <v>2200</v>
      </c>
      <c r="K407" s="10">
        <v>0</v>
      </c>
      <c r="L407" s="10">
        <f>IFERROR(INDEX(Sheet3!G:G,MATCH(C407,Sheet3!A:A,0)),G407*10+20000)</f>
        <v>22000</v>
      </c>
      <c r="M407" s="10">
        <v>2</v>
      </c>
      <c r="N407" s="10">
        <f>VLOOKUP(M407,Sheet2!I:J,2,0)</f>
        <v>3500</v>
      </c>
      <c r="O407" s="10">
        <v>0</v>
      </c>
      <c r="P407" s="10">
        <f t="shared" si="47"/>
        <v>2</v>
      </c>
      <c r="Q407" s="10">
        <v>0</v>
      </c>
    </row>
    <row r="408" spans="1:17" ht="16.5" customHeight="1">
      <c r="A408" s="10" t="s">
        <v>39</v>
      </c>
      <c r="B408" s="10">
        <f t="shared" si="46"/>
        <v>4319300</v>
      </c>
      <c r="C408" s="10" t="str">
        <f>CONCATENATE(VLOOKUP(I408,Sheet2!$D$2:$F$20,3,FALSE),"：位置",E408)</f>
        <v>意念冠冕：位置3</v>
      </c>
      <c r="D408" s="10">
        <v>4</v>
      </c>
      <c r="E408" s="10">
        <v>3</v>
      </c>
      <c r="F408" s="10">
        <v>19</v>
      </c>
      <c r="G408" s="10">
        <v>300</v>
      </c>
      <c r="H408" s="10">
        <v>2</v>
      </c>
      <c r="I408" s="10">
        <v>19</v>
      </c>
      <c r="J408" s="10">
        <f>IFERROR(INDEX(Sheet3!E:E,MATCH(C408,Sheet3!A:A,0)),G408*10+H408*100)</f>
        <v>3200</v>
      </c>
      <c r="K408" s="10">
        <v>0</v>
      </c>
      <c r="L408" s="10">
        <f>IFERROR(INDEX(Sheet3!G:G,MATCH(C408,Sheet3!A:A,0)),G408*10+20000)</f>
        <v>23000</v>
      </c>
      <c r="M408" s="10">
        <v>3</v>
      </c>
      <c r="N408" s="10">
        <f>VLOOKUP(M408,Sheet2!I:J,2,0)</f>
        <v>4000</v>
      </c>
      <c r="O408" s="10">
        <v>0</v>
      </c>
      <c r="P408" s="10">
        <f t="shared" si="47"/>
        <v>3</v>
      </c>
      <c r="Q408" s="10">
        <v>0</v>
      </c>
    </row>
    <row r="409" spans="1:17" ht="16.5" customHeight="1">
      <c r="A409" s="10" t="s">
        <v>39</v>
      </c>
      <c r="B409" s="10">
        <f t="shared" si="46"/>
        <v>4319400</v>
      </c>
      <c r="C409" s="10" t="str">
        <f>CONCATENATE(VLOOKUP(I409,Sheet2!$D$2:$F$20,3,FALSE),"：位置",E409)</f>
        <v>意念冠冕：位置3</v>
      </c>
      <c r="D409" s="10">
        <v>4</v>
      </c>
      <c r="E409" s="10">
        <v>3</v>
      </c>
      <c r="F409" s="10">
        <v>19</v>
      </c>
      <c r="G409" s="10">
        <v>400</v>
      </c>
      <c r="H409" s="10">
        <v>2</v>
      </c>
      <c r="I409" s="10">
        <v>19</v>
      </c>
      <c r="J409" s="10">
        <f>IFERROR(INDEX(Sheet3!E:E,MATCH(C409,Sheet3!A:A,0)),G409*10+H409*100)</f>
        <v>4200</v>
      </c>
      <c r="K409" s="10">
        <v>0</v>
      </c>
      <c r="L409" s="10">
        <f>IFERROR(INDEX(Sheet3!G:G,MATCH(C409,Sheet3!A:A,0)),G409*10+20000)</f>
        <v>24000</v>
      </c>
      <c r="M409" s="10">
        <v>4</v>
      </c>
      <c r="N409" s="10">
        <f>VLOOKUP(M409,Sheet2!I:J,2,0)</f>
        <v>4500</v>
      </c>
      <c r="O409" s="10">
        <v>0</v>
      </c>
      <c r="P409" s="10">
        <f t="shared" si="47"/>
        <v>4</v>
      </c>
      <c r="Q409" s="10">
        <v>0</v>
      </c>
    </row>
    <row r="410" spans="1:17" ht="16.5" customHeight="1">
      <c r="A410" s="10" t="s">
        <v>39</v>
      </c>
      <c r="B410" s="10">
        <f t="shared" si="46"/>
        <v>4319500</v>
      </c>
      <c r="C410" s="10" t="str">
        <f>CONCATENATE(VLOOKUP(I410,Sheet2!$D$2:$F$20,3,FALSE),"：位置",E410)</f>
        <v>意念冠冕：位置3</v>
      </c>
      <c r="D410" s="10">
        <v>4</v>
      </c>
      <c r="E410" s="10">
        <v>3</v>
      </c>
      <c r="F410" s="10">
        <v>19</v>
      </c>
      <c r="G410" s="10">
        <v>500</v>
      </c>
      <c r="H410" s="10">
        <v>2</v>
      </c>
      <c r="I410" s="10">
        <v>19</v>
      </c>
      <c r="J410" s="10">
        <f>IFERROR(INDEX(Sheet3!E:E,MATCH(C410,Sheet3!A:A,0)),G410*10+H410*100)</f>
        <v>5200</v>
      </c>
      <c r="K410" s="10">
        <v>0</v>
      </c>
      <c r="L410" s="10">
        <f>IFERROR(INDEX(Sheet3!G:G,MATCH(C410,Sheet3!A:A,0)),G410*10+20000)</f>
        <v>25000</v>
      </c>
      <c r="M410" s="10">
        <v>5</v>
      </c>
      <c r="N410" s="10">
        <f>VLOOKUP(M410,Sheet2!I:J,2,0)</f>
        <v>5000</v>
      </c>
      <c r="O410" s="10">
        <v>0</v>
      </c>
      <c r="P410" s="10">
        <f t="shared" si="47"/>
        <v>5</v>
      </c>
      <c r="Q410" s="10">
        <v>0</v>
      </c>
    </row>
    <row r="411" spans="1:17" ht="16.5" customHeight="1">
      <c r="A411" s="10" t="s">
        <v>39</v>
      </c>
      <c r="B411" s="10">
        <f t="shared" si="46"/>
        <v>4419100</v>
      </c>
      <c r="C411" s="10" t="str">
        <f>CONCATENATE(VLOOKUP(I411,Sheet2!$D$2:$F$20,3,FALSE),"：位置",E411)</f>
        <v>意念冠冕：位置4</v>
      </c>
      <c r="D411" s="10">
        <v>4</v>
      </c>
      <c r="E411" s="10">
        <v>4</v>
      </c>
      <c r="F411" s="10">
        <v>19</v>
      </c>
      <c r="G411" s="10">
        <v>100</v>
      </c>
      <c r="H411" s="10">
        <v>3</v>
      </c>
      <c r="I411" s="10">
        <v>19</v>
      </c>
      <c r="J411" s="10">
        <f>IFERROR(INDEX(Sheet3!E:E,MATCH(C411,Sheet3!A:A,0)),G411*10+H411*100)</f>
        <v>1300</v>
      </c>
      <c r="K411" s="10">
        <v>0</v>
      </c>
      <c r="L411" s="10">
        <f>IFERROR(INDEX(Sheet3!G:G,MATCH(C411,Sheet3!A:A,0)),G411*10+20000)</f>
        <v>21000</v>
      </c>
      <c r="M411" s="10">
        <v>1</v>
      </c>
      <c r="N411" s="10">
        <f>VLOOKUP(M411,Sheet2!I:J,2,0)</f>
        <v>3000</v>
      </c>
      <c r="O411" s="10">
        <v>0</v>
      </c>
      <c r="P411" s="10">
        <f t="shared" si="47"/>
        <v>1</v>
      </c>
      <c r="Q411" s="10">
        <v>0</v>
      </c>
    </row>
    <row r="412" spans="1:17" ht="16.5" customHeight="1">
      <c r="A412" s="10" t="s">
        <v>39</v>
      </c>
      <c r="B412" s="10">
        <f t="shared" si="46"/>
        <v>4419200</v>
      </c>
      <c r="C412" s="10" t="str">
        <f>CONCATENATE(VLOOKUP(I412,Sheet2!$D$2:$F$20,3,FALSE),"：位置",E412)</f>
        <v>意念冠冕：位置4</v>
      </c>
      <c r="D412" s="10">
        <v>4</v>
      </c>
      <c r="E412" s="10">
        <v>4</v>
      </c>
      <c r="F412" s="10">
        <v>19</v>
      </c>
      <c r="G412" s="10">
        <v>200</v>
      </c>
      <c r="H412" s="10">
        <v>3</v>
      </c>
      <c r="I412" s="10">
        <v>19</v>
      </c>
      <c r="J412" s="10">
        <f>IFERROR(INDEX(Sheet3!E:E,MATCH(C412,Sheet3!A:A,0)),G412*10+H412*100)</f>
        <v>2300</v>
      </c>
      <c r="K412" s="10">
        <v>0</v>
      </c>
      <c r="L412" s="10">
        <f>IFERROR(INDEX(Sheet3!G:G,MATCH(C412,Sheet3!A:A,0)),G412*10+20000)</f>
        <v>22000</v>
      </c>
      <c r="M412" s="10">
        <v>2</v>
      </c>
      <c r="N412" s="10">
        <f>VLOOKUP(M412,Sheet2!I:J,2,0)</f>
        <v>3500</v>
      </c>
      <c r="O412" s="10">
        <v>0</v>
      </c>
      <c r="P412" s="10">
        <f t="shared" si="47"/>
        <v>2</v>
      </c>
      <c r="Q412" s="10">
        <v>0</v>
      </c>
    </row>
    <row r="413" spans="1:17" ht="16.5" customHeight="1">
      <c r="A413" s="10" t="s">
        <v>39</v>
      </c>
      <c r="B413" s="10">
        <f t="shared" si="46"/>
        <v>4419300</v>
      </c>
      <c r="C413" s="10" t="str">
        <f>CONCATENATE(VLOOKUP(I413,Sheet2!$D$2:$F$20,3,FALSE),"：位置",E413)</f>
        <v>意念冠冕：位置4</v>
      </c>
      <c r="D413" s="10">
        <v>4</v>
      </c>
      <c r="E413" s="10">
        <v>4</v>
      </c>
      <c r="F413" s="10">
        <v>19</v>
      </c>
      <c r="G413" s="10">
        <v>300</v>
      </c>
      <c r="H413" s="10">
        <v>3</v>
      </c>
      <c r="I413" s="10">
        <v>19</v>
      </c>
      <c r="J413" s="10">
        <f>IFERROR(INDEX(Sheet3!E:E,MATCH(C413,Sheet3!A:A,0)),G413*10+H413*100)</f>
        <v>3300</v>
      </c>
      <c r="K413" s="10">
        <v>0</v>
      </c>
      <c r="L413" s="10">
        <f>IFERROR(INDEX(Sheet3!G:G,MATCH(C413,Sheet3!A:A,0)),G413*10+20000)</f>
        <v>23000</v>
      </c>
      <c r="M413" s="10">
        <v>3</v>
      </c>
      <c r="N413" s="10">
        <f>VLOOKUP(M413,Sheet2!I:J,2,0)</f>
        <v>4000</v>
      </c>
      <c r="O413" s="10">
        <v>0</v>
      </c>
      <c r="P413" s="10">
        <f t="shared" si="47"/>
        <v>3</v>
      </c>
      <c r="Q413" s="10">
        <v>0</v>
      </c>
    </row>
    <row r="414" spans="1:17" ht="16.5" customHeight="1">
      <c r="A414" s="10" t="s">
        <v>39</v>
      </c>
      <c r="B414" s="10">
        <f t="shared" si="46"/>
        <v>4419400</v>
      </c>
      <c r="C414" s="10" t="str">
        <f>CONCATENATE(VLOOKUP(I414,Sheet2!$D$2:$F$20,3,FALSE),"：位置",E414)</f>
        <v>意念冠冕：位置4</v>
      </c>
      <c r="D414" s="10">
        <v>4</v>
      </c>
      <c r="E414" s="10">
        <v>4</v>
      </c>
      <c r="F414" s="10">
        <v>19</v>
      </c>
      <c r="G414" s="10">
        <v>400</v>
      </c>
      <c r="H414" s="10">
        <v>3</v>
      </c>
      <c r="I414" s="10">
        <v>19</v>
      </c>
      <c r="J414" s="10">
        <f>IFERROR(INDEX(Sheet3!E:E,MATCH(C414,Sheet3!A:A,0)),G414*10+H414*100)</f>
        <v>4300</v>
      </c>
      <c r="K414" s="10">
        <v>0</v>
      </c>
      <c r="L414" s="10">
        <f>IFERROR(INDEX(Sheet3!G:G,MATCH(C414,Sheet3!A:A,0)),G414*10+20000)</f>
        <v>24000</v>
      </c>
      <c r="M414" s="10">
        <v>4</v>
      </c>
      <c r="N414" s="10">
        <f>VLOOKUP(M414,Sheet2!I:J,2,0)</f>
        <v>4500</v>
      </c>
      <c r="O414" s="10">
        <v>0</v>
      </c>
      <c r="P414" s="10">
        <f t="shared" si="47"/>
        <v>4</v>
      </c>
      <c r="Q414" s="10">
        <v>0</v>
      </c>
    </row>
    <row r="415" spans="1:17" ht="16.5" customHeight="1">
      <c r="A415" s="10" t="s">
        <v>39</v>
      </c>
      <c r="B415" s="10">
        <f t="shared" si="46"/>
        <v>4419500</v>
      </c>
      <c r="C415" s="10" t="str">
        <f>CONCATENATE(VLOOKUP(I415,Sheet2!$D$2:$F$20,3,FALSE),"：位置",E415)</f>
        <v>意念冠冕：位置4</v>
      </c>
      <c r="D415" s="10">
        <v>4</v>
      </c>
      <c r="E415" s="10">
        <v>4</v>
      </c>
      <c r="F415" s="10">
        <v>19</v>
      </c>
      <c r="G415" s="10">
        <v>500</v>
      </c>
      <c r="H415" s="10">
        <v>3</v>
      </c>
      <c r="I415" s="10">
        <v>19</v>
      </c>
      <c r="J415" s="10">
        <f>IFERROR(INDEX(Sheet3!E:E,MATCH(C415,Sheet3!A:A,0)),G415*10+H415*100)</f>
        <v>5300</v>
      </c>
      <c r="K415" s="10">
        <v>0</v>
      </c>
      <c r="L415" s="10">
        <f>IFERROR(INDEX(Sheet3!G:G,MATCH(C415,Sheet3!A:A,0)),G415*10+20000)</f>
        <v>25000</v>
      </c>
      <c r="M415" s="10">
        <v>5</v>
      </c>
      <c r="N415" s="10">
        <f>VLOOKUP(M415,Sheet2!I:J,2,0)</f>
        <v>5000</v>
      </c>
      <c r="O415" s="10">
        <v>0</v>
      </c>
      <c r="P415" s="10">
        <f t="shared" si="47"/>
        <v>5</v>
      </c>
      <c r="Q415" s="10">
        <v>0</v>
      </c>
    </row>
    <row r="416" spans="1:17" ht="16.5" customHeight="1">
      <c r="A416" s="10" t="s">
        <v>39</v>
      </c>
      <c r="B416" s="10">
        <f t="shared" si="46"/>
        <v>4220100</v>
      </c>
      <c r="C416" s="10" t="str">
        <f>CONCATENATE(VLOOKUP(I416,Sheet2!$D$2:$F$20,3,FALSE),"：位置",E416)</f>
        <v>斗志绷带：位置2</v>
      </c>
      <c r="D416" s="10">
        <v>4</v>
      </c>
      <c r="E416" s="10">
        <v>2</v>
      </c>
      <c r="F416" s="10">
        <v>20</v>
      </c>
      <c r="G416" s="10">
        <v>100</v>
      </c>
      <c r="H416" s="10">
        <v>1</v>
      </c>
      <c r="I416" s="10">
        <v>20</v>
      </c>
      <c r="J416" s="10">
        <f>IFERROR(INDEX(Sheet3!E:E,MATCH(C416,Sheet3!A:A,0)),G416*10+H416*100)</f>
        <v>1100</v>
      </c>
      <c r="K416" s="10">
        <v>0</v>
      </c>
      <c r="L416" s="10">
        <f>IFERROR(INDEX(Sheet3!G:G,MATCH(C416,Sheet3!A:A,0)),G416*10+20000)</f>
        <v>21000</v>
      </c>
      <c r="M416" s="10">
        <v>1</v>
      </c>
      <c r="N416" s="10">
        <f>VLOOKUP(M416,Sheet2!I:J,2,0)</f>
        <v>3000</v>
      </c>
      <c r="O416" s="10">
        <v>0</v>
      </c>
      <c r="P416" s="10">
        <f t="shared" si="47"/>
        <v>1</v>
      </c>
      <c r="Q416" s="10">
        <v>0</v>
      </c>
    </row>
    <row r="417" spans="1:17" ht="16.5" customHeight="1">
      <c r="A417" s="10" t="s">
        <v>39</v>
      </c>
      <c r="B417" s="10">
        <f t="shared" si="46"/>
        <v>4220200</v>
      </c>
      <c r="C417" s="10" t="str">
        <f>CONCATENATE(VLOOKUP(I417,Sheet2!$D$2:$F$20,3,FALSE),"：位置",E417)</f>
        <v>斗志绷带：位置2</v>
      </c>
      <c r="D417" s="10">
        <v>4</v>
      </c>
      <c r="E417" s="10">
        <v>2</v>
      </c>
      <c r="F417" s="10">
        <v>20</v>
      </c>
      <c r="G417" s="10">
        <v>200</v>
      </c>
      <c r="H417" s="10">
        <v>1</v>
      </c>
      <c r="I417" s="10">
        <v>20</v>
      </c>
      <c r="J417" s="10">
        <f>IFERROR(INDEX(Sheet3!E:E,MATCH(C417,Sheet3!A:A,0)),G417*10+H417*100)</f>
        <v>2100</v>
      </c>
      <c r="K417" s="10">
        <v>0</v>
      </c>
      <c r="L417" s="10">
        <f>IFERROR(INDEX(Sheet3!G:G,MATCH(C417,Sheet3!A:A,0)),G417*10+20000)</f>
        <v>22000</v>
      </c>
      <c r="M417" s="10">
        <v>2</v>
      </c>
      <c r="N417" s="10">
        <f>VLOOKUP(M417,Sheet2!I:J,2,0)</f>
        <v>3500</v>
      </c>
      <c r="O417" s="10">
        <v>0</v>
      </c>
      <c r="P417" s="10">
        <f t="shared" si="47"/>
        <v>2</v>
      </c>
      <c r="Q417" s="10">
        <v>0</v>
      </c>
    </row>
    <row r="418" spans="1:17" ht="16.5" customHeight="1">
      <c r="A418" s="10" t="s">
        <v>39</v>
      </c>
      <c r="B418" s="10">
        <f t="shared" si="46"/>
        <v>4220300</v>
      </c>
      <c r="C418" s="10" t="str">
        <f>CONCATENATE(VLOOKUP(I418,Sheet2!$D$2:$F$20,3,FALSE),"：位置",E418)</f>
        <v>斗志绷带：位置2</v>
      </c>
      <c r="D418" s="10">
        <v>4</v>
      </c>
      <c r="E418" s="10">
        <v>2</v>
      </c>
      <c r="F418" s="10">
        <v>20</v>
      </c>
      <c r="G418" s="10">
        <v>300</v>
      </c>
      <c r="H418" s="10">
        <v>1</v>
      </c>
      <c r="I418" s="10">
        <v>20</v>
      </c>
      <c r="J418" s="10">
        <f>IFERROR(INDEX(Sheet3!E:E,MATCH(C418,Sheet3!A:A,0)),G418*10+H418*100)</f>
        <v>3100</v>
      </c>
      <c r="K418" s="10">
        <v>0</v>
      </c>
      <c r="L418" s="10">
        <f>IFERROR(INDEX(Sheet3!G:G,MATCH(C418,Sheet3!A:A,0)),G418*10+20000)</f>
        <v>23000</v>
      </c>
      <c r="M418" s="10">
        <v>3</v>
      </c>
      <c r="N418" s="10">
        <f>VLOOKUP(M418,Sheet2!I:J,2,0)</f>
        <v>4000</v>
      </c>
      <c r="O418" s="10">
        <v>0</v>
      </c>
      <c r="P418" s="10">
        <f t="shared" si="47"/>
        <v>3</v>
      </c>
      <c r="Q418" s="10">
        <v>0</v>
      </c>
    </row>
    <row r="419" spans="1:17" ht="16.5" customHeight="1">
      <c r="A419" s="10" t="s">
        <v>39</v>
      </c>
      <c r="B419" s="10">
        <f t="shared" si="46"/>
        <v>4220400</v>
      </c>
      <c r="C419" s="10" t="str">
        <f>CONCATENATE(VLOOKUP(I419,Sheet2!$D$2:$F$20,3,FALSE),"：位置",E419)</f>
        <v>斗志绷带：位置2</v>
      </c>
      <c r="D419" s="10">
        <v>4</v>
      </c>
      <c r="E419" s="10">
        <v>2</v>
      </c>
      <c r="F419" s="10">
        <v>20</v>
      </c>
      <c r="G419" s="10">
        <v>400</v>
      </c>
      <c r="H419" s="10">
        <v>1</v>
      </c>
      <c r="I419" s="10">
        <v>20</v>
      </c>
      <c r="J419" s="10">
        <f>IFERROR(INDEX(Sheet3!E:E,MATCH(C419,Sheet3!A:A,0)),G419*10+H419*100)</f>
        <v>4100</v>
      </c>
      <c r="K419" s="10">
        <v>0</v>
      </c>
      <c r="L419" s="10">
        <f>IFERROR(INDEX(Sheet3!G:G,MATCH(C419,Sheet3!A:A,0)),G419*10+20000)</f>
        <v>24000</v>
      </c>
      <c r="M419" s="10">
        <v>4</v>
      </c>
      <c r="N419" s="10">
        <f>VLOOKUP(M419,Sheet2!I:J,2,0)</f>
        <v>4500</v>
      </c>
      <c r="O419" s="10">
        <v>0</v>
      </c>
      <c r="P419" s="10">
        <f t="shared" si="47"/>
        <v>4</v>
      </c>
      <c r="Q419" s="10">
        <v>0</v>
      </c>
    </row>
    <row r="420" spans="1:17" ht="16.5" customHeight="1">
      <c r="A420" s="10" t="s">
        <v>39</v>
      </c>
      <c r="B420" s="10">
        <f t="shared" si="46"/>
        <v>4220500</v>
      </c>
      <c r="C420" s="10" t="str">
        <f>CONCATENATE(VLOOKUP(I420,Sheet2!$D$2:$F$20,3,FALSE),"：位置",E420)</f>
        <v>斗志绷带：位置2</v>
      </c>
      <c r="D420" s="10">
        <v>4</v>
      </c>
      <c r="E420" s="10">
        <v>2</v>
      </c>
      <c r="F420" s="10">
        <v>20</v>
      </c>
      <c r="G420" s="10">
        <v>500</v>
      </c>
      <c r="H420" s="10">
        <v>1</v>
      </c>
      <c r="I420" s="10">
        <v>20</v>
      </c>
      <c r="J420" s="10">
        <f>IFERROR(INDEX(Sheet3!E:E,MATCH(C420,Sheet3!A:A,0)),G420*10+H420*100)</f>
        <v>5100</v>
      </c>
      <c r="K420" s="10">
        <v>0</v>
      </c>
      <c r="L420" s="10">
        <f>IFERROR(INDEX(Sheet3!G:G,MATCH(C420,Sheet3!A:A,0)),G420*10+20000)</f>
        <v>25000</v>
      </c>
      <c r="M420" s="10">
        <v>5</v>
      </c>
      <c r="N420" s="10">
        <f>VLOOKUP(M420,Sheet2!I:J,2,0)</f>
        <v>5000</v>
      </c>
      <c r="O420" s="10">
        <v>0</v>
      </c>
      <c r="P420" s="10">
        <f t="shared" si="47"/>
        <v>5</v>
      </c>
      <c r="Q420" s="10">
        <v>0</v>
      </c>
    </row>
    <row r="421" spans="1:17" ht="16.5" customHeight="1">
      <c r="A421" s="10" t="s">
        <v>39</v>
      </c>
      <c r="B421" s="10">
        <f t="shared" si="46"/>
        <v>4320100</v>
      </c>
      <c r="C421" s="10" t="str">
        <f>CONCATENATE(VLOOKUP(I421,Sheet2!$D$2:$F$20,3,FALSE),"：位置",E421)</f>
        <v>斗志绷带：位置3</v>
      </c>
      <c r="D421" s="10">
        <v>4</v>
      </c>
      <c r="E421" s="10">
        <v>3</v>
      </c>
      <c r="F421" s="10">
        <v>20</v>
      </c>
      <c r="G421" s="10">
        <v>100</v>
      </c>
      <c r="H421" s="10">
        <v>2</v>
      </c>
      <c r="I421" s="10">
        <v>20</v>
      </c>
      <c r="J421" s="10">
        <f>IFERROR(INDEX(Sheet3!E:E,MATCH(C421,Sheet3!A:A,0)),G421*10+H421*100)</f>
        <v>1200</v>
      </c>
      <c r="K421" s="10">
        <v>0</v>
      </c>
      <c r="L421" s="10">
        <f>IFERROR(INDEX(Sheet3!G:G,MATCH(C421,Sheet3!A:A,0)),G421*10+20000)</f>
        <v>21000</v>
      </c>
      <c r="M421" s="10">
        <v>1</v>
      </c>
      <c r="N421" s="10">
        <f>VLOOKUP(M421,Sheet2!I:J,2,0)</f>
        <v>3000</v>
      </c>
      <c r="O421" s="10">
        <v>0</v>
      </c>
      <c r="P421" s="10">
        <f t="shared" si="47"/>
        <v>1</v>
      </c>
      <c r="Q421" s="10">
        <v>0</v>
      </c>
    </row>
    <row r="422" spans="1:17" ht="16.5" customHeight="1">
      <c r="A422" s="10" t="s">
        <v>39</v>
      </c>
      <c r="B422" s="10">
        <f t="shared" si="46"/>
        <v>4320200</v>
      </c>
      <c r="C422" s="10" t="str">
        <f>CONCATENATE(VLOOKUP(I422,Sheet2!$D$2:$F$20,3,FALSE),"：位置",E422)</f>
        <v>斗志绷带：位置3</v>
      </c>
      <c r="D422" s="10">
        <v>4</v>
      </c>
      <c r="E422" s="10">
        <v>3</v>
      </c>
      <c r="F422" s="10">
        <v>20</v>
      </c>
      <c r="G422" s="10">
        <v>200</v>
      </c>
      <c r="H422" s="10">
        <v>2</v>
      </c>
      <c r="I422" s="10">
        <v>20</v>
      </c>
      <c r="J422" s="10">
        <f>IFERROR(INDEX(Sheet3!E:E,MATCH(C422,Sheet3!A:A,0)),G422*10+H422*100)</f>
        <v>2200</v>
      </c>
      <c r="K422" s="10">
        <v>0</v>
      </c>
      <c r="L422" s="10">
        <f>IFERROR(INDEX(Sheet3!G:G,MATCH(C422,Sheet3!A:A,0)),G422*10+20000)</f>
        <v>22000</v>
      </c>
      <c r="M422" s="10">
        <v>2</v>
      </c>
      <c r="N422" s="10">
        <f>VLOOKUP(M422,Sheet2!I:J,2,0)</f>
        <v>3500</v>
      </c>
      <c r="O422" s="10">
        <v>0</v>
      </c>
      <c r="P422" s="10">
        <f t="shared" si="47"/>
        <v>2</v>
      </c>
      <c r="Q422" s="10">
        <v>0</v>
      </c>
    </row>
    <row r="423" spans="1:17" ht="16.5" customHeight="1">
      <c r="A423" s="10" t="s">
        <v>39</v>
      </c>
      <c r="B423" s="10">
        <f t="shared" si="46"/>
        <v>4320300</v>
      </c>
      <c r="C423" s="10" t="str">
        <f>CONCATENATE(VLOOKUP(I423,Sheet2!$D$2:$F$20,3,FALSE),"：位置",E423)</f>
        <v>斗志绷带：位置3</v>
      </c>
      <c r="D423" s="10">
        <v>4</v>
      </c>
      <c r="E423" s="10">
        <v>3</v>
      </c>
      <c r="F423" s="10">
        <v>20</v>
      </c>
      <c r="G423" s="10">
        <v>300</v>
      </c>
      <c r="H423" s="10">
        <v>2</v>
      </c>
      <c r="I423" s="10">
        <v>20</v>
      </c>
      <c r="J423" s="10">
        <f>IFERROR(INDEX(Sheet3!E:E,MATCH(C423,Sheet3!A:A,0)),G423*10+H423*100)</f>
        <v>3200</v>
      </c>
      <c r="K423" s="10">
        <v>0</v>
      </c>
      <c r="L423" s="10">
        <f>IFERROR(INDEX(Sheet3!G:G,MATCH(C423,Sheet3!A:A,0)),G423*10+20000)</f>
        <v>23000</v>
      </c>
      <c r="M423" s="10">
        <v>3</v>
      </c>
      <c r="N423" s="10">
        <f>VLOOKUP(M423,Sheet2!I:J,2,0)</f>
        <v>4000</v>
      </c>
      <c r="O423" s="10">
        <v>0</v>
      </c>
      <c r="P423" s="10">
        <f t="shared" si="47"/>
        <v>3</v>
      </c>
      <c r="Q423" s="10">
        <v>0</v>
      </c>
    </row>
    <row r="424" spans="1:17" ht="16.5" customHeight="1">
      <c r="A424" s="10" t="s">
        <v>39</v>
      </c>
      <c r="B424" s="10">
        <f t="shared" si="46"/>
        <v>4320400</v>
      </c>
      <c r="C424" s="10" t="str">
        <f>CONCATENATE(VLOOKUP(I424,Sheet2!$D$2:$F$20,3,FALSE),"：位置",E424)</f>
        <v>斗志绷带：位置3</v>
      </c>
      <c r="D424" s="10">
        <v>4</v>
      </c>
      <c r="E424" s="10">
        <v>3</v>
      </c>
      <c r="F424" s="10">
        <v>20</v>
      </c>
      <c r="G424" s="10">
        <v>400</v>
      </c>
      <c r="H424" s="10">
        <v>2</v>
      </c>
      <c r="I424" s="10">
        <v>20</v>
      </c>
      <c r="J424" s="10">
        <f>IFERROR(INDEX(Sheet3!E:E,MATCH(C424,Sheet3!A:A,0)),G424*10+H424*100)</f>
        <v>4200</v>
      </c>
      <c r="K424" s="10">
        <v>0</v>
      </c>
      <c r="L424" s="10">
        <f>IFERROR(INDEX(Sheet3!G:G,MATCH(C424,Sheet3!A:A,0)),G424*10+20000)</f>
        <v>24000</v>
      </c>
      <c r="M424" s="10">
        <v>4</v>
      </c>
      <c r="N424" s="10">
        <f>VLOOKUP(M424,Sheet2!I:J,2,0)</f>
        <v>4500</v>
      </c>
      <c r="O424" s="10">
        <v>0</v>
      </c>
      <c r="P424" s="10">
        <f t="shared" si="47"/>
        <v>4</v>
      </c>
      <c r="Q424" s="10">
        <v>0</v>
      </c>
    </row>
    <row r="425" spans="1:17" ht="16.5" customHeight="1">
      <c r="A425" s="10" t="s">
        <v>39</v>
      </c>
      <c r="B425" s="10">
        <f t="shared" si="46"/>
        <v>4320500</v>
      </c>
      <c r="C425" s="10" t="str">
        <f>CONCATENATE(VLOOKUP(I425,Sheet2!$D$2:$F$20,3,FALSE),"：位置",E425)</f>
        <v>斗志绷带：位置3</v>
      </c>
      <c r="D425" s="10">
        <v>4</v>
      </c>
      <c r="E425" s="10">
        <v>3</v>
      </c>
      <c r="F425" s="10">
        <v>20</v>
      </c>
      <c r="G425" s="10">
        <v>500</v>
      </c>
      <c r="H425" s="10">
        <v>2</v>
      </c>
      <c r="I425" s="10">
        <v>20</v>
      </c>
      <c r="J425" s="10">
        <f>IFERROR(INDEX(Sheet3!E:E,MATCH(C425,Sheet3!A:A,0)),G425*10+H425*100)</f>
        <v>5200</v>
      </c>
      <c r="K425" s="10">
        <v>0</v>
      </c>
      <c r="L425" s="10">
        <f>IFERROR(INDEX(Sheet3!G:G,MATCH(C425,Sheet3!A:A,0)),G425*10+20000)</f>
        <v>25000</v>
      </c>
      <c r="M425" s="10">
        <v>5</v>
      </c>
      <c r="N425" s="10">
        <f>VLOOKUP(M425,Sheet2!I:J,2,0)</f>
        <v>5000</v>
      </c>
      <c r="O425" s="10">
        <v>0</v>
      </c>
      <c r="P425" s="10">
        <f t="shared" si="47"/>
        <v>5</v>
      </c>
      <c r="Q425" s="10">
        <v>0</v>
      </c>
    </row>
    <row r="426" spans="1:17" ht="16.5" customHeight="1">
      <c r="A426" s="10" t="s">
        <v>39</v>
      </c>
      <c r="B426" s="10">
        <f t="shared" si="46"/>
        <v>4420100</v>
      </c>
      <c r="C426" s="10" t="str">
        <f>CONCATENATE(VLOOKUP(I426,Sheet2!$D$2:$F$20,3,FALSE),"：位置",E426)</f>
        <v>斗志绷带：位置4</v>
      </c>
      <c r="D426" s="10">
        <v>4</v>
      </c>
      <c r="E426" s="10">
        <v>4</v>
      </c>
      <c r="F426" s="10">
        <v>20</v>
      </c>
      <c r="G426" s="10">
        <v>100</v>
      </c>
      <c r="H426" s="10">
        <v>3</v>
      </c>
      <c r="I426" s="10">
        <v>20</v>
      </c>
      <c r="J426" s="10">
        <f>IFERROR(INDEX(Sheet3!E:E,MATCH(C426,Sheet3!A:A,0)),G426*10+H426*100)</f>
        <v>1300</v>
      </c>
      <c r="K426" s="10">
        <v>0</v>
      </c>
      <c r="L426" s="10">
        <f>IFERROR(INDEX(Sheet3!G:G,MATCH(C426,Sheet3!A:A,0)),G426*10+20000)</f>
        <v>21000</v>
      </c>
      <c r="M426" s="10">
        <v>1</v>
      </c>
      <c r="N426" s="10">
        <f>VLOOKUP(M426,Sheet2!I:J,2,0)</f>
        <v>3000</v>
      </c>
      <c r="O426" s="10">
        <v>0</v>
      </c>
      <c r="P426" s="10">
        <f t="shared" si="47"/>
        <v>1</v>
      </c>
      <c r="Q426" s="10">
        <v>0</v>
      </c>
    </row>
    <row r="427" spans="1:17" ht="16.5" customHeight="1">
      <c r="A427" s="10" t="s">
        <v>39</v>
      </c>
      <c r="B427" s="10">
        <f t="shared" si="46"/>
        <v>4420200</v>
      </c>
      <c r="C427" s="10" t="str">
        <f>CONCATENATE(VLOOKUP(I427,Sheet2!$D$2:$F$20,3,FALSE),"：位置",E427)</f>
        <v>斗志绷带：位置4</v>
      </c>
      <c r="D427" s="10">
        <v>4</v>
      </c>
      <c r="E427" s="10">
        <v>4</v>
      </c>
      <c r="F427" s="10">
        <v>20</v>
      </c>
      <c r="G427" s="10">
        <v>200</v>
      </c>
      <c r="H427" s="10">
        <v>3</v>
      </c>
      <c r="I427" s="10">
        <v>20</v>
      </c>
      <c r="J427" s="10">
        <f>IFERROR(INDEX(Sheet3!E:E,MATCH(C427,Sheet3!A:A,0)),G427*10+H427*100)</f>
        <v>2300</v>
      </c>
      <c r="K427" s="10">
        <v>0</v>
      </c>
      <c r="L427" s="10">
        <f>IFERROR(INDEX(Sheet3!G:G,MATCH(C427,Sheet3!A:A,0)),G427*10+20000)</f>
        <v>22000</v>
      </c>
      <c r="M427" s="10">
        <v>2</v>
      </c>
      <c r="N427" s="10">
        <f>VLOOKUP(M427,Sheet2!I:J,2,0)</f>
        <v>3500</v>
      </c>
      <c r="O427" s="10">
        <v>0</v>
      </c>
      <c r="P427" s="10">
        <f t="shared" si="47"/>
        <v>2</v>
      </c>
      <c r="Q427" s="10">
        <v>0</v>
      </c>
    </row>
    <row r="428" spans="1:17" ht="16.5" customHeight="1">
      <c r="A428" s="10" t="s">
        <v>39</v>
      </c>
      <c r="B428" s="10">
        <f t="shared" si="46"/>
        <v>4420300</v>
      </c>
      <c r="C428" s="10" t="str">
        <f>CONCATENATE(VLOOKUP(I428,Sheet2!$D$2:$F$20,3,FALSE),"：位置",E428)</f>
        <v>斗志绷带：位置4</v>
      </c>
      <c r="D428" s="10">
        <v>4</v>
      </c>
      <c r="E428" s="10">
        <v>4</v>
      </c>
      <c r="F428" s="10">
        <v>20</v>
      </c>
      <c r="G428" s="10">
        <v>300</v>
      </c>
      <c r="H428" s="10">
        <v>3</v>
      </c>
      <c r="I428" s="10">
        <v>20</v>
      </c>
      <c r="J428" s="10">
        <f>IFERROR(INDEX(Sheet3!E:E,MATCH(C428,Sheet3!A:A,0)),G428*10+H428*100)</f>
        <v>3300</v>
      </c>
      <c r="K428" s="10">
        <v>0</v>
      </c>
      <c r="L428" s="10">
        <f>IFERROR(INDEX(Sheet3!G:G,MATCH(C428,Sheet3!A:A,0)),G428*10+20000)</f>
        <v>23000</v>
      </c>
      <c r="M428" s="10">
        <v>3</v>
      </c>
      <c r="N428" s="10">
        <f>VLOOKUP(M428,Sheet2!I:J,2,0)</f>
        <v>4000</v>
      </c>
      <c r="O428" s="10">
        <v>0</v>
      </c>
      <c r="P428" s="10">
        <f t="shared" si="47"/>
        <v>3</v>
      </c>
      <c r="Q428" s="10">
        <v>0</v>
      </c>
    </row>
    <row r="429" spans="1:17" ht="16.5" customHeight="1">
      <c r="A429" s="10" t="s">
        <v>39</v>
      </c>
      <c r="B429" s="10">
        <f t="shared" si="46"/>
        <v>4420400</v>
      </c>
      <c r="C429" s="10" t="str">
        <f>CONCATENATE(VLOOKUP(I429,Sheet2!$D$2:$F$20,3,FALSE),"：位置",E429)</f>
        <v>斗志绷带：位置4</v>
      </c>
      <c r="D429" s="10">
        <v>4</v>
      </c>
      <c r="E429" s="10">
        <v>4</v>
      </c>
      <c r="F429" s="10">
        <v>20</v>
      </c>
      <c r="G429" s="10">
        <v>400</v>
      </c>
      <c r="H429" s="10">
        <v>3</v>
      </c>
      <c r="I429" s="10">
        <v>20</v>
      </c>
      <c r="J429" s="10">
        <f>IFERROR(INDEX(Sheet3!E:E,MATCH(C429,Sheet3!A:A,0)),G429*10+H429*100)</f>
        <v>4300</v>
      </c>
      <c r="K429" s="10">
        <v>0</v>
      </c>
      <c r="L429" s="10">
        <f>IFERROR(INDEX(Sheet3!G:G,MATCH(C429,Sheet3!A:A,0)),G429*10+20000)</f>
        <v>24000</v>
      </c>
      <c r="M429" s="10">
        <v>4</v>
      </c>
      <c r="N429" s="10">
        <f>VLOOKUP(M429,Sheet2!I:J,2,0)</f>
        <v>4500</v>
      </c>
      <c r="O429" s="10">
        <v>0</v>
      </c>
      <c r="P429" s="10">
        <f t="shared" si="47"/>
        <v>4</v>
      </c>
      <c r="Q429" s="10">
        <v>0</v>
      </c>
    </row>
    <row r="430" spans="1:17" ht="16.5" customHeight="1">
      <c r="A430" s="10" t="s">
        <v>39</v>
      </c>
      <c r="B430" s="10">
        <f t="shared" si="46"/>
        <v>4420500</v>
      </c>
      <c r="C430" s="10" t="str">
        <f>CONCATENATE(VLOOKUP(I430,Sheet2!$D$2:$F$20,3,FALSE),"：位置",E430)</f>
        <v>斗志绷带：位置4</v>
      </c>
      <c r="D430" s="10">
        <v>4</v>
      </c>
      <c r="E430" s="10">
        <v>4</v>
      </c>
      <c r="F430" s="10">
        <v>20</v>
      </c>
      <c r="G430" s="10">
        <v>500</v>
      </c>
      <c r="H430" s="10">
        <v>3</v>
      </c>
      <c r="I430" s="10">
        <v>20</v>
      </c>
      <c r="J430" s="10">
        <f>IFERROR(INDEX(Sheet3!E:E,MATCH(C430,Sheet3!A:A,0)),G430*10+H430*100)</f>
        <v>5300</v>
      </c>
      <c r="K430" s="10">
        <v>0</v>
      </c>
      <c r="L430" s="10">
        <f>IFERROR(INDEX(Sheet3!G:G,MATCH(C430,Sheet3!A:A,0)),G430*10+20000)</f>
        <v>25000</v>
      </c>
      <c r="M430" s="10">
        <v>5</v>
      </c>
      <c r="N430" s="10">
        <f>VLOOKUP(M430,Sheet2!I:J,2,0)</f>
        <v>5000</v>
      </c>
      <c r="O430" s="10">
        <v>0</v>
      </c>
      <c r="P430" s="10">
        <f t="shared" si="47"/>
        <v>5</v>
      </c>
      <c r="Q430" s="10">
        <v>0</v>
      </c>
    </row>
    <row r="431" spans="1:17" s="9" customFormat="1" ht="16.5" customHeight="1">
      <c r="A431" s="13" t="s">
        <v>39</v>
      </c>
      <c r="B431" s="13">
        <f t="shared" ref="B431:B445" si="48">D431*1000000+E431*100000+F431*1000+G431</f>
        <v>4221100</v>
      </c>
      <c r="C431" s="13" t="str">
        <f>CONCATENATE(VLOOKUP(I431,Sheet2!$D:$F,3,FALSE),"：位置",E431)</f>
        <v>格斗冠军：位置2</v>
      </c>
      <c r="D431" s="13">
        <v>4</v>
      </c>
      <c r="E431" s="13">
        <v>2</v>
      </c>
      <c r="F431" s="13">
        <v>21</v>
      </c>
      <c r="G431" s="13">
        <v>100</v>
      </c>
      <c r="H431" s="13">
        <v>1</v>
      </c>
      <c r="I431" s="13">
        <v>21</v>
      </c>
      <c r="J431" s="13">
        <f>IFERROR(INDEX(Sheet3!E:E,MATCH(C431,Sheet3!A:A,0)),G431*10+H431*100)</f>
        <v>1100</v>
      </c>
      <c r="K431" s="13">
        <v>0</v>
      </c>
      <c r="L431" s="13">
        <f>IFERROR(INDEX(Sheet3!G:G,MATCH(C431,Sheet3!A:A,0)),G431*10+20000)</f>
        <v>21000</v>
      </c>
      <c r="M431" s="13">
        <v>1</v>
      </c>
      <c r="N431" s="13">
        <f>VLOOKUP(M431,Sheet2!I:J,2,0)</f>
        <v>3000</v>
      </c>
      <c r="O431" s="13">
        <v>0</v>
      </c>
      <c r="P431" s="13">
        <f t="shared" ref="P431:P445" si="49">M431</f>
        <v>1</v>
      </c>
      <c r="Q431" s="10">
        <v>0</v>
      </c>
    </row>
    <row r="432" spans="1:17" s="9" customFormat="1" ht="16.5" customHeight="1">
      <c r="A432" s="13" t="s">
        <v>39</v>
      </c>
      <c r="B432" s="13">
        <f t="shared" si="48"/>
        <v>4221200</v>
      </c>
      <c r="C432" s="13" t="str">
        <f>CONCATENATE(VLOOKUP(I432,Sheet2!$D:$F,3,FALSE),"：位置",E432)</f>
        <v>格斗冠军：位置2</v>
      </c>
      <c r="D432" s="13">
        <v>4</v>
      </c>
      <c r="E432" s="13">
        <v>2</v>
      </c>
      <c r="F432" s="13">
        <v>21</v>
      </c>
      <c r="G432" s="13">
        <v>200</v>
      </c>
      <c r="H432" s="13">
        <v>1</v>
      </c>
      <c r="I432" s="13">
        <v>21</v>
      </c>
      <c r="J432" s="13">
        <f>IFERROR(INDEX(Sheet3!E:E,MATCH(C432,Sheet3!A:A,0)),G432*10+H432*100)</f>
        <v>2100</v>
      </c>
      <c r="K432" s="13">
        <v>0</v>
      </c>
      <c r="L432" s="13">
        <f>IFERROR(INDEX(Sheet3!G:G,MATCH(C432,Sheet3!A:A,0)),G432*10+20000)</f>
        <v>22000</v>
      </c>
      <c r="M432" s="13">
        <v>2</v>
      </c>
      <c r="N432" s="13">
        <f>VLOOKUP(M432,Sheet2!I:J,2,0)</f>
        <v>3500</v>
      </c>
      <c r="O432" s="13">
        <v>0</v>
      </c>
      <c r="P432" s="13">
        <f t="shared" si="49"/>
        <v>2</v>
      </c>
      <c r="Q432" s="10">
        <v>0</v>
      </c>
    </row>
    <row r="433" spans="1:17" s="9" customFormat="1" ht="16.5" customHeight="1">
      <c r="A433" s="13" t="s">
        <v>39</v>
      </c>
      <c r="B433" s="13">
        <f t="shared" si="48"/>
        <v>4221300</v>
      </c>
      <c r="C433" s="13" t="str">
        <f>CONCATENATE(VLOOKUP(I433,Sheet2!$D:$F,3,FALSE),"：位置",E433)</f>
        <v>格斗冠军：位置2</v>
      </c>
      <c r="D433" s="13">
        <v>4</v>
      </c>
      <c r="E433" s="13">
        <v>2</v>
      </c>
      <c r="F433" s="13">
        <v>21</v>
      </c>
      <c r="G433" s="13">
        <v>300</v>
      </c>
      <c r="H433" s="13">
        <v>1</v>
      </c>
      <c r="I433" s="13">
        <v>21</v>
      </c>
      <c r="J433" s="13">
        <f>IFERROR(INDEX(Sheet3!E:E,MATCH(C433,Sheet3!A:A,0)),G433*10+H433*100)</f>
        <v>3100</v>
      </c>
      <c r="K433" s="13">
        <v>0</v>
      </c>
      <c r="L433" s="13">
        <f>IFERROR(INDEX(Sheet3!G:G,MATCH(C433,Sheet3!A:A,0)),G433*10+20000)</f>
        <v>23000</v>
      </c>
      <c r="M433" s="13">
        <v>3</v>
      </c>
      <c r="N433" s="13">
        <f>VLOOKUP(M433,Sheet2!I:J,2,0)</f>
        <v>4000</v>
      </c>
      <c r="O433" s="13">
        <v>0</v>
      </c>
      <c r="P433" s="13">
        <f t="shared" si="49"/>
        <v>3</v>
      </c>
      <c r="Q433" s="10">
        <v>0</v>
      </c>
    </row>
    <row r="434" spans="1:17" s="9" customFormat="1" ht="16.5" customHeight="1">
      <c r="A434" s="13" t="s">
        <v>39</v>
      </c>
      <c r="B434" s="13">
        <f t="shared" si="48"/>
        <v>4221400</v>
      </c>
      <c r="C434" s="13" t="str">
        <f>CONCATENATE(VLOOKUP(I434,Sheet2!$D:$F,3,FALSE),"：位置",E434)</f>
        <v>格斗冠军：位置2</v>
      </c>
      <c r="D434" s="13">
        <v>4</v>
      </c>
      <c r="E434" s="13">
        <v>2</v>
      </c>
      <c r="F434" s="13">
        <v>21</v>
      </c>
      <c r="G434" s="13">
        <v>400</v>
      </c>
      <c r="H434" s="13">
        <v>1</v>
      </c>
      <c r="I434" s="13">
        <v>21</v>
      </c>
      <c r="J434" s="13">
        <f>IFERROR(INDEX(Sheet3!E:E,MATCH(C434,Sheet3!A:A,0)),G434*10+H434*100)</f>
        <v>4100</v>
      </c>
      <c r="K434" s="13">
        <v>0</v>
      </c>
      <c r="L434" s="13">
        <f>IFERROR(INDEX(Sheet3!G:G,MATCH(C434,Sheet3!A:A,0)),G434*10+20000)</f>
        <v>24000</v>
      </c>
      <c r="M434" s="13">
        <v>4</v>
      </c>
      <c r="N434" s="13">
        <f>VLOOKUP(M434,Sheet2!I:J,2,0)</f>
        <v>4500</v>
      </c>
      <c r="O434" s="13">
        <v>0</v>
      </c>
      <c r="P434" s="13">
        <f t="shared" si="49"/>
        <v>4</v>
      </c>
      <c r="Q434" s="10">
        <v>0</v>
      </c>
    </row>
    <row r="435" spans="1:17" s="9" customFormat="1" ht="16.5" customHeight="1">
      <c r="A435" s="13" t="s">
        <v>39</v>
      </c>
      <c r="B435" s="13">
        <f t="shared" si="48"/>
        <v>4221500</v>
      </c>
      <c r="C435" s="13" t="str">
        <f>CONCATENATE(VLOOKUP(I435,Sheet2!$D:$F,3,FALSE),"：位置",E435)</f>
        <v>格斗冠军：位置2</v>
      </c>
      <c r="D435" s="13">
        <v>4</v>
      </c>
      <c r="E435" s="13">
        <v>2</v>
      </c>
      <c r="F435" s="13">
        <v>21</v>
      </c>
      <c r="G435" s="13">
        <v>500</v>
      </c>
      <c r="H435" s="13">
        <v>1</v>
      </c>
      <c r="I435" s="13">
        <v>21</v>
      </c>
      <c r="J435" s="13">
        <f>IFERROR(INDEX(Sheet3!E:E,MATCH(C435,Sheet3!A:A,0)),G435*10+H435*100)</f>
        <v>5100</v>
      </c>
      <c r="K435" s="13">
        <v>0</v>
      </c>
      <c r="L435" s="13">
        <f>IFERROR(INDEX(Sheet3!G:G,MATCH(C435,Sheet3!A:A,0)),G435*10+20000)</f>
        <v>25000</v>
      </c>
      <c r="M435" s="13">
        <v>5</v>
      </c>
      <c r="N435" s="13">
        <f>VLOOKUP(M435,Sheet2!I:J,2,0)</f>
        <v>5000</v>
      </c>
      <c r="O435" s="13">
        <v>0</v>
      </c>
      <c r="P435" s="13">
        <f t="shared" si="49"/>
        <v>5</v>
      </c>
      <c r="Q435" s="10">
        <v>0</v>
      </c>
    </row>
    <row r="436" spans="1:17" s="9" customFormat="1" ht="16.5" customHeight="1">
      <c r="A436" s="13" t="s">
        <v>39</v>
      </c>
      <c r="B436" s="13">
        <f t="shared" si="48"/>
        <v>4321100</v>
      </c>
      <c r="C436" s="13" t="str">
        <f>CONCATENATE(VLOOKUP(I436,Sheet2!$D:$F,3,FALSE),"：位置",E436)</f>
        <v>格斗冠军：位置3</v>
      </c>
      <c r="D436" s="13">
        <v>4</v>
      </c>
      <c r="E436" s="13">
        <v>3</v>
      </c>
      <c r="F436" s="13">
        <v>21</v>
      </c>
      <c r="G436" s="13">
        <v>100</v>
      </c>
      <c r="H436" s="13">
        <v>2</v>
      </c>
      <c r="I436" s="13">
        <v>21</v>
      </c>
      <c r="J436" s="13">
        <f>IFERROR(INDEX(Sheet3!E:E,MATCH(C436,Sheet3!A:A,0)),G436*10+H436*100)</f>
        <v>1200</v>
      </c>
      <c r="K436" s="13">
        <v>0</v>
      </c>
      <c r="L436" s="13">
        <f>IFERROR(INDEX(Sheet3!G:G,MATCH(C436,Sheet3!A:A,0)),G436*10+20000)</f>
        <v>21000</v>
      </c>
      <c r="M436" s="13">
        <v>1</v>
      </c>
      <c r="N436" s="13">
        <f>VLOOKUP(M436,Sheet2!I:J,2,0)</f>
        <v>3000</v>
      </c>
      <c r="O436" s="13">
        <v>0</v>
      </c>
      <c r="P436" s="13">
        <f t="shared" si="49"/>
        <v>1</v>
      </c>
      <c r="Q436" s="10">
        <v>0</v>
      </c>
    </row>
    <row r="437" spans="1:17" s="9" customFormat="1" ht="16.5" customHeight="1">
      <c r="A437" s="13" t="s">
        <v>39</v>
      </c>
      <c r="B437" s="13">
        <f t="shared" si="48"/>
        <v>4321200</v>
      </c>
      <c r="C437" s="13" t="str">
        <f>CONCATENATE(VLOOKUP(I437,Sheet2!$D:$F,3,FALSE),"：位置",E437)</f>
        <v>格斗冠军：位置3</v>
      </c>
      <c r="D437" s="13">
        <v>4</v>
      </c>
      <c r="E437" s="13">
        <v>3</v>
      </c>
      <c r="F437" s="13">
        <v>21</v>
      </c>
      <c r="G437" s="13">
        <v>200</v>
      </c>
      <c r="H437" s="13">
        <v>2</v>
      </c>
      <c r="I437" s="13">
        <v>21</v>
      </c>
      <c r="J437" s="13">
        <f>IFERROR(INDEX(Sheet3!E:E,MATCH(C437,Sheet3!A:A,0)),G437*10+H437*100)</f>
        <v>2200</v>
      </c>
      <c r="K437" s="13">
        <v>0</v>
      </c>
      <c r="L437" s="13">
        <f>IFERROR(INDEX(Sheet3!G:G,MATCH(C437,Sheet3!A:A,0)),G437*10+20000)</f>
        <v>22000</v>
      </c>
      <c r="M437" s="13">
        <v>2</v>
      </c>
      <c r="N437" s="13">
        <f>VLOOKUP(M437,Sheet2!I:J,2,0)</f>
        <v>3500</v>
      </c>
      <c r="O437" s="13">
        <v>0</v>
      </c>
      <c r="P437" s="13">
        <f t="shared" si="49"/>
        <v>2</v>
      </c>
      <c r="Q437" s="10">
        <v>0</v>
      </c>
    </row>
    <row r="438" spans="1:17" s="9" customFormat="1" ht="16.5" customHeight="1">
      <c r="A438" s="13" t="s">
        <v>39</v>
      </c>
      <c r="B438" s="13">
        <f t="shared" si="48"/>
        <v>4321300</v>
      </c>
      <c r="C438" s="13" t="str">
        <f>CONCATENATE(VLOOKUP(I438,Sheet2!$D:$F,3,FALSE),"：位置",E438)</f>
        <v>格斗冠军：位置3</v>
      </c>
      <c r="D438" s="13">
        <v>4</v>
      </c>
      <c r="E438" s="13">
        <v>3</v>
      </c>
      <c r="F438" s="13">
        <v>21</v>
      </c>
      <c r="G438" s="13">
        <v>300</v>
      </c>
      <c r="H438" s="13">
        <v>2</v>
      </c>
      <c r="I438" s="13">
        <v>21</v>
      </c>
      <c r="J438" s="13">
        <f>IFERROR(INDEX(Sheet3!E:E,MATCH(C438,Sheet3!A:A,0)),G438*10+H438*100)</f>
        <v>3200</v>
      </c>
      <c r="K438" s="13">
        <v>0</v>
      </c>
      <c r="L438" s="13">
        <f>IFERROR(INDEX(Sheet3!G:G,MATCH(C438,Sheet3!A:A,0)),G438*10+20000)</f>
        <v>23000</v>
      </c>
      <c r="M438" s="13">
        <v>3</v>
      </c>
      <c r="N438" s="13">
        <f>VLOOKUP(M438,Sheet2!I:J,2,0)</f>
        <v>4000</v>
      </c>
      <c r="O438" s="13">
        <v>0</v>
      </c>
      <c r="P438" s="13">
        <f t="shared" si="49"/>
        <v>3</v>
      </c>
      <c r="Q438" s="10">
        <v>0</v>
      </c>
    </row>
    <row r="439" spans="1:17" s="9" customFormat="1" ht="16.5" customHeight="1">
      <c r="A439" s="13" t="s">
        <v>39</v>
      </c>
      <c r="B439" s="13">
        <f t="shared" si="48"/>
        <v>4321400</v>
      </c>
      <c r="C439" s="13" t="str">
        <f>CONCATENATE(VLOOKUP(I439,Sheet2!$D:$F,3,FALSE),"：位置",E439)</f>
        <v>格斗冠军：位置3</v>
      </c>
      <c r="D439" s="13">
        <v>4</v>
      </c>
      <c r="E439" s="13">
        <v>3</v>
      </c>
      <c r="F439" s="13">
        <v>21</v>
      </c>
      <c r="G439" s="13">
        <v>400</v>
      </c>
      <c r="H439" s="13">
        <v>2</v>
      </c>
      <c r="I439" s="13">
        <v>21</v>
      </c>
      <c r="J439" s="13">
        <f>IFERROR(INDEX(Sheet3!E:E,MATCH(C439,Sheet3!A:A,0)),G439*10+H439*100)</f>
        <v>4200</v>
      </c>
      <c r="K439" s="13">
        <v>0</v>
      </c>
      <c r="L439" s="13">
        <f>IFERROR(INDEX(Sheet3!G:G,MATCH(C439,Sheet3!A:A,0)),G439*10+20000)</f>
        <v>24000</v>
      </c>
      <c r="M439" s="13">
        <v>4</v>
      </c>
      <c r="N439" s="13">
        <f>VLOOKUP(M439,Sheet2!I:J,2,0)</f>
        <v>4500</v>
      </c>
      <c r="O439" s="13">
        <v>0</v>
      </c>
      <c r="P439" s="13">
        <f t="shared" si="49"/>
        <v>4</v>
      </c>
      <c r="Q439" s="10">
        <v>0</v>
      </c>
    </row>
    <row r="440" spans="1:17" s="9" customFormat="1" ht="16.5" customHeight="1">
      <c r="A440" s="13" t="s">
        <v>39</v>
      </c>
      <c r="B440" s="13">
        <f t="shared" si="48"/>
        <v>4321500</v>
      </c>
      <c r="C440" s="13" t="str">
        <f>CONCATENATE(VLOOKUP(I440,Sheet2!$D:$F,3,FALSE),"：位置",E440)</f>
        <v>格斗冠军：位置3</v>
      </c>
      <c r="D440" s="13">
        <v>4</v>
      </c>
      <c r="E440" s="13">
        <v>3</v>
      </c>
      <c r="F440" s="13">
        <v>21</v>
      </c>
      <c r="G440" s="13">
        <v>500</v>
      </c>
      <c r="H440" s="13">
        <v>2</v>
      </c>
      <c r="I440" s="13">
        <v>21</v>
      </c>
      <c r="J440" s="13">
        <f>IFERROR(INDEX(Sheet3!E:E,MATCH(C440,Sheet3!A:A,0)),G440*10+H440*100)</f>
        <v>5200</v>
      </c>
      <c r="K440" s="13">
        <v>0</v>
      </c>
      <c r="L440" s="13">
        <f>IFERROR(INDEX(Sheet3!G:G,MATCH(C440,Sheet3!A:A,0)),G440*10+20000)</f>
        <v>25000</v>
      </c>
      <c r="M440" s="13">
        <v>5</v>
      </c>
      <c r="N440" s="13">
        <f>VLOOKUP(M440,Sheet2!I:J,2,0)</f>
        <v>5000</v>
      </c>
      <c r="O440" s="13">
        <v>0</v>
      </c>
      <c r="P440" s="13">
        <f t="shared" si="49"/>
        <v>5</v>
      </c>
      <c r="Q440" s="10">
        <v>0</v>
      </c>
    </row>
    <row r="441" spans="1:17" s="9" customFormat="1" ht="16.5" customHeight="1">
      <c r="A441" s="13" t="s">
        <v>39</v>
      </c>
      <c r="B441" s="13">
        <f t="shared" si="48"/>
        <v>4421100</v>
      </c>
      <c r="C441" s="13" t="str">
        <f>CONCATENATE(VLOOKUP(I441,Sheet2!$D:$F,3,FALSE),"：位置",E441)</f>
        <v>格斗冠军：位置4</v>
      </c>
      <c r="D441" s="13">
        <v>4</v>
      </c>
      <c r="E441" s="13">
        <v>4</v>
      </c>
      <c r="F441" s="13">
        <v>21</v>
      </c>
      <c r="G441" s="13">
        <v>100</v>
      </c>
      <c r="H441" s="13">
        <v>3</v>
      </c>
      <c r="I441" s="13">
        <v>21</v>
      </c>
      <c r="J441" s="13">
        <f>IFERROR(INDEX(Sheet3!E:E,MATCH(C441,Sheet3!A:A,0)),G441*10+H441*100)</f>
        <v>1300</v>
      </c>
      <c r="K441" s="13">
        <v>0</v>
      </c>
      <c r="L441" s="13">
        <f>IFERROR(INDEX(Sheet3!G:G,MATCH(C441,Sheet3!A:A,0)),G441*10+20000)</f>
        <v>21000</v>
      </c>
      <c r="M441" s="13">
        <v>1</v>
      </c>
      <c r="N441" s="13">
        <f>VLOOKUP(M441,Sheet2!I:J,2,0)</f>
        <v>3000</v>
      </c>
      <c r="O441" s="13">
        <v>0</v>
      </c>
      <c r="P441" s="13">
        <f t="shared" si="49"/>
        <v>1</v>
      </c>
      <c r="Q441" s="10">
        <v>0</v>
      </c>
    </row>
    <row r="442" spans="1:17" s="9" customFormat="1" ht="16.5" customHeight="1">
      <c r="A442" s="13" t="s">
        <v>39</v>
      </c>
      <c r="B442" s="13">
        <f t="shared" si="48"/>
        <v>4421200</v>
      </c>
      <c r="C442" s="13" t="str">
        <f>CONCATENATE(VLOOKUP(I442,Sheet2!$D:$F,3,FALSE),"：位置",E442)</f>
        <v>格斗冠军：位置4</v>
      </c>
      <c r="D442" s="13">
        <v>4</v>
      </c>
      <c r="E442" s="13">
        <v>4</v>
      </c>
      <c r="F442" s="13">
        <v>21</v>
      </c>
      <c r="G442" s="13">
        <v>200</v>
      </c>
      <c r="H442" s="13">
        <v>3</v>
      </c>
      <c r="I442" s="13">
        <v>21</v>
      </c>
      <c r="J442" s="13">
        <f>IFERROR(INDEX(Sheet3!E:E,MATCH(C442,Sheet3!A:A,0)),G442*10+H442*100)</f>
        <v>2300</v>
      </c>
      <c r="K442" s="13">
        <v>0</v>
      </c>
      <c r="L442" s="13">
        <f>IFERROR(INDEX(Sheet3!G:G,MATCH(C442,Sheet3!A:A,0)),G442*10+20000)</f>
        <v>22000</v>
      </c>
      <c r="M442" s="13">
        <v>2</v>
      </c>
      <c r="N442" s="13">
        <f>VLOOKUP(M442,Sheet2!I:J,2,0)</f>
        <v>3500</v>
      </c>
      <c r="O442" s="13">
        <v>0</v>
      </c>
      <c r="P442" s="13">
        <f t="shared" si="49"/>
        <v>2</v>
      </c>
      <c r="Q442" s="10">
        <v>0</v>
      </c>
    </row>
    <row r="443" spans="1:17" s="9" customFormat="1" ht="16.5" customHeight="1">
      <c r="A443" s="13" t="s">
        <v>39</v>
      </c>
      <c r="B443" s="13">
        <f t="shared" si="48"/>
        <v>4421300</v>
      </c>
      <c r="C443" s="13" t="str">
        <f>CONCATENATE(VLOOKUP(I443,Sheet2!$D:$F,3,FALSE),"：位置",E443)</f>
        <v>格斗冠军：位置4</v>
      </c>
      <c r="D443" s="13">
        <v>4</v>
      </c>
      <c r="E443" s="13">
        <v>4</v>
      </c>
      <c r="F443" s="13">
        <v>21</v>
      </c>
      <c r="G443" s="13">
        <v>300</v>
      </c>
      <c r="H443" s="13">
        <v>3</v>
      </c>
      <c r="I443" s="13">
        <v>21</v>
      </c>
      <c r="J443" s="13">
        <f>IFERROR(INDEX(Sheet3!E:E,MATCH(C443,Sheet3!A:A,0)),G443*10+H443*100)</f>
        <v>3300</v>
      </c>
      <c r="K443" s="13">
        <v>0</v>
      </c>
      <c r="L443" s="13">
        <f>IFERROR(INDEX(Sheet3!G:G,MATCH(C443,Sheet3!A:A,0)),G443*10+20000)</f>
        <v>23000</v>
      </c>
      <c r="M443" s="13">
        <v>3</v>
      </c>
      <c r="N443" s="13">
        <f>VLOOKUP(M443,Sheet2!I:J,2,0)</f>
        <v>4000</v>
      </c>
      <c r="O443" s="13">
        <v>0</v>
      </c>
      <c r="P443" s="13">
        <f t="shared" si="49"/>
        <v>3</v>
      </c>
      <c r="Q443" s="10">
        <v>0</v>
      </c>
    </row>
    <row r="444" spans="1:17" s="9" customFormat="1" ht="16.5" customHeight="1">
      <c r="A444" s="13" t="s">
        <v>39</v>
      </c>
      <c r="B444" s="13">
        <f t="shared" si="48"/>
        <v>4421400</v>
      </c>
      <c r="C444" s="13" t="str">
        <f>CONCATENATE(VLOOKUP(I444,Sheet2!$D:$F,3,FALSE),"：位置",E444)</f>
        <v>格斗冠军：位置4</v>
      </c>
      <c r="D444" s="13">
        <v>4</v>
      </c>
      <c r="E444" s="13">
        <v>4</v>
      </c>
      <c r="F444" s="13">
        <v>21</v>
      </c>
      <c r="G444" s="13">
        <v>400</v>
      </c>
      <c r="H444" s="13">
        <v>3</v>
      </c>
      <c r="I444" s="13">
        <v>21</v>
      </c>
      <c r="J444" s="13">
        <f>IFERROR(INDEX(Sheet3!E:E,MATCH(C444,Sheet3!A:A,0)),G444*10+H444*100)</f>
        <v>4300</v>
      </c>
      <c r="K444" s="13">
        <v>0</v>
      </c>
      <c r="L444" s="13">
        <f>IFERROR(INDEX(Sheet3!G:G,MATCH(C444,Sheet3!A:A,0)),G444*10+20000)</f>
        <v>24000</v>
      </c>
      <c r="M444" s="13">
        <v>4</v>
      </c>
      <c r="N444" s="13">
        <f>VLOOKUP(M444,Sheet2!I:J,2,0)</f>
        <v>4500</v>
      </c>
      <c r="O444" s="13">
        <v>0</v>
      </c>
      <c r="P444" s="13">
        <f t="shared" si="49"/>
        <v>4</v>
      </c>
      <c r="Q444" s="10">
        <v>0</v>
      </c>
    </row>
    <row r="445" spans="1:17" s="9" customFormat="1" ht="16.5" customHeight="1">
      <c r="A445" s="13" t="s">
        <v>39</v>
      </c>
      <c r="B445" s="13">
        <f t="shared" si="48"/>
        <v>4421500</v>
      </c>
      <c r="C445" s="13" t="str">
        <f>CONCATENATE(VLOOKUP(I445,Sheet2!$D:$F,3,FALSE),"：位置",E445)</f>
        <v>格斗冠军：位置4</v>
      </c>
      <c r="D445" s="13">
        <v>4</v>
      </c>
      <c r="E445" s="13">
        <v>4</v>
      </c>
      <c r="F445" s="13">
        <v>21</v>
      </c>
      <c r="G445" s="13">
        <v>500</v>
      </c>
      <c r="H445" s="13">
        <v>3</v>
      </c>
      <c r="I445" s="13">
        <v>21</v>
      </c>
      <c r="J445" s="13">
        <f>IFERROR(INDEX(Sheet3!E:E,MATCH(C445,Sheet3!A:A,0)),G445*10+H445*100)</f>
        <v>5300</v>
      </c>
      <c r="K445" s="13">
        <v>0</v>
      </c>
      <c r="L445" s="13">
        <f>IFERROR(INDEX(Sheet3!G:G,MATCH(C445,Sheet3!A:A,0)),G445*10+20000)</f>
        <v>25000</v>
      </c>
      <c r="M445" s="13">
        <v>5</v>
      </c>
      <c r="N445" s="13">
        <f>VLOOKUP(M445,Sheet2!I:J,2,0)</f>
        <v>5000</v>
      </c>
      <c r="O445" s="13">
        <v>0</v>
      </c>
      <c r="P445" s="13">
        <f t="shared" si="49"/>
        <v>5</v>
      </c>
      <c r="Q445" s="10">
        <v>0</v>
      </c>
    </row>
    <row r="446" spans="1:17" s="9" customFormat="1" ht="16.5" customHeight="1">
      <c r="A446" s="13" t="s">
        <v>39</v>
      </c>
      <c r="B446" s="13">
        <f t="shared" ref="B446:B545" si="50">D446*1000000+E446*100000+F446*1000+G446</f>
        <v>4222100</v>
      </c>
      <c r="C446" s="13" t="str">
        <f>CONCATENATE(VLOOKUP(I446,Sheet2!$D:$F,3,FALSE),"：位置",E446)</f>
        <v>英雄狩猎：位置2</v>
      </c>
      <c r="D446" s="13">
        <v>4</v>
      </c>
      <c r="E446" s="13">
        <v>2</v>
      </c>
      <c r="F446" s="13">
        <v>22</v>
      </c>
      <c r="G446" s="13">
        <v>100</v>
      </c>
      <c r="H446" s="13">
        <v>1</v>
      </c>
      <c r="I446" s="13">
        <v>22</v>
      </c>
      <c r="J446" s="13">
        <f>IFERROR(INDEX(Sheet3!E:E,MATCH(C446,Sheet3!A:A,0)),G446*10+H446*100)</f>
        <v>1100</v>
      </c>
      <c r="K446" s="13">
        <v>0</v>
      </c>
      <c r="L446" s="13">
        <f>IFERROR(INDEX(Sheet3!G:G,MATCH(C446,Sheet3!A:A,0)),G446*10+20000)</f>
        <v>21000</v>
      </c>
      <c r="M446" s="13">
        <v>1</v>
      </c>
      <c r="N446" s="13">
        <f>VLOOKUP(M446,Sheet2!I:J,2,0)</f>
        <v>3000</v>
      </c>
      <c r="O446" s="13">
        <v>0</v>
      </c>
      <c r="P446" s="13">
        <f t="shared" ref="P446:P545" si="51">M446</f>
        <v>1</v>
      </c>
      <c r="Q446" s="10">
        <v>0</v>
      </c>
    </row>
    <row r="447" spans="1:17" s="9" customFormat="1" ht="16.5" customHeight="1">
      <c r="A447" s="13" t="s">
        <v>39</v>
      </c>
      <c r="B447" s="13">
        <f t="shared" si="50"/>
        <v>4222200</v>
      </c>
      <c r="C447" s="13" t="str">
        <f>CONCATENATE(VLOOKUP(I447,Sheet2!$D:$F,3,FALSE),"：位置",E447)</f>
        <v>英雄狩猎：位置2</v>
      </c>
      <c r="D447" s="13">
        <v>4</v>
      </c>
      <c r="E447" s="13">
        <v>2</v>
      </c>
      <c r="F447" s="13">
        <v>22</v>
      </c>
      <c r="G447" s="13">
        <v>200</v>
      </c>
      <c r="H447" s="13">
        <v>1</v>
      </c>
      <c r="I447" s="13">
        <v>22</v>
      </c>
      <c r="J447" s="13">
        <f>IFERROR(INDEX(Sheet3!E:E,MATCH(C447,Sheet3!A:A,0)),G447*10+H447*100)</f>
        <v>2100</v>
      </c>
      <c r="K447" s="13">
        <v>0</v>
      </c>
      <c r="L447" s="13">
        <f>IFERROR(INDEX(Sheet3!G:G,MATCH(C447,Sheet3!A:A,0)),G447*10+20000)</f>
        <v>22000</v>
      </c>
      <c r="M447" s="13">
        <v>2</v>
      </c>
      <c r="N447" s="13">
        <f>VLOOKUP(M447,Sheet2!I:J,2,0)</f>
        <v>3500</v>
      </c>
      <c r="O447" s="13">
        <v>0</v>
      </c>
      <c r="P447" s="13">
        <f t="shared" si="51"/>
        <v>2</v>
      </c>
      <c r="Q447" s="10">
        <v>0</v>
      </c>
    </row>
    <row r="448" spans="1:17" s="9" customFormat="1" ht="16.5" customHeight="1">
      <c r="A448" s="13" t="s">
        <v>39</v>
      </c>
      <c r="B448" s="13">
        <f t="shared" si="50"/>
        <v>4222300</v>
      </c>
      <c r="C448" s="13" t="str">
        <f>CONCATENATE(VLOOKUP(I448,Sheet2!$D:$F,3,FALSE),"：位置",E448)</f>
        <v>英雄狩猎：位置2</v>
      </c>
      <c r="D448" s="13">
        <v>4</v>
      </c>
      <c r="E448" s="13">
        <v>2</v>
      </c>
      <c r="F448" s="13">
        <v>22</v>
      </c>
      <c r="G448" s="13">
        <v>300</v>
      </c>
      <c r="H448" s="13">
        <v>1</v>
      </c>
      <c r="I448" s="13">
        <v>22</v>
      </c>
      <c r="J448" s="13">
        <f>IFERROR(INDEX(Sheet3!E:E,MATCH(C448,Sheet3!A:A,0)),G448*10+H448*100)</f>
        <v>3100</v>
      </c>
      <c r="K448" s="13">
        <v>0</v>
      </c>
      <c r="L448" s="13">
        <f>IFERROR(INDEX(Sheet3!G:G,MATCH(C448,Sheet3!A:A,0)),G448*10+20000)</f>
        <v>23000</v>
      </c>
      <c r="M448" s="13">
        <v>3</v>
      </c>
      <c r="N448" s="13">
        <f>VLOOKUP(M448,Sheet2!I:J,2,0)</f>
        <v>4000</v>
      </c>
      <c r="O448" s="13">
        <v>0</v>
      </c>
      <c r="P448" s="13">
        <f t="shared" si="51"/>
        <v>3</v>
      </c>
      <c r="Q448" s="10">
        <v>0</v>
      </c>
    </row>
    <row r="449" spans="1:17" s="9" customFormat="1" ht="16.5" customHeight="1">
      <c r="A449" s="13" t="s">
        <v>39</v>
      </c>
      <c r="B449" s="13">
        <f t="shared" si="50"/>
        <v>4222400</v>
      </c>
      <c r="C449" s="13" t="str">
        <f>CONCATENATE(VLOOKUP(I449,Sheet2!$D:$F,3,FALSE),"：位置",E449)</f>
        <v>英雄狩猎：位置2</v>
      </c>
      <c r="D449" s="13">
        <v>4</v>
      </c>
      <c r="E449" s="13">
        <v>2</v>
      </c>
      <c r="F449" s="13">
        <v>22</v>
      </c>
      <c r="G449" s="13">
        <v>400</v>
      </c>
      <c r="H449" s="13">
        <v>1</v>
      </c>
      <c r="I449" s="13">
        <v>22</v>
      </c>
      <c r="J449" s="13">
        <f>IFERROR(INDEX(Sheet3!E:E,MATCH(C449,Sheet3!A:A,0)),G449*10+H449*100)</f>
        <v>4100</v>
      </c>
      <c r="K449" s="13">
        <v>0</v>
      </c>
      <c r="L449" s="13">
        <f>IFERROR(INDEX(Sheet3!G:G,MATCH(C449,Sheet3!A:A,0)),G449*10+20000)</f>
        <v>24000</v>
      </c>
      <c r="M449" s="13">
        <v>4</v>
      </c>
      <c r="N449" s="13">
        <f>VLOOKUP(M449,Sheet2!I:J,2,0)</f>
        <v>4500</v>
      </c>
      <c r="O449" s="13">
        <v>0</v>
      </c>
      <c r="P449" s="13">
        <f t="shared" si="51"/>
        <v>4</v>
      </c>
      <c r="Q449" s="10">
        <v>0</v>
      </c>
    </row>
    <row r="450" spans="1:17" s="9" customFormat="1" ht="16.5" customHeight="1">
      <c r="A450" s="13" t="s">
        <v>39</v>
      </c>
      <c r="B450" s="13">
        <f t="shared" si="50"/>
        <v>4222500</v>
      </c>
      <c r="C450" s="13" t="str">
        <f>CONCATENATE(VLOOKUP(I450,Sheet2!$D:$F,3,FALSE),"：位置",E450)</f>
        <v>英雄狩猎：位置2</v>
      </c>
      <c r="D450" s="13">
        <v>4</v>
      </c>
      <c r="E450" s="13">
        <v>2</v>
      </c>
      <c r="F450" s="13">
        <v>22</v>
      </c>
      <c r="G450" s="13">
        <v>500</v>
      </c>
      <c r="H450" s="13">
        <v>1</v>
      </c>
      <c r="I450" s="13">
        <v>22</v>
      </c>
      <c r="J450" s="13">
        <f>IFERROR(INDEX(Sheet3!E:E,MATCH(C450,Sheet3!A:A,0)),G450*10+H450*100)</f>
        <v>5100</v>
      </c>
      <c r="K450" s="13">
        <v>0</v>
      </c>
      <c r="L450" s="13">
        <f>IFERROR(INDEX(Sheet3!G:G,MATCH(C450,Sheet3!A:A,0)),G450*10+20000)</f>
        <v>25000</v>
      </c>
      <c r="M450" s="13">
        <v>5</v>
      </c>
      <c r="N450" s="13">
        <f>VLOOKUP(M450,Sheet2!I:J,2,0)</f>
        <v>5000</v>
      </c>
      <c r="O450" s="13">
        <v>0</v>
      </c>
      <c r="P450" s="13">
        <f t="shared" si="51"/>
        <v>5</v>
      </c>
      <c r="Q450" s="10">
        <v>0</v>
      </c>
    </row>
    <row r="451" spans="1:17" s="9" customFormat="1" ht="16.5" customHeight="1">
      <c r="A451" s="13" t="s">
        <v>39</v>
      </c>
      <c r="B451" s="13">
        <f t="shared" si="50"/>
        <v>4322100</v>
      </c>
      <c r="C451" s="13" t="str">
        <f>CONCATENATE(VLOOKUP(I451,Sheet2!$D:$F,3,FALSE),"：位置",E451)</f>
        <v>英雄狩猎：位置3</v>
      </c>
      <c r="D451" s="13">
        <v>4</v>
      </c>
      <c r="E451" s="13">
        <v>3</v>
      </c>
      <c r="F451" s="13">
        <v>22</v>
      </c>
      <c r="G451" s="13">
        <v>100</v>
      </c>
      <c r="H451" s="13">
        <v>2</v>
      </c>
      <c r="I451" s="13">
        <v>22</v>
      </c>
      <c r="J451" s="13">
        <f>IFERROR(INDEX(Sheet3!E:E,MATCH(C451,Sheet3!A:A,0)),G451*10+H451*100)</f>
        <v>1200</v>
      </c>
      <c r="K451" s="13">
        <v>0</v>
      </c>
      <c r="L451" s="13">
        <f>IFERROR(INDEX(Sheet3!G:G,MATCH(C451,Sheet3!A:A,0)),G451*10+20000)</f>
        <v>21000</v>
      </c>
      <c r="M451" s="13">
        <v>1</v>
      </c>
      <c r="N451" s="13">
        <f>VLOOKUP(M451,Sheet2!I:J,2,0)</f>
        <v>3000</v>
      </c>
      <c r="O451" s="13">
        <v>0</v>
      </c>
      <c r="P451" s="13">
        <f t="shared" si="51"/>
        <v>1</v>
      </c>
      <c r="Q451" s="10">
        <v>0</v>
      </c>
    </row>
    <row r="452" spans="1:17" s="9" customFormat="1" ht="16.5" customHeight="1">
      <c r="A452" s="13" t="s">
        <v>39</v>
      </c>
      <c r="B452" s="13">
        <f t="shared" si="50"/>
        <v>4322200</v>
      </c>
      <c r="C452" s="13" t="str">
        <f>CONCATENATE(VLOOKUP(I452,Sheet2!$D:$F,3,FALSE),"：位置",E452)</f>
        <v>英雄狩猎：位置3</v>
      </c>
      <c r="D452" s="13">
        <v>4</v>
      </c>
      <c r="E452" s="13">
        <v>3</v>
      </c>
      <c r="F452" s="13">
        <v>22</v>
      </c>
      <c r="G452" s="13">
        <v>200</v>
      </c>
      <c r="H452" s="13">
        <v>2</v>
      </c>
      <c r="I452" s="13">
        <v>22</v>
      </c>
      <c r="J452" s="13">
        <f>IFERROR(INDEX(Sheet3!E:E,MATCH(C452,Sheet3!A:A,0)),G452*10+H452*100)</f>
        <v>2200</v>
      </c>
      <c r="K452" s="13">
        <v>0</v>
      </c>
      <c r="L452" s="13">
        <f>IFERROR(INDEX(Sheet3!G:G,MATCH(C452,Sheet3!A:A,0)),G452*10+20000)</f>
        <v>22000</v>
      </c>
      <c r="M452" s="13">
        <v>2</v>
      </c>
      <c r="N452" s="13">
        <f>VLOOKUP(M452,Sheet2!I:J,2,0)</f>
        <v>3500</v>
      </c>
      <c r="O452" s="13">
        <v>0</v>
      </c>
      <c r="P452" s="13">
        <f t="shared" si="51"/>
        <v>2</v>
      </c>
      <c r="Q452" s="10">
        <v>0</v>
      </c>
    </row>
    <row r="453" spans="1:17" s="9" customFormat="1" ht="16.5" customHeight="1">
      <c r="A453" s="13" t="s">
        <v>39</v>
      </c>
      <c r="B453" s="13">
        <f t="shared" si="50"/>
        <v>4322300</v>
      </c>
      <c r="C453" s="13" t="str">
        <f>CONCATENATE(VLOOKUP(I453,Sheet2!$D:$F,3,FALSE),"：位置",E453)</f>
        <v>英雄狩猎：位置3</v>
      </c>
      <c r="D453" s="13">
        <v>4</v>
      </c>
      <c r="E453" s="13">
        <v>3</v>
      </c>
      <c r="F453" s="13">
        <v>22</v>
      </c>
      <c r="G453" s="13">
        <v>300</v>
      </c>
      <c r="H453" s="13">
        <v>2</v>
      </c>
      <c r="I453" s="13">
        <v>22</v>
      </c>
      <c r="J453" s="13">
        <f>IFERROR(INDEX(Sheet3!E:E,MATCH(C453,Sheet3!A:A,0)),G453*10+H453*100)</f>
        <v>3200</v>
      </c>
      <c r="K453" s="13">
        <v>0</v>
      </c>
      <c r="L453" s="13">
        <f>IFERROR(INDEX(Sheet3!G:G,MATCH(C453,Sheet3!A:A,0)),G453*10+20000)</f>
        <v>23000</v>
      </c>
      <c r="M453" s="13">
        <v>3</v>
      </c>
      <c r="N453" s="13">
        <f>VLOOKUP(M453,Sheet2!I:J,2,0)</f>
        <v>4000</v>
      </c>
      <c r="O453" s="13">
        <v>0</v>
      </c>
      <c r="P453" s="13">
        <f t="shared" si="51"/>
        <v>3</v>
      </c>
      <c r="Q453" s="10">
        <v>0</v>
      </c>
    </row>
    <row r="454" spans="1:17" s="9" customFormat="1" ht="16.5" customHeight="1">
      <c r="A454" s="13" t="s">
        <v>39</v>
      </c>
      <c r="B454" s="13">
        <f t="shared" si="50"/>
        <v>4322400</v>
      </c>
      <c r="C454" s="13" t="str">
        <f>CONCATENATE(VLOOKUP(I454,Sheet2!$D:$F,3,FALSE),"：位置",E454)</f>
        <v>英雄狩猎：位置3</v>
      </c>
      <c r="D454" s="13">
        <v>4</v>
      </c>
      <c r="E454" s="13">
        <v>3</v>
      </c>
      <c r="F454" s="13">
        <v>22</v>
      </c>
      <c r="G454" s="13">
        <v>400</v>
      </c>
      <c r="H454" s="13">
        <v>2</v>
      </c>
      <c r="I454" s="13">
        <v>22</v>
      </c>
      <c r="J454" s="13">
        <f>IFERROR(INDEX(Sheet3!E:E,MATCH(C454,Sheet3!A:A,0)),G454*10+H454*100)</f>
        <v>4200</v>
      </c>
      <c r="K454" s="13">
        <v>0</v>
      </c>
      <c r="L454" s="13">
        <f>IFERROR(INDEX(Sheet3!G:G,MATCH(C454,Sheet3!A:A,0)),G454*10+20000)</f>
        <v>24000</v>
      </c>
      <c r="M454" s="13">
        <v>4</v>
      </c>
      <c r="N454" s="13">
        <f>VLOOKUP(M454,Sheet2!I:J,2,0)</f>
        <v>4500</v>
      </c>
      <c r="O454" s="13">
        <v>0</v>
      </c>
      <c r="P454" s="13">
        <f t="shared" si="51"/>
        <v>4</v>
      </c>
      <c r="Q454" s="10">
        <v>0</v>
      </c>
    </row>
    <row r="455" spans="1:17" s="9" customFormat="1" ht="16.5" customHeight="1">
      <c r="A455" s="13" t="s">
        <v>39</v>
      </c>
      <c r="B455" s="13">
        <f t="shared" si="50"/>
        <v>4322500</v>
      </c>
      <c r="C455" s="13" t="str">
        <f>CONCATENATE(VLOOKUP(I455,Sheet2!$D:$F,3,FALSE),"：位置",E455)</f>
        <v>英雄狩猎：位置3</v>
      </c>
      <c r="D455" s="13">
        <v>4</v>
      </c>
      <c r="E455" s="13">
        <v>3</v>
      </c>
      <c r="F455" s="13">
        <v>22</v>
      </c>
      <c r="G455" s="13">
        <v>500</v>
      </c>
      <c r="H455" s="13">
        <v>2</v>
      </c>
      <c r="I455" s="13">
        <v>22</v>
      </c>
      <c r="J455" s="13">
        <f>IFERROR(INDEX(Sheet3!E:E,MATCH(C455,Sheet3!A:A,0)),G455*10+H455*100)</f>
        <v>5200</v>
      </c>
      <c r="K455" s="13">
        <v>0</v>
      </c>
      <c r="L455" s="13">
        <f>IFERROR(INDEX(Sheet3!G:G,MATCH(C455,Sheet3!A:A,0)),G455*10+20000)</f>
        <v>25000</v>
      </c>
      <c r="M455" s="13">
        <v>5</v>
      </c>
      <c r="N455" s="13">
        <f>VLOOKUP(M455,Sheet2!I:J,2,0)</f>
        <v>5000</v>
      </c>
      <c r="O455" s="13">
        <v>0</v>
      </c>
      <c r="P455" s="13">
        <f t="shared" si="51"/>
        <v>5</v>
      </c>
      <c r="Q455" s="10">
        <v>0</v>
      </c>
    </row>
    <row r="456" spans="1:17" s="9" customFormat="1" ht="16.5" customHeight="1">
      <c r="A456" s="13" t="s">
        <v>39</v>
      </c>
      <c r="B456" s="13">
        <f t="shared" si="50"/>
        <v>4422100</v>
      </c>
      <c r="C456" s="13" t="str">
        <f>CONCATENATE(VLOOKUP(I456,Sheet2!$D:$F,3,FALSE),"：位置",E456)</f>
        <v>英雄狩猎：位置4</v>
      </c>
      <c r="D456" s="13">
        <v>4</v>
      </c>
      <c r="E456" s="13">
        <v>4</v>
      </c>
      <c r="F456" s="13">
        <v>22</v>
      </c>
      <c r="G456" s="13">
        <v>100</v>
      </c>
      <c r="H456" s="13">
        <v>3</v>
      </c>
      <c r="I456" s="13">
        <v>22</v>
      </c>
      <c r="J456" s="13">
        <f>IFERROR(INDEX(Sheet3!E:E,MATCH(C456,Sheet3!A:A,0)),G456*10+H456*100)</f>
        <v>1300</v>
      </c>
      <c r="K456" s="13">
        <v>0</v>
      </c>
      <c r="L456" s="13">
        <f>IFERROR(INDEX(Sheet3!G:G,MATCH(C456,Sheet3!A:A,0)),G456*10+20000)</f>
        <v>21000</v>
      </c>
      <c r="M456" s="13">
        <v>1</v>
      </c>
      <c r="N456" s="13">
        <f>VLOOKUP(M456,Sheet2!I:J,2,0)</f>
        <v>3000</v>
      </c>
      <c r="O456" s="13">
        <v>0</v>
      </c>
      <c r="P456" s="13">
        <f t="shared" si="51"/>
        <v>1</v>
      </c>
      <c r="Q456" s="10">
        <v>0</v>
      </c>
    </row>
    <row r="457" spans="1:17" s="9" customFormat="1" ht="16.5" customHeight="1">
      <c r="A457" s="13" t="s">
        <v>39</v>
      </c>
      <c r="B457" s="13">
        <f t="shared" si="50"/>
        <v>4422200</v>
      </c>
      <c r="C457" s="13" t="str">
        <f>CONCATENATE(VLOOKUP(I457,Sheet2!$D:$F,3,FALSE),"：位置",E457)</f>
        <v>英雄狩猎：位置4</v>
      </c>
      <c r="D457" s="13">
        <v>4</v>
      </c>
      <c r="E457" s="13">
        <v>4</v>
      </c>
      <c r="F457" s="13">
        <v>22</v>
      </c>
      <c r="G457" s="13">
        <v>200</v>
      </c>
      <c r="H457" s="13">
        <v>3</v>
      </c>
      <c r="I457" s="13">
        <v>22</v>
      </c>
      <c r="J457" s="13">
        <f>IFERROR(INDEX(Sheet3!E:E,MATCH(C457,Sheet3!A:A,0)),G457*10+H457*100)</f>
        <v>2300</v>
      </c>
      <c r="K457" s="13">
        <v>0</v>
      </c>
      <c r="L457" s="13">
        <f>IFERROR(INDEX(Sheet3!G:G,MATCH(C457,Sheet3!A:A,0)),G457*10+20000)</f>
        <v>22000</v>
      </c>
      <c r="M457" s="13">
        <v>2</v>
      </c>
      <c r="N457" s="13">
        <f>VLOOKUP(M457,Sheet2!I:J,2,0)</f>
        <v>3500</v>
      </c>
      <c r="O457" s="13">
        <v>0</v>
      </c>
      <c r="P457" s="13">
        <f t="shared" si="51"/>
        <v>2</v>
      </c>
      <c r="Q457" s="10">
        <v>0</v>
      </c>
    </row>
    <row r="458" spans="1:17" s="9" customFormat="1" ht="16.5" customHeight="1">
      <c r="A458" s="13" t="s">
        <v>39</v>
      </c>
      <c r="B458" s="13">
        <f t="shared" si="50"/>
        <v>4422300</v>
      </c>
      <c r="C458" s="13" t="str">
        <f>CONCATENATE(VLOOKUP(I458,Sheet2!$D:$F,3,FALSE),"：位置",E458)</f>
        <v>英雄狩猎：位置4</v>
      </c>
      <c r="D458" s="13">
        <v>4</v>
      </c>
      <c r="E458" s="13">
        <v>4</v>
      </c>
      <c r="F458" s="13">
        <v>22</v>
      </c>
      <c r="G458" s="13">
        <v>300</v>
      </c>
      <c r="H458" s="13">
        <v>3</v>
      </c>
      <c r="I458" s="13">
        <v>22</v>
      </c>
      <c r="J458" s="13">
        <f>IFERROR(INDEX(Sheet3!E:E,MATCH(C458,Sheet3!A:A,0)),G458*10+H458*100)</f>
        <v>3300</v>
      </c>
      <c r="K458" s="13">
        <v>0</v>
      </c>
      <c r="L458" s="13">
        <f>IFERROR(INDEX(Sheet3!G:G,MATCH(C458,Sheet3!A:A,0)),G458*10+20000)</f>
        <v>23000</v>
      </c>
      <c r="M458" s="13">
        <v>3</v>
      </c>
      <c r="N458" s="13">
        <f>VLOOKUP(M458,Sheet2!I:J,2,0)</f>
        <v>4000</v>
      </c>
      <c r="O458" s="13">
        <v>0</v>
      </c>
      <c r="P458" s="13">
        <f t="shared" si="51"/>
        <v>3</v>
      </c>
      <c r="Q458" s="10">
        <v>0</v>
      </c>
    </row>
    <row r="459" spans="1:17" s="9" customFormat="1" ht="16.5" customHeight="1">
      <c r="A459" s="13" t="s">
        <v>39</v>
      </c>
      <c r="B459" s="13">
        <f t="shared" si="50"/>
        <v>4422400</v>
      </c>
      <c r="C459" s="13" t="str">
        <f>CONCATENATE(VLOOKUP(I459,Sheet2!$D:$F,3,FALSE),"：位置",E459)</f>
        <v>英雄狩猎：位置4</v>
      </c>
      <c r="D459" s="13">
        <v>4</v>
      </c>
      <c r="E459" s="13">
        <v>4</v>
      </c>
      <c r="F459" s="13">
        <v>22</v>
      </c>
      <c r="G459" s="13">
        <v>400</v>
      </c>
      <c r="H459" s="13">
        <v>3</v>
      </c>
      <c r="I459" s="13">
        <v>22</v>
      </c>
      <c r="J459" s="13">
        <f>IFERROR(INDEX(Sheet3!E:E,MATCH(C459,Sheet3!A:A,0)),G459*10+H459*100)</f>
        <v>4300</v>
      </c>
      <c r="K459" s="13">
        <v>0</v>
      </c>
      <c r="L459" s="13">
        <f>IFERROR(INDEX(Sheet3!G:G,MATCH(C459,Sheet3!A:A,0)),G459*10+20000)</f>
        <v>24000</v>
      </c>
      <c r="M459" s="13">
        <v>4</v>
      </c>
      <c r="N459" s="13">
        <f>VLOOKUP(M459,Sheet2!I:J,2,0)</f>
        <v>4500</v>
      </c>
      <c r="O459" s="13">
        <v>0</v>
      </c>
      <c r="P459" s="13">
        <f t="shared" si="51"/>
        <v>4</v>
      </c>
      <c r="Q459" s="10">
        <v>0</v>
      </c>
    </row>
    <row r="460" spans="1:17" s="9" customFormat="1" ht="16.5" customHeight="1">
      <c r="A460" s="13" t="s">
        <v>39</v>
      </c>
      <c r="B460" s="13">
        <f t="shared" si="50"/>
        <v>4422500</v>
      </c>
      <c r="C460" s="13" t="str">
        <f>CONCATENATE(VLOOKUP(I460,Sheet2!$D:$F,3,FALSE),"：位置",E460)</f>
        <v>英雄狩猎：位置4</v>
      </c>
      <c r="D460" s="13">
        <v>4</v>
      </c>
      <c r="E460" s="13">
        <v>4</v>
      </c>
      <c r="F460" s="13">
        <v>22</v>
      </c>
      <c r="G460" s="13">
        <v>500</v>
      </c>
      <c r="H460" s="13">
        <v>3</v>
      </c>
      <c r="I460" s="13">
        <v>22</v>
      </c>
      <c r="J460" s="13">
        <f>IFERROR(INDEX(Sheet3!E:E,MATCH(C460,Sheet3!A:A,0)),G460*10+H460*100)</f>
        <v>5300</v>
      </c>
      <c r="K460" s="13">
        <v>0</v>
      </c>
      <c r="L460" s="13">
        <f>IFERROR(INDEX(Sheet3!G:G,MATCH(C460,Sheet3!A:A,0)),G460*10+20000)</f>
        <v>25000</v>
      </c>
      <c r="M460" s="13">
        <v>5</v>
      </c>
      <c r="N460" s="13">
        <f>VLOOKUP(M460,Sheet2!I:J,2,0)</f>
        <v>5000</v>
      </c>
      <c r="O460" s="13">
        <v>0</v>
      </c>
      <c r="P460" s="13">
        <f t="shared" si="51"/>
        <v>5</v>
      </c>
      <c r="Q460" s="10">
        <v>0</v>
      </c>
    </row>
    <row r="461" spans="1:17" s="9" customFormat="1" ht="16.5" customHeight="1">
      <c r="A461" s="13" t="s">
        <v>39</v>
      </c>
      <c r="B461" s="13">
        <f t="shared" ref="B461" si="52">D461*1000000+E461*100000+F461*1000+G461</f>
        <v>4223500</v>
      </c>
      <c r="C461" s="13" t="s">
        <v>140</v>
      </c>
      <c r="D461" s="13">
        <v>4</v>
      </c>
      <c r="E461" s="13">
        <v>2</v>
      </c>
      <c r="F461" s="13">
        <v>23</v>
      </c>
      <c r="G461" s="13">
        <v>500</v>
      </c>
      <c r="H461" s="13">
        <v>1</v>
      </c>
      <c r="I461" s="13">
        <v>23</v>
      </c>
      <c r="J461" s="13">
        <f>IFERROR(INDEX(Sheet3!E:E,MATCH(C461,Sheet3!A:A,0)),G461*10+H461*100)</f>
        <v>313001</v>
      </c>
      <c r="K461" s="13">
        <v>0</v>
      </c>
      <c r="L461" s="13">
        <f>IFERROR(INDEX(Sheet3!G:G,MATCH(C461,Sheet3!A:A,0)),G461*10+20000)</f>
        <v>320001</v>
      </c>
      <c r="M461" s="13">
        <v>5</v>
      </c>
      <c r="N461" s="13">
        <f>VLOOKUP(M461,Sheet2!I:J,2,0)</f>
        <v>5000</v>
      </c>
      <c r="O461" s="13">
        <v>0</v>
      </c>
      <c r="P461" s="13">
        <f t="shared" ref="P461" si="53">M461</f>
        <v>5</v>
      </c>
      <c r="Q461" s="13">
        <v>0</v>
      </c>
    </row>
    <row r="462" spans="1:17" s="9" customFormat="1" ht="16.5" customHeight="1">
      <c r="A462" s="13" t="s">
        <v>39</v>
      </c>
      <c r="B462" s="13">
        <f t="shared" ref="B462" si="54">D462*1000000+E462*100000+F462*1000+G462</f>
        <v>4223501</v>
      </c>
      <c r="C462" s="13" t="s">
        <v>133</v>
      </c>
      <c r="D462" s="13">
        <v>4</v>
      </c>
      <c r="E462" s="13">
        <v>2</v>
      </c>
      <c r="F462" s="13">
        <v>23</v>
      </c>
      <c r="G462" s="13">
        <v>501</v>
      </c>
      <c r="H462" s="13">
        <v>1</v>
      </c>
      <c r="I462" s="13">
        <v>23</v>
      </c>
      <c r="J462" s="13">
        <f>IFERROR(INDEX(Sheet3!E:E,MATCH(C462,Sheet3!A:A,0)),G462*10+H462*100)</f>
        <v>314001</v>
      </c>
      <c r="K462" s="13">
        <v>0</v>
      </c>
      <c r="L462" s="13">
        <f>IFERROR(INDEX(Sheet3!G:G,MATCH(C462,Sheet3!A:A,0)),G462*10+20000)</f>
        <v>320001</v>
      </c>
      <c r="M462" s="13">
        <v>5</v>
      </c>
      <c r="N462" s="13">
        <f>VLOOKUP(M462,Sheet2!I:J,2,0)</f>
        <v>5000</v>
      </c>
      <c r="O462" s="13">
        <v>0</v>
      </c>
      <c r="P462" s="13">
        <f t="shared" ref="P462" si="55">M462</f>
        <v>5</v>
      </c>
      <c r="Q462" s="13">
        <v>0</v>
      </c>
    </row>
    <row r="463" spans="1:17" s="9" customFormat="1" ht="16.5" customHeight="1">
      <c r="A463" s="13" t="s">
        <v>39</v>
      </c>
      <c r="B463" s="13">
        <f t="shared" ref="B463" si="56">D463*1000000+E463*100000+F463*1000+G463</f>
        <v>4323500</v>
      </c>
      <c r="C463" s="13" t="s">
        <v>141</v>
      </c>
      <c r="D463" s="13">
        <v>4</v>
      </c>
      <c r="E463" s="13">
        <v>3</v>
      </c>
      <c r="F463" s="13">
        <v>23</v>
      </c>
      <c r="G463" s="13">
        <v>500</v>
      </c>
      <c r="H463" s="13">
        <v>2</v>
      </c>
      <c r="I463" s="13">
        <v>23</v>
      </c>
      <c r="J463" s="13">
        <f>IFERROR(INDEX(Sheet3!E:E,MATCH(C463,Sheet3!A:A,0)),G463*10+H463*100)</f>
        <v>315001</v>
      </c>
      <c r="K463" s="13">
        <v>0</v>
      </c>
      <c r="L463" s="13">
        <f>IFERROR(INDEX(Sheet3!G:G,MATCH(C463,Sheet3!A:A,0)),G463*10+20000)</f>
        <v>320001</v>
      </c>
      <c r="M463" s="13">
        <v>5</v>
      </c>
      <c r="N463" s="13">
        <f>VLOOKUP(M463,Sheet2!I:J,2,0)</f>
        <v>5000</v>
      </c>
      <c r="O463" s="13">
        <v>0</v>
      </c>
      <c r="P463" s="13">
        <f t="shared" ref="P463" si="57">M463</f>
        <v>5</v>
      </c>
      <c r="Q463" s="13">
        <v>0</v>
      </c>
    </row>
    <row r="464" spans="1:17" s="9" customFormat="1" ht="16.5" customHeight="1">
      <c r="A464" s="13" t="s">
        <v>39</v>
      </c>
      <c r="B464" s="13">
        <f t="shared" ref="B464" si="58">D464*1000000+E464*100000+F464*1000+G464</f>
        <v>4323501</v>
      </c>
      <c r="C464" s="13" t="s">
        <v>142</v>
      </c>
      <c r="D464" s="13">
        <v>4</v>
      </c>
      <c r="E464" s="13">
        <v>3</v>
      </c>
      <c r="F464" s="13">
        <v>23</v>
      </c>
      <c r="G464" s="13">
        <v>501</v>
      </c>
      <c r="H464" s="13">
        <v>2</v>
      </c>
      <c r="I464" s="13">
        <v>23</v>
      </c>
      <c r="J464" s="13">
        <f>IFERROR(INDEX(Sheet3!E:E,MATCH(C464,Sheet3!A:A,0)),G464*10+H464*100)</f>
        <v>316001</v>
      </c>
      <c r="K464" s="13">
        <v>0</v>
      </c>
      <c r="L464" s="13">
        <f>IFERROR(INDEX(Sheet3!G:G,MATCH(C464,Sheet3!A:A,0)),G464*10+20000)</f>
        <v>320001</v>
      </c>
      <c r="M464" s="13">
        <v>5</v>
      </c>
      <c r="N464" s="13">
        <f>VLOOKUP(M464,Sheet2!I:J,2,0)</f>
        <v>5000</v>
      </c>
      <c r="O464" s="13">
        <v>0</v>
      </c>
      <c r="P464" s="13">
        <f t="shared" ref="P464" si="59">M464</f>
        <v>5</v>
      </c>
      <c r="Q464" s="13">
        <v>0</v>
      </c>
    </row>
    <row r="465" spans="1:17" s="9" customFormat="1" ht="16.5" customHeight="1">
      <c r="A465" s="13" t="s">
        <v>39</v>
      </c>
      <c r="B465" s="13">
        <f t="shared" ref="B465" si="60">D465*1000000+E465*100000+F465*1000+G465</f>
        <v>4423500</v>
      </c>
      <c r="C465" s="13" t="s">
        <v>143</v>
      </c>
      <c r="D465" s="13">
        <v>4</v>
      </c>
      <c r="E465" s="13">
        <v>4</v>
      </c>
      <c r="F465" s="13">
        <v>23</v>
      </c>
      <c r="G465" s="13">
        <v>500</v>
      </c>
      <c r="H465" s="13">
        <v>3</v>
      </c>
      <c r="I465" s="13">
        <v>23</v>
      </c>
      <c r="J465" s="13">
        <f>IFERROR(INDEX(Sheet3!E:E,MATCH(C465,Sheet3!A:A,0)),G465*10+H465*100)</f>
        <v>317001</v>
      </c>
      <c r="K465" s="13">
        <v>0</v>
      </c>
      <c r="L465" s="13">
        <f>IFERROR(INDEX(Sheet3!G:G,MATCH(C465,Sheet3!A:A,0)),G465*10+20000)</f>
        <v>320001</v>
      </c>
      <c r="M465" s="13">
        <v>5</v>
      </c>
      <c r="N465" s="13">
        <f>VLOOKUP(M465,Sheet2!I:J,2,0)</f>
        <v>5000</v>
      </c>
      <c r="O465" s="13">
        <v>0</v>
      </c>
      <c r="P465" s="13">
        <f t="shared" ref="P465" si="61">M465</f>
        <v>5</v>
      </c>
      <c r="Q465" s="13">
        <v>0</v>
      </c>
    </row>
    <row r="466" spans="1:17" s="9" customFormat="1" ht="16.5" customHeight="1">
      <c r="A466" s="13" t="s">
        <v>39</v>
      </c>
      <c r="B466" s="13">
        <f t="shared" ref="B466:B479" si="62">D466*1000000+E466*100000+F466*1000+G466</f>
        <v>4423501</v>
      </c>
      <c r="C466" s="13" t="s">
        <v>144</v>
      </c>
      <c r="D466" s="13">
        <v>4</v>
      </c>
      <c r="E466" s="13">
        <v>4</v>
      </c>
      <c r="F466" s="13">
        <v>23</v>
      </c>
      <c r="G466" s="13">
        <v>501</v>
      </c>
      <c r="H466" s="13">
        <v>3</v>
      </c>
      <c r="I466" s="13">
        <v>23</v>
      </c>
      <c r="J466" s="13">
        <f>IFERROR(INDEX(Sheet3!E:E,MATCH(C466,Sheet3!A:A,0)),G466*10+H466*100)</f>
        <v>318001</v>
      </c>
      <c r="K466" s="13">
        <v>0</v>
      </c>
      <c r="L466" s="13">
        <f>IFERROR(INDEX(Sheet3!G:G,MATCH(C466,Sheet3!A:A,0)),G466*10+20000)</f>
        <v>320001</v>
      </c>
      <c r="M466" s="13">
        <v>5</v>
      </c>
      <c r="N466" s="13">
        <f>VLOOKUP(M466,Sheet2!I:J,2,0)</f>
        <v>5000</v>
      </c>
      <c r="O466" s="13">
        <v>0</v>
      </c>
      <c r="P466" s="13">
        <f t="shared" ref="P466:P479" si="63">M466</f>
        <v>5</v>
      </c>
      <c r="Q466" s="13">
        <v>0</v>
      </c>
    </row>
    <row r="467" spans="1:17" s="9" customFormat="1" ht="16.5" customHeight="1">
      <c r="A467" s="13" t="s">
        <v>39</v>
      </c>
      <c r="B467" s="13">
        <f t="shared" si="62"/>
        <v>4224500</v>
      </c>
      <c r="C467" s="13" t="str">
        <f>CONCATENATE(VLOOKUP(I467,Sheet2!$D:$F,3,FALSE),"：位置",E467)</f>
        <v>暴走因子：位置2</v>
      </c>
      <c r="D467" s="13">
        <v>4</v>
      </c>
      <c r="E467" s="13">
        <v>2</v>
      </c>
      <c r="F467" s="13">
        <v>24</v>
      </c>
      <c r="G467" s="13">
        <v>500</v>
      </c>
      <c r="H467" s="13">
        <v>1</v>
      </c>
      <c r="I467" s="13">
        <v>24</v>
      </c>
      <c r="J467" s="13">
        <f>IFERROR(INDEX(Sheet3!E:E,MATCH(C467,Sheet3!A:A,0)),G467*10+H467*100)</f>
        <v>5100</v>
      </c>
      <c r="K467" s="13">
        <v>0</v>
      </c>
      <c r="L467" s="13">
        <f>IFERROR(INDEX(Sheet3!G:G,MATCH(C467,Sheet3!A:A,0)),G467*10+20000)</f>
        <v>25000</v>
      </c>
      <c r="M467" s="13">
        <v>5</v>
      </c>
      <c r="N467" s="13">
        <f>VLOOKUP(M467,Sheet2!I:J,2,0)</f>
        <v>5000</v>
      </c>
      <c r="O467" s="13">
        <v>0</v>
      </c>
      <c r="P467" s="13">
        <f t="shared" si="63"/>
        <v>5</v>
      </c>
      <c r="Q467" s="13">
        <v>0</v>
      </c>
    </row>
    <row r="468" spans="1:17" s="9" customFormat="1" ht="16.5" customHeight="1">
      <c r="A468" s="13" t="s">
        <v>39</v>
      </c>
      <c r="B468" s="13">
        <f t="shared" si="62"/>
        <v>4324500</v>
      </c>
      <c r="C468" s="13" t="str">
        <f>CONCATENATE(VLOOKUP(I468,Sheet2!$D:$F,3,FALSE),"：位置",E468)</f>
        <v>暴走因子：位置3</v>
      </c>
      <c r="D468" s="13">
        <v>4</v>
      </c>
      <c r="E468" s="13">
        <v>3</v>
      </c>
      <c r="F468" s="13">
        <v>24</v>
      </c>
      <c r="G468" s="13">
        <v>500</v>
      </c>
      <c r="H468" s="13">
        <v>2</v>
      </c>
      <c r="I468" s="13">
        <v>24</v>
      </c>
      <c r="J468" s="13">
        <f>IFERROR(INDEX(Sheet3!E:E,MATCH(C468,Sheet3!A:A,0)),G468*10+H468*100)</f>
        <v>5200</v>
      </c>
      <c r="K468" s="13">
        <v>0</v>
      </c>
      <c r="L468" s="13">
        <f>IFERROR(INDEX(Sheet3!G:G,MATCH(C468,Sheet3!A:A,0)),G468*10+20000)</f>
        <v>25000</v>
      </c>
      <c r="M468" s="13">
        <v>5</v>
      </c>
      <c r="N468" s="13">
        <f>VLOOKUP(M468,Sheet2!I:J,2,0)</f>
        <v>5000</v>
      </c>
      <c r="O468" s="13">
        <v>0</v>
      </c>
      <c r="P468" s="13">
        <f t="shared" si="63"/>
        <v>5</v>
      </c>
      <c r="Q468" s="13">
        <v>0</v>
      </c>
    </row>
    <row r="469" spans="1:17" s="9" customFormat="1" ht="16.5" customHeight="1">
      <c r="A469" s="13" t="s">
        <v>39</v>
      </c>
      <c r="B469" s="13">
        <f t="shared" si="62"/>
        <v>4424500</v>
      </c>
      <c r="C469" s="13" t="str">
        <f>CONCATENATE(VLOOKUP(I469,Sheet2!$D:$F,3,FALSE),"：位置",E469)</f>
        <v>暴走因子：位置4</v>
      </c>
      <c r="D469" s="13">
        <v>4</v>
      </c>
      <c r="E469" s="13">
        <v>4</v>
      </c>
      <c r="F469" s="13">
        <v>24</v>
      </c>
      <c r="G469" s="13">
        <v>500</v>
      </c>
      <c r="H469" s="13">
        <v>3</v>
      </c>
      <c r="I469" s="13">
        <v>24</v>
      </c>
      <c r="J469" s="13">
        <f>IFERROR(INDEX(Sheet3!E:E,MATCH(C469,Sheet3!A:A,0)),G469*10+H469*100)</f>
        <v>5300</v>
      </c>
      <c r="K469" s="13">
        <v>0</v>
      </c>
      <c r="L469" s="13">
        <f>IFERROR(INDEX(Sheet3!G:G,MATCH(C469,Sheet3!A:A,0)),G469*10+20000)</f>
        <v>25000</v>
      </c>
      <c r="M469" s="13">
        <v>5</v>
      </c>
      <c r="N469" s="13">
        <f>VLOOKUP(M469,Sheet2!I:J,2,0)</f>
        <v>5000</v>
      </c>
      <c r="O469" s="13">
        <v>0</v>
      </c>
      <c r="P469" s="13">
        <f t="shared" si="63"/>
        <v>5</v>
      </c>
      <c r="Q469" s="13">
        <v>0</v>
      </c>
    </row>
    <row r="470" spans="1:17" s="22" customFormat="1" ht="16.5" customHeight="1">
      <c r="A470" s="6" t="s">
        <v>39</v>
      </c>
      <c r="B470" s="6">
        <f t="shared" ref="B470" si="64">D470*1000000+E470*100000+F470*1000+G470</f>
        <v>4225300</v>
      </c>
      <c r="C470" s="6" t="str">
        <f>CONCATENATE(VLOOKUP(I470,Sheet2!$D:$F,3,FALSE),"：位置",E470)</f>
        <v>冲锋号令：位置2</v>
      </c>
      <c r="D470" s="6">
        <v>4</v>
      </c>
      <c r="E470" s="6">
        <v>2</v>
      </c>
      <c r="F470" s="6">
        <v>25</v>
      </c>
      <c r="G470" s="6">
        <v>300</v>
      </c>
      <c r="H470" s="6">
        <v>1</v>
      </c>
      <c r="I470" s="6">
        <v>25</v>
      </c>
      <c r="J470" s="6">
        <f>IFERROR(INDEX(Sheet3!E:E,MATCH(C470,Sheet3!A:A,0)),G470*10+H470*100)</f>
        <v>3100</v>
      </c>
      <c r="K470" s="6">
        <v>0</v>
      </c>
      <c r="L470" s="6">
        <f>IFERROR(INDEX(Sheet3!G:G,MATCH(C470,Sheet3!A:A,0)),G470*10+20000)</f>
        <v>23000</v>
      </c>
      <c r="M470" s="6">
        <v>3</v>
      </c>
      <c r="N470" s="6">
        <f>VLOOKUP(M470,Sheet2!I:J,2,0)</f>
        <v>4000</v>
      </c>
      <c r="O470" s="6">
        <v>0</v>
      </c>
      <c r="P470" s="6">
        <f t="shared" ref="P470" si="65">M470</f>
        <v>3</v>
      </c>
      <c r="Q470" s="6">
        <v>0</v>
      </c>
    </row>
    <row r="471" spans="1:17" s="22" customFormat="1" ht="16.5" customHeight="1">
      <c r="A471" s="6" t="s">
        <v>39</v>
      </c>
      <c r="B471" s="6">
        <f t="shared" si="62"/>
        <v>4225400</v>
      </c>
      <c r="C471" s="6" t="str">
        <f>CONCATENATE(VLOOKUP(I471,Sheet2!$D:$F,3,FALSE),"：位置",E471)</f>
        <v>冲锋号令：位置2</v>
      </c>
      <c r="D471" s="6">
        <v>4</v>
      </c>
      <c r="E471" s="6">
        <v>2</v>
      </c>
      <c r="F471" s="6">
        <v>25</v>
      </c>
      <c r="G471" s="6">
        <v>400</v>
      </c>
      <c r="H471" s="6">
        <v>1</v>
      </c>
      <c r="I471" s="6">
        <v>25</v>
      </c>
      <c r="J471" s="6">
        <f>IFERROR(INDEX(Sheet3!E:E,MATCH(C471,Sheet3!A:A,0)),G471*10+H471*100)</f>
        <v>4100</v>
      </c>
      <c r="K471" s="6">
        <v>0</v>
      </c>
      <c r="L471" s="6">
        <f>IFERROR(INDEX(Sheet3!G:G,MATCH(C471,Sheet3!A:A,0)),G471*10+20000)</f>
        <v>24000</v>
      </c>
      <c r="M471" s="6">
        <v>4</v>
      </c>
      <c r="N471" s="6">
        <f>VLOOKUP(M471,Sheet2!I:J,2,0)</f>
        <v>4500</v>
      </c>
      <c r="O471" s="6">
        <v>0</v>
      </c>
      <c r="P471" s="6">
        <f t="shared" si="63"/>
        <v>4</v>
      </c>
      <c r="Q471" s="6">
        <v>0</v>
      </c>
    </row>
    <row r="472" spans="1:17" s="22" customFormat="1" ht="16.5" customHeight="1">
      <c r="A472" s="6" t="s">
        <v>39</v>
      </c>
      <c r="B472" s="6">
        <f t="shared" si="62"/>
        <v>4225500</v>
      </c>
      <c r="C472" s="6" t="str">
        <f>CONCATENATE(VLOOKUP(I472,Sheet2!$D:$F,3,FALSE),"：位置",E472)</f>
        <v>冲锋号令：位置2</v>
      </c>
      <c r="D472" s="6">
        <v>4</v>
      </c>
      <c r="E472" s="6">
        <v>2</v>
      </c>
      <c r="F472" s="6">
        <v>25</v>
      </c>
      <c r="G472" s="6">
        <v>500</v>
      </c>
      <c r="H472" s="6">
        <v>1</v>
      </c>
      <c r="I472" s="6">
        <v>25</v>
      </c>
      <c r="J472" s="6">
        <f>IFERROR(INDEX(Sheet3!E:E,MATCH(C472,Sheet3!A:A,0)),G472*10+H472*100)</f>
        <v>5100</v>
      </c>
      <c r="K472" s="6">
        <v>0</v>
      </c>
      <c r="L472" s="6">
        <f>IFERROR(INDEX(Sheet3!G:G,MATCH(C472,Sheet3!A:A,0)),G472*10+20000)</f>
        <v>25000</v>
      </c>
      <c r="M472" s="6">
        <v>5</v>
      </c>
      <c r="N472" s="6">
        <f>VLOOKUP(M472,Sheet2!I:J,2,0)</f>
        <v>5000</v>
      </c>
      <c r="O472" s="6">
        <v>0</v>
      </c>
      <c r="P472" s="6">
        <f t="shared" si="63"/>
        <v>5</v>
      </c>
      <c r="Q472" s="6">
        <v>0</v>
      </c>
    </row>
    <row r="473" spans="1:17" s="22" customFormat="1" ht="16.5" customHeight="1">
      <c r="A473" s="6" t="s">
        <v>39</v>
      </c>
      <c r="B473" s="6">
        <f t="shared" ref="B473" si="66">D473*1000000+E473*100000+F473*1000+G473</f>
        <v>4325300</v>
      </c>
      <c r="C473" s="6" t="str">
        <f>CONCATENATE(VLOOKUP(I473,Sheet2!$D:$F,3,FALSE),"：位置",E473)</f>
        <v>冲锋号令：位置3</v>
      </c>
      <c r="D473" s="6">
        <v>4</v>
      </c>
      <c r="E473" s="6">
        <v>3</v>
      </c>
      <c r="F473" s="6">
        <v>25</v>
      </c>
      <c r="G473" s="6">
        <v>300</v>
      </c>
      <c r="H473" s="6">
        <v>2</v>
      </c>
      <c r="I473" s="6">
        <v>25</v>
      </c>
      <c r="J473" s="6">
        <f>IFERROR(INDEX(Sheet3!E:E,MATCH(C473,Sheet3!A:A,0)),G473*10+H473*100)</f>
        <v>3200</v>
      </c>
      <c r="K473" s="6">
        <v>0</v>
      </c>
      <c r="L473" s="6">
        <f>IFERROR(INDEX(Sheet3!G:G,MATCH(C473,Sheet3!A:A,0)),G473*10+20000)</f>
        <v>23000</v>
      </c>
      <c r="M473" s="6">
        <v>3</v>
      </c>
      <c r="N473" s="6">
        <f>VLOOKUP(M473,Sheet2!I:J,2,0)</f>
        <v>4000</v>
      </c>
      <c r="O473" s="6">
        <v>0</v>
      </c>
      <c r="P473" s="6">
        <f t="shared" ref="P473" si="67">M473</f>
        <v>3</v>
      </c>
      <c r="Q473" s="6">
        <v>0</v>
      </c>
    </row>
    <row r="474" spans="1:17" s="22" customFormat="1" ht="16.5" customHeight="1">
      <c r="A474" s="6" t="s">
        <v>39</v>
      </c>
      <c r="B474" s="6">
        <f t="shared" si="62"/>
        <v>4325400</v>
      </c>
      <c r="C474" s="6" t="str">
        <f>CONCATENATE(VLOOKUP(I474,Sheet2!$D:$F,3,FALSE),"：位置",E474)</f>
        <v>冲锋号令：位置3</v>
      </c>
      <c r="D474" s="6">
        <v>4</v>
      </c>
      <c r="E474" s="6">
        <v>3</v>
      </c>
      <c r="F474" s="6">
        <v>25</v>
      </c>
      <c r="G474" s="6">
        <v>400</v>
      </c>
      <c r="H474" s="6">
        <v>2</v>
      </c>
      <c r="I474" s="6">
        <v>25</v>
      </c>
      <c r="J474" s="6">
        <f>IFERROR(INDEX(Sheet3!E:E,MATCH(C474,Sheet3!A:A,0)),G474*10+H474*100)</f>
        <v>4200</v>
      </c>
      <c r="K474" s="6">
        <v>0</v>
      </c>
      <c r="L474" s="6">
        <f>IFERROR(INDEX(Sheet3!G:G,MATCH(C474,Sheet3!A:A,0)),G474*10+20000)</f>
        <v>24000</v>
      </c>
      <c r="M474" s="6">
        <v>4</v>
      </c>
      <c r="N474" s="6">
        <f>VLOOKUP(M474,Sheet2!I:J,2,0)</f>
        <v>4500</v>
      </c>
      <c r="O474" s="6">
        <v>0</v>
      </c>
      <c r="P474" s="6">
        <f t="shared" si="63"/>
        <v>4</v>
      </c>
      <c r="Q474" s="6">
        <v>0</v>
      </c>
    </row>
    <row r="475" spans="1:17" s="22" customFormat="1" ht="16.5" customHeight="1">
      <c r="A475" s="6" t="s">
        <v>39</v>
      </c>
      <c r="B475" s="6">
        <f t="shared" si="62"/>
        <v>4325500</v>
      </c>
      <c r="C475" s="6" t="str">
        <f>CONCATENATE(VLOOKUP(I475,Sheet2!$D:$F,3,FALSE),"：位置",E475)</f>
        <v>冲锋号令：位置3</v>
      </c>
      <c r="D475" s="6">
        <v>4</v>
      </c>
      <c r="E475" s="6">
        <v>3</v>
      </c>
      <c r="F475" s="6">
        <v>25</v>
      </c>
      <c r="G475" s="6">
        <v>500</v>
      </c>
      <c r="H475" s="6">
        <v>2</v>
      </c>
      <c r="I475" s="6">
        <v>25</v>
      </c>
      <c r="J475" s="6">
        <f>IFERROR(INDEX(Sheet3!E:E,MATCH(C475,Sheet3!A:A,0)),G475*10+H475*100)</f>
        <v>5200</v>
      </c>
      <c r="K475" s="6">
        <v>0</v>
      </c>
      <c r="L475" s="6">
        <f>IFERROR(INDEX(Sheet3!G:G,MATCH(C475,Sheet3!A:A,0)),G475*10+20000)</f>
        <v>25000</v>
      </c>
      <c r="M475" s="6">
        <v>5</v>
      </c>
      <c r="N475" s="6">
        <f>VLOOKUP(M475,Sheet2!I:J,2,0)</f>
        <v>5000</v>
      </c>
      <c r="O475" s="6">
        <v>0</v>
      </c>
      <c r="P475" s="6">
        <f t="shared" si="63"/>
        <v>5</v>
      </c>
      <c r="Q475" s="6">
        <v>0</v>
      </c>
    </row>
    <row r="476" spans="1:17" s="22" customFormat="1" ht="16.5" customHeight="1">
      <c r="A476" s="6" t="s">
        <v>39</v>
      </c>
      <c r="B476" s="6">
        <f t="shared" ref="B476" si="68">D476*1000000+E476*100000+F476*1000+G476</f>
        <v>4425300</v>
      </c>
      <c r="C476" s="6" t="str">
        <f>CONCATENATE(VLOOKUP(I476,Sheet2!$D:$F,3,FALSE),"：位置",E476)</f>
        <v>冲锋号令：位置4</v>
      </c>
      <c r="D476" s="6">
        <v>4</v>
      </c>
      <c r="E476" s="6">
        <v>4</v>
      </c>
      <c r="F476" s="6">
        <v>25</v>
      </c>
      <c r="G476" s="6">
        <v>300</v>
      </c>
      <c r="H476" s="6">
        <v>3</v>
      </c>
      <c r="I476" s="6">
        <v>25</v>
      </c>
      <c r="J476" s="6">
        <f>IFERROR(INDEX(Sheet3!E:E,MATCH(C476,Sheet3!A:A,0)),G476*10+H476*100)</f>
        <v>3300</v>
      </c>
      <c r="K476" s="6">
        <v>0</v>
      </c>
      <c r="L476" s="6">
        <f>IFERROR(INDEX(Sheet3!G:G,MATCH(C476,Sheet3!A:A,0)),G476*10+20000)</f>
        <v>23000</v>
      </c>
      <c r="M476" s="6">
        <v>3</v>
      </c>
      <c r="N476" s="6">
        <f>VLOOKUP(M476,Sheet2!I:J,2,0)</f>
        <v>4000</v>
      </c>
      <c r="O476" s="6">
        <v>0</v>
      </c>
      <c r="P476" s="6">
        <f t="shared" ref="P476" si="69">M476</f>
        <v>3</v>
      </c>
      <c r="Q476" s="6">
        <v>0</v>
      </c>
    </row>
    <row r="477" spans="1:17" s="22" customFormat="1" ht="16.5" customHeight="1">
      <c r="A477" s="6" t="s">
        <v>39</v>
      </c>
      <c r="B477" s="6">
        <f t="shared" si="62"/>
        <v>4425400</v>
      </c>
      <c r="C477" s="6" t="str">
        <f>CONCATENATE(VLOOKUP(I477,Sheet2!$D:$F,3,FALSE),"：位置",E477)</f>
        <v>冲锋号令：位置4</v>
      </c>
      <c r="D477" s="6">
        <v>4</v>
      </c>
      <c r="E477" s="6">
        <v>4</v>
      </c>
      <c r="F477" s="6">
        <v>25</v>
      </c>
      <c r="G477" s="6">
        <v>400</v>
      </c>
      <c r="H477" s="6">
        <v>3</v>
      </c>
      <c r="I477" s="6">
        <v>25</v>
      </c>
      <c r="J477" s="6">
        <f>IFERROR(INDEX(Sheet3!E:E,MATCH(C477,Sheet3!A:A,0)),G477*10+H477*100)</f>
        <v>4300</v>
      </c>
      <c r="K477" s="6">
        <v>0</v>
      </c>
      <c r="L477" s="6">
        <f>IFERROR(INDEX(Sheet3!G:G,MATCH(C477,Sheet3!A:A,0)),G477*10+20000)</f>
        <v>24000</v>
      </c>
      <c r="M477" s="6">
        <v>4</v>
      </c>
      <c r="N477" s="6">
        <f>VLOOKUP(M477,Sheet2!I:J,2,0)</f>
        <v>4500</v>
      </c>
      <c r="O477" s="6">
        <v>0</v>
      </c>
      <c r="P477" s="6">
        <f t="shared" si="63"/>
        <v>4</v>
      </c>
      <c r="Q477" s="6">
        <v>0</v>
      </c>
    </row>
    <row r="478" spans="1:17" s="22" customFormat="1" ht="16.5" customHeight="1">
      <c r="A478" s="6" t="s">
        <v>39</v>
      </c>
      <c r="B478" s="6">
        <f t="shared" si="62"/>
        <v>4425500</v>
      </c>
      <c r="C478" s="6" t="str">
        <f>CONCATENATE(VLOOKUP(I478,Sheet2!$D:$F,3,FALSE),"：位置",E478)</f>
        <v>冲锋号令：位置4</v>
      </c>
      <c r="D478" s="6">
        <v>4</v>
      </c>
      <c r="E478" s="6">
        <v>4</v>
      </c>
      <c r="F478" s="6">
        <v>25</v>
      </c>
      <c r="G478" s="6">
        <v>500</v>
      </c>
      <c r="H478" s="6">
        <v>3</v>
      </c>
      <c r="I478" s="6">
        <v>25</v>
      </c>
      <c r="J478" s="6">
        <f>IFERROR(INDEX(Sheet3!E:E,MATCH(C478,Sheet3!A:A,0)),G478*10+H478*100)</f>
        <v>5300</v>
      </c>
      <c r="K478" s="6">
        <v>0</v>
      </c>
      <c r="L478" s="6">
        <f>IFERROR(INDEX(Sheet3!G:G,MATCH(C478,Sheet3!A:A,0)),G478*10+20000)</f>
        <v>25000</v>
      </c>
      <c r="M478" s="6">
        <v>5</v>
      </c>
      <c r="N478" s="6">
        <f>VLOOKUP(M478,Sheet2!I:J,2,0)</f>
        <v>5000</v>
      </c>
      <c r="O478" s="6">
        <v>0</v>
      </c>
      <c r="P478" s="6">
        <f t="shared" si="63"/>
        <v>5</v>
      </c>
      <c r="Q478" s="6">
        <v>0</v>
      </c>
    </row>
    <row r="479" spans="1:17" s="22" customFormat="1" ht="16.5" customHeight="1">
      <c r="A479" s="6" t="s">
        <v>39</v>
      </c>
      <c r="B479" s="6">
        <f t="shared" si="62"/>
        <v>4226300</v>
      </c>
      <c r="C479" s="6" t="str">
        <f>CONCATENATE(VLOOKUP(I479,Sheet2!$D:$F,3,FALSE),"：位置",E479)</f>
        <v>烟雾屏障：位置2</v>
      </c>
      <c r="D479" s="6">
        <v>4</v>
      </c>
      <c r="E479" s="6">
        <v>2</v>
      </c>
      <c r="F479" s="6">
        <v>26</v>
      </c>
      <c r="G479" s="6">
        <v>300</v>
      </c>
      <c r="H479" s="6">
        <v>1</v>
      </c>
      <c r="I479" s="6">
        <v>26</v>
      </c>
      <c r="J479" s="6">
        <f>IFERROR(INDEX(Sheet3!E:E,MATCH(C479,Sheet3!A:A,0)),G479*10+H479*100)</f>
        <v>3100</v>
      </c>
      <c r="K479" s="6">
        <v>0</v>
      </c>
      <c r="L479" s="6">
        <f>IFERROR(INDEX(Sheet3!G:G,MATCH(C479,Sheet3!A:A,0)),G479*10+20000)</f>
        <v>23000</v>
      </c>
      <c r="M479" s="6">
        <v>3</v>
      </c>
      <c r="N479" s="6">
        <f>VLOOKUP(M479,Sheet2!I:J,2,0)</f>
        <v>4000</v>
      </c>
      <c r="O479" s="6">
        <v>0</v>
      </c>
      <c r="P479" s="6">
        <f t="shared" si="63"/>
        <v>3</v>
      </c>
      <c r="Q479" s="6">
        <v>0</v>
      </c>
    </row>
    <row r="480" spans="1:17" s="22" customFormat="1" ht="16.5" customHeight="1">
      <c r="A480" s="6" t="s">
        <v>39</v>
      </c>
      <c r="B480" s="6">
        <f t="shared" ref="B480:B490" si="70">D480*1000000+E480*100000+F480*1000+G480</f>
        <v>4226400</v>
      </c>
      <c r="C480" s="6" t="str">
        <f>CONCATENATE(VLOOKUP(I480,Sheet2!$D:$F,3,FALSE),"：位置",E480)</f>
        <v>烟雾屏障：位置2</v>
      </c>
      <c r="D480" s="6">
        <v>4</v>
      </c>
      <c r="E480" s="6">
        <v>2</v>
      </c>
      <c r="F480" s="6">
        <v>26</v>
      </c>
      <c r="G480" s="6">
        <v>400</v>
      </c>
      <c r="H480" s="6">
        <v>1</v>
      </c>
      <c r="I480" s="6">
        <v>26</v>
      </c>
      <c r="J480" s="6">
        <f>IFERROR(INDEX(Sheet3!E:E,MATCH(C480,Sheet3!A:A,0)),G480*10+H480*100)</f>
        <v>4100</v>
      </c>
      <c r="K480" s="6">
        <v>0</v>
      </c>
      <c r="L480" s="6">
        <f>IFERROR(INDEX(Sheet3!G:G,MATCH(C480,Sheet3!A:A,0)),G480*10+20000)</f>
        <v>24000</v>
      </c>
      <c r="M480" s="6">
        <v>4</v>
      </c>
      <c r="N480" s="6">
        <f>VLOOKUP(M480,Sheet2!I:J,2,0)</f>
        <v>4500</v>
      </c>
      <c r="O480" s="6">
        <v>0</v>
      </c>
      <c r="P480" s="6">
        <f t="shared" ref="P480:P490" si="71">M480</f>
        <v>4</v>
      </c>
      <c r="Q480" s="6">
        <v>0</v>
      </c>
    </row>
    <row r="481" spans="1:17" s="22" customFormat="1" ht="16.5" customHeight="1">
      <c r="A481" s="6" t="s">
        <v>39</v>
      </c>
      <c r="B481" s="6">
        <f t="shared" si="70"/>
        <v>4226500</v>
      </c>
      <c r="C481" s="6" t="str">
        <f>CONCATENATE(VLOOKUP(I481,Sheet2!$D:$F,3,FALSE),"：位置",E481)</f>
        <v>烟雾屏障：位置2</v>
      </c>
      <c r="D481" s="6">
        <v>4</v>
      </c>
      <c r="E481" s="6">
        <v>2</v>
      </c>
      <c r="F481" s="6">
        <v>26</v>
      </c>
      <c r="G481" s="6">
        <v>500</v>
      </c>
      <c r="H481" s="6">
        <v>1</v>
      </c>
      <c r="I481" s="6">
        <v>26</v>
      </c>
      <c r="J481" s="6">
        <f>IFERROR(INDEX(Sheet3!E:E,MATCH(C481,Sheet3!A:A,0)),G481*10+H481*100)</f>
        <v>5100</v>
      </c>
      <c r="K481" s="6">
        <v>0</v>
      </c>
      <c r="L481" s="6">
        <f>IFERROR(INDEX(Sheet3!G:G,MATCH(C481,Sheet3!A:A,0)),G481*10+20000)</f>
        <v>25000</v>
      </c>
      <c r="M481" s="6">
        <v>5</v>
      </c>
      <c r="N481" s="6">
        <f>VLOOKUP(M481,Sheet2!I:J,2,0)</f>
        <v>5000</v>
      </c>
      <c r="O481" s="6">
        <v>0</v>
      </c>
      <c r="P481" s="6">
        <f t="shared" si="71"/>
        <v>5</v>
      </c>
      <c r="Q481" s="6">
        <v>0</v>
      </c>
    </row>
    <row r="482" spans="1:17" s="22" customFormat="1" ht="16.5" customHeight="1">
      <c r="A482" s="6" t="s">
        <v>39</v>
      </c>
      <c r="B482" s="6">
        <f t="shared" ref="B482" si="72">D482*1000000+E482*100000+F482*1000+G482</f>
        <v>4326300</v>
      </c>
      <c r="C482" s="6" t="str">
        <f>CONCATENATE(VLOOKUP(I482,Sheet2!$D:$F,3,FALSE),"：位置",E482)</f>
        <v>烟雾屏障：位置3</v>
      </c>
      <c r="D482" s="6">
        <v>4</v>
      </c>
      <c r="E482" s="6">
        <v>3</v>
      </c>
      <c r="F482" s="6">
        <v>26</v>
      </c>
      <c r="G482" s="6">
        <v>300</v>
      </c>
      <c r="H482" s="6">
        <v>2</v>
      </c>
      <c r="I482" s="6">
        <v>26</v>
      </c>
      <c r="J482" s="6">
        <f>IFERROR(INDEX(Sheet3!E:E,MATCH(C482,Sheet3!A:A,0)),G482*10+H482*100)</f>
        <v>3200</v>
      </c>
      <c r="K482" s="6">
        <v>0</v>
      </c>
      <c r="L482" s="6">
        <f>IFERROR(INDEX(Sheet3!G:G,MATCH(C482,Sheet3!A:A,0)),G482*10+20000)</f>
        <v>23000</v>
      </c>
      <c r="M482" s="6">
        <v>3</v>
      </c>
      <c r="N482" s="6">
        <f>VLOOKUP(M482,Sheet2!I:J,2,0)</f>
        <v>4000</v>
      </c>
      <c r="O482" s="6">
        <v>0</v>
      </c>
      <c r="P482" s="6">
        <f t="shared" ref="P482" si="73">M482</f>
        <v>3</v>
      </c>
      <c r="Q482" s="6">
        <v>0</v>
      </c>
    </row>
    <row r="483" spans="1:17" s="22" customFormat="1" ht="16.5" customHeight="1">
      <c r="A483" s="6" t="s">
        <v>39</v>
      </c>
      <c r="B483" s="6">
        <f t="shared" si="70"/>
        <v>4326400</v>
      </c>
      <c r="C483" s="6" t="str">
        <f>CONCATENATE(VLOOKUP(I483,Sheet2!$D:$F,3,FALSE),"：位置",E483)</f>
        <v>烟雾屏障：位置3</v>
      </c>
      <c r="D483" s="6">
        <v>4</v>
      </c>
      <c r="E483" s="6">
        <v>3</v>
      </c>
      <c r="F483" s="6">
        <v>26</v>
      </c>
      <c r="G483" s="6">
        <v>400</v>
      </c>
      <c r="H483" s="6">
        <v>2</v>
      </c>
      <c r="I483" s="6">
        <v>26</v>
      </c>
      <c r="J483" s="6">
        <f>IFERROR(INDEX(Sheet3!E:E,MATCH(C483,Sheet3!A:A,0)),G483*10+H483*100)</f>
        <v>4200</v>
      </c>
      <c r="K483" s="6">
        <v>0</v>
      </c>
      <c r="L483" s="6">
        <f>IFERROR(INDEX(Sheet3!G:G,MATCH(C483,Sheet3!A:A,0)),G483*10+20000)</f>
        <v>24000</v>
      </c>
      <c r="M483" s="6">
        <v>4</v>
      </c>
      <c r="N483" s="6">
        <f>VLOOKUP(M483,Sheet2!I:J,2,0)</f>
        <v>4500</v>
      </c>
      <c r="O483" s="6">
        <v>0</v>
      </c>
      <c r="P483" s="6">
        <f t="shared" si="71"/>
        <v>4</v>
      </c>
      <c r="Q483" s="6">
        <v>0</v>
      </c>
    </row>
    <row r="484" spans="1:17" s="22" customFormat="1" ht="16.5" customHeight="1">
      <c r="A484" s="6" t="s">
        <v>39</v>
      </c>
      <c r="B484" s="6">
        <f t="shared" si="70"/>
        <v>4326500</v>
      </c>
      <c r="C484" s="6" t="str">
        <f>CONCATENATE(VLOOKUP(I484,Sheet2!$D:$F,3,FALSE),"：位置",E484)</f>
        <v>烟雾屏障：位置3</v>
      </c>
      <c r="D484" s="6">
        <v>4</v>
      </c>
      <c r="E484" s="6">
        <v>3</v>
      </c>
      <c r="F484" s="6">
        <v>26</v>
      </c>
      <c r="G484" s="6">
        <v>500</v>
      </c>
      <c r="H484" s="6">
        <v>2</v>
      </c>
      <c r="I484" s="6">
        <v>26</v>
      </c>
      <c r="J484" s="6">
        <f>IFERROR(INDEX(Sheet3!E:E,MATCH(C484,Sheet3!A:A,0)),G484*10+H484*100)</f>
        <v>5200</v>
      </c>
      <c r="K484" s="6">
        <v>0</v>
      </c>
      <c r="L484" s="6">
        <f>IFERROR(INDEX(Sheet3!G:G,MATCH(C484,Sheet3!A:A,0)),G484*10+20000)</f>
        <v>25000</v>
      </c>
      <c r="M484" s="6">
        <v>5</v>
      </c>
      <c r="N484" s="6">
        <f>VLOOKUP(M484,Sheet2!I:J,2,0)</f>
        <v>5000</v>
      </c>
      <c r="O484" s="6">
        <v>0</v>
      </c>
      <c r="P484" s="6">
        <f t="shared" si="71"/>
        <v>5</v>
      </c>
      <c r="Q484" s="6">
        <v>0</v>
      </c>
    </row>
    <row r="485" spans="1:17" s="22" customFormat="1" ht="16.5" customHeight="1">
      <c r="A485" s="6" t="s">
        <v>39</v>
      </c>
      <c r="B485" s="6">
        <f t="shared" ref="B485" si="74">D485*1000000+E485*100000+F485*1000+G485</f>
        <v>4426300</v>
      </c>
      <c r="C485" s="6" t="str">
        <f>CONCATENATE(VLOOKUP(I485,Sheet2!$D:$F,3,FALSE),"：位置",E485)</f>
        <v>烟雾屏障：位置4</v>
      </c>
      <c r="D485" s="6">
        <v>4</v>
      </c>
      <c r="E485" s="6">
        <v>4</v>
      </c>
      <c r="F485" s="6">
        <v>26</v>
      </c>
      <c r="G485" s="6">
        <v>300</v>
      </c>
      <c r="H485" s="6">
        <v>3</v>
      </c>
      <c r="I485" s="6">
        <v>26</v>
      </c>
      <c r="J485" s="6">
        <f>IFERROR(INDEX(Sheet3!E:E,MATCH(C485,Sheet3!A:A,0)),G485*10+H485*100)</f>
        <v>3300</v>
      </c>
      <c r="K485" s="6">
        <v>0</v>
      </c>
      <c r="L485" s="6">
        <f>IFERROR(INDEX(Sheet3!G:G,MATCH(C485,Sheet3!A:A,0)),G485*10+20000)</f>
        <v>23000</v>
      </c>
      <c r="M485" s="6">
        <v>3</v>
      </c>
      <c r="N485" s="6">
        <f>VLOOKUP(M485,Sheet2!I:J,2,0)</f>
        <v>4000</v>
      </c>
      <c r="O485" s="6">
        <v>0</v>
      </c>
      <c r="P485" s="6">
        <f t="shared" ref="P485" si="75">M485</f>
        <v>3</v>
      </c>
      <c r="Q485" s="6">
        <v>0</v>
      </c>
    </row>
    <row r="486" spans="1:17" s="22" customFormat="1" ht="16.5" customHeight="1">
      <c r="A486" s="6" t="s">
        <v>39</v>
      </c>
      <c r="B486" s="6">
        <f t="shared" si="70"/>
        <v>4426400</v>
      </c>
      <c r="C486" s="6" t="str">
        <f>CONCATENATE(VLOOKUP(I486,Sheet2!$D:$F,3,FALSE),"：位置",E486)</f>
        <v>烟雾屏障：位置4</v>
      </c>
      <c r="D486" s="6">
        <v>4</v>
      </c>
      <c r="E486" s="6">
        <v>4</v>
      </c>
      <c r="F486" s="6">
        <v>26</v>
      </c>
      <c r="G486" s="6">
        <v>400</v>
      </c>
      <c r="H486" s="6">
        <v>3</v>
      </c>
      <c r="I486" s="6">
        <v>26</v>
      </c>
      <c r="J486" s="6">
        <f>IFERROR(INDEX(Sheet3!E:E,MATCH(C486,Sheet3!A:A,0)),G486*10+H486*100)</f>
        <v>4300</v>
      </c>
      <c r="K486" s="6">
        <v>0</v>
      </c>
      <c r="L486" s="6">
        <f>IFERROR(INDEX(Sheet3!G:G,MATCH(C486,Sheet3!A:A,0)),G486*10+20000)</f>
        <v>24000</v>
      </c>
      <c r="M486" s="6">
        <v>4</v>
      </c>
      <c r="N486" s="6">
        <f>VLOOKUP(M486,Sheet2!I:J,2,0)</f>
        <v>4500</v>
      </c>
      <c r="O486" s="6">
        <v>0</v>
      </c>
      <c r="P486" s="6">
        <f t="shared" si="71"/>
        <v>4</v>
      </c>
      <c r="Q486" s="6">
        <v>0</v>
      </c>
    </row>
    <row r="487" spans="1:17" s="22" customFormat="1" ht="16.5" customHeight="1">
      <c r="A487" s="6" t="s">
        <v>39</v>
      </c>
      <c r="B487" s="6">
        <f t="shared" si="70"/>
        <v>4426500</v>
      </c>
      <c r="C487" s="6" t="str">
        <f>CONCATENATE(VLOOKUP(I487,Sheet2!$D:$F,3,FALSE),"：位置",E487)</f>
        <v>烟雾屏障：位置4</v>
      </c>
      <c r="D487" s="6">
        <v>4</v>
      </c>
      <c r="E487" s="6">
        <v>4</v>
      </c>
      <c r="F487" s="6">
        <v>26</v>
      </c>
      <c r="G487" s="6">
        <v>500</v>
      </c>
      <c r="H487" s="6">
        <v>3</v>
      </c>
      <c r="I487" s="6">
        <v>26</v>
      </c>
      <c r="J487" s="6">
        <f>IFERROR(INDEX(Sheet3!E:E,MATCH(C487,Sheet3!A:A,0)),G487*10+H487*100)</f>
        <v>5300</v>
      </c>
      <c r="K487" s="6">
        <v>0</v>
      </c>
      <c r="L487" s="6">
        <f>IFERROR(INDEX(Sheet3!G:G,MATCH(C487,Sheet3!A:A,0)),G487*10+20000)</f>
        <v>25000</v>
      </c>
      <c r="M487" s="6">
        <v>5</v>
      </c>
      <c r="N487" s="6">
        <f>VLOOKUP(M487,Sheet2!I:J,2,0)</f>
        <v>5000</v>
      </c>
      <c r="O487" s="6">
        <v>0</v>
      </c>
      <c r="P487" s="6">
        <f t="shared" si="71"/>
        <v>5</v>
      </c>
      <c r="Q487" s="6">
        <v>0</v>
      </c>
    </row>
    <row r="488" spans="1:17" s="22" customFormat="1" ht="16.5" customHeight="1">
      <c r="A488" s="6" t="s">
        <v>39</v>
      </c>
      <c r="B488" s="6">
        <f t="shared" si="70"/>
        <v>4227500</v>
      </c>
      <c r="C488" s="6" t="str">
        <f>CONCATENATE(VLOOKUP(I488,Sheet2!$D:$F,3,FALSE),"：位置",E488)</f>
        <v>爆破飞镖：位置2</v>
      </c>
      <c r="D488" s="6">
        <v>4</v>
      </c>
      <c r="E488" s="6">
        <v>2</v>
      </c>
      <c r="F488" s="6">
        <v>27</v>
      </c>
      <c r="G488" s="6">
        <v>500</v>
      </c>
      <c r="H488" s="6">
        <v>1</v>
      </c>
      <c r="I488" s="6">
        <v>27</v>
      </c>
      <c r="J488" s="6">
        <f>IFERROR(INDEX(Sheet3!E:E,MATCH(C488,Sheet3!A:A,0)),G488*10+H488*100)</f>
        <v>5100</v>
      </c>
      <c r="K488" s="6">
        <v>0</v>
      </c>
      <c r="L488" s="6">
        <f>IFERROR(INDEX(Sheet3!G:G,MATCH(C488,Sheet3!A:A,0)),G488*10+20000)</f>
        <v>25000</v>
      </c>
      <c r="M488" s="6">
        <v>5</v>
      </c>
      <c r="N488" s="6">
        <f>VLOOKUP(M488,Sheet2!I:J,2,0)</f>
        <v>5000</v>
      </c>
      <c r="O488" s="6">
        <v>0</v>
      </c>
      <c r="P488" s="6">
        <f t="shared" si="71"/>
        <v>5</v>
      </c>
      <c r="Q488" s="6">
        <v>0</v>
      </c>
    </row>
    <row r="489" spans="1:17" s="22" customFormat="1" ht="16.5" customHeight="1">
      <c r="A489" s="6" t="s">
        <v>39</v>
      </c>
      <c r="B489" s="6">
        <f t="shared" si="70"/>
        <v>4327500</v>
      </c>
      <c r="C489" s="6" t="str">
        <f>CONCATENATE(VLOOKUP(I489,Sheet2!$D:$F,3,FALSE),"：位置",E489)</f>
        <v>爆破飞镖：位置3</v>
      </c>
      <c r="D489" s="6">
        <v>4</v>
      </c>
      <c r="E489" s="6">
        <v>3</v>
      </c>
      <c r="F489" s="6">
        <v>27</v>
      </c>
      <c r="G489" s="6">
        <v>500</v>
      </c>
      <c r="H489" s="6">
        <v>2</v>
      </c>
      <c r="I489" s="6">
        <v>27</v>
      </c>
      <c r="J489" s="6">
        <f>IFERROR(INDEX(Sheet3!E:E,MATCH(C489,Sheet3!A:A,0)),G489*10+H489*100)</f>
        <v>5200</v>
      </c>
      <c r="K489" s="6">
        <v>0</v>
      </c>
      <c r="L489" s="6">
        <f>IFERROR(INDEX(Sheet3!G:G,MATCH(C489,Sheet3!A:A,0)),G489*10+20000)</f>
        <v>25000</v>
      </c>
      <c r="M489" s="6">
        <v>5</v>
      </c>
      <c r="N489" s="6">
        <f>VLOOKUP(M489,Sheet2!I:J,2,0)</f>
        <v>5000</v>
      </c>
      <c r="O489" s="6">
        <v>0</v>
      </c>
      <c r="P489" s="6">
        <f t="shared" si="71"/>
        <v>5</v>
      </c>
      <c r="Q489" s="6">
        <v>0</v>
      </c>
    </row>
    <row r="490" spans="1:17" s="22" customFormat="1" ht="16.5" customHeight="1">
      <c r="A490" s="6" t="s">
        <v>39</v>
      </c>
      <c r="B490" s="6">
        <f t="shared" si="70"/>
        <v>4427500</v>
      </c>
      <c r="C490" s="6" t="str">
        <f>CONCATENATE(VLOOKUP(I490,Sheet2!$D:$F,3,FALSE),"：位置",E490)</f>
        <v>爆破飞镖：位置4</v>
      </c>
      <c r="D490" s="6">
        <v>4</v>
      </c>
      <c r="E490" s="6">
        <v>4</v>
      </c>
      <c r="F490" s="6">
        <v>27</v>
      </c>
      <c r="G490" s="6">
        <v>500</v>
      </c>
      <c r="H490" s="6">
        <v>3</v>
      </c>
      <c r="I490" s="6">
        <v>27</v>
      </c>
      <c r="J490" s="6">
        <f>IFERROR(INDEX(Sheet3!E:E,MATCH(C490,Sheet3!A:A,0)),G490*10+H490*100)</f>
        <v>5300</v>
      </c>
      <c r="K490" s="6">
        <v>0</v>
      </c>
      <c r="L490" s="6">
        <f>IFERROR(INDEX(Sheet3!G:G,MATCH(C490,Sheet3!A:A,0)),G490*10+20000)</f>
        <v>25000</v>
      </c>
      <c r="M490" s="6">
        <v>5</v>
      </c>
      <c r="N490" s="6">
        <f>VLOOKUP(M490,Sheet2!I:J,2,0)</f>
        <v>5000</v>
      </c>
      <c r="O490" s="6">
        <v>0</v>
      </c>
      <c r="P490" s="6">
        <f t="shared" si="71"/>
        <v>5</v>
      </c>
      <c r="Q490" s="6">
        <v>0</v>
      </c>
    </row>
    <row r="491" spans="1:17" s="22" customFormat="1" ht="16.5" customHeight="1">
      <c r="A491" s="6" t="s">
        <v>39</v>
      </c>
      <c r="B491" s="6">
        <f t="shared" ref="B491:B493" si="76">D491*1000000+E491*100000+F491*1000+G491</f>
        <v>4228500</v>
      </c>
      <c r="C491" s="6" t="str">
        <f>CONCATENATE(VLOOKUP(I491,Sheet2!$D:$F,3,FALSE),"：位置",E491)</f>
        <v>重型杠铃：位置2</v>
      </c>
      <c r="D491" s="6">
        <v>4</v>
      </c>
      <c r="E491" s="6">
        <v>2</v>
      </c>
      <c r="F491" s="6">
        <v>28</v>
      </c>
      <c r="G491" s="6">
        <v>500</v>
      </c>
      <c r="H491" s="6">
        <v>1</v>
      </c>
      <c r="I491" s="6">
        <v>28</v>
      </c>
      <c r="J491" s="6">
        <f>IFERROR(INDEX(Sheet3!E:E,MATCH(C491,Sheet3!A:A,0)),G491*10+H491*100)</f>
        <v>5100</v>
      </c>
      <c r="K491" s="6">
        <v>0</v>
      </c>
      <c r="L491" s="6">
        <f>IFERROR(INDEX(Sheet3!G:G,MATCH(C491,Sheet3!A:A,0)),G491*10+20000)</f>
        <v>25000</v>
      </c>
      <c r="M491" s="6">
        <v>5</v>
      </c>
      <c r="N491" s="6">
        <f>VLOOKUP(M491,Sheet2!I:J,2,0)</f>
        <v>5000</v>
      </c>
      <c r="O491" s="6">
        <v>0</v>
      </c>
      <c r="P491" s="6">
        <f t="shared" ref="P491:P493" si="77">M491</f>
        <v>5</v>
      </c>
      <c r="Q491" s="6">
        <v>0</v>
      </c>
    </row>
    <row r="492" spans="1:17" s="22" customFormat="1" ht="16.5" customHeight="1">
      <c r="A492" s="6" t="s">
        <v>39</v>
      </c>
      <c r="B492" s="6">
        <f t="shared" si="76"/>
        <v>4328500</v>
      </c>
      <c r="C492" s="6" t="str">
        <f>CONCATENATE(VLOOKUP(I492,Sheet2!$D:$F,3,FALSE),"：位置",E492)</f>
        <v>重型杠铃：位置3</v>
      </c>
      <c r="D492" s="6">
        <v>4</v>
      </c>
      <c r="E492" s="6">
        <v>3</v>
      </c>
      <c r="F492" s="6">
        <v>28</v>
      </c>
      <c r="G492" s="6">
        <v>500</v>
      </c>
      <c r="H492" s="6">
        <v>2</v>
      </c>
      <c r="I492" s="6">
        <v>28</v>
      </c>
      <c r="J492" s="6">
        <f>IFERROR(INDEX(Sheet3!E:E,MATCH(C492,Sheet3!A:A,0)),G492*10+H492*100)</f>
        <v>5200</v>
      </c>
      <c r="K492" s="6">
        <v>0</v>
      </c>
      <c r="L492" s="6">
        <f>IFERROR(INDEX(Sheet3!G:G,MATCH(C492,Sheet3!A:A,0)),G492*10+20000)</f>
        <v>25000</v>
      </c>
      <c r="M492" s="6">
        <v>5</v>
      </c>
      <c r="N492" s="6">
        <f>VLOOKUP(M492,Sheet2!I:J,2,0)</f>
        <v>5000</v>
      </c>
      <c r="O492" s="6">
        <v>0</v>
      </c>
      <c r="P492" s="6">
        <f t="shared" si="77"/>
        <v>5</v>
      </c>
      <c r="Q492" s="6">
        <v>0</v>
      </c>
    </row>
    <row r="493" spans="1:17" s="22" customFormat="1" ht="16.5" customHeight="1">
      <c r="A493" s="6" t="s">
        <v>39</v>
      </c>
      <c r="B493" s="6">
        <f t="shared" si="76"/>
        <v>4428500</v>
      </c>
      <c r="C493" s="6" t="str">
        <f>CONCATENATE(VLOOKUP(I493,Sheet2!$D:$F,3,FALSE),"：位置",E493)</f>
        <v>重型杠铃：位置4</v>
      </c>
      <c r="D493" s="6">
        <v>4</v>
      </c>
      <c r="E493" s="6">
        <v>4</v>
      </c>
      <c r="F493" s="6">
        <v>28</v>
      </c>
      <c r="G493" s="6">
        <v>500</v>
      </c>
      <c r="H493" s="6">
        <v>3</v>
      </c>
      <c r="I493" s="6">
        <v>28</v>
      </c>
      <c r="J493" s="6">
        <f>IFERROR(INDEX(Sheet3!E:E,MATCH(C493,Sheet3!A:A,0)),G493*10+H493*100)</f>
        <v>5300</v>
      </c>
      <c r="K493" s="6">
        <v>0</v>
      </c>
      <c r="L493" s="6">
        <f>IFERROR(INDEX(Sheet3!G:G,MATCH(C493,Sheet3!A:A,0)),G493*10+20000)</f>
        <v>25000</v>
      </c>
      <c r="M493" s="6">
        <v>5</v>
      </c>
      <c r="N493" s="6">
        <f>VLOOKUP(M493,Sheet2!I:J,2,0)</f>
        <v>5000</v>
      </c>
      <c r="O493" s="6">
        <v>0</v>
      </c>
      <c r="P493" s="6">
        <f t="shared" si="77"/>
        <v>5</v>
      </c>
      <c r="Q493" s="6">
        <v>0</v>
      </c>
    </row>
    <row r="494" spans="1:17" s="22" customFormat="1" ht="16.5" customHeight="1">
      <c r="A494" s="6" t="s">
        <v>39</v>
      </c>
      <c r="B494" s="6">
        <f t="shared" ref="B494:B496" si="78">D494*1000000+E494*100000+F494*1000+G494</f>
        <v>4229500</v>
      </c>
      <c r="C494" s="6" t="str">
        <f>CONCATENATE(VLOOKUP(I494,Sheet2!$D:$F,3,FALSE),"：位置",E494)</f>
        <v>闪光发卡：位置2</v>
      </c>
      <c r="D494" s="6">
        <v>4</v>
      </c>
      <c r="E494" s="6">
        <v>2</v>
      </c>
      <c r="F494" s="6">
        <v>29</v>
      </c>
      <c r="G494" s="6">
        <v>500</v>
      </c>
      <c r="H494" s="6">
        <v>1</v>
      </c>
      <c r="I494" s="6">
        <v>29</v>
      </c>
      <c r="J494" s="6">
        <f>IFERROR(INDEX(Sheet3!E:E,MATCH(C494,Sheet3!A:A,0)),G494*10+H494*100)</f>
        <v>5100</v>
      </c>
      <c r="K494" s="6">
        <v>0</v>
      </c>
      <c r="L494" s="6">
        <f>IFERROR(INDEX(Sheet3!G:G,MATCH(C494,Sheet3!A:A,0)),G494*10+20000)</f>
        <v>25000</v>
      </c>
      <c r="M494" s="6">
        <v>5</v>
      </c>
      <c r="N494" s="6">
        <f>VLOOKUP(M494,Sheet2!I:J,2,0)</f>
        <v>5000</v>
      </c>
      <c r="O494" s="6">
        <v>0</v>
      </c>
      <c r="P494" s="6">
        <f t="shared" ref="P494:P496" si="79">M494</f>
        <v>5</v>
      </c>
      <c r="Q494" s="6">
        <v>0</v>
      </c>
    </row>
    <row r="495" spans="1:17" s="22" customFormat="1" ht="16.5" customHeight="1">
      <c r="A495" s="6" t="s">
        <v>39</v>
      </c>
      <c r="B495" s="6">
        <f t="shared" si="78"/>
        <v>4329500</v>
      </c>
      <c r="C495" s="6" t="str">
        <f>CONCATENATE(VLOOKUP(I495,Sheet2!$D:$F,3,FALSE),"：位置",E495)</f>
        <v>闪光发卡：位置3</v>
      </c>
      <c r="D495" s="6">
        <v>4</v>
      </c>
      <c r="E495" s="6">
        <v>3</v>
      </c>
      <c r="F495" s="6">
        <v>29</v>
      </c>
      <c r="G495" s="6">
        <v>500</v>
      </c>
      <c r="H495" s="6">
        <v>2</v>
      </c>
      <c r="I495" s="6">
        <v>29</v>
      </c>
      <c r="J495" s="6">
        <f>IFERROR(INDEX(Sheet3!E:E,MATCH(C495,Sheet3!A:A,0)),G495*10+H495*100)</f>
        <v>5200</v>
      </c>
      <c r="K495" s="6">
        <v>0</v>
      </c>
      <c r="L495" s="6">
        <f>IFERROR(INDEX(Sheet3!G:G,MATCH(C495,Sheet3!A:A,0)),G495*10+20000)</f>
        <v>25000</v>
      </c>
      <c r="M495" s="6">
        <v>5</v>
      </c>
      <c r="N495" s="6">
        <f>VLOOKUP(M495,Sheet2!I:J,2,0)</f>
        <v>5000</v>
      </c>
      <c r="O495" s="6">
        <v>0</v>
      </c>
      <c r="P495" s="6">
        <f t="shared" si="79"/>
        <v>5</v>
      </c>
      <c r="Q495" s="6">
        <v>0</v>
      </c>
    </row>
    <row r="496" spans="1:17" s="22" customFormat="1" ht="16.5" customHeight="1">
      <c r="A496" s="6" t="s">
        <v>39</v>
      </c>
      <c r="B496" s="6">
        <f t="shared" si="78"/>
        <v>4429500</v>
      </c>
      <c r="C496" s="6" t="str">
        <f>CONCATENATE(VLOOKUP(I496,Sheet2!$D:$F,3,FALSE),"：位置",E496)</f>
        <v>闪光发卡：位置4</v>
      </c>
      <c r="D496" s="6">
        <v>4</v>
      </c>
      <c r="E496" s="6">
        <v>4</v>
      </c>
      <c r="F496" s="6">
        <v>29</v>
      </c>
      <c r="G496" s="6">
        <v>500</v>
      </c>
      <c r="H496" s="6">
        <v>3</v>
      </c>
      <c r="I496" s="6">
        <v>29</v>
      </c>
      <c r="J496" s="6">
        <f>IFERROR(INDEX(Sheet3!E:E,MATCH(C496,Sheet3!A:A,0)),G496*10+H496*100)</f>
        <v>5300</v>
      </c>
      <c r="K496" s="6">
        <v>0</v>
      </c>
      <c r="L496" s="6">
        <f>IFERROR(INDEX(Sheet3!G:G,MATCH(C496,Sheet3!A:A,0)),G496*10+20000)</f>
        <v>25000</v>
      </c>
      <c r="M496" s="6">
        <v>5</v>
      </c>
      <c r="N496" s="6">
        <f>VLOOKUP(M496,Sheet2!I:J,2,0)</f>
        <v>5000</v>
      </c>
      <c r="O496" s="6">
        <v>0</v>
      </c>
      <c r="P496" s="6">
        <f t="shared" si="79"/>
        <v>5</v>
      </c>
      <c r="Q496" s="6">
        <v>0</v>
      </c>
    </row>
    <row r="497" spans="1:17" s="19" customFormat="1" ht="16.5" customHeight="1">
      <c r="A497" s="18" t="s">
        <v>39</v>
      </c>
      <c r="B497" s="18">
        <f t="shared" si="50"/>
        <v>4101110</v>
      </c>
      <c r="C497" s="18" t="str">
        <f>VLOOKUP(I497,Sheet2!D:E,2,0)</f>
        <v>主核：幸运</v>
      </c>
      <c r="D497" s="18">
        <v>4</v>
      </c>
      <c r="E497" s="18">
        <v>1</v>
      </c>
      <c r="F497" s="18">
        <v>1</v>
      </c>
      <c r="G497" s="18">
        <v>110</v>
      </c>
      <c r="H497" s="18">
        <v>0</v>
      </c>
      <c r="I497" s="18">
        <v>1</v>
      </c>
      <c r="J497" s="18">
        <f>IFERROR(INDEX(Sheet3!E:E,MATCH(C497,Sheet3!A:A,0)),(G497-10)*10+H497*100)</f>
        <v>1000</v>
      </c>
      <c r="K497" s="18">
        <v>0</v>
      </c>
      <c r="L497" s="18">
        <f>IFERROR(INDEX(Sheet3!G:G,MATCH(C497,Sheet3!A:A,0)),(G497-10)*10+20000)</f>
        <v>21000</v>
      </c>
      <c r="M497" s="18">
        <v>1</v>
      </c>
      <c r="N497" s="18">
        <f>VLOOKUP(M497,Sheet2!I:J,2,0)</f>
        <v>3000</v>
      </c>
      <c r="O497" s="18">
        <v>0</v>
      </c>
      <c r="P497" s="18">
        <f t="shared" si="51"/>
        <v>1</v>
      </c>
      <c r="Q497" s="17">
        <f>IF(G497&gt;300,(G497-10)*10+10+VLOOKUP(I497,Sheet5!E:G,3,FALSE),0)</f>
        <v>0</v>
      </c>
    </row>
    <row r="498" spans="1:17" ht="16.5" customHeight="1">
      <c r="A498" s="10" t="s">
        <v>39</v>
      </c>
      <c r="B498" s="10">
        <f t="shared" si="50"/>
        <v>4101210</v>
      </c>
      <c r="C498" s="10" t="str">
        <f>VLOOKUP(I498,Sheet2!D:E,2,0)</f>
        <v>主核：幸运</v>
      </c>
      <c r="D498" s="10">
        <v>4</v>
      </c>
      <c r="E498" s="10">
        <v>1</v>
      </c>
      <c r="F498" s="10">
        <v>1</v>
      </c>
      <c r="G498" s="10">
        <v>210</v>
      </c>
      <c r="H498" s="10">
        <v>0</v>
      </c>
      <c r="I498" s="10">
        <v>1</v>
      </c>
      <c r="J498" s="17">
        <f>IFERROR(INDEX(Sheet3!E:E,MATCH(C498,Sheet3!A:A,0)),(G498-10)*10+H498*100)</f>
        <v>2000</v>
      </c>
      <c r="K498" s="10">
        <v>0</v>
      </c>
      <c r="L498" s="10">
        <f>IFERROR(INDEX(Sheet3!G:G,MATCH(C498,Sheet3!A:A,0)),(G498-10)*10+20000)</f>
        <v>22000</v>
      </c>
      <c r="M498" s="10">
        <v>2</v>
      </c>
      <c r="N498" s="10">
        <f>VLOOKUP(M498,Sheet2!I:J,2,0)</f>
        <v>3500</v>
      </c>
      <c r="O498" s="10">
        <v>0</v>
      </c>
      <c r="P498" s="10">
        <f t="shared" si="51"/>
        <v>2</v>
      </c>
      <c r="Q498" s="17">
        <f>IF(G498&gt;300,(G498-10)*10+10+VLOOKUP(I498,Sheet5!E:G,3,FALSE),0)</f>
        <v>0</v>
      </c>
    </row>
    <row r="499" spans="1:17" ht="16.5" customHeight="1">
      <c r="A499" s="10" t="s">
        <v>39</v>
      </c>
      <c r="B499" s="10">
        <f t="shared" si="50"/>
        <v>4101310</v>
      </c>
      <c r="C499" s="10" t="str">
        <f>VLOOKUP(I499,Sheet2!D:E,2,0)</f>
        <v>主核：幸运</v>
      </c>
      <c r="D499" s="10">
        <v>4</v>
      </c>
      <c r="E499" s="10">
        <v>1</v>
      </c>
      <c r="F499" s="10">
        <v>1</v>
      </c>
      <c r="G499" s="10">
        <v>310</v>
      </c>
      <c r="H499" s="10">
        <v>0</v>
      </c>
      <c r="I499" s="10">
        <v>1</v>
      </c>
      <c r="J499" s="17">
        <f>IFERROR(INDEX(Sheet3!E:E,MATCH(C499,Sheet3!A:A,0)),(G499-10)*10+H499*100)</f>
        <v>3000</v>
      </c>
      <c r="K499" s="10">
        <v>0</v>
      </c>
      <c r="L499" s="10">
        <f>IFERROR(INDEX(Sheet3!G:G,MATCH(C499,Sheet3!A:A,0)),(G499-10)*10+20000)</f>
        <v>23000</v>
      </c>
      <c r="M499" s="10">
        <v>3</v>
      </c>
      <c r="N499" s="10">
        <f>VLOOKUP(M499,Sheet2!I:J,2,0)</f>
        <v>4000</v>
      </c>
      <c r="O499" s="10">
        <v>0</v>
      </c>
      <c r="P499" s="10">
        <f t="shared" si="51"/>
        <v>3</v>
      </c>
      <c r="Q499" s="17">
        <f>IF(G499&gt;300,(G499-10)*10+10+VLOOKUP(I499,Sheet5!E:G,3,FALSE),0)</f>
        <v>3011</v>
      </c>
    </row>
    <row r="500" spans="1:17" ht="16.5" customHeight="1">
      <c r="A500" s="10" t="s">
        <v>39</v>
      </c>
      <c r="B500" s="10">
        <f t="shared" si="50"/>
        <v>4101410</v>
      </c>
      <c r="C500" s="10" t="str">
        <f>VLOOKUP(I500,Sheet2!D:E,2,0)</f>
        <v>主核：幸运</v>
      </c>
      <c r="D500" s="10">
        <v>4</v>
      </c>
      <c r="E500" s="10">
        <v>1</v>
      </c>
      <c r="F500" s="10">
        <v>1</v>
      </c>
      <c r="G500" s="10">
        <v>410</v>
      </c>
      <c r="H500" s="10">
        <v>0</v>
      </c>
      <c r="I500" s="10">
        <v>1</v>
      </c>
      <c r="J500" s="17">
        <f>IFERROR(INDEX(Sheet3!E:E,MATCH(C500,Sheet3!A:A,0)),(G500-10)*10+H500*100)</f>
        <v>4000</v>
      </c>
      <c r="K500" s="10">
        <v>0</v>
      </c>
      <c r="L500" s="10">
        <f>IFERROR(INDEX(Sheet3!G:G,MATCH(C500,Sheet3!A:A,0)),(G500-10)*10+20000)</f>
        <v>24000</v>
      </c>
      <c r="M500" s="10">
        <v>4</v>
      </c>
      <c r="N500" s="10">
        <f>VLOOKUP(M500,Sheet2!I:J,2,0)</f>
        <v>4500</v>
      </c>
      <c r="O500" s="10">
        <v>0</v>
      </c>
      <c r="P500" s="10">
        <f t="shared" si="51"/>
        <v>4</v>
      </c>
      <c r="Q500" s="17">
        <f>IF(G500&gt;300,(G500-10)*10+10+VLOOKUP(I500,Sheet5!E:G,3,FALSE),0)</f>
        <v>4011</v>
      </c>
    </row>
    <row r="501" spans="1:17" ht="16.5" customHeight="1">
      <c r="A501" s="10" t="s">
        <v>39</v>
      </c>
      <c r="B501" s="10">
        <f t="shared" si="50"/>
        <v>4101510</v>
      </c>
      <c r="C501" s="10" t="str">
        <f>VLOOKUP(I501,Sheet2!D:E,2,0)</f>
        <v>主核：幸运</v>
      </c>
      <c r="D501" s="10">
        <v>4</v>
      </c>
      <c r="E501" s="10">
        <v>1</v>
      </c>
      <c r="F501" s="10">
        <v>1</v>
      </c>
      <c r="G501" s="10">
        <v>510</v>
      </c>
      <c r="H501" s="10">
        <v>0</v>
      </c>
      <c r="I501" s="10">
        <v>1</v>
      </c>
      <c r="J501" s="17">
        <f>IFERROR(INDEX(Sheet3!E:E,MATCH(C501,Sheet3!A:A,0)),(G501-10)*10+H501*100)</f>
        <v>5000</v>
      </c>
      <c r="K501" s="10">
        <v>0</v>
      </c>
      <c r="L501" s="10">
        <f>IFERROR(INDEX(Sheet3!G:G,MATCH(C501,Sheet3!A:A,0)),(G501-10)*10+20000)</f>
        <v>25000</v>
      </c>
      <c r="M501" s="10">
        <v>5</v>
      </c>
      <c r="N501" s="10">
        <f>VLOOKUP(M501,Sheet2!I:J,2,0)</f>
        <v>5000</v>
      </c>
      <c r="O501" s="10">
        <v>0</v>
      </c>
      <c r="P501" s="10">
        <f t="shared" si="51"/>
        <v>5</v>
      </c>
      <c r="Q501" s="17">
        <f>IF(G501&gt;300,(G501-10)*10+10+VLOOKUP(I501,Sheet5!E:G,3,FALSE),0)</f>
        <v>5011</v>
      </c>
    </row>
    <row r="502" spans="1:17" ht="16.5" customHeight="1">
      <c r="A502" s="10" t="s">
        <v>39</v>
      </c>
      <c r="B502" s="10">
        <f t="shared" si="50"/>
        <v>4102110</v>
      </c>
      <c r="C502" s="10" t="str">
        <f>VLOOKUP(I502,Sheet2!D:E,2,0)</f>
        <v>主核：聚能</v>
      </c>
      <c r="D502" s="10">
        <v>4</v>
      </c>
      <c r="E502" s="10">
        <v>1</v>
      </c>
      <c r="F502" s="10">
        <v>2</v>
      </c>
      <c r="G502" s="10">
        <v>110</v>
      </c>
      <c r="H502" s="10">
        <v>0</v>
      </c>
      <c r="I502" s="10">
        <v>2</v>
      </c>
      <c r="J502" s="17">
        <f>IFERROR(INDEX(Sheet3!E:E,MATCH(C502,Sheet3!A:A,0)),(G502-10)*10+H502*100)</f>
        <v>1000</v>
      </c>
      <c r="K502" s="10">
        <v>0</v>
      </c>
      <c r="L502" s="10">
        <f>IFERROR(INDEX(Sheet3!G:G,MATCH(C502,Sheet3!A:A,0)),(G502-10)*10+20000)</f>
        <v>21000</v>
      </c>
      <c r="M502" s="10">
        <v>1</v>
      </c>
      <c r="N502" s="10">
        <f>VLOOKUP(M502,Sheet2!I:J,2,0)</f>
        <v>3000</v>
      </c>
      <c r="O502" s="10">
        <v>0</v>
      </c>
      <c r="P502" s="10">
        <f t="shared" si="51"/>
        <v>1</v>
      </c>
      <c r="Q502" s="17">
        <f>IF(G502&gt;300,(G502-10)*10+10+VLOOKUP(I502,Sheet5!E:G,3,FALSE),0)</f>
        <v>0</v>
      </c>
    </row>
    <row r="503" spans="1:17" ht="16.5" customHeight="1">
      <c r="A503" s="10" t="s">
        <v>39</v>
      </c>
      <c r="B503" s="10">
        <f t="shared" si="50"/>
        <v>4102210</v>
      </c>
      <c r="C503" s="10" t="str">
        <f>VLOOKUP(I503,Sheet2!D:E,2,0)</f>
        <v>主核：聚能</v>
      </c>
      <c r="D503" s="10">
        <v>4</v>
      </c>
      <c r="E503" s="10">
        <v>1</v>
      </c>
      <c r="F503" s="10">
        <v>2</v>
      </c>
      <c r="G503" s="10">
        <v>210</v>
      </c>
      <c r="H503" s="10">
        <v>0</v>
      </c>
      <c r="I503" s="10">
        <v>2</v>
      </c>
      <c r="J503" s="17">
        <f>IFERROR(INDEX(Sheet3!E:E,MATCH(C503,Sheet3!A:A,0)),(G503-10)*10+H503*100)</f>
        <v>2000</v>
      </c>
      <c r="K503" s="10">
        <v>0</v>
      </c>
      <c r="L503" s="10">
        <f>IFERROR(INDEX(Sheet3!G:G,MATCH(C503,Sheet3!A:A,0)),(G503-10)*10+20000)</f>
        <v>22000</v>
      </c>
      <c r="M503" s="10">
        <v>2</v>
      </c>
      <c r="N503" s="10">
        <f>VLOOKUP(M503,Sheet2!I:J,2,0)</f>
        <v>3500</v>
      </c>
      <c r="O503" s="10">
        <v>0</v>
      </c>
      <c r="P503" s="10">
        <f t="shared" si="51"/>
        <v>2</v>
      </c>
      <c r="Q503" s="17">
        <f>IF(G503&gt;300,(G503-10)*10+10+VLOOKUP(I503,Sheet5!E:G,3,FALSE),0)</f>
        <v>0</v>
      </c>
    </row>
    <row r="504" spans="1:17" ht="16.5" customHeight="1">
      <c r="A504" s="10" t="s">
        <v>39</v>
      </c>
      <c r="B504" s="10">
        <f t="shared" si="50"/>
        <v>4102310</v>
      </c>
      <c r="C504" s="10" t="str">
        <f>VLOOKUP(I504,Sheet2!D:E,2,0)</f>
        <v>主核：聚能</v>
      </c>
      <c r="D504" s="10">
        <v>4</v>
      </c>
      <c r="E504" s="10">
        <v>1</v>
      </c>
      <c r="F504" s="10">
        <v>2</v>
      </c>
      <c r="G504" s="10">
        <v>310</v>
      </c>
      <c r="H504" s="10">
        <v>0</v>
      </c>
      <c r="I504" s="10">
        <v>2</v>
      </c>
      <c r="J504" s="17">
        <f>IFERROR(INDEX(Sheet3!E:E,MATCH(C504,Sheet3!A:A,0)),(G504-10)*10+H504*100)</f>
        <v>3000</v>
      </c>
      <c r="K504" s="10">
        <v>0</v>
      </c>
      <c r="L504" s="10">
        <f>IFERROR(INDEX(Sheet3!G:G,MATCH(C504,Sheet3!A:A,0)),(G504-10)*10+20000)</f>
        <v>23000</v>
      </c>
      <c r="M504" s="10">
        <v>3</v>
      </c>
      <c r="N504" s="10">
        <f>VLOOKUP(M504,Sheet2!I:J,2,0)</f>
        <v>4000</v>
      </c>
      <c r="O504" s="10">
        <v>0</v>
      </c>
      <c r="P504" s="10">
        <f t="shared" si="51"/>
        <v>3</v>
      </c>
      <c r="Q504" s="17">
        <f>IF(G504&gt;300,(G504-10)*10+10+VLOOKUP(I504,Sheet5!E:G,3,FALSE),0)</f>
        <v>3011</v>
      </c>
    </row>
    <row r="505" spans="1:17" ht="16.5" customHeight="1">
      <c r="A505" s="10" t="s">
        <v>39</v>
      </c>
      <c r="B505" s="10">
        <f t="shared" si="50"/>
        <v>4102410</v>
      </c>
      <c r="C505" s="10" t="str">
        <f>VLOOKUP(I505,Sheet2!D:E,2,0)</f>
        <v>主核：聚能</v>
      </c>
      <c r="D505" s="10">
        <v>4</v>
      </c>
      <c r="E505" s="10">
        <v>1</v>
      </c>
      <c r="F505" s="10">
        <v>2</v>
      </c>
      <c r="G505" s="10">
        <v>410</v>
      </c>
      <c r="H505" s="10">
        <v>0</v>
      </c>
      <c r="I505" s="10">
        <v>2</v>
      </c>
      <c r="J505" s="17">
        <f>IFERROR(INDEX(Sheet3!E:E,MATCH(C505,Sheet3!A:A,0)),(G505-10)*10+H505*100)</f>
        <v>4000</v>
      </c>
      <c r="K505" s="10">
        <v>0</v>
      </c>
      <c r="L505" s="10">
        <f>IFERROR(INDEX(Sheet3!G:G,MATCH(C505,Sheet3!A:A,0)),(G505-10)*10+20000)</f>
        <v>24000</v>
      </c>
      <c r="M505" s="10">
        <v>4</v>
      </c>
      <c r="N505" s="10">
        <f>VLOOKUP(M505,Sheet2!I:J,2,0)</f>
        <v>4500</v>
      </c>
      <c r="O505" s="10">
        <v>0</v>
      </c>
      <c r="P505" s="10">
        <f t="shared" si="51"/>
        <v>4</v>
      </c>
      <c r="Q505" s="17">
        <f>IF(G505&gt;300,(G505-10)*10+10+VLOOKUP(I505,Sheet5!E:G,3,FALSE),0)</f>
        <v>4011</v>
      </c>
    </row>
    <row r="506" spans="1:17" ht="16.5" customHeight="1">
      <c r="A506" s="10" t="s">
        <v>39</v>
      </c>
      <c r="B506" s="10">
        <f t="shared" si="50"/>
        <v>4102510</v>
      </c>
      <c r="C506" s="10" t="str">
        <f>VLOOKUP(I506,Sheet2!D:E,2,0)</f>
        <v>主核：聚能</v>
      </c>
      <c r="D506" s="10">
        <v>4</v>
      </c>
      <c r="E506" s="10">
        <v>1</v>
      </c>
      <c r="F506" s="10">
        <v>2</v>
      </c>
      <c r="G506" s="10">
        <v>510</v>
      </c>
      <c r="H506" s="10">
        <v>0</v>
      </c>
      <c r="I506" s="10">
        <v>2</v>
      </c>
      <c r="J506" s="17">
        <f>IFERROR(INDEX(Sheet3!E:E,MATCH(C506,Sheet3!A:A,0)),(G506-10)*10+H506*100)</f>
        <v>5000</v>
      </c>
      <c r="K506" s="10">
        <v>0</v>
      </c>
      <c r="L506" s="10">
        <f>IFERROR(INDEX(Sheet3!G:G,MATCH(C506,Sheet3!A:A,0)),(G506-10)*10+20000)</f>
        <v>25000</v>
      </c>
      <c r="M506" s="10">
        <v>5</v>
      </c>
      <c r="N506" s="10">
        <f>VLOOKUP(M506,Sheet2!I:J,2,0)</f>
        <v>5000</v>
      </c>
      <c r="O506" s="10">
        <v>0</v>
      </c>
      <c r="P506" s="10">
        <f t="shared" si="51"/>
        <v>5</v>
      </c>
      <c r="Q506" s="17">
        <f>IF(G506&gt;300,(G506-10)*10+10+VLOOKUP(I506,Sheet5!E:G,3,FALSE),0)</f>
        <v>5011</v>
      </c>
    </row>
    <row r="507" spans="1:17" ht="16.5" customHeight="1">
      <c r="A507" s="10" t="s">
        <v>39</v>
      </c>
      <c r="B507" s="10">
        <f t="shared" si="50"/>
        <v>4103110</v>
      </c>
      <c r="C507" s="10" t="str">
        <f>VLOOKUP(I507,Sheet2!D:E,2,0)</f>
        <v>主核：窃夺</v>
      </c>
      <c r="D507" s="10">
        <v>4</v>
      </c>
      <c r="E507" s="10">
        <v>1</v>
      </c>
      <c r="F507" s="10">
        <v>3</v>
      </c>
      <c r="G507" s="10">
        <v>110</v>
      </c>
      <c r="H507" s="10">
        <v>0</v>
      </c>
      <c r="I507" s="10">
        <v>3</v>
      </c>
      <c r="J507" s="17">
        <f>IFERROR(INDEX(Sheet3!E:E,MATCH(C507,Sheet3!A:A,0)),(G507-10)*10+H507*100)</f>
        <v>1000</v>
      </c>
      <c r="K507" s="10">
        <v>0</v>
      </c>
      <c r="L507" s="10">
        <f>IFERROR(INDEX(Sheet3!G:G,MATCH(C507,Sheet3!A:A,0)),(G507-10)*10+20000)</f>
        <v>21000</v>
      </c>
      <c r="M507" s="10">
        <v>1</v>
      </c>
      <c r="N507" s="10">
        <f>VLOOKUP(M507,Sheet2!I:J,2,0)</f>
        <v>3000</v>
      </c>
      <c r="O507" s="10">
        <v>0</v>
      </c>
      <c r="P507" s="10">
        <f t="shared" si="51"/>
        <v>1</v>
      </c>
      <c r="Q507" s="17">
        <f>IF(G507&gt;300,(G507-10)*10+10+VLOOKUP(I507,Sheet5!E:G,3,FALSE),0)</f>
        <v>0</v>
      </c>
    </row>
    <row r="508" spans="1:17" ht="16.5" customHeight="1">
      <c r="A508" s="10" t="s">
        <v>39</v>
      </c>
      <c r="B508" s="10">
        <f t="shared" si="50"/>
        <v>4103210</v>
      </c>
      <c r="C508" s="10" t="str">
        <f>VLOOKUP(I508,Sheet2!D:E,2,0)</f>
        <v>主核：窃夺</v>
      </c>
      <c r="D508" s="10">
        <v>4</v>
      </c>
      <c r="E508" s="10">
        <v>1</v>
      </c>
      <c r="F508" s="10">
        <v>3</v>
      </c>
      <c r="G508" s="10">
        <v>210</v>
      </c>
      <c r="H508" s="10">
        <v>0</v>
      </c>
      <c r="I508" s="10">
        <v>3</v>
      </c>
      <c r="J508" s="17">
        <f>IFERROR(INDEX(Sheet3!E:E,MATCH(C508,Sheet3!A:A,0)),(G508-10)*10+H508*100)</f>
        <v>2000</v>
      </c>
      <c r="K508" s="10">
        <v>0</v>
      </c>
      <c r="L508" s="10">
        <f>IFERROR(INDEX(Sheet3!G:G,MATCH(C508,Sheet3!A:A,0)),(G508-10)*10+20000)</f>
        <v>22000</v>
      </c>
      <c r="M508" s="10">
        <v>2</v>
      </c>
      <c r="N508" s="10">
        <f>VLOOKUP(M508,Sheet2!I:J,2,0)</f>
        <v>3500</v>
      </c>
      <c r="O508" s="10">
        <v>0</v>
      </c>
      <c r="P508" s="10">
        <f t="shared" si="51"/>
        <v>2</v>
      </c>
      <c r="Q508" s="17">
        <f>IF(G508&gt;300,(G508-10)*10+10+VLOOKUP(I508,Sheet5!E:G,3,FALSE),0)</f>
        <v>0</v>
      </c>
    </row>
    <row r="509" spans="1:17" ht="16.5" customHeight="1">
      <c r="A509" s="10" t="s">
        <v>39</v>
      </c>
      <c r="B509" s="10">
        <f t="shared" si="50"/>
        <v>4103310</v>
      </c>
      <c r="C509" s="10" t="str">
        <f>VLOOKUP(I509,Sheet2!D:E,2,0)</f>
        <v>主核：窃夺</v>
      </c>
      <c r="D509" s="10">
        <v>4</v>
      </c>
      <c r="E509" s="10">
        <v>1</v>
      </c>
      <c r="F509" s="10">
        <v>3</v>
      </c>
      <c r="G509" s="10">
        <v>310</v>
      </c>
      <c r="H509" s="10">
        <v>0</v>
      </c>
      <c r="I509" s="10">
        <v>3</v>
      </c>
      <c r="J509" s="17">
        <f>IFERROR(INDEX(Sheet3!E:E,MATCH(C509,Sheet3!A:A,0)),(G509-10)*10+H509*100)</f>
        <v>3000</v>
      </c>
      <c r="K509" s="10">
        <v>0</v>
      </c>
      <c r="L509" s="10">
        <f>IFERROR(INDEX(Sheet3!G:G,MATCH(C509,Sheet3!A:A,0)),(G509-10)*10+20000)</f>
        <v>23000</v>
      </c>
      <c r="M509" s="10">
        <v>3</v>
      </c>
      <c r="N509" s="10">
        <f>VLOOKUP(M509,Sheet2!I:J,2,0)</f>
        <v>4000</v>
      </c>
      <c r="O509" s="10">
        <v>0</v>
      </c>
      <c r="P509" s="10">
        <f t="shared" si="51"/>
        <v>3</v>
      </c>
      <c r="Q509" s="17">
        <f>IF(G509&gt;300,(G509-10)*10+10+VLOOKUP(I509,Sheet5!E:G,3,FALSE),0)</f>
        <v>3011</v>
      </c>
    </row>
    <row r="510" spans="1:17" ht="16.5" customHeight="1">
      <c r="A510" s="10" t="s">
        <v>39</v>
      </c>
      <c r="B510" s="10">
        <f t="shared" si="50"/>
        <v>4103410</v>
      </c>
      <c r="C510" s="10" t="str">
        <f>VLOOKUP(I510,Sheet2!D:E,2,0)</f>
        <v>主核：窃夺</v>
      </c>
      <c r="D510" s="10">
        <v>4</v>
      </c>
      <c r="E510" s="10">
        <v>1</v>
      </c>
      <c r="F510" s="10">
        <v>3</v>
      </c>
      <c r="G510" s="10">
        <v>410</v>
      </c>
      <c r="H510" s="10">
        <v>0</v>
      </c>
      <c r="I510" s="10">
        <v>3</v>
      </c>
      <c r="J510" s="17">
        <f>IFERROR(INDEX(Sheet3!E:E,MATCH(C510,Sheet3!A:A,0)),(G510-10)*10+H510*100)</f>
        <v>4000</v>
      </c>
      <c r="K510" s="10">
        <v>0</v>
      </c>
      <c r="L510" s="10">
        <f>IFERROR(INDEX(Sheet3!G:G,MATCH(C510,Sheet3!A:A,0)),(G510-10)*10+20000)</f>
        <v>24000</v>
      </c>
      <c r="M510" s="10">
        <v>4</v>
      </c>
      <c r="N510" s="10">
        <f>VLOOKUP(M510,Sheet2!I:J,2,0)</f>
        <v>4500</v>
      </c>
      <c r="O510" s="10">
        <v>0</v>
      </c>
      <c r="P510" s="10">
        <f t="shared" si="51"/>
        <v>4</v>
      </c>
      <c r="Q510" s="17">
        <f>IF(G510&gt;300,(G510-10)*10+10+VLOOKUP(I510,Sheet5!E:G,3,FALSE),0)</f>
        <v>4011</v>
      </c>
    </row>
    <row r="511" spans="1:17" ht="16.5" customHeight="1">
      <c r="A511" s="10" t="s">
        <v>39</v>
      </c>
      <c r="B511" s="10">
        <f t="shared" si="50"/>
        <v>4103510</v>
      </c>
      <c r="C511" s="10" t="str">
        <f>VLOOKUP(I511,Sheet2!D:E,2,0)</f>
        <v>主核：窃夺</v>
      </c>
      <c r="D511" s="10">
        <v>4</v>
      </c>
      <c r="E511" s="10">
        <v>1</v>
      </c>
      <c r="F511" s="10">
        <v>3</v>
      </c>
      <c r="G511" s="10">
        <v>510</v>
      </c>
      <c r="H511" s="10">
        <v>0</v>
      </c>
      <c r="I511" s="10">
        <v>3</v>
      </c>
      <c r="J511" s="17">
        <f>IFERROR(INDEX(Sheet3!E:E,MATCH(C511,Sheet3!A:A,0)),(G511-10)*10+H511*100)</f>
        <v>5000</v>
      </c>
      <c r="K511" s="10">
        <v>0</v>
      </c>
      <c r="L511" s="10">
        <f>IFERROR(INDEX(Sheet3!G:G,MATCH(C511,Sheet3!A:A,0)),(G511-10)*10+20000)</f>
        <v>25000</v>
      </c>
      <c r="M511" s="10">
        <v>5</v>
      </c>
      <c r="N511" s="10">
        <f>VLOOKUP(M511,Sheet2!I:J,2,0)</f>
        <v>5000</v>
      </c>
      <c r="O511" s="10">
        <v>0</v>
      </c>
      <c r="P511" s="10">
        <f t="shared" si="51"/>
        <v>5</v>
      </c>
      <c r="Q511" s="17">
        <f>IF(G511&gt;300,(G511-10)*10+10+VLOOKUP(I511,Sheet5!E:G,3,FALSE),0)</f>
        <v>5011</v>
      </c>
    </row>
    <row r="512" spans="1:17" ht="16.5" customHeight="1">
      <c r="A512" s="10" t="s">
        <v>39</v>
      </c>
      <c r="B512" s="10">
        <f t="shared" si="50"/>
        <v>4104110</v>
      </c>
      <c r="C512" s="10" t="str">
        <f>VLOOKUP(I512,Sheet2!D:E,2,0)</f>
        <v>主核：先制</v>
      </c>
      <c r="D512" s="10">
        <v>4</v>
      </c>
      <c r="E512" s="10">
        <v>1</v>
      </c>
      <c r="F512" s="10">
        <v>4</v>
      </c>
      <c r="G512" s="10">
        <v>110</v>
      </c>
      <c r="H512" s="10">
        <v>0</v>
      </c>
      <c r="I512" s="10">
        <v>4</v>
      </c>
      <c r="J512" s="17">
        <f>IFERROR(INDEX(Sheet3!E:E,MATCH(C512,Sheet3!A:A,0)),(G512-10)*10+H512*100)</f>
        <v>1000</v>
      </c>
      <c r="K512" s="10">
        <v>0</v>
      </c>
      <c r="L512" s="10">
        <f>IFERROR(INDEX(Sheet3!G:G,MATCH(C512,Sheet3!A:A,0)),(G512-10)*10+20000)</f>
        <v>21000</v>
      </c>
      <c r="M512" s="10">
        <v>1</v>
      </c>
      <c r="N512" s="10">
        <f>VLOOKUP(M512,Sheet2!I:J,2,0)</f>
        <v>3000</v>
      </c>
      <c r="O512" s="10">
        <v>0</v>
      </c>
      <c r="P512" s="10">
        <f t="shared" si="51"/>
        <v>1</v>
      </c>
      <c r="Q512" s="17">
        <f>IF(G512&gt;300,(G512-10)*10+10+VLOOKUP(I512,Sheet5!E:G,3,FALSE),0)</f>
        <v>0</v>
      </c>
    </row>
    <row r="513" spans="1:17" ht="16.5" customHeight="1">
      <c r="A513" s="10" t="s">
        <v>39</v>
      </c>
      <c r="B513" s="10">
        <f t="shared" si="50"/>
        <v>4104210</v>
      </c>
      <c r="C513" s="10" t="str">
        <f>VLOOKUP(I513,Sheet2!D:E,2,0)</f>
        <v>主核：先制</v>
      </c>
      <c r="D513" s="10">
        <v>4</v>
      </c>
      <c r="E513" s="10">
        <v>1</v>
      </c>
      <c r="F513" s="10">
        <v>4</v>
      </c>
      <c r="G513" s="10">
        <v>210</v>
      </c>
      <c r="H513" s="10">
        <v>0</v>
      </c>
      <c r="I513" s="10">
        <v>4</v>
      </c>
      <c r="J513" s="17">
        <f>IFERROR(INDEX(Sheet3!E:E,MATCH(C513,Sheet3!A:A,0)),(G513-10)*10+H513*100)</f>
        <v>2000</v>
      </c>
      <c r="K513" s="10">
        <v>0</v>
      </c>
      <c r="L513" s="10">
        <f>IFERROR(INDEX(Sheet3!G:G,MATCH(C513,Sheet3!A:A,0)),(G513-10)*10+20000)</f>
        <v>22000</v>
      </c>
      <c r="M513" s="10">
        <v>2</v>
      </c>
      <c r="N513" s="10">
        <f>VLOOKUP(M513,Sheet2!I:J,2,0)</f>
        <v>3500</v>
      </c>
      <c r="O513" s="10">
        <v>0</v>
      </c>
      <c r="P513" s="10">
        <f t="shared" si="51"/>
        <v>2</v>
      </c>
      <c r="Q513" s="17">
        <f>IF(G513&gt;300,(G513-10)*10+10+VLOOKUP(I513,Sheet5!E:G,3,FALSE),0)</f>
        <v>0</v>
      </c>
    </row>
    <row r="514" spans="1:17" ht="16.5" customHeight="1">
      <c r="A514" s="10" t="s">
        <v>39</v>
      </c>
      <c r="B514" s="10">
        <f t="shared" si="50"/>
        <v>4104310</v>
      </c>
      <c r="C514" s="10" t="str">
        <f>VLOOKUP(I514,Sheet2!D:E,2,0)</f>
        <v>主核：先制</v>
      </c>
      <c r="D514" s="10">
        <v>4</v>
      </c>
      <c r="E514" s="10">
        <v>1</v>
      </c>
      <c r="F514" s="10">
        <v>4</v>
      </c>
      <c r="G514" s="10">
        <v>310</v>
      </c>
      <c r="H514" s="10">
        <v>0</v>
      </c>
      <c r="I514" s="10">
        <v>4</v>
      </c>
      <c r="J514" s="17">
        <f>IFERROR(INDEX(Sheet3!E:E,MATCH(C514,Sheet3!A:A,0)),(G514-10)*10+H514*100)</f>
        <v>3000</v>
      </c>
      <c r="K514" s="10">
        <v>0</v>
      </c>
      <c r="L514" s="10">
        <f>IFERROR(INDEX(Sheet3!G:G,MATCH(C514,Sheet3!A:A,0)),(G514-10)*10+20000)</f>
        <v>23000</v>
      </c>
      <c r="M514" s="10">
        <v>3</v>
      </c>
      <c r="N514" s="10">
        <f>VLOOKUP(M514,Sheet2!I:J,2,0)</f>
        <v>4000</v>
      </c>
      <c r="O514" s="10">
        <v>0</v>
      </c>
      <c r="P514" s="10">
        <f t="shared" si="51"/>
        <v>3</v>
      </c>
      <c r="Q514" s="17">
        <f>IF(G514&gt;300,(G514-10)*10+10+VLOOKUP(I514,Sheet5!E:G,3,FALSE),0)</f>
        <v>3010</v>
      </c>
    </row>
    <row r="515" spans="1:17" ht="16.5" customHeight="1">
      <c r="A515" s="10" t="s">
        <v>39</v>
      </c>
      <c r="B515" s="10">
        <f t="shared" si="50"/>
        <v>4104410</v>
      </c>
      <c r="C515" s="10" t="str">
        <f>VLOOKUP(I515,Sheet2!D:E,2,0)</f>
        <v>主核：先制</v>
      </c>
      <c r="D515" s="10">
        <v>4</v>
      </c>
      <c r="E515" s="10">
        <v>1</v>
      </c>
      <c r="F515" s="10">
        <v>4</v>
      </c>
      <c r="G515" s="10">
        <v>410</v>
      </c>
      <c r="H515" s="10">
        <v>0</v>
      </c>
      <c r="I515" s="10">
        <v>4</v>
      </c>
      <c r="J515" s="17">
        <f>IFERROR(INDEX(Sheet3!E:E,MATCH(C515,Sheet3!A:A,0)),(G515-10)*10+H515*100)</f>
        <v>4000</v>
      </c>
      <c r="K515" s="10">
        <v>0</v>
      </c>
      <c r="L515" s="10">
        <f>IFERROR(INDEX(Sheet3!G:G,MATCH(C515,Sheet3!A:A,0)),(G515-10)*10+20000)</f>
        <v>24000</v>
      </c>
      <c r="M515" s="10">
        <v>4</v>
      </c>
      <c r="N515" s="10">
        <f>VLOOKUP(M515,Sheet2!I:J,2,0)</f>
        <v>4500</v>
      </c>
      <c r="O515" s="10">
        <v>0</v>
      </c>
      <c r="P515" s="10">
        <f t="shared" si="51"/>
        <v>4</v>
      </c>
      <c r="Q515" s="17">
        <f>IF(G515&gt;300,(G515-10)*10+10+VLOOKUP(I515,Sheet5!E:G,3,FALSE),0)</f>
        <v>4010</v>
      </c>
    </row>
    <row r="516" spans="1:17" ht="16.5" customHeight="1">
      <c r="A516" s="10" t="s">
        <v>39</v>
      </c>
      <c r="B516" s="10">
        <f t="shared" si="50"/>
        <v>4104510</v>
      </c>
      <c r="C516" s="10" t="str">
        <f>VLOOKUP(I516,Sheet2!D:E,2,0)</f>
        <v>主核：先制</v>
      </c>
      <c r="D516" s="10">
        <v>4</v>
      </c>
      <c r="E516" s="10">
        <v>1</v>
      </c>
      <c r="F516" s="10">
        <v>4</v>
      </c>
      <c r="G516" s="10">
        <v>510</v>
      </c>
      <c r="H516" s="10">
        <v>0</v>
      </c>
      <c r="I516" s="10">
        <v>4</v>
      </c>
      <c r="J516" s="17">
        <f>IFERROR(INDEX(Sheet3!E:E,MATCH(C516,Sheet3!A:A,0)),(G516-10)*10+H516*100)</f>
        <v>5000</v>
      </c>
      <c r="K516" s="10">
        <v>0</v>
      </c>
      <c r="L516" s="10">
        <f>IFERROR(INDEX(Sheet3!G:G,MATCH(C516,Sheet3!A:A,0)),(G516-10)*10+20000)</f>
        <v>25000</v>
      </c>
      <c r="M516" s="10">
        <v>5</v>
      </c>
      <c r="N516" s="10">
        <f>VLOOKUP(M516,Sheet2!I:J,2,0)</f>
        <v>5000</v>
      </c>
      <c r="O516" s="10">
        <v>0</v>
      </c>
      <c r="P516" s="10">
        <f t="shared" si="51"/>
        <v>5</v>
      </c>
      <c r="Q516" s="17">
        <f>IF(G516&gt;300,(G516-10)*10+10+VLOOKUP(I516,Sheet5!E:G,3,FALSE),0)</f>
        <v>5010</v>
      </c>
    </row>
    <row r="517" spans="1:17" ht="16.5" customHeight="1">
      <c r="A517" s="10" t="s">
        <v>39</v>
      </c>
      <c r="B517" s="10">
        <f t="shared" si="50"/>
        <v>4105110</v>
      </c>
      <c r="C517" s="10" t="str">
        <f>VLOOKUP(I517,Sheet2!D:E,2,0)</f>
        <v>主核：共振</v>
      </c>
      <c r="D517" s="10">
        <v>4</v>
      </c>
      <c r="E517" s="10">
        <v>1</v>
      </c>
      <c r="F517" s="10">
        <v>5</v>
      </c>
      <c r="G517" s="10">
        <v>110</v>
      </c>
      <c r="H517" s="10">
        <v>0</v>
      </c>
      <c r="I517" s="10">
        <v>5</v>
      </c>
      <c r="J517" s="17">
        <f>IFERROR(INDEX(Sheet3!E:E,MATCH(C517,Sheet3!A:A,0)),(G517-10)*10+H517*100)</f>
        <v>1000</v>
      </c>
      <c r="K517" s="10">
        <v>0</v>
      </c>
      <c r="L517" s="10">
        <f>IFERROR(INDEX(Sheet3!G:G,MATCH(C517,Sheet3!A:A,0)),(G517-10)*10+20000)</f>
        <v>21000</v>
      </c>
      <c r="M517" s="10">
        <v>1</v>
      </c>
      <c r="N517" s="10">
        <f>VLOOKUP(M517,Sheet2!I:J,2,0)</f>
        <v>3000</v>
      </c>
      <c r="O517" s="10">
        <v>0</v>
      </c>
      <c r="P517" s="10">
        <f t="shared" si="51"/>
        <v>1</v>
      </c>
      <c r="Q517" s="17">
        <f>IF(G517&gt;300,(G517-10)*10+10+VLOOKUP(I517,Sheet5!E:G,3,FALSE),0)</f>
        <v>0</v>
      </c>
    </row>
    <row r="518" spans="1:17" ht="16.5" customHeight="1">
      <c r="A518" s="10" t="s">
        <v>39</v>
      </c>
      <c r="B518" s="10">
        <f t="shared" si="50"/>
        <v>4105210</v>
      </c>
      <c r="C518" s="10" t="str">
        <f>VLOOKUP(I518,Sheet2!D:E,2,0)</f>
        <v>主核：共振</v>
      </c>
      <c r="D518" s="10">
        <v>4</v>
      </c>
      <c r="E518" s="10">
        <v>1</v>
      </c>
      <c r="F518" s="10">
        <v>5</v>
      </c>
      <c r="G518" s="10">
        <v>210</v>
      </c>
      <c r="H518" s="10">
        <v>0</v>
      </c>
      <c r="I518" s="10">
        <v>5</v>
      </c>
      <c r="J518" s="17">
        <f>IFERROR(INDEX(Sheet3!E:E,MATCH(C518,Sheet3!A:A,0)),(G518-10)*10+H518*100)</f>
        <v>2000</v>
      </c>
      <c r="K518" s="10">
        <v>0</v>
      </c>
      <c r="L518" s="10">
        <f>IFERROR(INDEX(Sheet3!G:G,MATCH(C518,Sheet3!A:A,0)),(G518-10)*10+20000)</f>
        <v>22000</v>
      </c>
      <c r="M518" s="10">
        <v>2</v>
      </c>
      <c r="N518" s="10">
        <f>VLOOKUP(M518,Sheet2!I:J,2,0)</f>
        <v>3500</v>
      </c>
      <c r="O518" s="10">
        <v>0</v>
      </c>
      <c r="P518" s="10">
        <f t="shared" si="51"/>
        <v>2</v>
      </c>
      <c r="Q518" s="17">
        <f>IF(G518&gt;300,(G518-10)*10+10+VLOOKUP(I518,Sheet5!E:G,3,FALSE),0)</f>
        <v>0</v>
      </c>
    </row>
    <row r="519" spans="1:17" ht="16.5" customHeight="1">
      <c r="A519" s="10" t="s">
        <v>39</v>
      </c>
      <c r="B519" s="10">
        <f t="shared" si="50"/>
        <v>4105310</v>
      </c>
      <c r="C519" s="10" t="str">
        <f>VLOOKUP(I519,Sheet2!D:E,2,0)</f>
        <v>主核：共振</v>
      </c>
      <c r="D519" s="10">
        <v>4</v>
      </c>
      <c r="E519" s="10">
        <v>1</v>
      </c>
      <c r="F519" s="10">
        <v>5</v>
      </c>
      <c r="G519" s="10">
        <v>310</v>
      </c>
      <c r="H519" s="10">
        <v>0</v>
      </c>
      <c r="I519" s="10">
        <v>5</v>
      </c>
      <c r="J519" s="17">
        <f>IFERROR(INDEX(Sheet3!E:E,MATCH(C519,Sheet3!A:A,0)),(G519-10)*10+H519*100)</f>
        <v>3000</v>
      </c>
      <c r="K519" s="10">
        <v>0</v>
      </c>
      <c r="L519" s="10">
        <f>IFERROR(INDEX(Sheet3!G:G,MATCH(C519,Sheet3!A:A,0)),(G519-10)*10+20000)</f>
        <v>23000</v>
      </c>
      <c r="M519" s="10">
        <v>3</v>
      </c>
      <c r="N519" s="10">
        <f>VLOOKUP(M519,Sheet2!I:J,2,0)</f>
        <v>4000</v>
      </c>
      <c r="O519" s="10">
        <v>0</v>
      </c>
      <c r="P519" s="10">
        <f t="shared" si="51"/>
        <v>3</v>
      </c>
      <c r="Q519" s="17">
        <f>IF(G519&gt;300,(G519-10)*10+10+VLOOKUP(I519,Sheet5!E:G,3,FALSE),0)</f>
        <v>3010</v>
      </c>
    </row>
    <row r="520" spans="1:17" ht="16.5" customHeight="1">
      <c r="A520" s="10" t="s">
        <v>39</v>
      </c>
      <c r="B520" s="10">
        <f t="shared" si="50"/>
        <v>4105410</v>
      </c>
      <c r="C520" s="10" t="str">
        <f>VLOOKUP(I520,Sheet2!D:E,2,0)</f>
        <v>主核：共振</v>
      </c>
      <c r="D520" s="10">
        <v>4</v>
      </c>
      <c r="E520" s="10">
        <v>1</v>
      </c>
      <c r="F520" s="10">
        <v>5</v>
      </c>
      <c r="G520" s="10">
        <v>410</v>
      </c>
      <c r="H520" s="10">
        <v>0</v>
      </c>
      <c r="I520" s="10">
        <v>5</v>
      </c>
      <c r="J520" s="17">
        <f>IFERROR(INDEX(Sheet3!E:E,MATCH(C520,Sheet3!A:A,0)),(G520-10)*10+H520*100)</f>
        <v>4000</v>
      </c>
      <c r="K520" s="10">
        <v>0</v>
      </c>
      <c r="L520" s="10">
        <f>IFERROR(INDEX(Sheet3!G:G,MATCH(C520,Sheet3!A:A,0)),(G520-10)*10+20000)</f>
        <v>24000</v>
      </c>
      <c r="M520" s="10">
        <v>4</v>
      </c>
      <c r="N520" s="10">
        <f>VLOOKUP(M520,Sheet2!I:J,2,0)</f>
        <v>4500</v>
      </c>
      <c r="O520" s="10">
        <v>0</v>
      </c>
      <c r="P520" s="10">
        <f t="shared" si="51"/>
        <v>4</v>
      </c>
      <c r="Q520" s="17">
        <f>IF(G520&gt;300,(G520-10)*10+10+VLOOKUP(I520,Sheet5!E:G,3,FALSE),0)</f>
        <v>4010</v>
      </c>
    </row>
    <row r="521" spans="1:17" ht="16.5" customHeight="1">
      <c r="A521" s="10" t="s">
        <v>39</v>
      </c>
      <c r="B521" s="10">
        <f t="shared" si="50"/>
        <v>4105510</v>
      </c>
      <c r="C521" s="10" t="str">
        <f>VLOOKUP(I521,Sheet2!D:E,2,0)</f>
        <v>主核：共振</v>
      </c>
      <c r="D521" s="10">
        <v>4</v>
      </c>
      <c r="E521" s="10">
        <v>1</v>
      </c>
      <c r="F521" s="10">
        <v>5</v>
      </c>
      <c r="G521" s="10">
        <v>510</v>
      </c>
      <c r="H521" s="10">
        <v>0</v>
      </c>
      <c r="I521" s="10">
        <v>5</v>
      </c>
      <c r="J521" s="17">
        <f>IFERROR(INDEX(Sheet3!E:E,MATCH(C521,Sheet3!A:A,0)),(G521-10)*10+H521*100)</f>
        <v>5000</v>
      </c>
      <c r="K521" s="10">
        <v>0</v>
      </c>
      <c r="L521" s="10">
        <f>IFERROR(INDEX(Sheet3!G:G,MATCH(C521,Sheet3!A:A,0)),(G521-10)*10+20000)</f>
        <v>25000</v>
      </c>
      <c r="M521" s="10">
        <v>5</v>
      </c>
      <c r="N521" s="10">
        <f>VLOOKUP(M521,Sheet2!I:J,2,0)</f>
        <v>5000</v>
      </c>
      <c r="O521" s="10">
        <v>0</v>
      </c>
      <c r="P521" s="10">
        <f t="shared" si="51"/>
        <v>5</v>
      </c>
      <c r="Q521" s="17">
        <f>IF(G521&gt;300,(G521-10)*10+10+VLOOKUP(I521,Sheet5!E:G,3,FALSE),0)</f>
        <v>5010</v>
      </c>
    </row>
    <row r="522" spans="1:17" ht="16.5" customHeight="1">
      <c r="A522" s="10" t="s">
        <v>39</v>
      </c>
      <c r="B522" s="10">
        <f t="shared" si="50"/>
        <v>4106110</v>
      </c>
      <c r="C522" s="10" t="str">
        <f>VLOOKUP(I522,Sheet2!D:E,2,0)</f>
        <v>主核：终结</v>
      </c>
      <c r="D522" s="10">
        <v>4</v>
      </c>
      <c r="E522" s="10">
        <v>1</v>
      </c>
      <c r="F522" s="10">
        <v>6</v>
      </c>
      <c r="G522" s="10">
        <v>110</v>
      </c>
      <c r="H522" s="10">
        <v>0</v>
      </c>
      <c r="I522" s="10">
        <v>6</v>
      </c>
      <c r="J522" s="17">
        <f>IFERROR(INDEX(Sheet3!E:E,MATCH(C522,Sheet3!A:A,0)),(G522-10)*10+H522*100)</f>
        <v>1000</v>
      </c>
      <c r="K522" s="10">
        <v>0</v>
      </c>
      <c r="L522" s="10">
        <f>IFERROR(INDEX(Sheet3!G:G,MATCH(C522,Sheet3!A:A,0)),(G522-10)*10+20000)</f>
        <v>21000</v>
      </c>
      <c r="M522" s="10">
        <v>1</v>
      </c>
      <c r="N522" s="10">
        <f>VLOOKUP(M522,Sheet2!I:J,2,0)</f>
        <v>3000</v>
      </c>
      <c r="O522" s="10">
        <v>0</v>
      </c>
      <c r="P522" s="10">
        <f t="shared" si="51"/>
        <v>1</v>
      </c>
      <c r="Q522" s="17">
        <f>IF(G522&gt;300,(G522-10)*10+10+VLOOKUP(I522,Sheet5!E:G,3,FALSE),0)</f>
        <v>0</v>
      </c>
    </row>
    <row r="523" spans="1:17" ht="16.5" customHeight="1">
      <c r="A523" s="10" t="s">
        <v>39</v>
      </c>
      <c r="B523" s="10">
        <f t="shared" si="50"/>
        <v>4106210</v>
      </c>
      <c r="C523" s="10" t="str">
        <f>VLOOKUP(I523,Sheet2!D:E,2,0)</f>
        <v>主核：终结</v>
      </c>
      <c r="D523" s="10">
        <v>4</v>
      </c>
      <c r="E523" s="10">
        <v>1</v>
      </c>
      <c r="F523" s="10">
        <v>6</v>
      </c>
      <c r="G523" s="10">
        <v>210</v>
      </c>
      <c r="H523" s="10">
        <v>0</v>
      </c>
      <c r="I523" s="10">
        <v>6</v>
      </c>
      <c r="J523" s="17">
        <f>IFERROR(INDEX(Sheet3!E:E,MATCH(C523,Sheet3!A:A,0)),(G523-10)*10+H523*100)</f>
        <v>2000</v>
      </c>
      <c r="K523" s="10">
        <v>0</v>
      </c>
      <c r="L523" s="10">
        <f>IFERROR(INDEX(Sheet3!G:G,MATCH(C523,Sheet3!A:A,0)),(G523-10)*10+20000)</f>
        <v>22000</v>
      </c>
      <c r="M523" s="10">
        <v>2</v>
      </c>
      <c r="N523" s="10">
        <f>VLOOKUP(M523,Sheet2!I:J,2,0)</f>
        <v>3500</v>
      </c>
      <c r="O523" s="10">
        <v>0</v>
      </c>
      <c r="P523" s="10">
        <f t="shared" si="51"/>
        <v>2</v>
      </c>
      <c r="Q523" s="17">
        <f>IF(G523&gt;300,(G523-10)*10+10+VLOOKUP(I523,Sheet5!E:G,3,FALSE),0)</f>
        <v>0</v>
      </c>
    </row>
    <row r="524" spans="1:17" ht="16.5" customHeight="1">
      <c r="A524" s="10" t="s">
        <v>39</v>
      </c>
      <c r="B524" s="10">
        <f t="shared" si="50"/>
        <v>4106310</v>
      </c>
      <c r="C524" s="10" t="str">
        <f>VLOOKUP(I524,Sheet2!D:E,2,0)</f>
        <v>主核：终结</v>
      </c>
      <c r="D524" s="10">
        <v>4</v>
      </c>
      <c r="E524" s="10">
        <v>1</v>
      </c>
      <c r="F524" s="10">
        <v>6</v>
      </c>
      <c r="G524" s="10">
        <v>310</v>
      </c>
      <c r="H524" s="10">
        <v>0</v>
      </c>
      <c r="I524" s="10">
        <v>6</v>
      </c>
      <c r="J524" s="17">
        <f>IFERROR(INDEX(Sheet3!E:E,MATCH(C524,Sheet3!A:A,0)),(G524-10)*10+H524*100)</f>
        <v>3000</v>
      </c>
      <c r="K524" s="10">
        <v>0</v>
      </c>
      <c r="L524" s="10">
        <f>IFERROR(INDEX(Sheet3!G:G,MATCH(C524,Sheet3!A:A,0)),(G524-10)*10+20000)</f>
        <v>23000</v>
      </c>
      <c r="M524" s="10">
        <v>3</v>
      </c>
      <c r="N524" s="10">
        <f>VLOOKUP(M524,Sheet2!I:J,2,0)</f>
        <v>4000</v>
      </c>
      <c r="O524" s="10">
        <v>0</v>
      </c>
      <c r="P524" s="10">
        <f t="shared" si="51"/>
        <v>3</v>
      </c>
      <c r="Q524" s="17">
        <f>IF(G524&gt;300,(G524-10)*10+10+VLOOKUP(I524,Sheet5!E:G,3,FALSE),0)</f>
        <v>3010</v>
      </c>
    </row>
    <row r="525" spans="1:17" ht="16.5" customHeight="1">
      <c r="A525" s="10" t="s">
        <v>39</v>
      </c>
      <c r="B525" s="10">
        <f t="shared" si="50"/>
        <v>4106410</v>
      </c>
      <c r="C525" s="10" t="str">
        <f>VLOOKUP(I525,Sheet2!D:E,2,0)</f>
        <v>主核：终结</v>
      </c>
      <c r="D525" s="10">
        <v>4</v>
      </c>
      <c r="E525" s="10">
        <v>1</v>
      </c>
      <c r="F525" s="10">
        <v>6</v>
      </c>
      <c r="G525" s="10">
        <v>410</v>
      </c>
      <c r="H525" s="10">
        <v>0</v>
      </c>
      <c r="I525" s="10">
        <v>6</v>
      </c>
      <c r="J525" s="17">
        <f>IFERROR(INDEX(Sheet3!E:E,MATCH(C525,Sheet3!A:A,0)),(G525-10)*10+H525*100)</f>
        <v>4000</v>
      </c>
      <c r="K525" s="10">
        <v>0</v>
      </c>
      <c r="L525" s="10">
        <f>IFERROR(INDEX(Sheet3!G:G,MATCH(C525,Sheet3!A:A,0)),(G525-10)*10+20000)</f>
        <v>24000</v>
      </c>
      <c r="M525" s="10">
        <v>4</v>
      </c>
      <c r="N525" s="10">
        <f>VLOOKUP(M525,Sheet2!I:J,2,0)</f>
        <v>4500</v>
      </c>
      <c r="O525" s="10">
        <v>0</v>
      </c>
      <c r="P525" s="10">
        <f t="shared" si="51"/>
        <v>4</v>
      </c>
      <c r="Q525" s="17">
        <f>IF(G525&gt;300,(G525-10)*10+10+VLOOKUP(I525,Sheet5!E:G,3,FALSE),0)</f>
        <v>4010</v>
      </c>
    </row>
    <row r="526" spans="1:17" ht="16.5" customHeight="1">
      <c r="A526" s="10" t="s">
        <v>39</v>
      </c>
      <c r="B526" s="10">
        <f t="shared" si="50"/>
        <v>4106510</v>
      </c>
      <c r="C526" s="10" t="str">
        <f>VLOOKUP(I526,Sheet2!D:E,2,0)</f>
        <v>主核：终结</v>
      </c>
      <c r="D526" s="10">
        <v>4</v>
      </c>
      <c r="E526" s="10">
        <v>1</v>
      </c>
      <c r="F526" s="10">
        <v>6</v>
      </c>
      <c r="G526" s="10">
        <v>510</v>
      </c>
      <c r="H526" s="10">
        <v>0</v>
      </c>
      <c r="I526" s="10">
        <v>6</v>
      </c>
      <c r="J526" s="17">
        <f>IFERROR(INDEX(Sheet3!E:E,MATCH(C526,Sheet3!A:A,0)),(G526-10)*10+H526*100)</f>
        <v>5000</v>
      </c>
      <c r="K526" s="10">
        <v>0</v>
      </c>
      <c r="L526" s="10">
        <f>IFERROR(INDEX(Sheet3!G:G,MATCH(C526,Sheet3!A:A,0)),(G526-10)*10+20000)</f>
        <v>25000</v>
      </c>
      <c r="M526" s="10">
        <v>5</v>
      </c>
      <c r="N526" s="10">
        <f>VLOOKUP(M526,Sheet2!I:J,2,0)</f>
        <v>5000</v>
      </c>
      <c r="O526" s="10">
        <v>0</v>
      </c>
      <c r="P526" s="10">
        <f t="shared" si="51"/>
        <v>5</v>
      </c>
      <c r="Q526" s="17">
        <f>IF(G526&gt;300,(G526-10)*10+10+VLOOKUP(I526,Sheet5!E:G,3,FALSE),0)</f>
        <v>5010</v>
      </c>
    </row>
    <row r="527" spans="1:17" ht="16.5" customHeight="1">
      <c r="A527" s="10" t="s">
        <v>39</v>
      </c>
      <c r="B527" s="10">
        <f t="shared" si="50"/>
        <v>4107110</v>
      </c>
      <c r="C527" s="10" t="str">
        <f>VLOOKUP(I527,Sheet2!D:E,2,0)</f>
        <v>主核：破甲</v>
      </c>
      <c r="D527" s="10">
        <v>4</v>
      </c>
      <c r="E527" s="10">
        <v>1</v>
      </c>
      <c r="F527" s="10">
        <v>7</v>
      </c>
      <c r="G527" s="10">
        <v>110</v>
      </c>
      <c r="H527" s="10">
        <v>0</v>
      </c>
      <c r="I527" s="10">
        <v>7</v>
      </c>
      <c r="J527" s="17">
        <f>IFERROR(INDEX(Sheet3!E:E,MATCH(C527,Sheet3!A:A,0)),(G527-10)*10+H527*100)</f>
        <v>1000</v>
      </c>
      <c r="K527" s="10">
        <v>0</v>
      </c>
      <c r="L527" s="10">
        <f>IFERROR(INDEX(Sheet3!G:G,MATCH(C527,Sheet3!A:A,0)),(G527-10)*10+20000)</f>
        <v>21000</v>
      </c>
      <c r="M527" s="10">
        <v>1</v>
      </c>
      <c r="N527" s="10">
        <f>VLOOKUP(M527,Sheet2!I:J,2,0)</f>
        <v>3000</v>
      </c>
      <c r="O527" s="10">
        <v>0</v>
      </c>
      <c r="P527" s="10">
        <f t="shared" si="51"/>
        <v>1</v>
      </c>
      <c r="Q527" s="17">
        <f>IF(G527&gt;300,(G527-10)*10+10+VLOOKUP(I527,Sheet5!E:G,3,FALSE),0)</f>
        <v>0</v>
      </c>
    </row>
    <row r="528" spans="1:17" ht="16.5" customHeight="1">
      <c r="A528" s="10" t="s">
        <v>39</v>
      </c>
      <c r="B528" s="10">
        <f t="shared" si="50"/>
        <v>4107210</v>
      </c>
      <c r="C528" s="10" t="str">
        <f>VLOOKUP(I528,Sheet2!D:E,2,0)</f>
        <v>主核：破甲</v>
      </c>
      <c r="D528" s="10">
        <v>4</v>
      </c>
      <c r="E528" s="10">
        <v>1</v>
      </c>
      <c r="F528" s="10">
        <v>7</v>
      </c>
      <c r="G528" s="10">
        <v>210</v>
      </c>
      <c r="H528" s="10">
        <v>0</v>
      </c>
      <c r="I528" s="10">
        <v>7</v>
      </c>
      <c r="J528" s="17">
        <f>IFERROR(INDEX(Sheet3!E:E,MATCH(C528,Sheet3!A:A,0)),(G528-10)*10+H528*100)</f>
        <v>2000</v>
      </c>
      <c r="K528" s="10">
        <v>0</v>
      </c>
      <c r="L528" s="10">
        <f>IFERROR(INDEX(Sheet3!G:G,MATCH(C528,Sheet3!A:A,0)),(G528-10)*10+20000)</f>
        <v>22000</v>
      </c>
      <c r="M528" s="10">
        <v>2</v>
      </c>
      <c r="N528" s="10">
        <f>VLOOKUP(M528,Sheet2!I:J,2,0)</f>
        <v>3500</v>
      </c>
      <c r="O528" s="10">
        <v>0</v>
      </c>
      <c r="P528" s="10">
        <f t="shared" si="51"/>
        <v>2</v>
      </c>
      <c r="Q528" s="17">
        <f>IF(G528&gt;300,(G528-10)*10+10+VLOOKUP(I528,Sheet5!E:G,3,FALSE),0)</f>
        <v>0</v>
      </c>
    </row>
    <row r="529" spans="1:17" ht="16.5" customHeight="1">
      <c r="A529" s="10" t="s">
        <v>39</v>
      </c>
      <c r="B529" s="10">
        <f t="shared" si="50"/>
        <v>4107310</v>
      </c>
      <c r="C529" s="10" t="str">
        <f>VLOOKUP(I529,Sheet2!D:E,2,0)</f>
        <v>主核：破甲</v>
      </c>
      <c r="D529" s="10">
        <v>4</v>
      </c>
      <c r="E529" s="10">
        <v>1</v>
      </c>
      <c r="F529" s="10">
        <v>7</v>
      </c>
      <c r="G529" s="10">
        <v>310</v>
      </c>
      <c r="H529" s="10">
        <v>0</v>
      </c>
      <c r="I529" s="10">
        <v>7</v>
      </c>
      <c r="J529" s="17">
        <f>IFERROR(INDEX(Sheet3!E:E,MATCH(C529,Sheet3!A:A,0)),(G529-10)*10+H529*100)</f>
        <v>3000</v>
      </c>
      <c r="K529" s="10">
        <v>0</v>
      </c>
      <c r="L529" s="10">
        <f>IFERROR(INDEX(Sheet3!G:G,MATCH(C529,Sheet3!A:A,0)),(G529-10)*10+20000)</f>
        <v>23000</v>
      </c>
      <c r="M529" s="10">
        <v>3</v>
      </c>
      <c r="N529" s="10">
        <f>VLOOKUP(M529,Sheet2!I:J,2,0)</f>
        <v>4000</v>
      </c>
      <c r="O529" s="10">
        <v>0</v>
      </c>
      <c r="P529" s="10">
        <f t="shared" si="51"/>
        <v>3</v>
      </c>
      <c r="Q529" s="17">
        <f>IF(G529&gt;300,(G529-10)*10+10+VLOOKUP(I529,Sheet5!E:G,3,FALSE),0)</f>
        <v>3010</v>
      </c>
    </row>
    <row r="530" spans="1:17" ht="16.5" customHeight="1">
      <c r="A530" s="10" t="s">
        <v>39</v>
      </c>
      <c r="B530" s="10">
        <f t="shared" si="50"/>
        <v>4107410</v>
      </c>
      <c r="C530" s="10" t="str">
        <f>VLOOKUP(I530,Sheet2!D:E,2,0)</f>
        <v>主核：破甲</v>
      </c>
      <c r="D530" s="10">
        <v>4</v>
      </c>
      <c r="E530" s="10">
        <v>1</v>
      </c>
      <c r="F530" s="10">
        <v>7</v>
      </c>
      <c r="G530" s="10">
        <v>410</v>
      </c>
      <c r="H530" s="10">
        <v>0</v>
      </c>
      <c r="I530" s="10">
        <v>7</v>
      </c>
      <c r="J530" s="17">
        <f>IFERROR(INDEX(Sheet3!E:E,MATCH(C530,Sheet3!A:A,0)),(G530-10)*10+H530*100)</f>
        <v>4000</v>
      </c>
      <c r="K530" s="10">
        <v>0</v>
      </c>
      <c r="L530" s="10">
        <f>IFERROR(INDEX(Sheet3!G:G,MATCH(C530,Sheet3!A:A,0)),(G530-10)*10+20000)</f>
        <v>24000</v>
      </c>
      <c r="M530" s="10">
        <v>4</v>
      </c>
      <c r="N530" s="10">
        <f>VLOOKUP(M530,Sheet2!I:J,2,0)</f>
        <v>4500</v>
      </c>
      <c r="O530" s="10">
        <v>0</v>
      </c>
      <c r="P530" s="10">
        <f t="shared" si="51"/>
        <v>4</v>
      </c>
      <c r="Q530" s="17">
        <f>IF(G530&gt;300,(G530-10)*10+10+VLOOKUP(I530,Sheet5!E:G,3,FALSE),0)</f>
        <v>4010</v>
      </c>
    </row>
    <row r="531" spans="1:17" ht="16.5" customHeight="1">
      <c r="A531" s="10" t="s">
        <v>39</v>
      </c>
      <c r="B531" s="10">
        <f t="shared" si="50"/>
        <v>4107510</v>
      </c>
      <c r="C531" s="10" t="str">
        <f>VLOOKUP(I531,Sheet2!D:E,2,0)</f>
        <v>主核：破甲</v>
      </c>
      <c r="D531" s="10">
        <v>4</v>
      </c>
      <c r="E531" s="10">
        <v>1</v>
      </c>
      <c r="F531" s="10">
        <v>7</v>
      </c>
      <c r="G531" s="10">
        <v>510</v>
      </c>
      <c r="H531" s="10">
        <v>0</v>
      </c>
      <c r="I531" s="10">
        <v>7</v>
      </c>
      <c r="J531" s="17">
        <f>IFERROR(INDEX(Sheet3!E:E,MATCH(C531,Sheet3!A:A,0)),(G531-10)*10+H531*100)</f>
        <v>5000</v>
      </c>
      <c r="K531" s="10">
        <v>0</v>
      </c>
      <c r="L531" s="10">
        <f>IFERROR(INDEX(Sheet3!G:G,MATCH(C531,Sheet3!A:A,0)),(G531-10)*10+20000)</f>
        <v>25000</v>
      </c>
      <c r="M531" s="10">
        <v>5</v>
      </c>
      <c r="N531" s="10">
        <f>VLOOKUP(M531,Sheet2!I:J,2,0)</f>
        <v>5000</v>
      </c>
      <c r="O531" s="10">
        <v>0</v>
      </c>
      <c r="P531" s="10">
        <f t="shared" si="51"/>
        <v>5</v>
      </c>
      <c r="Q531" s="17">
        <f>IF(G531&gt;300,(G531-10)*10+10+VLOOKUP(I531,Sheet5!E:G,3,FALSE),0)</f>
        <v>5010</v>
      </c>
    </row>
    <row r="532" spans="1:17" ht="16.5" customHeight="1">
      <c r="A532" s="10" t="s">
        <v>39</v>
      </c>
      <c r="B532" s="10">
        <f t="shared" si="50"/>
        <v>4108110</v>
      </c>
      <c r="C532" s="10" t="str">
        <f>VLOOKUP(I532,Sheet2!D:E,2,0)</f>
        <v>主核：坚韧</v>
      </c>
      <c r="D532" s="10">
        <v>4</v>
      </c>
      <c r="E532" s="10">
        <v>1</v>
      </c>
      <c r="F532" s="10">
        <v>8</v>
      </c>
      <c r="G532" s="10">
        <v>110</v>
      </c>
      <c r="H532" s="10">
        <v>0</v>
      </c>
      <c r="I532" s="10">
        <v>8</v>
      </c>
      <c r="J532" s="17">
        <f>IFERROR(INDEX(Sheet3!E:E,MATCH(C532,Sheet3!A:A,0)),(G532-10)*10+H532*100)</f>
        <v>1000</v>
      </c>
      <c r="K532" s="10">
        <v>0</v>
      </c>
      <c r="L532" s="10">
        <f>IFERROR(INDEX(Sheet3!G:G,MATCH(C532,Sheet3!A:A,0)),(G532-10)*10+20000)</f>
        <v>21000</v>
      </c>
      <c r="M532" s="10">
        <v>1</v>
      </c>
      <c r="N532" s="10">
        <f>VLOOKUP(M532,Sheet2!I:J,2,0)</f>
        <v>3000</v>
      </c>
      <c r="O532" s="10">
        <v>0</v>
      </c>
      <c r="P532" s="10">
        <f t="shared" si="51"/>
        <v>1</v>
      </c>
      <c r="Q532" s="17">
        <f>IF(G532&gt;300,(G532-10)*10+10+VLOOKUP(I532,Sheet5!E:G,3,FALSE),0)</f>
        <v>0</v>
      </c>
    </row>
    <row r="533" spans="1:17" ht="16.5" customHeight="1">
      <c r="A533" s="10" t="s">
        <v>39</v>
      </c>
      <c r="B533" s="10">
        <f t="shared" si="50"/>
        <v>4108210</v>
      </c>
      <c r="C533" s="10" t="str">
        <f>VLOOKUP(I533,Sheet2!D:E,2,0)</f>
        <v>主核：坚韧</v>
      </c>
      <c r="D533" s="10">
        <v>4</v>
      </c>
      <c r="E533" s="10">
        <v>1</v>
      </c>
      <c r="F533" s="10">
        <v>8</v>
      </c>
      <c r="G533" s="10">
        <v>210</v>
      </c>
      <c r="H533" s="10">
        <v>0</v>
      </c>
      <c r="I533" s="10">
        <v>8</v>
      </c>
      <c r="J533" s="17">
        <f>IFERROR(INDEX(Sheet3!E:E,MATCH(C533,Sheet3!A:A,0)),(G533-10)*10+H533*100)</f>
        <v>2000</v>
      </c>
      <c r="K533" s="10">
        <v>0</v>
      </c>
      <c r="L533" s="10">
        <f>IFERROR(INDEX(Sheet3!G:G,MATCH(C533,Sheet3!A:A,0)),(G533-10)*10+20000)</f>
        <v>22000</v>
      </c>
      <c r="M533" s="10">
        <v>2</v>
      </c>
      <c r="N533" s="10">
        <f>VLOOKUP(M533,Sheet2!I:J,2,0)</f>
        <v>3500</v>
      </c>
      <c r="O533" s="10">
        <v>0</v>
      </c>
      <c r="P533" s="10">
        <f t="shared" si="51"/>
        <v>2</v>
      </c>
      <c r="Q533" s="17">
        <f>IF(G533&gt;300,(G533-10)*10+10+VLOOKUP(I533,Sheet5!E:G,3,FALSE),0)</f>
        <v>0</v>
      </c>
    </row>
    <row r="534" spans="1:17" ht="16.5" customHeight="1">
      <c r="A534" s="10" t="s">
        <v>39</v>
      </c>
      <c r="B534" s="10">
        <f t="shared" si="50"/>
        <v>4108310</v>
      </c>
      <c r="C534" s="10" t="str">
        <f>VLOOKUP(I534,Sheet2!D:E,2,0)</f>
        <v>主核：坚韧</v>
      </c>
      <c r="D534" s="10">
        <v>4</v>
      </c>
      <c r="E534" s="10">
        <v>1</v>
      </c>
      <c r="F534" s="10">
        <v>8</v>
      </c>
      <c r="G534" s="10">
        <v>310</v>
      </c>
      <c r="H534" s="10">
        <v>0</v>
      </c>
      <c r="I534" s="10">
        <v>8</v>
      </c>
      <c r="J534" s="17">
        <f>IFERROR(INDEX(Sheet3!E:E,MATCH(C534,Sheet3!A:A,0)),(G534-10)*10+H534*100)</f>
        <v>3000</v>
      </c>
      <c r="K534" s="10">
        <v>0</v>
      </c>
      <c r="L534" s="10">
        <f>IFERROR(INDEX(Sheet3!G:G,MATCH(C534,Sheet3!A:A,0)),(G534-10)*10+20000)</f>
        <v>23000</v>
      </c>
      <c r="M534" s="10">
        <v>3</v>
      </c>
      <c r="N534" s="10">
        <f>VLOOKUP(M534,Sheet2!I:J,2,0)</f>
        <v>4000</v>
      </c>
      <c r="O534" s="10">
        <v>0</v>
      </c>
      <c r="P534" s="10">
        <f t="shared" si="51"/>
        <v>3</v>
      </c>
      <c r="Q534" s="17">
        <f>IF(G534&gt;300,(G534-10)*10+10+VLOOKUP(I534,Sheet5!E:G,3,FALSE),0)</f>
        <v>3010</v>
      </c>
    </row>
    <row r="535" spans="1:17" ht="16.5" customHeight="1">
      <c r="A535" s="10" t="s">
        <v>39</v>
      </c>
      <c r="B535" s="10">
        <f t="shared" si="50"/>
        <v>4108410</v>
      </c>
      <c r="C535" s="10" t="str">
        <f>VLOOKUP(I535,Sheet2!D:E,2,0)</f>
        <v>主核：坚韧</v>
      </c>
      <c r="D535" s="10">
        <v>4</v>
      </c>
      <c r="E535" s="10">
        <v>1</v>
      </c>
      <c r="F535" s="10">
        <v>8</v>
      </c>
      <c r="G535" s="10">
        <v>410</v>
      </c>
      <c r="H535" s="10">
        <v>0</v>
      </c>
      <c r="I535" s="10">
        <v>8</v>
      </c>
      <c r="J535" s="17">
        <f>IFERROR(INDEX(Sheet3!E:E,MATCH(C535,Sheet3!A:A,0)),(G535-10)*10+H535*100)</f>
        <v>4000</v>
      </c>
      <c r="K535" s="10">
        <v>0</v>
      </c>
      <c r="L535" s="10">
        <f>IFERROR(INDEX(Sheet3!G:G,MATCH(C535,Sheet3!A:A,0)),(G535-10)*10+20000)</f>
        <v>24000</v>
      </c>
      <c r="M535" s="10">
        <v>4</v>
      </c>
      <c r="N535" s="10">
        <f>VLOOKUP(M535,Sheet2!I:J,2,0)</f>
        <v>4500</v>
      </c>
      <c r="O535" s="10">
        <v>0</v>
      </c>
      <c r="P535" s="10">
        <f t="shared" si="51"/>
        <v>4</v>
      </c>
      <c r="Q535" s="17">
        <f>IF(G535&gt;300,(G535-10)*10+10+VLOOKUP(I535,Sheet5!E:G,3,FALSE),0)</f>
        <v>4010</v>
      </c>
    </row>
    <row r="536" spans="1:17" ht="16.5" customHeight="1">
      <c r="A536" s="10" t="s">
        <v>39</v>
      </c>
      <c r="B536" s="10">
        <f t="shared" si="50"/>
        <v>4108510</v>
      </c>
      <c r="C536" s="10" t="str">
        <f>VLOOKUP(I536,Sheet2!D:E,2,0)</f>
        <v>主核：坚韧</v>
      </c>
      <c r="D536" s="10">
        <v>4</v>
      </c>
      <c r="E536" s="10">
        <v>1</v>
      </c>
      <c r="F536" s="10">
        <v>8</v>
      </c>
      <c r="G536" s="10">
        <v>510</v>
      </c>
      <c r="H536" s="10">
        <v>0</v>
      </c>
      <c r="I536" s="10">
        <v>8</v>
      </c>
      <c r="J536" s="17">
        <f>IFERROR(INDEX(Sheet3!E:E,MATCH(C536,Sheet3!A:A,0)),(G536-10)*10+H536*100)</f>
        <v>5000</v>
      </c>
      <c r="K536" s="10">
        <v>0</v>
      </c>
      <c r="L536" s="10">
        <f>IFERROR(INDEX(Sheet3!G:G,MATCH(C536,Sheet3!A:A,0)),(G536-10)*10+20000)</f>
        <v>25000</v>
      </c>
      <c r="M536" s="10">
        <v>5</v>
      </c>
      <c r="N536" s="10">
        <f>VLOOKUP(M536,Sheet2!I:J,2,0)</f>
        <v>5000</v>
      </c>
      <c r="O536" s="10">
        <v>0</v>
      </c>
      <c r="P536" s="10">
        <f t="shared" si="51"/>
        <v>5</v>
      </c>
      <c r="Q536" s="17">
        <f>IF(G536&gt;300,(G536-10)*10+10+VLOOKUP(I536,Sheet5!E:G,3,FALSE),0)</f>
        <v>5010</v>
      </c>
    </row>
    <row r="537" spans="1:17" ht="16.5" customHeight="1">
      <c r="A537" s="10" t="s">
        <v>39</v>
      </c>
      <c r="B537" s="10">
        <f t="shared" si="50"/>
        <v>4109110</v>
      </c>
      <c r="C537" s="10" t="str">
        <f>VLOOKUP(I537,Sheet2!D:E,2,0)</f>
        <v>主核：钢骨</v>
      </c>
      <c r="D537" s="10">
        <v>4</v>
      </c>
      <c r="E537" s="10">
        <v>1</v>
      </c>
      <c r="F537" s="10">
        <v>9</v>
      </c>
      <c r="G537" s="10">
        <v>110</v>
      </c>
      <c r="H537" s="10">
        <v>0</v>
      </c>
      <c r="I537" s="10">
        <v>9</v>
      </c>
      <c r="J537" s="17">
        <f>IFERROR(INDEX(Sheet3!E:E,MATCH(C537,Sheet3!A:A,0)),(G537-10)*10+H537*100)</f>
        <v>1000</v>
      </c>
      <c r="K537" s="10">
        <v>0</v>
      </c>
      <c r="L537" s="10">
        <f>IFERROR(INDEX(Sheet3!G:G,MATCH(C537,Sheet3!A:A,0)),(G537-10)*10+20000)</f>
        <v>21000</v>
      </c>
      <c r="M537" s="10">
        <v>1</v>
      </c>
      <c r="N537" s="10">
        <f>VLOOKUP(M537,Sheet2!I:J,2,0)</f>
        <v>3000</v>
      </c>
      <c r="O537" s="10">
        <v>0</v>
      </c>
      <c r="P537" s="10">
        <f t="shared" si="51"/>
        <v>1</v>
      </c>
      <c r="Q537" s="17">
        <f>IF(G537&gt;300,(G537-10)*10+10+VLOOKUP(I537,Sheet5!E:G,3,FALSE),0)</f>
        <v>0</v>
      </c>
    </row>
    <row r="538" spans="1:17" ht="16.5" customHeight="1">
      <c r="A538" s="10" t="s">
        <v>39</v>
      </c>
      <c r="B538" s="10">
        <f t="shared" si="50"/>
        <v>4109210</v>
      </c>
      <c r="C538" s="10" t="str">
        <f>VLOOKUP(I538,Sheet2!D:E,2,0)</f>
        <v>主核：钢骨</v>
      </c>
      <c r="D538" s="10">
        <v>4</v>
      </c>
      <c r="E538" s="10">
        <v>1</v>
      </c>
      <c r="F538" s="10">
        <v>9</v>
      </c>
      <c r="G538" s="10">
        <v>210</v>
      </c>
      <c r="H538" s="10">
        <v>0</v>
      </c>
      <c r="I538" s="10">
        <v>9</v>
      </c>
      <c r="J538" s="17">
        <f>IFERROR(INDEX(Sheet3!E:E,MATCH(C538,Sheet3!A:A,0)),(G538-10)*10+H538*100)</f>
        <v>2000</v>
      </c>
      <c r="K538" s="10">
        <v>0</v>
      </c>
      <c r="L538" s="10">
        <f>IFERROR(INDEX(Sheet3!G:G,MATCH(C538,Sheet3!A:A,0)),(G538-10)*10+20000)</f>
        <v>22000</v>
      </c>
      <c r="M538" s="10">
        <v>2</v>
      </c>
      <c r="N538" s="10">
        <f>VLOOKUP(M538,Sheet2!I:J,2,0)</f>
        <v>3500</v>
      </c>
      <c r="O538" s="10">
        <v>0</v>
      </c>
      <c r="P538" s="10">
        <f t="shared" si="51"/>
        <v>2</v>
      </c>
      <c r="Q538" s="17">
        <f>IF(G538&gt;300,(G538-10)*10+10+VLOOKUP(I538,Sheet5!E:G,3,FALSE),0)</f>
        <v>0</v>
      </c>
    </row>
    <row r="539" spans="1:17" ht="16.5" customHeight="1">
      <c r="A539" s="10" t="s">
        <v>39</v>
      </c>
      <c r="B539" s="10">
        <f t="shared" si="50"/>
        <v>4109310</v>
      </c>
      <c r="C539" s="10" t="str">
        <f>VLOOKUP(I539,Sheet2!D:E,2,0)</f>
        <v>主核：钢骨</v>
      </c>
      <c r="D539" s="10">
        <v>4</v>
      </c>
      <c r="E539" s="10">
        <v>1</v>
      </c>
      <c r="F539" s="10">
        <v>9</v>
      </c>
      <c r="G539" s="10">
        <v>310</v>
      </c>
      <c r="H539" s="10">
        <v>0</v>
      </c>
      <c r="I539" s="10">
        <v>9</v>
      </c>
      <c r="J539" s="17">
        <f>IFERROR(INDEX(Sheet3!E:E,MATCH(C539,Sheet3!A:A,0)),(G539-10)*10+H539*100)</f>
        <v>3000</v>
      </c>
      <c r="K539" s="10">
        <v>0</v>
      </c>
      <c r="L539" s="10">
        <f>IFERROR(INDEX(Sheet3!G:G,MATCH(C539,Sheet3!A:A,0)),(G539-10)*10+20000)</f>
        <v>23000</v>
      </c>
      <c r="M539" s="10">
        <v>3</v>
      </c>
      <c r="N539" s="10">
        <f>VLOOKUP(M539,Sheet2!I:J,2,0)</f>
        <v>4000</v>
      </c>
      <c r="O539" s="10">
        <v>0</v>
      </c>
      <c r="P539" s="10">
        <f t="shared" si="51"/>
        <v>3</v>
      </c>
      <c r="Q539" s="17">
        <f>IF(G539&gt;300,(G539-10)*10+10+VLOOKUP(I539,Sheet5!E:G,3,FALSE),0)</f>
        <v>3010</v>
      </c>
    </row>
    <row r="540" spans="1:17" ht="16.5" customHeight="1">
      <c r="A540" s="10" t="s">
        <v>39</v>
      </c>
      <c r="B540" s="10">
        <f t="shared" si="50"/>
        <v>4109410</v>
      </c>
      <c r="C540" s="10" t="str">
        <f>VLOOKUP(I540,Sheet2!D:E,2,0)</f>
        <v>主核：钢骨</v>
      </c>
      <c r="D540" s="10">
        <v>4</v>
      </c>
      <c r="E540" s="10">
        <v>1</v>
      </c>
      <c r="F540" s="10">
        <v>9</v>
      </c>
      <c r="G540" s="10">
        <v>410</v>
      </c>
      <c r="H540" s="10">
        <v>0</v>
      </c>
      <c r="I540" s="10">
        <v>9</v>
      </c>
      <c r="J540" s="17">
        <f>IFERROR(INDEX(Sheet3!E:E,MATCH(C540,Sheet3!A:A,0)),(G540-10)*10+H540*100)</f>
        <v>4000</v>
      </c>
      <c r="K540" s="10">
        <v>0</v>
      </c>
      <c r="L540" s="10">
        <f>IFERROR(INDEX(Sheet3!G:G,MATCH(C540,Sheet3!A:A,0)),(G540-10)*10+20000)</f>
        <v>24000</v>
      </c>
      <c r="M540" s="10">
        <v>4</v>
      </c>
      <c r="N540" s="10">
        <f>VLOOKUP(M540,Sheet2!I:J,2,0)</f>
        <v>4500</v>
      </c>
      <c r="O540" s="10">
        <v>0</v>
      </c>
      <c r="P540" s="10">
        <f t="shared" si="51"/>
        <v>4</v>
      </c>
      <c r="Q540" s="17">
        <f>IF(G540&gt;300,(G540-10)*10+10+VLOOKUP(I540,Sheet5!E:G,3,FALSE),0)</f>
        <v>4010</v>
      </c>
    </row>
    <row r="541" spans="1:17" ht="16.5" customHeight="1">
      <c r="A541" s="10" t="s">
        <v>39</v>
      </c>
      <c r="B541" s="10">
        <f t="shared" si="50"/>
        <v>4109510</v>
      </c>
      <c r="C541" s="10" t="str">
        <f>VLOOKUP(I541,Sheet2!D:E,2,0)</f>
        <v>主核：钢骨</v>
      </c>
      <c r="D541" s="10">
        <v>4</v>
      </c>
      <c r="E541" s="10">
        <v>1</v>
      </c>
      <c r="F541" s="10">
        <v>9</v>
      </c>
      <c r="G541" s="10">
        <v>510</v>
      </c>
      <c r="H541" s="10">
        <v>0</v>
      </c>
      <c r="I541" s="10">
        <v>9</v>
      </c>
      <c r="J541" s="17">
        <f>IFERROR(INDEX(Sheet3!E:E,MATCH(C541,Sheet3!A:A,0)),(G541-10)*10+H541*100)</f>
        <v>5000</v>
      </c>
      <c r="K541" s="10">
        <v>0</v>
      </c>
      <c r="L541" s="10">
        <f>IFERROR(INDEX(Sheet3!G:G,MATCH(C541,Sheet3!A:A,0)),(G541-10)*10+20000)</f>
        <v>25000</v>
      </c>
      <c r="M541" s="10">
        <v>5</v>
      </c>
      <c r="N541" s="10">
        <f>VLOOKUP(M541,Sheet2!I:J,2,0)</f>
        <v>5000</v>
      </c>
      <c r="O541" s="10">
        <v>0</v>
      </c>
      <c r="P541" s="10">
        <f t="shared" si="51"/>
        <v>5</v>
      </c>
      <c r="Q541" s="17">
        <f>IF(G541&gt;300,(G541-10)*10+10+VLOOKUP(I541,Sheet5!E:G,3,FALSE),0)</f>
        <v>5010</v>
      </c>
    </row>
    <row r="542" spans="1:17" ht="16.5" customHeight="1">
      <c r="A542" s="10" t="s">
        <v>39</v>
      </c>
      <c r="B542" s="10">
        <f t="shared" si="50"/>
        <v>4110110</v>
      </c>
      <c r="C542" s="10" t="str">
        <f>VLOOKUP(I542,Sheet2!D:E,2,0)</f>
        <v>主核：不屈</v>
      </c>
      <c r="D542" s="10">
        <v>4</v>
      </c>
      <c r="E542" s="10">
        <v>1</v>
      </c>
      <c r="F542" s="10">
        <v>10</v>
      </c>
      <c r="G542" s="10">
        <v>110</v>
      </c>
      <c r="H542" s="10">
        <v>0</v>
      </c>
      <c r="I542" s="10">
        <v>10</v>
      </c>
      <c r="J542" s="17">
        <f>IFERROR(INDEX(Sheet3!E:E,MATCH(C542,Sheet3!A:A,0)),(G542-10)*10+H542*100)</f>
        <v>1000</v>
      </c>
      <c r="K542" s="10">
        <v>0</v>
      </c>
      <c r="L542" s="10">
        <f>IFERROR(INDEX(Sheet3!G:G,MATCH(C542,Sheet3!A:A,0)),(G542-10)*10+20000)</f>
        <v>21000</v>
      </c>
      <c r="M542" s="10">
        <v>1</v>
      </c>
      <c r="N542" s="10">
        <f>VLOOKUP(M542,Sheet2!I:J,2,0)</f>
        <v>3000</v>
      </c>
      <c r="O542" s="10">
        <v>0</v>
      </c>
      <c r="P542" s="10">
        <f t="shared" si="51"/>
        <v>1</v>
      </c>
      <c r="Q542" s="17">
        <f>IF(G542&gt;300,(G542-10)*10+10+VLOOKUP(I542,Sheet5!E:G,3,FALSE),0)</f>
        <v>0</v>
      </c>
    </row>
    <row r="543" spans="1:17" ht="16.5" customHeight="1">
      <c r="A543" s="10" t="s">
        <v>39</v>
      </c>
      <c r="B543" s="10">
        <f t="shared" si="50"/>
        <v>4110210</v>
      </c>
      <c r="C543" s="10" t="str">
        <f>VLOOKUP(I543,Sheet2!D:E,2,0)</f>
        <v>主核：不屈</v>
      </c>
      <c r="D543" s="10">
        <v>4</v>
      </c>
      <c r="E543" s="10">
        <v>1</v>
      </c>
      <c r="F543" s="10">
        <v>10</v>
      </c>
      <c r="G543" s="10">
        <v>210</v>
      </c>
      <c r="H543" s="10">
        <v>0</v>
      </c>
      <c r="I543" s="10">
        <v>10</v>
      </c>
      <c r="J543" s="17">
        <f>IFERROR(INDEX(Sheet3!E:E,MATCH(C543,Sheet3!A:A,0)),(G543-10)*10+H543*100)</f>
        <v>2000</v>
      </c>
      <c r="K543" s="10">
        <v>0</v>
      </c>
      <c r="L543" s="10">
        <f>IFERROR(INDEX(Sheet3!G:G,MATCH(C543,Sheet3!A:A,0)),(G543-10)*10+20000)</f>
        <v>22000</v>
      </c>
      <c r="M543" s="10">
        <v>2</v>
      </c>
      <c r="N543" s="10">
        <f>VLOOKUP(M543,Sheet2!I:J,2,0)</f>
        <v>3500</v>
      </c>
      <c r="O543" s="10">
        <v>0</v>
      </c>
      <c r="P543" s="10">
        <f t="shared" si="51"/>
        <v>2</v>
      </c>
      <c r="Q543" s="17">
        <f>IF(G543&gt;300,(G543-10)*10+10+VLOOKUP(I543,Sheet5!E:G,3,FALSE),0)</f>
        <v>0</v>
      </c>
    </row>
    <row r="544" spans="1:17" ht="16.5" customHeight="1">
      <c r="A544" s="10" t="s">
        <v>39</v>
      </c>
      <c r="B544" s="10">
        <f t="shared" si="50"/>
        <v>4110310</v>
      </c>
      <c r="C544" s="10" t="str">
        <f>VLOOKUP(I544,Sheet2!D:E,2,0)</f>
        <v>主核：不屈</v>
      </c>
      <c r="D544" s="10">
        <v>4</v>
      </c>
      <c r="E544" s="10">
        <v>1</v>
      </c>
      <c r="F544" s="10">
        <v>10</v>
      </c>
      <c r="G544" s="10">
        <v>310</v>
      </c>
      <c r="H544" s="10">
        <v>0</v>
      </c>
      <c r="I544" s="10">
        <v>10</v>
      </c>
      <c r="J544" s="17">
        <f>IFERROR(INDEX(Sheet3!E:E,MATCH(C544,Sheet3!A:A,0)),(G544-10)*10+H544*100)</f>
        <v>3000</v>
      </c>
      <c r="K544" s="10">
        <v>0</v>
      </c>
      <c r="L544" s="10">
        <f>IFERROR(INDEX(Sheet3!G:G,MATCH(C544,Sheet3!A:A,0)),(G544-10)*10+20000)</f>
        <v>23000</v>
      </c>
      <c r="M544" s="10">
        <v>3</v>
      </c>
      <c r="N544" s="10">
        <f>VLOOKUP(M544,Sheet2!I:J,2,0)</f>
        <v>4000</v>
      </c>
      <c r="O544" s="10">
        <v>0</v>
      </c>
      <c r="P544" s="10">
        <f t="shared" si="51"/>
        <v>3</v>
      </c>
      <c r="Q544" s="17">
        <f>IF(G544&gt;300,(G544-10)*10+10+VLOOKUP(I544,Sheet5!E:G,3,FALSE),0)</f>
        <v>3011</v>
      </c>
    </row>
    <row r="545" spans="1:17" ht="16.5" customHeight="1">
      <c r="A545" s="10" t="s">
        <v>39</v>
      </c>
      <c r="B545" s="10">
        <f t="shared" si="50"/>
        <v>4110410</v>
      </c>
      <c r="C545" s="10" t="str">
        <f>VLOOKUP(I545,Sheet2!D:E,2,0)</f>
        <v>主核：不屈</v>
      </c>
      <c r="D545" s="10">
        <v>4</v>
      </c>
      <c r="E545" s="10">
        <v>1</v>
      </c>
      <c r="F545" s="10">
        <v>10</v>
      </c>
      <c r="G545" s="10">
        <v>410</v>
      </c>
      <c r="H545" s="10">
        <v>0</v>
      </c>
      <c r="I545" s="10">
        <v>10</v>
      </c>
      <c r="J545" s="17">
        <f>IFERROR(INDEX(Sheet3!E:E,MATCH(C545,Sheet3!A:A,0)),(G545-10)*10+H545*100)</f>
        <v>4000</v>
      </c>
      <c r="K545" s="10">
        <v>0</v>
      </c>
      <c r="L545" s="10">
        <f>IFERROR(INDEX(Sheet3!G:G,MATCH(C545,Sheet3!A:A,0)),(G545-10)*10+20000)</f>
        <v>24000</v>
      </c>
      <c r="M545" s="10">
        <v>4</v>
      </c>
      <c r="N545" s="10">
        <f>VLOOKUP(M545,Sheet2!I:J,2,0)</f>
        <v>4500</v>
      </c>
      <c r="O545" s="10">
        <v>0</v>
      </c>
      <c r="P545" s="10">
        <f t="shared" si="51"/>
        <v>4</v>
      </c>
      <c r="Q545" s="17">
        <f>IF(G545&gt;300,(G545-10)*10+10+VLOOKUP(I545,Sheet5!E:G,3,FALSE),0)</f>
        <v>4011</v>
      </c>
    </row>
    <row r="546" spans="1:17" ht="16.5" customHeight="1">
      <c r="A546" s="10" t="s">
        <v>39</v>
      </c>
      <c r="B546" s="10">
        <f t="shared" ref="B546:B619" si="80">D546*1000000+E546*100000+F546*1000+G546</f>
        <v>4110510</v>
      </c>
      <c r="C546" s="10" t="str">
        <f>VLOOKUP(I546,Sheet2!D:E,2,0)</f>
        <v>主核：不屈</v>
      </c>
      <c r="D546" s="10">
        <v>4</v>
      </c>
      <c r="E546" s="10">
        <v>1</v>
      </c>
      <c r="F546" s="10">
        <v>10</v>
      </c>
      <c r="G546" s="10">
        <v>510</v>
      </c>
      <c r="H546" s="10">
        <v>0</v>
      </c>
      <c r="I546" s="10">
        <v>10</v>
      </c>
      <c r="J546" s="17">
        <f>IFERROR(INDEX(Sheet3!E:E,MATCH(C546,Sheet3!A:A,0)),(G546-10)*10+H546*100)</f>
        <v>5000</v>
      </c>
      <c r="K546" s="10">
        <v>0</v>
      </c>
      <c r="L546" s="10">
        <f>IFERROR(INDEX(Sheet3!G:G,MATCH(C546,Sheet3!A:A,0)),(G546-10)*10+20000)</f>
        <v>25000</v>
      </c>
      <c r="M546" s="10">
        <v>5</v>
      </c>
      <c r="N546" s="10">
        <f>VLOOKUP(M546,Sheet2!I:J,2,0)</f>
        <v>5000</v>
      </c>
      <c r="O546" s="10">
        <v>0</v>
      </c>
      <c r="P546" s="10">
        <f t="shared" ref="P546:P619" si="81">M546</f>
        <v>5</v>
      </c>
      <c r="Q546" s="17">
        <f>IF(G546&gt;300,(G546-10)*10+10+VLOOKUP(I546,Sheet5!E:G,3,FALSE),0)</f>
        <v>5011</v>
      </c>
    </row>
    <row r="547" spans="1:17" ht="16.5" customHeight="1">
      <c r="A547" s="10" t="s">
        <v>39</v>
      </c>
      <c r="B547" s="10">
        <f t="shared" si="80"/>
        <v>4111110</v>
      </c>
      <c r="C547" s="10" t="str">
        <f>VLOOKUP(I547,Sheet2!D:E,2,0)</f>
        <v>主核：磐石</v>
      </c>
      <c r="D547" s="10">
        <v>4</v>
      </c>
      <c r="E547" s="10">
        <v>1</v>
      </c>
      <c r="F547" s="10">
        <v>11</v>
      </c>
      <c r="G547" s="10">
        <v>110</v>
      </c>
      <c r="H547" s="10">
        <v>0</v>
      </c>
      <c r="I547" s="10">
        <v>11</v>
      </c>
      <c r="J547" s="17">
        <f>IFERROR(INDEX(Sheet3!E:E,MATCH(C547,Sheet3!A:A,0)),(G547-10)*10+H547*100)</f>
        <v>1000</v>
      </c>
      <c r="K547" s="10">
        <v>0</v>
      </c>
      <c r="L547" s="10">
        <f>IFERROR(INDEX(Sheet3!G:G,MATCH(C547,Sheet3!A:A,0)),(G547-10)*10+20000)</f>
        <v>21000</v>
      </c>
      <c r="M547" s="10">
        <v>1</v>
      </c>
      <c r="N547" s="10">
        <f>VLOOKUP(M547,Sheet2!I:J,2,0)</f>
        <v>3000</v>
      </c>
      <c r="O547" s="10">
        <v>0</v>
      </c>
      <c r="P547" s="10">
        <f t="shared" si="81"/>
        <v>1</v>
      </c>
      <c r="Q547" s="17">
        <f>IF(G547&gt;300,(G547-10)*10+10+VLOOKUP(I547,Sheet5!E:G,3,FALSE),0)</f>
        <v>0</v>
      </c>
    </row>
    <row r="548" spans="1:17" ht="16.5" customHeight="1">
      <c r="A548" s="10" t="s">
        <v>39</v>
      </c>
      <c r="B548" s="10">
        <f t="shared" si="80"/>
        <v>4111210</v>
      </c>
      <c r="C548" s="10" t="str">
        <f>VLOOKUP(I548,Sheet2!D:E,2,0)</f>
        <v>主核：磐石</v>
      </c>
      <c r="D548" s="10">
        <v>4</v>
      </c>
      <c r="E548" s="10">
        <v>1</v>
      </c>
      <c r="F548" s="10">
        <v>11</v>
      </c>
      <c r="G548" s="10">
        <v>210</v>
      </c>
      <c r="H548" s="10">
        <v>0</v>
      </c>
      <c r="I548" s="10">
        <v>11</v>
      </c>
      <c r="J548" s="17">
        <f>IFERROR(INDEX(Sheet3!E:E,MATCH(C548,Sheet3!A:A,0)),(G548-10)*10+H548*100)</f>
        <v>2000</v>
      </c>
      <c r="K548" s="10">
        <v>0</v>
      </c>
      <c r="L548" s="10">
        <f>IFERROR(INDEX(Sheet3!G:G,MATCH(C548,Sheet3!A:A,0)),(G548-10)*10+20000)</f>
        <v>22000</v>
      </c>
      <c r="M548" s="10">
        <v>2</v>
      </c>
      <c r="N548" s="10">
        <f>VLOOKUP(M548,Sheet2!I:J,2,0)</f>
        <v>3500</v>
      </c>
      <c r="O548" s="10">
        <v>0</v>
      </c>
      <c r="P548" s="10">
        <f t="shared" si="81"/>
        <v>2</v>
      </c>
      <c r="Q548" s="17">
        <f>IF(G548&gt;300,(G548-10)*10+10+VLOOKUP(I548,Sheet5!E:G,3,FALSE),0)</f>
        <v>0</v>
      </c>
    </row>
    <row r="549" spans="1:17" ht="16.5" customHeight="1">
      <c r="A549" s="10" t="s">
        <v>39</v>
      </c>
      <c r="B549" s="10">
        <f t="shared" si="80"/>
        <v>4111310</v>
      </c>
      <c r="C549" s="10" t="str">
        <f>VLOOKUP(I549,Sheet2!D:E,2,0)</f>
        <v>主核：磐石</v>
      </c>
      <c r="D549" s="10">
        <v>4</v>
      </c>
      <c r="E549" s="10">
        <v>1</v>
      </c>
      <c r="F549" s="10">
        <v>11</v>
      </c>
      <c r="G549" s="10">
        <v>310</v>
      </c>
      <c r="H549" s="10">
        <v>0</v>
      </c>
      <c r="I549" s="10">
        <v>11</v>
      </c>
      <c r="J549" s="17">
        <f>IFERROR(INDEX(Sheet3!E:E,MATCH(C549,Sheet3!A:A,0)),(G549-10)*10+H549*100)</f>
        <v>3000</v>
      </c>
      <c r="K549" s="10">
        <v>0</v>
      </c>
      <c r="L549" s="10">
        <f>IFERROR(INDEX(Sheet3!G:G,MATCH(C549,Sheet3!A:A,0)),(G549-10)*10+20000)</f>
        <v>23000</v>
      </c>
      <c r="M549" s="10">
        <v>3</v>
      </c>
      <c r="N549" s="10">
        <f>VLOOKUP(M549,Sheet2!I:J,2,0)</f>
        <v>4000</v>
      </c>
      <c r="O549" s="10">
        <v>0</v>
      </c>
      <c r="P549" s="10">
        <f t="shared" si="81"/>
        <v>3</v>
      </c>
      <c r="Q549" s="17">
        <f>IF(G549&gt;300,(G549-10)*10+10+VLOOKUP(I549,Sheet5!E:G,3,FALSE),0)</f>
        <v>3011</v>
      </c>
    </row>
    <row r="550" spans="1:17" ht="16.5" customHeight="1">
      <c r="A550" s="10" t="s">
        <v>39</v>
      </c>
      <c r="B550" s="10">
        <f t="shared" si="80"/>
        <v>4111410</v>
      </c>
      <c r="C550" s="10" t="str">
        <f>VLOOKUP(I550,Sheet2!D:E,2,0)</f>
        <v>主核：磐石</v>
      </c>
      <c r="D550" s="10">
        <v>4</v>
      </c>
      <c r="E550" s="10">
        <v>1</v>
      </c>
      <c r="F550" s="10">
        <v>11</v>
      </c>
      <c r="G550" s="10">
        <v>410</v>
      </c>
      <c r="H550" s="10">
        <v>0</v>
      </c>
      <c r="I550" s="10">
        <v>11</v>
      </c>
      <c r="J550" s="17">
        <f>IFERROR(INDEX(Sheet3!E:E,MATCH(C550,Sheet3!A:A,0)),(G550-10)*10+H550*100)</f>
        <v>4000</v>
      </c>
      <c r="K550" s="10">
        <v>0</v>
      </c>
      <c r="L550" s="10">
        <f>IFERROR(INDEX(Sheet3!G:G,MATCH(C550,Sheet3!A:A,0)),(G550-10)*10+20000)</f>
        <v>24000</v>
      </c>
      <c r="M550" s="10">
        <v>4</v>
      </c>
      <c r="N550" s="10">
        <f>VLOOKUP(M550,Sheet2!I:J,2,0)</f>
        <v>4500</v>
      </c>
      <c r="O550" s="10">
        <v>0</v>
      </c>
      <c r="P550" s="10">
        <f t="shared" si="81"/>
        <v>4</v>
      </c>
      <c r="Q550" s="17">
        <f>IF(G550&gt;300,(G550-10)*10+10+VLOOKUP(I550,Sheet5!E:G,3,FALSE),0)</f>
        <v>4011</v>
      </c>
    </row>
    <row r="551" spans="1:17" ht="16.5" customHeight="1">
      <c r="A551" s="10" t="s">
        <v>39</v>
      </c>
      <c r="B551" s="10">
        <f t="shared" si="80"/>
        <v>4111510</v>
      </c>
      <c r="C551" s="10" t="str">
        <f>VLOOKUP(I551,Sheet2!D:E,2,0)</f>
        <v>主核：磐石</v>
      </c>
      <c r="D551" s="10">
        <v>4</v>
      </c>
      <c r="E551" s="10">
        <v>1</v>
      </c>
      <c r="F551" s="10">
        <v>11</v>
      </c>
      <c r="G551" s="10">
        <v>510</v>
      </c>
      <c r="H551" s="10">
        <v>0</v>
      </c>
      <c r="I551" s="10">
        <v>11</v>
      </c>
      <c r="J551" s="17">
        <f>IFERROR(INDEX(Sheet3!E:E,MATCH(C551,Sheet3!A:A,0)),(G551-10)*10+H551*100)</f>
        <v>5000</v>
      </c>
      <c r="K551" s="10">
        <v>0</v>
      </c>
      <c r="L551" s="10">
        <f>IFERROR(INDEX(Sheet3!G:G,MATCH(C551,Sheet3!A:A,0)),(G551-10)*10+20000)</f>
        <v>25000</v>
      </c>
      <c r="M551" s="10">
        <v>5</v>
      </c>
      <c r="N551" s="10">
        <f>VLOOKUP(M551,Sheet2!I:J,2,0)</f>
        <v>5000</v>
      </c>
      <c r="O551" s="10">
        <v>0</v>
      </c>
      <c r="P551" s="10">
        <f t="shared" si="81"/>
        <v>5</v>
      </c>
      <c r="Q551" s="17">
        <f>IF(G551&gt;300,(G551-10)*10+10+VLOOKUP(I551,Sheet5!E:G,3,FALSE),0)</f>
        <v>5011</v>
      </c>
    </row>
    <row r="552" spans="1:17" ht="16.5" customHeight="1">
      <c r="A552" s="10" t="s">
        <v>39</v>
      </c>
      <c r="B552" s="10">
        <f t="shared" si="80"/>
        <v>4112110</v>
      </c>
      <c r="C552" s="10" t="str">
        <f>VLOOKUP(I552,Sheet2!D:E,2,0)</f>
        <v>主核：激励</v>
      </c>
      <c r="D552" s="10">
        <v>4</v>
      </c>
      <c r="E552" s="10">
        <v>1</v>
      </c>
      <c r="F552" s="10">
        <v>12</v>
      </c>
      <c r="G552" s="10">
        <v>110</v>
      </c>
      <c r="H552" s="10">
        <v>0</v>
      </c>
      <c r="I552" s="10">
        <v>12</v>
      </c>
      <c r="J552" s="17">
        <f>IFERROR(INDEX(Sheet3!E:E,MATCH(C552,Sheet3!A:A,0)),(G552-10)*10+H552*100)</f>
        <v>1000</v>
      </c>
      <c r="K552" s="10">
        <v>0</v>
      </c>
      <c r="L552" s="10">
        <f>IFERROR(INDEX(Sheet3!G:G,MATCH(C552,Sheet3!A:A,0)),(G552-10)*10+20000)</f>
        <v>21000</v>
      </c>
      <c r="M552" s="10">
        <v>1</v>
      </c>
      <c r="N552" s="10">
        <f>VLOOKUP(M552,Sheet2!I:J,2,0)</f>
        <v>3000</v>
      </c>
      <c r="O552" s="10">
        <v>0</v>
      </c>
      <c r="P552" s="10">
        <f t="shared" si="81"/>
        <v>1</v>
      </c>
      <c r="Q552" s="17">
        <f>IF(G552&gt;300,(G552-10)*10+10+VLOOKUP(I552,Sheet5!E:G,3,FALSE),0)</f>
        <v>0</v>
      </c>
    </row>
    <row r="553" spans="1:17" ht="16.5" customHeight="1">
      <c r="A553" s="10" t="s">
        <v>39</v>
      </c>
      <c r="B553" s="10">
        <f t="shared" si="80"/>
        <v>4112210</v>
      </c>
      <c r="C553" s="10" t="str">
        <f>VLOOKUP(I553,Sheet2!D:E,2,0)</f>
        <v>主核：激励</v>
      </c>
      <c r="D553" s="10">
        <v>4</v>
      </c>
      <c r="E553" s="10">
        <v>1</v>
      </c>
      <c r="F553" s="10">
        <v>12</v>
      </c>
      <c r="G553" s="10">
        <v>210</v>
      </c>
      <c r="H553" s="10">
        <v>0</v>
      </c>
      <c r="I553" s="10">
        <v>12</v>
      </c>
      <c r="J553" s="17">
        <f>IFERROR(INDEX(Sheet3!E:E,MATCH(C553,Sheet3!A:A,0)),(G553-10)*10+H553*100)</f>
        <v>2000</v>
      </c>
      <c r="K553" s="10">
        <v>0</v>
      </c>
      <c r="L553" s="10">
        <f>IFERROR(INDEX(Sheet3!G:G,MATCH(C553,Sheet3!A:A,0)),(G553-10)*10+20000)</f>
        <v>22000</v>
      </c>
      <c r="M553" s="10">
        <v>2</v>
      </c>
      <c r="N553" s="10">
        <f>VLOOKUP(M553,Sheet2!I:J,2,0)</f>
        <v>3500</v>
      </c>
      <c r="O553" s="10">
        <v>0</v>
      </c>
      <c r="P553" s="10">
        <f t="shared" si="81"/>
        <v>2</v>
      </c>
      <c r="Q553" s="17">
        <f>IF(G553&gt;300,(G553-10)*10+10+VLOOKUP(I553,Sheet5!E:G,3,FALSE),0)</f>
        <v>0</v>
      </c>
    </row>
    <row r="554" spans="1:17" ht="16.5" customHeight="1">
      <c r="A554" s="10" t="s">
        <v>39</v>
      </c>
      <c r="B554" s="10">
        <f t="shared" si="80"/>
        <v>4112310</v>
      </c>
      <c r="C554" s="10" t="str">
        <f>VLOOKUP(I554,Sheet2!D:E,2,0)</f>
        <v>主核：激励</v>
      </c>
      <c r="D554" s="10">
        <v>4</v>
      </c>
      <c r="E554" s="10">
        <v>1</v>
      </c>
      <c r="F554" s="10">
        <v>12</v>
      </c>
      <c r="G554" s="10">
        <v>310</v>
      </c>
      <c r="H554" s="10">
        <v>0</v>
      </c>
      <c r="I554" s="10">
        <v>12</v>
      </c>
      <c r="J554" s="17">
        <f>IFERROR(INDEX(Sheet3!E:E,MATCH(C554,Sheet3!A:A,0)),(G554-10)*10+H554*100)</f>
        <v>3000</v>
      </c>
      <c r="K554" s="10">
        <v>0</v>
      </c>
      <c r="L554" s="10">
        <f>IFERROR(INDEX(Sheet3!G:G,MATCH(C554,Sheet3!A:A,0)),(G554-10)*10+20000)</f>
        <v>23000</v>
      </c>
      <c r="M554" s="10">
        <v>3</v>
      </c>
      <c r="N554" s="10">
        <f>VLOOKUP(M554,Sheet2!I:J,2,0)</f>
        <v>4000</v>
      </c>
      <c r="O554" s="10">
        <v>0</v>
      </c>
      <c r="P554" s="10">
        <f t="shared" si="81"/>
        <v>3</v>
      </c>
      <c r="Q554" s="17">
        <f>IF(G554&gt;300,(G554-10)*10+10+VLOOKUP(I554,Sheet5!E:G,3,FALSE),0)</f>
        <v>3011</v>
      </c>
    </row>
    <row r="555" spans="1:17" ht="16.5" customHeight="1">
      <c r="A555" s="10" t="s">
        <v>39</v>
      </c>
      <c r="B555" s="10">
        <f t="shared" si="80"/>
        <v>4112410</v>
      </c>
      <c r="C555" s="10" t="str">
        <f>VLOOKUP(I555,Sheet2!D:E,2,0)</f>
        <v>主核：激励</v>
      </c>
      <c r="D555" s="10">
        <v>4</v>
      </c>
      <c r="E555" s="10">
        <v>1</v>
      </c>
      <c r="F555" s="10">
        <v>12</v>
      </c>
      <c r="G555" s="10">
        <v>410</v>
      </c>
      <c r="H555" s="10">
        <v>0</v>
      </c>
      <c r="I555" s="10">
        <v>12</v>
      </c>
      <c r="J555" s="17">
        <f>IFERROR(INDEX(Sheet3!E:E,MATCH(C555,Sheet3!A:A,0)),(G555-10)*10+H555*100)</f>
        <v>4000</v>
      </c>
      <c r="K555" s="10">
        <v>0</v>
      </c>
      <c r="L555" s="10">
        <f>IFERROR(INDEX(Sheet3!G:G,MATCH(C555,Sheet3!A:A,0)),(G555-10)*10+20000)</f>
        <v>24000</v>
      </c>
      <c r="M555" s="10">
        <v>4</v>
      </c>
      <c r="N555" s="10">
        <f>VLOOKUP(M555,Sheet2!I:J,2,0)</f>
        <v>4500</v>
      </c>
      <c r="O555" s="10">
        <v>0</v>
      </c>
      <c r="P555" s="10">
        <f t="shared" si="81"/>
        <v>4</v>
      </c>
      <c r="Q555" s="17">
        <f>IF(G555&gt;300,(G555-10)*10+10+VLOOKUP(I555,Sheet5!E:G,3,FALSE),0)</f>
        <v>4011</v>
      </c>
    </row>
    <row r="556" spans="1:17" ht="16.5" customHeight="1">
      <c r="A556" s="10" t="s">
        <v>39</v>
      </c>
      <c r="B556" s="10">
        <f t="shared" si="80"/>
        <v>4112510</v>
      </c>
      <c r="C556" s="10" t="str">
        <f>VLOOKUP(I556,Sheet2!D:E,2,0)</f>
        <v>主核：激励</v>
      </c>
      <c r="D556" s="10">
        <v>4</v>
      </c>
      <c r="E556" s="10">
        <v>1</v>
      </c>
      <c r="F556" s="10">
        <v>12</v>
      </c>
      <c r="G556" s="10">
        <v>510</v>
      </c>
      <c r="H556" s="10">
        <v>0</v>
      </c>
      <c r="I556" s="10">
        <v>12</v>
      </c>
      <c r="J556" s="17">
        <f>IFERROR(INDEX(Sheet3!E:E,MATCH(C556,Sheet3!A:A,0)),(G556-10)*10+H556*100)</f>
        <v>5000</v>
      </c>
      <c r="K556" s="10">
        <v>0</v>
      </c>
      <c r="L556" s="10">
        <f>IFERROR(INDEX(Sheet3!G:G,MATCH(C556,Sheet3!A:A,0)),(G556-10)*10+20000)</f>
        <v>25000</v>
      </c>
      <c r="M556" s="10">
        <v>5</v>
      </c>
      <c r="N556" s="10">
        <f>VLOOKUP(M556,Sheet2!I:J,2,0)</f>
        <v>5000</v>
      </c>
      <c r="O556" s="10">
        <v>0</v>
      </c>
      <c r="P556" s="10">
        <f t="shared" si="81"/>
        <v>5</v>
      </c>
      <c r="Q556" s="17">
        <f>IF(G556&gt;300,(G556-10)*10+10+VLOOKUP(I556,Sheet5!E:G,3,FALSE),0)</f>
        <v>5011</v>
      </c>
    </row>
    <row r="557" spans="1:17" ht="16.5" customHeight="1">
      <c r="A557" s="10" t="s">
        <v>39</v>
      </c>
      <c r="B557" s="10">
        <f t="shared" si="80"/>
        <v>4113110</v>
      </c>
      <c r="C557" s="10" t="str">
        <f>VLOOKUP(I557,Sheet2!D:E,2,0)</f>
        <v>主核：守护</v>
      </c>
      <c r="D557" s="10">
        <v>4</v>
      </c>
      <c r="E557" s="10">
        <v>1</v>
      </c>
      <c r="F557" s="10">
        <v>13</v>
      </c>
      <c r="G557" s="10">
        <v>110</v>
      </c>
      <c r="H557" s="10">
        <v>0</v>
      </c>
      <c r="I557" s="10">
        <v>13</v>
      </c>
      <c r="J557" s="17">
        <f>IFERROR(INDEX(Sheet3!E:E,MATCH(C557,Sheet3!A:A,0)),(G557-10)*10+H557*100)</f>
        <v>1000</v>
      </c>
      <c r="K557" s="10">
        <v>0</v>
      </c>
      <c r="L557" s="10">
        <f>IFERROR(INDEX(Sheet3!G:G,MATCH(C557,Sheet3!A:A,0)),(G557-10)*10+20000)</f>
        <v>21000</v>
      </c>
      <c r="M557" s="10">
        <v>1</v>
      </c>
      <c r="N557" s="10">
        <f>VLOOKUP(M557,Sheet2!I:J,2,0)</f>
        <v>3000</v>
      </c>
      <c r="O557" s="10">
        <v>0</v>
      </c>
      <c r="P557" s="10">
        <f t="shared" si="81"/>
        <v>1</v>
      </c>
      <c r="Q557" s="17">
        <f>IF(G557&gt;300,(G557-10)*10+10+VLOOKUP(I557,Sheet5!E:G,3,FALSE),0)</f>
        <v>0</v>
      </c>
    </row>
    <row r="558" spans="1:17" ht="16.5" customHeight="1">
      <c r="A558" s="10" t="s">
        <v>39</v>
      </c>
      <c r="B558" s="10">
        <f t="shared" si="80"/>
        <v>4113210</v>
      </c>
      <c r="C558" s="10" t="str">
        <f>VLOOKUP(I558,Sheet2!D:E,2,0)</f>
        <v>主核：守护</v>
      </c>
      <c r="D558" s="10">
        <v>4</v>
      </c>
      <c r="E558" s="10">
        <v>1</v>
      </c>
      <c r="F558" s="10">
        <v>13</v>
      </c>
      <c r="G558" s="10">
        <v>210</v>
      </c>
      <c r="H558" s="10">
        <v>0</v>
      </c>
      <c r="I558" s="10">
        <v>13</v>
      </c>
      <c r="J558" s="17">
        <f>IFERROR(INDEX(Sheet3!E:E,MATCH(C558,Sheet3!A:A,0)),(G558-10)*10+H558*100)</f>
        <v>2000</v>
      </c>
      <c r="K558" s="10">
        <v>0</v>
      </c>
      <c r="L558" s="10">
        <f>IFERROR(INDEX(Sheet3!G:G,MATCH(C558,Sheet3!A:A,0)),(G558-10)*10+20000)</f>
        <v>22000</v>
      </c>
      <c r="M558" s="10">
        <v>2</v>
      </c>
      <c r="N558" s="10">
        <f>VLOOKUP(M558,Sheet2!I:J,2,0)</f>
        <v>3500</v>
      </c>
      <c r="O558" s="10">
        <v>0</v>
      </c>
      <c r="P558" s="10">
        <f t="shared" si="81"/>
        <v>2</v>
      </c>
      <c r="Q558" s="17">
        <f>IF(G558&gt;300,(G558-10)*10+10+VLOOKUP(I558,Sheet5!E:G,3,FALSE),0)</f>
        <v>0</v>
      </c>
    </row>
    <row r="559" spans="1:17" ht="16.5" customHeight="1">
      <c r="A559" s="10" t="s">
        <v>39</v>
      </c>
      <c r="B559" s="10">
        <f t="shared" si="80"/>
        <v>4113310</v>
      </c>
      <c r="C559" s="10" t="str">
        <f>VLOOKUP(I559,Sheet2!D:E,2,0)</f>
        <v>主核：守护</v>
      </c>
      <c r="D559" s="10">
        <v>4</v>
      </c>
      <c r="E559" s="10">
        <v>1</v>
      </c>
      <c r="F559" s="10">
        <v>13</v>
      </c>
      <c r="G559" s="10">
        <v>310</v>
      </c>
      <c r="H559" s="10">
        <v>0</v>
      </c>
      <c r="I559" s="10">
        <v>13</v>
      </c>
      <c r="J559" s="17">
        <f>IFERROR(INDEX(Sheet3!E:E,MATCH(C559,Sheet3!A:A,0)),(G559-10)*10+H559*100)</f>
        <v>3000</v>
      </c>
      <c r="K559" s="10">
        <v>0</v>
      </c>
      <c r="L559" s="10">
        <f>IFERROR(INDEX(Sheet3!G:G,MATCH(C559,Sheet3!A:A,0)),(G559-10)*10+20000)</f>
        <v>23000</v>
      </c>
      <c r="M559" s="10">
        <v>3</v>
      </c>
      <c r="N559" s="10">
        <f>VLOOKUP(M559,Sheet2!I:J,2,0)</f>
        <v>4000</v>
      </c>
      <c r="O559" s="10">
        <v>0</v>
      </c>
      <c r="P559" s="10">
        <f t="shared" si="81"/>
        <v>3</v>
      </c>
      <c r="Q559" s="17">
        <f>IF(G559&gt;300,(G559-10)*10+10+VLOOKUP(I559,Sheet5!E:G,3,FALSE),0)</f>
        <v>3011</v>
      </c>
    </row>
    <row r="560" spans="1:17" ht="16.5" customHeight="1">
      <c r="A560" s="10" t="s">
        <v>39</v>
      </c>
      <c r="B560" s="10">
        <f t="shared" si="80"/>
        <v>4113410</v>
      </c>
      <c r="C560" s="10" t="str">
        <f>VLOOKUP(I560,Sheet2!D:E,2,0)</f>
        <v>主核：守护</v>
      </c>
      <c r="D560" s="10">
        <v>4</v>
      </c>
      <c r="E560" s="10">
        <v>1</v>
      </c>
      <c r="F560" s="10">
        <v>13</v>
      </c>
      <c r="G560" s="10">
        <v>410</v>
      </c>
      <c r="H560" s="10">
        <v>0</v>
      </c>
      <c r="I560" s="10">
        <v>13</v>
      </c>
      <c r="J560" s="17">
        <f>IFERROR(INDEX(Sheet3!E:E,MATCH(C560,Sheet3!A:A,0)),(G560-10)*10+H560*100)</f>
        <v>4000</v>
      </c>
      <c r="K560" s="10">
        <v>0</v>
      </c>
      <c r="L560" s="10">
        <f>IFERROR(INDEX(Sheet3!G:G,MATCH(C560,Sheet3!A:A,0)),(G560-10)*10+20000)</f>
        <v>24000</v>
      </c>
      <c r="M560" s="10">
        <v>4</v>
      </c>
      <c r="N560" s="10">
        <f>VLOOKUP(M560,Sheet2!I:J,2,0)</f>
        <v>4500</v>
      </c>
      <c r="O560" s="10">
        <v>0</v>
      </c>
      <c r="P560" s="10">
        <f t="shared" si="81"/>
        <v>4</v>
      </c>
      <c r="Q560" s="17">
        <f>IF(G560&gt;300,(G560-10)*10+10+VLOOKUP(I560,Sheet5!E:G,3,FALSE),0)</f>
        <v>4011</v>
      </c>
    </row>
    <row r="561" spans="1:17" ht="16.5" customHeight="1">
      <c r="A561" s="10" t="s">
        <v>39</v>
      </c>
      <c r="B561" s="10">
        <f t="shared" si="80"/>
        <v>4113510</v>
      </c>
      <c r="C561" s="10" t="str">
        <f>VLOOKUP(I561,Sheet2!D:E,2,0)</f>
        <v>主核：守护</v>
      </c>
      <c r="D561" s="10">
        <v>4</v>
      </c>
      <c r="E561" s="10">
        <v>1</v>
      </c>
      <c r="F561" s="10">
        <v>13</v>
      </c>
      <c r="G561" s="10">
        <v>510</v>
      </c>
      <c r="H561" s="10">
        <v>0</v>
      </c>
      <c r="I561" s="10">
        <v>13</v>
      </c>
      <c r="J561" s="17">
        <f>IFERROR(INDEX(Sheet3!E:E,MATCH(C561,Sheet3!A:A,0)),(G561-10)*10+H561*100)</f>
        <v>5000</v>
      </c>
      <c r="K561" s="10">
        <v>0</v>
      </c>
      <c r="L561" s="10">
        <f>IFERROR(INDEX(Sheet3!G:G,MATCH(C561,Sheet3!A:A,0)),(G561-10)*10+20000)</f>
        <v>25000</v>
      </c>
      <c r="M561" s="10">
        <v>5</v>
      </c>
      <c r="N561" s="10">
        <f>VLOOKUP(M561,Sheet2!I:J,2,0)</f>
        <v>5000</v>
      </c>
      <c r="O561" s="10">
        <v>0</v>
      </c>
      <c r="P561" s="10">
        <f t="shared" si="81"/>
        <v>5</v>
      </c>
      <c r="Q561" s="17">
        <f>IF(G561&gt;300,(G561-10)*10+10+VLOOKUP(I561,Sheet5!E:G,3,FALSE),0)</f>
        <v>5011</v>
      </c>
    </row>
    <row r="562" spans="1:17" ht="16.5" customHeight="1">
      <c r="A562" s="10" t="s">
        <v>39</v>
      </c>
      <c r="B562" s="10">
        <f t="shared" si="80"/>
        <v>4114110</v>
      </c>
      <c r="C562" s="10" t="str">
        <f>VLOOKUP(I562,Sheet2!D:E,2,0)</f>
        <v>主核：爱</v>
      </c>
      <c r="D562" s="10">
        <v>4</v>
      </c>
      <c r="E562" s="10">
        <v>1</v>
      </c>
      <c r="F562" s="10">
        <v>14</v>
      </c>
      <c r="G562" s="10">
        <v>110</v>
      </c>
      <c r="H562" s="10">
        <v>0</v>
      </c>
      <c r="I562" s="10">
        <v>14</v>
      </c>
      <c r="J562" s="17">
        <f>IFERROR(INDEX(Sheet3!E:E,MATCH(C562,Sheet3!A:A,0)),(G562-10)*10+H562*100)</f>
        <v>1000</v>
      </c>
      <c r="K562" s="10">
        <v>0</v>
      </c>
      <c r="L562" s="10">
        <f>IFERROR(INDEX(Sheet3!G:G,MATCH(C562,Sheet3!A:A,0)),(G562-10)*10+20000)</f>
        <v>21000</v>
      </c>
      <c r="M562" s="10">
        <v>1</v>
      </c>
      <c r="N562" s="10">
        <f>VLOOKUP(M562,Sheet2!I:J,2,0)</f>
        <v>3000</v>
      </c>
      <c r="O562" s="10">
        <v>0</v>
      </c>
      <c r="P562" s="10">
        <f t="shared" si="81"/>
        <v>1</v>
      </c>
      <c r="Q562" s="17">
        <f>IF(G562&gt;300,(G562-10)*10+10+VLOOKUP(I562,Sheet5!E:G,3,FALSE),0)</f>
        <v>0</v>
      </c>
    </row>
    <row r="563" spans="1:17" ht="16.5" customHeight="1">
      <c r="A563" s="10" t="s">
        <v>39</v>
      </c>
      <c r="B563" s="10">
        <f t="shared" si="80"/>
        <v>4114210</v>
      </c>
      <c r="C563" s="10" t="str">
        <f>VLOOKUP(I563,Sheet2!D:E,2,0)</f>
        <v>主核：爱</v>
      </c>
      <c r="D563" s="10">
        <v>4</v>
      </c>
      <c r="E563" s="10">
        <v>1</v>
      </c>
      <c r="F563" s="10">
        <v>14</v>
      </c>
      <c r="G563" s="10">
        <v>210</v>
      </c>
      <c r="H563" s="10">
        <v>0</v>
      </c>
      <c r="I563" s="10">
        <v>14</v>
      </c>
      <c r="J563" s="17">
        <f>IFERROR(INDEX(Sheet3!E:E,MATCH(C563,Sheet3!A:A,0)),(G563-10)*10+H563*100)</f>
        <v>2000</v>
      </c>
      <c r="K563" s="10">
        <v>0</v>
      </c>
      <c r="L563" s="10">
        <f>IFERROR(INDEX(Sheet3!G:G,MATCH(C563,Sheet3!A:A,0)),(G563-10)*10+20000)</f>
        <v>22000</v>
      </c>
      <c r="M563" s="10">
        <v>2</v>
      </c>
      <c r="N563" s="10">
        <f>VLOOKUP(M563,Sheet2!I:J,2,0)</f>
        <v>3500</v>
      </c>
      <c r="O563" s="10">
        <v>0</v>
      </c>
      <c r="P563" s="10">
        <f t="shared" si="81"/>
        <v>2</v>
      </c>
      <c r="Q563" s="17">
        <f>IF(G563&gt;300,(G563-10)*10+10+VLOOKUP(I563,Sheet5!E:G,3,FALSE),0)</f>
        <v>0</v>
      </c>
    </row>
    <row r="564" spans="1:17" ht="16.5" customHeight="1">
      <c r="A564" s="10" t="s">
        <v>39</v>
      </c>
      <c r="B564" s="10">
        <f t="shared" si="80"/>
        <v>4114310</v>
      </c>
      <c r="C564" s="10" t="str">
        <f>VLOOKUP(I564,Sheet2!D:E,2,0)</f>
        <v>主核：爱</v>
      </c>
      <c r="D564" s="10">
        <v>4</v>
      </c>
      <c r="E564" s="10">
        <v>1</v>
      </c>
      <c r="F564" s="10">
        <v>14</v>
      </c>
      <c r="G564" s="10">
        <v>310</v>
      </c>
      <c r="H564" s="10">
        <v>0</v>
      </c>
      <c r="I564" s="10">
        <v>14</v>
      </c>
      <c r="J564" s="17">
        <f>IFERROR(INDEX(Sheet3!E:E,MATCH(C564,Sheet3!A:A,0)),(G564-10)*10+H564*100)</f>
        <v>3000</v>
      </c>
      <c r="K564" s="10">
        <v>0</v>
      </c>
      <c r="L564" s="10">
        <f>IFERROR(INDEX(Sheet3!G:G,MATCH(C564,Sheet3!A:A,0)),(G564-10)*10+20000)</f>
        <v>23000</v>
      </c>
      <c r="M564" s="10">
        <v>3</v>
      </c>
      <c r="N564" s="10">
        <f>VLOOKUP(M564,Sheet2!I:J,2,0)</f>
        <v>4000</v>
      </c>
      <c r="O564" s="10">
        <v>0</v>
      </c>
      <c r="P564" s="10">
        <f t="shared" si="81"/>
        <v>3</v>
      </c>
      <c r="Q564" s="17">
        <f>IF(G564&gt;300,(G564-10)*10+10+VLOOKUP(I564,Sheet5!E:G,3,FALSE),0)</f>
        <v>3011</v>
      </c>
    </row>
    <row r="565" spans="1:17" ht="16.5" customHeight="1">
      <c r="A565" s="10" t="s">
        <v>39</v>
      </c>
      <c r="B565" s="10">
        <f t="shared" si="80"/>
        <v>4114410</v>
      </c>
      <c r="C565" s="10" t="str">
        <f>VLOOKUP(I565,Sheet2!D:E,2,0)</f>
        <v>主核：爱</v>
      </c>
      <c r="D565" s="10">
        <v>4</v>
      </c>
      <c r="E565" s="10">
        <v>1</v>
      </c>
      <c r="F565" s="10">
        <v>14</v>
      </c>
      <c r="G565" s="10">
        <v>410</v>
      </c>
      <c r="H565" s="10">
        <v>0</v>
      </c>
      <c r="I565" s="10">
        <v>14</v>
      </c>
      <c r="J565" s="17">
        <f>IFERROR(INDEX(Sheet3!E:E,MATCH(C565,Sheet3!A:A,0)),(G565-10)*10+H565*100)</f>
        <v>4000</v>
      </c>
      <c r="K565" s="10">
        <v>0</v>
      </c>
      <c r="L565" s="10">
        <f>IFERROR(INDEX(Sheet3!G:G,MATCH(C565,Sheet3!A:A,0)),(G565-10)*10+20000)</f>
        <v>24000</v>
      </c>
      <c r="M565" s="10">
        <v>4</v>
      </c>
      <c r="N565" s="10">
        <f>VLOOKUP(M565,Sheet2!I:J,2,0)</f>
        <v>4500</v>
      </c>
      <c r="O565" s="10">
        <v>0</v>
      </c>
      <c r="P565" s="10">
        <f t="shared" si="81"/>
        <v>4</v>
      </c>
      <c r="Q565" s="17">
        <f>IF(G565&gt;300,(G565-10)*10+10+VLOOKUP(I565,Sheet5!E:G,3,FALSE),0)</f>
        <v>4011</v>
      </c>
    </row>
    <row r="566" spans="1:17" ht="16.5" customHeight="1">
      <c r="A566" s="10" t="s">
        <v>39</v>
      </c>
      <c r="B566" s="10">
        <f t="shared" si="80"/>
        <v>4114510</v>
      </c>
      <c r="C566" s="10" t="str">
        <f>VLOOKUP(I566,Sheet2!D:E,2,0)</f>
        <v>主核：爱</v>
      </c>
      <c r="D566" s="10">
        <v>4</v>
      </c>
      <c r="E566" s="10">
        <v>1</v>
      </c>
      <c r="F566" s="10">
        <v>14</v>
      </c>
      <c r="G566" s="10">
        <v>510</v>
      </c>
      <c r="H566" s="10">
        <v>0</v>
      </c>
      <c r="I566" s="10">
        <v>14</v>
      </c>
      <c r="J566" s="17">
        <f>IFERROR(INDEX(Sheet3!E:E,MATCH(C566,Sheet3!A:A,0)),(G566-10)*10+H566*100)</f>
        <v>5000</v>
      </c>
      <c r="K566" s="10">
        <v>0</v>
      </c>
      <c r="L566" s="10">
        <f>IFERROR(INDEX(Sheet3!G:G,MATCH(C566,Sheet3!A:A,0)),(G566-10)*10+20000)</f>
        <v>25000</v>
      </c>
      <c r="M566" s="10">
        <v>5</v>
      </c>
      <c r="N566" s="10">
        <f>VLOOKUP(M566,Sheet2!I:J,2,0)</f>
        <v>5000</v>
      </c>
      <c r="O566" s="10">
        <v>0</v>
      </c>
      <c r="P566" s="10">
        <f t="shared" si="81"/>
        <v>5</v>
      </c>
      <c r="Q566" s="17">
        <f>IF(G566&gt;300,(G566-10)*10+10+VLOOKUP(I566,Sheet5!E:G,3,FALSE),0)</f>
        <v>5011</v>
      </c>
    </row>
    <row r="567" spans="1:17" ht="16.5" customHeight="1">
      <c r="A567" s="10" t="s">
        <v>39</v>
      </c>
      <c r="B567" s="10">
        <f t="shared" si="80"/>
        <v>4115110</v>
      </c>
      <c r="C567" s="10" t="str">
        <f>VLOOKUP(I567,Sheet2!D:E,2,0)</f>
        <v>主核：驱散</v>
      </c>
      <c r="D567" s="10">
        <v>4</v>
      </c>
      <c r="E567" s="10">
        <v>1</v>
      </c>
      <c r="F567" s="10">
        <v>15</v>
      </c>
      <c r="G567" s="10">
        <v>110</v>
      </c>
      <c r="H567" s="10">
        <v>0</v>
      </c>
      <c r="I567" s="10">
        <v>15</v>
      </c>
      <c r="J567" s="17">
        <f>IFERROR(INDEX(Sheet3!E:E,MATCH(C567,Sheet3!A:A,0)),(G567-10)*10+H567*100)</f>
        <v>1000</v>
      </c>
      <c r="K567" s="10">
        <v>0</v>
      </c>
      <c r="L567" s="10">
        <f>IFERROR(INDEX(Sheet3!G:G,MATCH(C567,Sheet3!A:A,0)),(G567-10)*10+20000)</f>
        <v>21000</v>
      </c>
      <c r="M567" s="10">
        <v>1</v>
      </c>
      <c r="N567" s="10">
        <f>VLOOKUP(M567,Sheet2!I:J,2,0)</f>
        <v>3000</v>
      </c>
      <c r="O567" s="10">
        <v>0</v>
      </c>
      <c r="P567" s="10">
        <f t="shared" si="81"/>
        <v>1</v>
      </c>
      <c r="Q567" s="17">
        <f>IF(G567&gt;300,(G567-10)*10+10+VLOOKUP(I567,Sheet5!E:G,3,FALSE),0)</f>
        <v>0</v>
      </c>
    </row>
    <row r="568" spans="1:17" ht="16.5" customHeight="1">
      <c r="A568" s="10" t="s">
        <v>39</v>
      </c>
      <c r="B568" s="10">
        <f t="shared" si="80"/>
        <v>4115210</v>
      </c>
      <c r="C568" s="10" t="str">
        <f>VLOOKUP(I568,Sheet2!D:E,2,0)</f>
        <v>主核：驱散</v>
      </c>
      <c r="D568" s="10">
        <v>4</v>
      </c>
      <c r="E568" s="10">
        <v>1</v>
      </c>
      <c r="F568" s="10">
        <v>15</v>
      </c>
      <c r="G568" s="10">
        <v>210</v>
      </c>
      <c r="H568" s="10">
        <v>0</v>
      </c>
      <c r="I568" s="10">
        <v>15</v>
      </c>
      <c r="J568" s="17">
        <f>IFERROR(INDEX(Sheet3!E:E,MATCH(C568,Sheet3!A:A,0)),(G568-10)*10+H568*100)</f>
        <v>2000</v>
      </c>
      <c r="K568" s="10">
        <v>0</v>
      </c>
      <c r="L568" s="10">
        <f>IFERROR(INDEX(Sheet3!G:G,MATCH(C568,Sheet3!A:A,0)),(G568-10)*10+20000)</f>
        <v>22000</v>
      </c>
      <c r="M568" s="10">
        <v>2</v>
      </c>
      <c r="N568" s="10">
        <f>VLOOKUP(M568,Sheet2!I:J,2,0)</f>
        <v>3500</v>
      </c>
      <c r="O568" s="10">
        <v>0</v>
      </c>
      <c r="P568" s="10">
        <f t="shared" si="81"/>
        <v>2</v>
      </c>
      <c r="Q568" s="17">
        <f>IF(G568&gt;300,(G568-10)*10+10+VLOOKUP(I568,Sheet5!E:G,3,FALSE),0)</f>
        <v>0</v>
      </c>
    </row>
    <row r="569" spans="1:17" ht="16.5" customHeight="1">
      <c r="A569" s="10" t="s">
        <v>39</v>
      </c>
      <c r="B569" s="10">
        <f t="shared" si="80"/>
        <v>4115310</v>
      </c>
      <c r="C569" s="10" t="str">
        <f>VLOOKUP(I569,Sheet2!D:E,2,0)</f>
        <v>主核：驱散</v>
      </c>
      <c r="D569" s="10">
        <v>4</v>
      </c>
      <c r="E569" s="10">
        <v>1</v>
      </c>
      <c r="F569" s="10">
        <v>15</v>
      </c>
      <c r="G569" s="10">
        <v>310</v>
      </c>
      <c r="H569" s="10">
        <v>0</v>
      </c>
      <c r="I569" s="10">
        <v>15</v>
      </c>
      <c r="J569" s="17">
        <f>IFERROR(INDEX(Sheet3!E:E,MATCH(C569,Sheet3!A:A,0)),(G569-10)*10+H569*100)</f>
        <v>3000</v>
      </c>
      <c r="K569" s="10">
        <v>0</v>
      </c>
      <c r="L569" s="10">
        <f>IFERROR(INDEX(Sheet3!G:G,MATCH(C569,Sheet3!A:A,0)),(G569-10)*10+20000)</f>
        <v>23000</v>
      </c>
      <c r="M569" s="10">
        <v>3</v>
      </c>
      <c r="N569" s="10">
        <f>VLOOKUP(M569,Sheet2!I:J,2,0)</f>
        <v>4000</v>
      </c>
      <c r="O569" s="10">
        <v>0</v>
      </c>
      <c r="P569" s="10">
        <f t="shared" si="81"/>
        <v>3</v>
      </c>
      <c r="Q569" s="17">
        <f>IF(G569&gt;300,(G569-10)*10+10+VLOOKUP(I569,Sheet5!E:G,3,FALSE),0)</f>
        <v>3011</v>
      </c>
    </row>
    <row r="570" spans="1:17" ht="16.5" customHeight="1">
      <c r="A570" s="10" t="s">
        <v>39</v>
      </c>
      <c r="B570" s="10">
        <f t="shared" si="80"/>
        <v>4115410</v>
      </c>
      <c r="C570" s="10" t="str">
        <f>VLOOKUP(I570,Sheet2!D:E,2,0)</f>
        <v>主核：驱散</v>
      </c>
      <c r="D570" s="10">
        <v>4</v>
      </c>
      <c r="E570" s="10">
        <v>1</v>
      </c>
      <c r="F570" s="10">
        <v>15</v>
      </c>
      <c r="G570" s="10">
        <v>410</v>
      </c>
      <c r="H570" s="10">
        <v>0</v>
      </c>
      <c r="I570" s="10">
        <v>15</v>
      </c>
      <c r="J570" s="17">
        <f>IFERROR(INDEX(Sheet3!E:E,MATCH(C570,Sheet3!A:A,0)),(G570-10)*10+H570*100)</f>
        <v>4000</v>
      </c>
      <c r="K570" s="10">
        <v>0</v>
      </c>
      <c r="L570" s="10">
        <f>IFERROR(INDEX(Sheet3!G:G,MATCH(C570,Sheet3!A:A,0)),(G570-10)*10+20000)</f>
        <v>24000</v>
      </c>
      <c r="M570" s="10">
        <v>4</v>
      </c>
      <c r="N570" s="10">
        <f>VLOOKUP(M570,Sheet2!I:J,2,0)</f>
        <v>4500</v>
      </c>
      <c r="O570" s="10">
        <v>0</v>
      </c>
      <c r="P570" s="10">
        <f t="shared" si="81"/>
        <v>4</v>
      </c>
      <c r="Q570" s="17">
        <f>IF(G570&gt;300,(G570-10)*10+10+VLOOKUP(I570,Sheet5!E:G,3,FALSE),0)</f>
        <v>4011</v>
      </c>
    </row>
    <row r="571" spans="1:17" ht="16.5" customHeight="1">
      <c r="A571" s="10" t="s">
        <v>39</v>
      </c>
      <c r="B571" s="10">
        <f t="shared" si="80"/>
        <v>4115510</v>
      </c>
      <c r="C571" s="10" t="str">
        <f>VLOOKUP(I571,Sheet2!D:E,2,0)</f>
        <v>主核：驱散</v>
      </c>
      <c r="D571" s="10">
        <v>4</v>
      </c>
      <c r="E571" s="10">
        <v>1</v>
      </c>
      <c r="F571" s="10">
        <v>15</v>
      </c>
      <c r="G571" s="10">
        <v>510</v>
      </c>
      <c r="H571" s="10">
        <v>0</v>
      </c>
      <c r="I571" s="10">
        <v>15</v>
      </c>
      <c r="J571" s="17">
        <f>IFERROR(INDEX(Sheet3!E:E,MATCH(C571,Sheet3!A:A,0)),(G571-10)*10+H571*100)</f>
        <v>5000</v>
      </c>
      <c r="K571" s="10">
        <v>0</v>
      </c>
      <c r="L571" s="10">
        <f>IFERROR(INDEX(Sheet3!G:G,MATCH(C571,Sheet3!A:A,0)),(G571-10)*10+20000)</f>
        <v>25000</v>
      </c>
      <c r="M571" s="10">
        <v>5</v>
      </c>
      <c r="N571" s="10">
        <f>VLOOKUP(M571,Sheet2!I:J,2,0)</f>
        <v>5000</v>
      </c>
      <c r="O571" s="10">
        <v>0</v>
      </c>
      <c r="P571" s="10">
        <f t="shared" si="81"/>
        <v>5</v>
      </c>
      <c r="Q571" s="17">
        <f>IF(G571&gt;300,(G571-10)*10+10+VLOOKUP(I571,Sheet5!E:G,3,FALSE),0)</f>
        <v>5011</v>
      </c>
    </row>
    <row r="572" spans="1:17" ht="16.5" customHeight="1">
      <c r="A572" s="10" t="s">
        <v>39</v>
      </c>
      <c r="B572" s="10">
        <f t="shared" si="80"/>
        <v>4116110</v>
      </c>
      <c r="C572" s="10" t="str">
        <f>VLOOKUP(I572,Sheet2!D:E,2,0)</f>
        <v>主核：制衡</v>
      </c>
      <c r="D572" s="10">
        <v>4</v>
      </c>
      <c r="E572" s="10">
        <v>1</v>
      </c>
      <c r="F572" s="10">
        <v>16</v>
      </c>
      <c r="G572" s="10">
        <v>110</v>
      </c>
      <c r="H572" s="10">
        <v>0</v>
      </c>
      <c r="I572" s="10">
        <v>16</v>
      </c>
      <c r="J572" s="17">
        <f>IFERROR(INDEX(Sheet3!E:E,MATCH(C572,Sheet3!A:A,0)),(G572-10)*10+H572*100)</f>
        <v>1000</v>
      </c>
      <c r="K572" s="10">
        <v>0</v>
      </c>
      <c r="L572" s="10">
        <f>IFERROR(INDEX(Sheet3!G:G,MATCH(C572,Sheet3!A:A,0)),(G572-10)*10+20000)</f>
        <v>21000</v>
      </c>
      <c r="M572" s="10">
        <v>1</v>
      </c>
      <c r="N572" s="10">
        <f>VLOOKUP(M572,Sheet2!I:J,2,0)</f>
        <v>3000</v>
      </c>
      <c r="O572" s="10">
        <v>0</v>
      </c>
      <c r="P572" s="10">
        <f t="shared" si="81"/>
        <v>1</v>
      </c>
      <c r="Q572" s="17">
        <f>IF(G572&gt;300,(G572-10)*10+10+VLOOKUP(I572,Sheet5!E:G,3,FALSE),0)</f>
        <v>0</v>
      </c>
    </row>
    <row r="573" spans="1:17" ht="16.5" customHeight="1">
      <c r="A573" s="10" t="s">
        <v>39</v>
      </c>
      <c r="B573" s="10">
        <f t="shared" si="80"/>
        <v>4116210</v>
      </c>
      <c r="C573" s="10" t="str">
        <f>VLOOKUP(I573,Sheet2!D:E,2,0)</f>
        <v>主核：制衡</v>
      </c>
      <c r="D573" s="10">
        <v>4</v>
      </c>
      <c r="E573" s="10">
        <v>1</v>
      </c>
      <c r="F573" s="10">
        <v>16</v>
      </c>
      <c r="G573" s="10">
        <v>210</v>
      </c>
      <c r="H573" s="10">
        <v>0</v>
      </c>
      <c r="I573" s="10">
        <v>16</v>
      </c>
      <c r="J573" s="17">
        <f>IFERROR(INDEX(Sheet3!E:E,MATCH(C573,Sheet3!A:A,0)),(G573-10)*10+H573*100)</f>
        <v>2000</v>
      </c>
      <c r="K573" s="10">
        <v>0</v>
      </c>
      <c r="L573" s="10">
        <f>IFERROR(INDEX(Sheet3!G:G,MATCH(C573,Sheet3!A:A,0)),(G573-10)*10+20000)</f>
        <v>22000</v>
      </c>
      <c r="M573" s="10">
        <v>2</v>
      </c>
      <c r="N573" s="10">
        <f>VLOOKUP(M573,Sheet2!I:J,2,0)</f>
        <v>3500</v>
      </c>
      <c r="O573" s="10">
        <v>0</v>
      </c>
      <c r="P573" s="10">
        <f t="shared" si="81"/>
        <v>2</v>
      </c>
      <c r="Q573" s="17">
        <f>IF(G573&gt;300,(G573-10)*10+10+VLOOKUP(I573,Sheet5!E:G,3,FALSE),0)</f>
        <v>0</v>
      </c>
    </row>
    <row r="574" spans="1:17" ht="16.5" customHeight="1">
      <c r="A574" s="10" t="s">
        <v>39</v>
      </c>
      <c r="B574" s="10">
        <f t="shared" si="80"/>
        <v>4116310</v>
      </c>
      <c r="C574" s="10" t="str">
        <f>VLOOKUP(I574,Sheet2!D:E,2,0)</f>
        <v>主核：制衡</v>
      </c>
      <c r="D574" s="10">
        <v>4</v>
      </c>
      <c r="E574" s="10">
        <v>1</v>
      </c>
      <c r="F574" s="10">
        <v>16</v>
      </c>
      <c r="G574" s="10">
        <v>310</v>
      </c>
      <c r="H574" s="10">
        <v>0</v>
      </c>
      <c r="I574" s="10">
        <v>16</v>
      </c>
      <c r="J574" s="17">
        <f>IFERROR(INDEX(Sheet3!E:E,MATCH(C574,Sheet3!A:A,0)),(G574-10)*10+H574*100)</f>
        <v>3000</v>
      </c>
      <c r="K574" s="10">
        <v>0</v>
      </c>
      <c r="L574" s="10">
        <f>IFERROR(INDEX(Sheet3!G:G,MATCH(C574,Sheet3!A:A,0)),(G574-10)*10+20000)</f>
        <v>23000</v>
      </c>
      <c r="M574" s="10">
        <v>3</v>
      </c>
      <c r="N574" s="10">
        <f>VLOOKUP(M574,Sheet2!I:J,2,0)</f>
        <v>4000</v>
      </c>
      <c r="O574" s="10">
        <v>0</v>
      </c>
      <c r="P574" s="10">
        <f t="shared" si="81"/>
        <v>3</v>
      </c>
      <c r="Q574" s="17">
        <f>IF(G574&gt;300,(G574-10)*10+10+VLOOKUP(I574,Sheet5!E:G,3,FALSE),0)</f>
        <v>3010</v>
      </c>
    </row>
    <row r="575" spans="1:17" ht="16.5" customHeight="1">
      <c r="A575" s="10" t="s">
        <v>39</v>
      </c>
      <c r="B575" s="10">
        <f t="shared" si="80"/>
        <v>4116410</v>
      </c>
      <c r="C575" s="10" t="str">
        <f>VLOOKUP(I575,Sheet2!D:E,2,0)</f>
        <v>主核：制衡</v>
      </c>
      <c r="D575" s="10">
        <v>4</v>
      </c>
      <c r="E575" s="10">
        <v>1</v>
      </c>
      <c r="F575" s="10">
        <v>16</v>
      </c>
      <c r="G575" s="10">
        <v>410</v>
      </c>
      <c r="H575" s="10">
        <v>0</v>
      </c>
      <c r="I575" s="10">
        <v>16</v>
      </c>
      <c r="J575" s="17">
        <f>IFERROR(INDEX(Sheet3!E:E,MATCH(C575,Sheet3!A:A,0)),(G575-10)*10+H575*100)</f>
        <v>4000</v>
      </c>
      <c r="K575" s="10">
        <v>0</v>
      </c>
      <c r="L575" s="10">
        <f>IFERROR(INDEX(Sheet3!G:G,MATCH(C575,Sheet3!A:A,0)),(G575-10)*10+20000)</f>
        <v>24000</v>
      </c>
      <c r="M575" s="10">
        <v>4</v>
      </c>
      <c r="N575" s="10">
        <f>VLOOKUP(M575,Sheet2!I:J,2,0)</f>
        <v>4500</v>
      </c>
      <c r="O575" s="10">
        <v>0</v>
      </c>
      <c r="P575" s="10">
        <f t="shared" si="81"/>
        <v>4</v>
      </c>
      <c r="Q575" s="17">
        <f>IF(G575&gt;300,(G575-10)*10+10+VLOOKUP(I575,Sheet5!E:G,3,FALSE),0)</f>
        <v>4010</v>
      </c>
    </row>
    <row r="576" spans="1:17" ht="16.5" customHeight="1">
      <c r="A576" s="10" t="s">
        <v>39</v>
      </c>
      <c r="B576" s="10">
        <f t="shared" si="80"/>
        <v>4116510</v>
      </c>
      <c r="C576" s="10" t="str">
        <f>VLOOKUP(I576,Sheet2!D:E,2,0)</f>
        <v>主核：制衡</v>
      </c>
      <c r="D576" s="10">
        <v>4</v>
      </c>
      <c r="E576" s="10">
        <v>1</v>
      </c>
      <c r="F576" s="10">
        <v>16</v>
      </c>
      <c r="G576" s="10">
        <v>510</v>
      </c>
      <c r="H576" s="10">
        <v>0</v>
      </c>
      <c r="I576" s="10">
        <v>16</v>
      </c>
      <c r="J576" s="17">
        <f>IFERROR(INDEX(Sheet3!E:E,MATCH(C576,Sheet3!A:A,0)),(G576-10)*10+H576*100)</f>
        <v>5000</v>
      </c>
      <c r="K576" s="10">
        <v>0</v>
      </c>
      <c r="L576" s="10">
        <f>IFERROR(INDEX(Sheet3!G:G,MATCH(C576,Sheet3!A:A,0)),(G576-10)*10+20000)</f>
        <v>25000</v>
      </c>
      <c r="M576" s="10">
        <v>5</v>
      </c>
      <c r="N576" s="10">
        <f>VLOOKUP(M576,Sheet2!I:J,2,0)</f>
        <v>5000</v>
      </c>
      <c r="O576" s="10">
        <v>0</v>
      </c>
      <c r="P576" s="10">
        <f t="shared" si="81"/>
        <v>5</v>
      </c>
      <c r="Q576" s="17">
        <f>IF(G576&gt;300,(G576-10)*10+10+VLOOKUP(I576,Sheet5!E:G,3,FALSE),0)</f>
        <v>5010</v>
      </c>
    </row>
    <row r="577" spans="1:17" ht="16.5" customHeight="1">
      <c r="A577" s="10" t="s">
        <v>39</v>
      </c>
      <c r="B577" s="10">
        <f t="shared" si="80"/>
        <v>4117110</v>
      </c>
      <c r="C577" s="10" t="str">
        <f>VLOOKUP(I577,Sheet2!D:E,2,0)</f>
        <v>主核：电极火花</v>
      </c>
      <c r="D577" s="10">
        <v>4</v>
      </c>
      <c r="E577" s="10">
        <v>1</v>
      </c>
      <c r="F577" s="10">
        <v>17</v>
      </c>
      <c r="G577" s="10">
        <v>110</v>
      </c>
      <c r="H577" s="10">
        <v>0</v>
      </c>
      <c r="I577" s="10">
        <v>17</v>
      </c>
      <c r="J577" s="17">
        <f>IFERROR(INDEX(Sheet3!E:E,MATCH(C577,Sheet3!A:A,0)),(G577-10)*10+H577*100)</f>
        <v>1000</v>
      </c>
      <c r="K577" s="10">
        <v>0</v>
      </c>
      <c r="L577" s="10">
        <f>IFERROR(INDEX(Sheet3!G:G,MATCH(C577,Sheet3!A:A,0)),(G577-10)*10+20000)</f>
        <v>21000</v>
      </c>
      <c r="M577" s="10">
        <v>1</v>
      </c>
      <c r="N577" s="10">
        <f>VLOOKUP(M577,Sheet2!I:J,2,0)</f>
        <v>3000</v>
      </c>
      <c r="O577" s="10">
        <v>0</v>
      </c>
      <c r="P577" s="10">
        <f t="shared" si="81"/>
        <v>1</v>
      </c>
      <c r="Q577" s="17">
        <f>IF(G577&gt;300,(G577-10)*10+10+VLOOKUP(I577,Sheet5!E:G,3,FALSE),0)</f>
        <v>0</v>
      </c>
    </row>
    <row r="578" spans="1:17" ht="16.5" customHeight="1">
      <c r="A578" s="10" t="s">
        <v>39</v>
      </c>
      <c r="B578" s="10">
        <f t="shared" si="80"/>
        <v>4117210</v>
      </c>
      <c r="C578" s="10" t="str">
        <f>VLOOKUP(I578,Sheet2!D:E,2,0)</f>
        <v>主核：电极火花</v>
      </c>
      <c r="D578" s="10">
        <v>4</v>
      </c>
      <c r="E578" s="10">
        <v>1</v>
      </c>
      <c r="F578" s="10">
        <v>17</v>
      </c>
      <c r="G578" s="10">
        <v>210</v>
      </c>
      <c r="H578" s="10">
        <v>0</v>
      </c>
      <c r="I578" s="10">
        <v>17</v>
      </c>
      <c r="J578" s="17">
        <f>IFERROR(INDEX(Sheet3!E:E,MATCH(C578,Sheet3!A:A,0)),(G578-10)*10+H578*100)</f>
        <v>2000</v>
      </c>
      <c r="K578" s="10">
        <v>0</v>
      </c>
      <c r="L578" s="10">
        <f>IFERROR(INDEX(Sheet3!G:G,MATCH(C578,Sheet3!A:A,0)),(G578-10)*10+20000)</f>
        <v>22000</v>
      </c>
      <c r="M578" s="10">
        <v>2</v>
      </c>
      <c r="N578" s="10">
        <f>VLOOKUP(M578,Sheet2!I:J,2,0)</f>
        <v>3500</v>
      </c>
      <c r="O578" s="10">
        <v>0</v>
      </c>
      <c r="P578" s="10">
        <f t="shared" si="81"/>
        <v>2</v>
      </c>
      <c r="Q578" s="17">
        <f>IF(G578&gt;300,(G578-10)*10+10+VLOOKUP(I578,Sheet5!E:G,3,FALSE),0)</f>
        <v>0</v>
      </c>
    </row>
    <row r="579" spans="1:17" ht="16.5" customHeight="1">
      <c r="A579" s="10" t="s">
        <v>39</v>
      </c>
      <c r="B579" s="10">
        <f t="shared" si="80"/>
        <v>4117310</v>
      </c>
      <c r="C579" s="10" t="str">
        <f>VLOOKUP(I579,Sheet2!D:E,2,0)</f>
        <v>主核：电极火花</v>
      </c>
      <c r="D579" s="10">
        <v>4</v>
      </c>
      <c r="E579" s="10">
        <v>1</v>
      </c>
      <c r="F579" s="10">
        <v>17</v>
      </c>
      <c r="G579" s="10">
        <v>310</v>
      </c>
      <c r="H579" s="10">
        <v>0</v>
      </c>
      <c r="I579" s="10">
        <v>17</v>
      </c>
      <c r="J579" s="17">
        <f>IFERROR(INDEX(Sheet3!E:E,MATCH(C579,Sheet3!A:A,0)),(G579-10)*10+H579*100)</f>
        <v>3000</v>
      </c>
      <c r="K579" s="10">
        <v>0</v>
      </c>
      <c r="L579" s="10">
        <f>IFERROR(INDEX(Sheet3!G:G,MATCH(C579,Sheet3!A:A,0)),(G579-10)*10+20000)</f>
        <v>23000</v>
      </c>
      <c r="M579" s="10">
        <v>3</v>
      </c>
      <c r="N579" s="10">
        <f>VLOOKUP(M579,Sheet2!I:J,2,0)</f>
        <v>4000</v>
      </c>
      <c r="O579" s="10">
        <v>0</v>
      </c>
      <c r="P579" s="10">
        <f t="shared" si="81"/>
        <v>3</v>
      </c>
      <c r="Q579" s="17">
        <f>IF(G579&gt;300,(G579-10)*10+10+VLOOKUP(I579,Sheet5!E:G,3,FALSE),0)</f>
        <v>3010</v>
      </c>
    </row>
    <row r="580" spans="1:17" ht="16.5" customHeight="1">
      <c r="A580" s="10" t="s">
        <v>39</v>
      </c>
      <c r="B580" s="10">
        <f t="shared" si="80"/>
        <v>4117410</v>
      </c>
      <c r="C580" s="10" t="str">
        <f>VLOOKUP(I580,Sheet2!D:E,2,0)</f>
        <v>主核：电极火花</v>
      </c>
      <c r="D580" s="10">
        <v>4</v>
      </c>
      <c r="E580" s="10">
        <v>1</v>
      </c>
      <c r="F580" s="10">
        <v>17</v>
      </c>
      <c r="G580" s="10">
        <v>410</v>
      </c>
      <c r="H580" s="10">
        <v>0</v>
      </c>
      <c r="I580" s="10">
        <v>17</v>
      </c>
      <c r="J580" s="17">
        <f>IFERROR(INDEX(Sheet3!E:E,MATCH(C580,Sheet3!A:A,0)),(G580-10)*10+H580*100)</f>
        <v>4000</v>
      </c>
      <c r="K580" s="10">
        <v>0</v>
      </c>
      <c r="L580" s="10">
        <f>IFERROR(INDEX(Sheet3!G:G,MATCH(C580,Sheet3!A:A,0)),(G580-10)*10+20000)</f>
        <v>24000</v>
      </c>
      <c r="M580" s="10">
        <v>4</v>
      </c>
      <c r="N580" s="10">
        <f>VLOOKUP(M580,Sheet2!I:J,2,0)</f>
        <v>4500</v>
      </c>
      <c r="O580" s="10">
        <v>0</v>
      </c>
      <c r="P580" s="10">
        <f t="shared" si="81"/>
        <v>4</v>
      </c>
      <c r="Q580" s="17">
        <f>IF(G580&gt;300,(G580-10)*10+10+VLOOKUP(I580,Sheet5!E:G,3,FALSE),0)</f>
        <v>4010</v>
      </c>
    </row>
    <row r="581" spans="1:17" ht="16.5" customHeight="1">
      <c r="A581" s="10" t="s">
        <v>39</v>
      </c>
      <c r="B581" s="10">
        <f t="shared" si="80"/>
        <v>4117510</v>
      </c>
      <c r="C581" s="10" t="str">
        <f>VLOOKUP(I581,Sheet2!D:E,2,0)</f>
        <v>主核：电极火花</v>
      </c>
      <c r="D581" s="10">
        <v>4</v>
      </c>
      <c r="E581" s="10">
        <v>1</v>
      </c>
      <c r="F581" s="10">
        <v>17</v>
      </c>
      <c r="G581" s="10">
        <v>510</v>
      </c>
      <c r="H581" s="10">
        <v>0</v>
      </c>
      <c r="I581" s="10">
        <v>17</v>
      </c>
      <c r="J581" s="17">
        <f>IFERROR(INDEX(Sheet3!E:E,MATCH(C581,Sheet3!A:A,0)),(G581-10)*10+H581*100)</f>
        <v>5000</v>
      </c>
      <c r="K581" s="10">
        <v>0</v>
      </c>
      <c r="L581" s="10">
        <f>IFERROR(INDEX(Sheet3!G:G,MATCH(C581,Sheet3!A:A,0)),(G581-10)*10+20000)</f>
        <v>25000</v>
      </c>
      <c r="M581" s="10">
        <v>5</v>
      </c>
      <c r="N581" s="10">
        <f>VLOOKUP(M581,Sheet2!I:J,2,0)</f>
        <v>5000</v>
      </c>
      <c r="O581" s="10">
        <v>0</v>
      </c>
      <c r="P581" s="10">
        <f t="shared" si="81"/>
        <v>5</v>
      </c>
      <c r="Q581" s="17">
        <f>IF(G581&gt;300,(G581-10)*10+10+VLOOKUP(I581,Sheet5!E:G,3,FALSE),0)</f>
        <v>5010</v>
      </c>
    </row>
    <row r="582" spans="1:17" ht="16.5" customHeight="1">
      <c r="A582" s="10" t="s">
        <v>39</v>
      </c>
      <c r="B582" s="10">
        <f t="shared" si="80"/>
        <v>4118110</v>
      </c>
      <c r="C582" s="10" t="str">
        <f>VLOOKUP(I582,Sheet2!D:E,2,0)</f>
        <v>主核：热感扫描</v>
      </c>
      <c r="D582" s="10">
        <v>4</v>
      </c>
      <c r="E582" s="10">
        <v>1</v>
      </c>
      <c r="F582" s="10">
        <v>18</v>
      </c>
      <c r="G582" s="10">
        <v>110</v>
      </c>
      <c r="H582" s="10">
        <v>0</v>
      </c>
      <c r="I582" s="10">
        <v>18</v>
      </c>
      <c r="J582" s="17">
        <f>IFERROR(INDEX(Sheet3!E:E,MATCH(C582,Sheet3!A:A,0)),(G582-10)*10+H582*100)</f>
        <v>1000</v>
      </c>
      <c r="K582" s="10">
        <v>0</v>
      </c>
      <c r="L582" s="10">
        <f>IFERROR(INDEX(Sheet3!G:G,MATCH(C582,Sheet3!A:A,0)),(G582-10)*10+20000)</f>
        <v>21000</v>
      </c>
      <c r="M582" s="10">
        <v>1</v>
      </c>
      <c r="N582" s="10">
        <f>VLOOKUP(M582,Sheet2!I:J,2,0)</f>
        <v>3000</v>
      </c>
      <c r="O582" s="10">
        <v>0</v>
      </c>
      <c r="P582" s="10">
        <f t="shared" si="81"/>
        <v>1</v>
      </c>
      <c r="Q582" s="17">
        <f>IF(G582&gt;300,(G582-10)*10+10+VLOOKUP(I582,Sheet5!E:G,3,FALSE),0)</f>
        <v>0</v>
      </c>
    </row>
    <row r="583" spans="1:17" ht="16.5" customHeight="1">
      <c r="A583" s="10" t="s">
        <v>39</v>
      </c>
      <c r="B583" s="10">
        <f t="shared" si="80"/>
        <v>4118210</v>
      </c>
      <c r="C583" s="10" t="str">
        <f>VLOOKUP(I583,Sheet2!D:E,2,0)</f>
        <v>主核：热感扫描</v>
      </c>
      <c r="D583" s="10">
        <v>4</v>
      </c>
      <c r="E583" s="10">
        <v>1</v>
      </c>
      <c r="F583" s="10">
        <v>18</v>
      </c>
      <c r="G583" s="10">
        <v>210</v>
      </c>
      <c r="H583" s="10">
        <v>0</v>
      </c>
      <c r="I583" s="10">
        <v>18</v>
      </c>
      <c r="J583" s="17">
        <f>IFERROR(INDEX(Sheet3!E:E,MATCH(C583,Sheet3!A:A,0)),(G583-10)*10+H583*100)</f>
        <v>2000</v>
      </c>
      <c r="K583" s="10">
        <v>0</v>
      </c>
      <c r="L583" s="10">
        <f>IFERROR(INDEX(Sheet3!G:G,MATCH(C583,Sheet3!A:A,0)),(G583-10)*10+20000)</f>
        <v>22000</v>
      </c>
      <c r="M583" s="10">
        <v>2</v>
      </c>
      <c r="N583" s="10">
        <f>VLOOKUP(M583,Sheet2!I:J,2,0)</f>
        <v>3500</v>
      </c>
      <c r="O583" s="10">
        <v>0</v>
      </c>
      <c r="P583" s="10">
        <f t="shared" si="81"/>
        <v>2</v>
      </c>
      <c r="Q583" s="17">
        <f>IF(G583&gt;300,(G583-10)*10+10+VLOOKUP(I583,Sheet5!E:G,3,FALSE),0)</f>
        <v>0</v>
      </c>
    </row>
    <row r="584" spans="1:17" ht="16.5" customHeight="1">
      <c r="A584" s="10" t="s">
        <v>39</v>
      </c>
      <c r="B584" s="10">
        <f t="shared" si="80"/>
        <v>4118310</v>
      </c>
      <c r="C584" s="10" t="str">
        <f>VLOOKUP(I584,Sheet2!D:E,2,0)</f>
        <v>主核：热感扫描</v>
      </c>
      <c r="D584" s="10">
        <v>4</v>
      </c>
      <c r="E584" s="10">
        <v>1</v>
      </c>
      <c r="F584" s="10">
        <v>18</v>
      </c>
      <c r="G584" s="10">
        <v>310</v>
      </c>
      <c r="H584" s="10">
        <v>0</v>
      </c>
      <c r="I584" s="10">
        <v>18</v>
      </c>
      <c r="J584" s="17">
        <f>IFERROR(INDEX(Sheet3!E:E,MATCH(C584,Sheet3!A:A,0)),(G584-10)*10+H584*100)</f>
        <v>3000</v>
      </c>
      <c r="K584" s="10">
        <v>0</v>
      </c>
      <c r="L584" s="10">
        <f>IFERROR(INDEX(Sheet3!G:G,MATCH(C584,Sheet3!A:A,0)),(G584-10)*10+20000)</f>
        <v>23000</v>
      </c>
      <c r="M584" s="10">
        <v>3</v>
      </c>
      <c r="N584" s="10">
        <f>VLOOKUP(M584,Sheet2!I:J,2,0)</f>
        <v>4000</v>
      </c>
      <c r="O584" s="10">
        <v>0</v>
      </c>
      <c r="P584" s="10">
        <f t="shared" si="81"/>
        <v>3</v>
      </c>
      <c r="Q584" s="17">
        <f>IF(G584&gt;300,(G584-10)*10+10+VLOOKUP(I584,Sheet5!E:G,3,FALSE),0)</f>
        <v>3010</v>
      </c>
    </row>
    <row r="585" spans="1:17" ht="16.5" customHeight="1">
      <c r="A585" s="10" t="s">
        <v>39</v>
      </c>
      <c r="B585" s="10">
        <f t="shared" si="80"/>
        <v>4118410</v>
      </c>
      <c r="C585" s="10" t="str">
        <f>VLOOKUP(I585,Sheet2!D:E,2,0)</f>
        <v>主核：热感扫描</v>
      </c>
      <c r="D585" s="10">
        <v>4</v>
      </c>
      <c r="E585" s="10">
        <v>1</v>
      </c>
      <c r="F585" s="10">
        <v>18</v>
      </c>
      <c r="G585" s="10">
        <v>410</v>
      </c>
      <c r="H585" s="10">
        <v>0</v>
      </c>
      <c r="I585" s="10">
        <v>18</v>
      </c>
      <c r="J585" s="17">
        <f>IFERROR(INDEX(Sheet3!E:E,MATCH(C585,Sheet3!A:A,0)),(G585-10)*10+H585*100)</f>
        <v>4000</v>
      </c>
      <c r="K585" s="10">
        <v>0</v>
      </c>
      <c r="L585" s="10">
        <f>IFERROR(INDEX(Sheet3!G:G,MATCH(C585,Sheet3!A:A,0)),(G585-10)*10+20000)</f>
        <v>24000</v>
      </c>
      <c r="M585" s="10">
        <v>4</v>
      </c>
      <c r="N585" s="10">
        <f>VLOOKUP(M585,Sheet2!I:J,2,0)</f>
        <v>4500</v>
      </c>
      <c r="O585" s="10">
        <v>0</v>
      </c>
      <c r="P585" s="10">
        <f t="shared" si="81"/>
        <v>4</v>
      </c>
      <c r="Q585" s="17">
        <f>IF(G585&gt;300,(G585-10)*10+10+VLOOKUP(I585,Sheet5!E:G,3,FALSE),0)</f>
        <v>4010</v>
      </c>
    </row>
    <row r="586" spans="1:17" ht="16.5" customHeight="1">
      <c r="A586" s="10" t="s">
        <v>39</v>
      </c>
      <c r="B586" s="10">
        <f t="shared" si="80"/>
        <v>4118510</v>
      </c>
      <c r="C586" s="10" t="str">
        <f>VLOOKUP(I586,Sheet2!D:E,2,0)</f>
        <v>主核：热感扫描</v>
      </c>
      <c r="D586" s="10">
        <v>4</v>
      </c>
      <c r="E586" s="10">
        <v>1</v>
      </c>
      <c r="F586" s="10">
        <v>18</v>
      </c>
      <c r="G586" s="10">
        <v>510</v>
      </c>
      <c r="H586" s="10">
        <v>0</v>
      </c>
      <c r="I586" s="10">
        <v>18</v>
      </c>
      <c r="J586" s="17">
        <f>IFERROR(INDEX(Sheet3!E:E,MATCH(C586,Sheet3!A:A,0)),(G586-10)*10+H586*100)</f>
        <v>5000</v>
      </c>
      <c r="K586" s="10">
        <v>0</v>
      </c>
      <c r="L586" s="10">
        <f>IFERROR(INDEX(Sheet3!G:G,MATCH(C586,Sheet3!A:A,0)),(G586-10)*10+20000)</f>
        <v>25000</v>
      </c>
      <c r="M586" s="10">
        <v>5</v>
      </c>
      <c r="N586" s="10">
        <f>VLOOKUP(M586,Sheet2!I:J,2,0)</f>
        <v>5000</v>
      </c>
      <c r="O586" s="10">
        <v>0</v>
      </c>
      <c r="P586" s="10">
        <f t="shared" si="81"/>
        <v>5</v>
      </c>
      <c r="Q586" s="17">
        <f>IF(G586&gt;300,(G586-10)*10+10+VLOOKUP(I586,Sheet5!E:G,3,FALSE),0)</f>
        <v>5010</v>
      </c>
    </row>
    <row r="587" spans="1:17" ht="16.5" customHeight="1">
      <c r="A587" s="10" t="s">
        <v>39</v>
      </c>
      <c r="B587" s="10">
        <f t="shared" si="80"/>
        <v>4119110</v>
      </c>
      <c r="C587" s="10" t="str">
        <f>VLOOKUP(I587,Sheet2!D:E,2,0)</f>
        <v>主核：意念冠冕</v>
      </c>
      <c r="D587" s="10">
        <v>4</v>
      </c>
      <c r="E587" s="10">
        <v>1</v>
      </c>
      <c r="F587" s="10">
        <v>19</v>
      </c>
      <c r="G587" s="10">
        <v>110</v>
      </c>
      <c r="H587" s="10">
        <v>0</v>
      </c>
      <c r="I587" s="10">
        <v>19</v>
      </c>
      <c r="J587" s="17">
        <f>IFERROR(INDEX(Sheet3!E:E,MATCH(C587,Sheet3!A:A,0)),(G587-10)*10+H587*100)</f>
        <v>1000</v>
      </c>
      <c r="K587" s="10">
        <v>0</v>
      </c>
      <c r="L587" s="10">
        <f>IFERROR(INDEX(Sheet3!G:G,MATCH(C587,Sheet3!A:A,0)),(G587-10)*10+20000)</f>
        <v>21000</v>
      </c>
      <c r="M587" s="10">
        <v>1</v>
      </c>
      <c r="N587" s="10">
        <f>VLOOKUP(M587,Sheet2!I:J,2,0)</f>
        <v>3000</v>
      </c>
      <c r="O587" s="10">
        <v>0</v>
      </c>
      <c r="P587" s="10">
        <f t="shared" si="81"/>
        <v>1</v>
      </c>
      <c r="Q587" s="17">
        <f>IF(G587&gt;300,(G587-10)*10+10+VLOOKUP(I587,Sheet5!E:G,3,FALSE),0)</f>
        <v>0</v>
      </c>
    </row>
    <row r="588" spans="1:17" ht="16.5" customHeight="1">
      <c r="A588" s="10" t="s">
        <v>39</v>
      </c>
      <c r="B588" s="10">
        <f t="shared" si="80"/>
        <v>4119210</v>
      </c>
      <c r="C588" s="10" t="str">
        <f>VLOOKUP(I588,Sheet2!D:E,2,0)</f>
        <v>主核：意念冠冕</v>
      </c>
      <c r="D588" s="10">
        <v>4</v>
      </c>
      <c r="E588" s="10">
        <v>1</v>
      </c>
      <c r="F588" s="10">
        <v>19</v>
      </c>
      <c r="G588" s="10">
        <v>210</v>
      </c>
      <c r="H588" s="10">
        <v>0</v>
      </c>
      <c r="I588" s="10">
        <v>19</v>
      </c>
      <c r="J588" s="17">
        <f>IFERROR(INDEX(Sheet3!E:E,MATCH(C588,Sheet3!A:A,0)),(G588-10)*10+H588*100)</f>
        <v>2000</v>
      </c>
      <c r="K588" s="10">
        <v>0</v>
      </c>
      <c r="L588" s="10">
        <f>IFERROR(INDEX(Sheet3!G:G,MATCH(C588,Sheet3!A:A,0)),(G588-10)*10+20000)</f>
        <v>22000</v>
      </c>
      <c r="M588" s="10">
        <v>2</v>
      </c>
      <c r="N588" s="10">
        <f>VLOOKUP(M588,Sheet2!I:J,2,0)</f>
        <v>3500</v>
      </c>
      <c r="O588" s="10">
        <v>0</v>
      </c>
      <c r="P588" s="10">
        <f t="shared" si="81"/>
        <v>2</v>
      </c>
      <c r="Q588" s="17">
        <f>IF(G588&gt;300,(G588-10)*10+10+VLOOKUP(I588,Sheet5!E:G,3,FALSE),0)</f>
        <v>0</v>
      </c>
    </row>
    <row r="589" spans="1:17" ht="16.5" customHeight="1">
      <c r="A589" s="10" t="s">
        <v>39</v>
      </c>
      <c r="B589" s="10">
        <f t="shared" si="80"/>
        <v>4119310</v>
      </c>
      <c r="C589" s="10" t="str">
        <f>VLOOKUP(I589,Sheet2!D:E,2,0)</f>
        <v>主核：意念冠冕</v>
      </c>
      <c r="D589" s="10">
        <v>4</v>
      </c>
      <c r="E589" s="10">
        <v>1</v>
      </c>
      <c r="F589" s="10">
        <v>19</v>
      </c>
      <c r="G589" s="10">
        <v>310</v>
      </c>
      <c r="H589" s="10">
        <v>0</v>
      </c>
      <c r="I589" s="10">
        <v>19</v>
      </c>
      <c r="J589" s="17">
        <f>IFERROR(INDEX(Sheet3!E:E,MATCH(C589,Sheet3!A:A,0)),(G589-10)*10+H589*100)</f>
        <v>3000</v>
      </c>
      <c r="K589" s="10">
        <v>0</v>
      </c>
      <c r="L589" s="10">
        <f>IFERROR(INDEX(Sheet3!G:G,MATCH(C589,Sheet3!A:A,0)),(G589-10)*10+20000)</f>
        <v>23000</v>
      </c>
      <c r="M589" s="10">
        <v>3</v>
      </c>
      <c r="N589" s="10">
        <f>VLOOKUP(M589,Sheet2!I:J,2,0)</f>
        <v>4000</v>
      </c>
      <c r="O589" s="10">
        <v>0</v>
      </c>
      <c r="P589" s="10">
        <f t="shared" si="81"/>
        <v>3</v>
      </c>
      <c r="Q589" s="17">
        <f>IF(G589&gt;300,(G589-10)*10+10+VLOOKUP(I589,Sheet5!E:G,3,FALSE),0)</f>
        <v>3010</v>
      </c>
    </row>
    <row r="590" spans="1:17" ht="16.5" customHeight="1">
      <c r="A590" s="10" t="s">
        <v>39</v>
      </c>
      <c r="B590" s="10">
        <f t="shared" si="80"/>
        <v>4119410</v>
      </c>
      <c r="C590" s="10" t="str">
        <f>VLOOKUP(I590,Sheet2!D:E,2,0)</f>
        <v>主核：意念冠冕</v>
      </c>
      <c r="D590" s="10">
        <v>4</v>
      </c>
      <c r="E590" s="10">
        <v>1</v>
      </c>
      <c r="F590" s="10">
        <v>19</v>
      </c>
      <c r="G590" s="10">
        <v>410</v>
      </c>
      <c r="H590" s="10">
        <v>0</v>
      </c>
      <c r="I590" s="10">
        <v>19</v>
      </c>
      <c r="J590" s="17">
        <f>IFERROR(INDEX(Sheet3!E:E,MATCH(C590,Sheet3!A:A,0)),(G590-10)*10+H590*100)</f>
        <v>4000</v>
      </c>
      <c r="K590" s="10">
        <v>0</v>
      </c>
      <c r="L590" s="10">
        <f>IFERROR(INDEX(Sheet3!G:G,MATCH(C590,Sheet3!A:A,0)),(G590-10)*10+20000)</f>
        <v>24000</v>
      </c>
      <c r="M590" s="10">
        <v>4</v>
      </c>
      <c r="N590" s="10">
        <f>VLOOKUP(M590,Sheet2!I:J,2,0)</f>
        <v>4500</v>
      </c>
      <c r="O590" s="10">
        <v>0</v>
      </c>
      <c r="P590" s="10">
        <f t="shared" si="81"/>
        <v>4</v>
      </c>
      <c r="Q590" s="17">
        <f>IF(G590&gt;300,(G590-10)*10+10+VLOOKUP(I590,Sheet5!E:G,3,FALSE),0)</f>
        <v>4010</v>
      </c>
    </row>
    <row r="591" spans="1:17" ht="16.5" customHeight="1">
      <c r="A591" s="10" t="s">
        <v>39</v>
      </c>
      <c r="B591" s="10">
        <f t="shared" si="80"/>
        <v>4119510</v>
      </c>
      <c r="C591" s="10" t="str">
        <f>VLOOKUP(I591,Sheet2!D:E,2,0)</f>
        <v>主核：意念冠冕</v>
      </c>
      <c r="D591" s="10">
        <v>4</v>
      </c>
      <c r="E591" s="10">
        <v>1</v>
      </c>
      <c r="F591" s="10">
        <v>19</v>
      </c>
      <c r="G591" s="10">
        <v>510</v>
      </c>
      <c r="H591" s="10">
        <v>0</v>
      </c>
      <c r="I591" s="10">
        <v>19</v>
      </c>
      <c r="J591" s="17">
        <f>IFERROR(INDEX(Sheet3!E:E,MATCH(C591,Sheet3!A:A,0)),(G591-10)*10+H591*100)</f>
        <v>5000</v>
      </c>
      <c r="K591" s="10">
        <v>0</v>
      </c>
      <c r="L591" s="10">
        <f>IFERROR(INDEX(Sheet3!G:G,MATCH(C591,Sheet3!A:A,0)),(G591-10)*10+20000)</f>
        <v>25000</v>
      </c>
      <c r="M591" s="10">
        <v>5</v>
      </c>
      <c r="N591" s="10">
        <f>VLOOKUP(M591,Sheet2!I:J,2,0)</f>
        <v>5000</v>
      </c>
      <c r="O591" s="10">
        <v>0</v>
      </c>
      <c r="P591" s="10">
        <f t="shared" si="81"/>
        <v>5</v>
      </c>
      <c r="Q591" s="17">
        <f>IF(G591&gt;300,(G591-10)*10+10+VLOOKUP(I591,Sheet5!E:G,3,FALSE),0)</f>
        <v>5010</v>
      </c>
    </row>
    <row r="592" spans="1:17" ht="16.5" customHeight="1">
      <c r="A592" s="10" t="s">
        <v>39</v>
      </c>
      <c r="B592" s="10">
        <f t="shared" si="80"/>
        <v>4120110</v>
      </c>
      <c r="C592" s="10" t="str">
        <f>VLOOKUP(I592,Sheet2!D:E,2,0)</f>
        <v>主核：斗志绷带</v>
      </c>
      <c r="D592" s="10">
        <v>4</v>
      </c>
      <c r="E592" s="10">
        <v>1</v>
      </c>
      <c r="F592" s="10">
        <v>20</v>
      </c>
      <c r="G592" s="10">
        <v>110</v>
      </c>
      <c r="H592" s="10">
        <v>0</v>
      </c>
      <c r="I592" s="10">
        <v>20</v>
      </c>
      <c r="J592" s="17">
        <f>IFERROR(INDEX(Sheet3!E:E,MATCH(C592,Sheet3!A:A,0)),(G592-10)*10+H592*100)</f>
        <v>1000</v>
      </c>
      <c r="K592" s="10">
        <v>0</v>
      </c>
      <c r="L592" s="10">
        <f>IFERROR(INDEX(Sheet3!G:G,MATCH(C592,Sheet3!A:A,0)),(G592-10)*10+20000)</f>
        <v>21000</v>
      </c>
      <c r="M592" s="10">
        <v>1</v>
      </c>
      <c r="N592" s="10">
        <f>VLOOKUP(M592,Sheet2!I:J,2,0)</f>
        <v>3000</v>
      </c>
      <c r="O592" s="10">
        <v>0</v>
      </c>
      <c r="P592" s="10">
        <f t="shared" si="81"/>
        <v>1</v>
      </c>
      <c r="Q592" s="17">
        <f>IF(G592&gt;300,(G592-10)*10+10+VLOOKUP(I592,Sheet5!E:G,3,FALSE),0)</f>
        <v>0</v>
      </c>
    </row>
    <row r="593" spans="1:17" ht="16.5" customHeight="1">
      <c r="A593" s="10" t="s">
        <v>39</v>
      </c>
      <c r="B593" s="10">
        <f t="shared" si="80"/>
        <v>4120210</v>
      </c>
      <c r="C593" s="10" t="str">
        <f>VLOOKUP(I593,Sheet2!D:E,2,0)</f>
        <v>主核：斗志绷带</v>
      </c>
      <c r="D593" s="10">
        <v>4</v>
      </c>
      <c r="E593" s="10">
        <v>1</v>
      </c>
      <c r="F593" s="10">
        <v>20</v>
      </c>
      <c r="G593" s="10">
        <v>210</v>
      </c>
      <c r="H593" s="10">
        <v>0</v>
      </c>
      <c r="I593" s="10">
        <v>20</v>
      </c>
      <c r="J593" s="17">
        <f>IFERROR(INDEX(Sheet3!E:E,MATCH(C593,Sheet3!A:A,0)),(G593-10)*10+H593*100)</f>
        <v>2000</v>
      </c>
      <c r="K593" s="10">
        <v>0</v>
      </c>
      <c r="L593" s="10">
        <f>IFERROR(INDEX(Sheet3!G:G,MATCH(C593,Sheet3!A:A,0)),(G593-10)*10+20000)</f>
        <v>22000</v>
      </c>
      <c r="M593" s="10">
        <v>2</v>
      </c>
      <c r="N593" s="10">
        <f>VLOOKUP(M593,Sheet2!I:J,2,0)</f>
        <v>3500</v>
      </c>
      <c r="O593" s="10">
        <v>0</v>
      </c>
      <c r="P593" s="10">
        <f t="shared" si="81"/>
        <v>2</v>
      </c>
      <c r="Q593" s="17">
        <f>IF(G593&gt;300,(G593-10)*10+10+VLOOKUP(I593,Sheet5!E:G,3,FALSE),0)</f>
        <v>0</v>
      </c>
    </row>
    <row r="594" spans="1:17" ht="16.5" customHeight="1">
      <c r="A594" s="10" t="s">
        <v>39</v>
      </c>
      <c r="B594" s="10">
        <f t="shared" si="80"/>
        <v>4120310</v>
      </c>
      <c r="C594" s="10" t="str">
        <f>VLOOKUP(I594,Sheet2!D:E,2,0)</f>
        <v>主核：斗志绷带</v>
      </c>
      <c r="D594" s="10">
        <v>4</v>
      </c>
      <c r="E594" s="10">
        <v>1</v>
      </c>
      <c r="F594" s="10">
        <v>20</v>
      </c>
      <c r="G594" s="10">
        <v>310</v>
      </c>
      <c r="H594" s="10">
        <v>0</v>
      </c>
      <c r="I594" s="10">
        <v>20</v>
      </c>
      <c r="J594" s="17">
        <f>IFERROR(INDEX(Sheet3!E:E,MATCH(C594,Sheet3!A:A,0)),(G594-10)*10+H594*100)</f>
        <v>3000</v>
      </c>
      <c r="K594" s="10">
        <v>0</v>
      </c>
      <c r="L594" s="10">
        <f>IFERROR(INDEX(Sheet3!G:G,MATCH(C594,Sheet3!A:A,0)),(G594-10)*10+20000)</f>
        <v>23000</v>
      </c>
      <c r="M594" s="10">
        <v>3</v>
      </c>
      <c r="N594" s="10">
        <f>VLOOKUP(M594,Sheet2!I:J,2,0)</f>
        <v>4000</v>
      </c>
      <c r="O594" s="10">
        <v>0</v>
      </c>
      <c r="P594" s="10">
        <f t="shared" si="81"/>
        <v>3</v>
      </c>
      <c r="Q594" s="17">
        <f>IF(G594&gt;300,(G594-10)*10+10+VLOOKUP(I594,Sheet5!E:G,3,FALSE),0)</f>
        <v>3011</v>
      </c>
    </row>
    <row r="595" spans="1:17" ht="16.5" customHeight="1">
      <c r="A595" s="10" t="s">
        <v>39</v>
      </c>
      <c r="B595" s="10">
        <f t="shared" si="80"/>
        <v>4120410</v>
      </c>
      <c r="C595" s="10" t="str">
        <f>VLOOKUP(I595,Sheet2!D:E,2,0)</f>
        <v>主核：斗志绷带</v>
      </c>
      <c r="D595" s="10">
        <v>4</v>
      </c>
      <c r="E595" s="10">
        <v>1</v>
      </c>
      <c r="F595" s="10">
        <v>20</v>
      </c>
      <c r="G595" s="10">
        <v>410</v>
      </c>
      <c r="H595" s="10">
        <v>0</v>
      </c>
      <c r="I595" s="10">
        <v>20</v>
      </c>
      <c r="J595" s="17">
        <f>IFERROR(INDEX(Sheet3!E:E,MATCH(C595,Sheet3!A:A,0)),(G595-10)*10+H595*100)</f>
        <v>4000</v>
      </c>
      <c r="K595" s="10">
        <v>0</v>
      </c>
      <c r="L595" s="10">
        <f>IFERROR(INDEX(Sheet3!G:G,MATCH(C595,Sheet3!A:A,0)),(G595-10)*10+20000)</f>
        <v>24000</v>
      </c>
      <c r="M595" s="10">
        <v>4</v>
      </c>
      <c r="N595" s="10">
        <f>VLOOKUP(M595,Sheet2!I:J,2,0)</f>
        <v>4500</v>
      </c>
      <c r="O595" s="10">
        <v>0</v>
      </c>
      <c r="P595" s="10">
        <f t="shared" si="81"/>
        <v>4</v>
      </c>
      <c r="Q595" s="17">
        <f>IF(G595&gt;300,(G595-10)*10+10+VLOOKUP(I595,Sheet5!E:G,3,FALSE),0)</f>
        <v>4011</v>
      </c>
    </row>
    <row r="596" spans="1:17" ht="16.5" customHeight="1">
      <c r="A596" s="10" t="s">
        <v>39</v>
      </c>
      <c r="B596" s="10">
        <f t="shared" si="80"/>
        <v>4120510</v>
      </c>
      <c r="C596" s="10" t="str">
        <f>VLOOKUP(I596,Sheet2!D:E,2,0)</f>
        <v>主核：斗志绷带</v>
      </c>
      <c r="D596" s="10">
        <v>4</v>
      </c>
      <c r="E596" s="10">
        <v>1</v>
      </c>
      <c r="F596" s="10">
        <v>20</v>
      </c>
      <c r="G596" s="10">
        <v>510</v>
      </c>
      <c r="H596" s="10">
        <v>0</v>
      </c>
      <c r="I596" s="10">
        <v>20</v>
      </c>
      <c r="J596" s="17">
        <f>IFERROR(INDEX(Sheet3!E:E,MATCH(C596,Sheet3!A:A,0)),(G596-10)*10+H596*100)</f>
        <v>5000</v>
      </c>
      <c r="K596" s="10">
        <v>0</v>
      </c>
      <c r="L596" s="10">
        <f>IFERROR(INDEX(Sheet3!G:G,MATCH(C596,Sheet3!A:A,0)),(G596-10)*10+20000)</f>
        <v>25000</v>
      </c>
      <c r="M596" s="10">
        <v>5</v>
      </c>
      <c r="N596" s="10">
        <f>VLOOKUP(M596,Sheet2!I:J,2,0)</f>
        <v>5000</v>
      </c>
      <c r="O596" s="10">
        <v>0</v>
      </c>
      <c r="P596" s="10">
        <f t="shared" si="81"/>
        <v>5</v>
      </c>
      <c r="Q596" s="17">
        <f>IF(G596&gt;300,(G596-10)*10+10+VLOOKUP(I596,Sheet5!E:G,3,FALSE),0)</f>
        <v>5011</v>
      </c>
    </row>
    <row r="597" spans="1:17" s="9" customFormat="1" ht="16.5" customHeight="1">
      <c r="A597" s="13" t="s">
        <v>39</v>
      </c>
      <c r="B597" s="13">
        <f t="shared" si="80"/>
        <v>4121110</v>
      </c>
      <c r="C597" s="13" t="str">
        <f>VLOOKUP(I597,Sheet2!D:E,2,0)</f>
        <v>主核：格斗冠军</v>
      </c>
      <c r="D597" s="13">
        <v>4</v>
      </c>
      <c r="E597" s="13">
        <v>1</v>
      </c>
      <c r="F597" s="13">
        <v>21</v>
      </c>
      <c r="G597" s="13">
        <v>110</v>
      </c>
      <c r="H597" s="13">
        <v>0</v>
      </c>
      <c r="I597" s="13">
        <v>21</v>
      </c>
      <c r="J597" s="17">
        <f>IFERROR(INDEX(Sheet3!E:E,MATCH(C597,Sheet3!A:A,0)),(G597-10)*10+H597*100)</f>
        <v>1000</v>
      </c>
      <c r="K597" s="13">
        <v>0</v>
      </c>
      <c r="L597" s="10">
        <f>IFERROR(INDEX(Sheet3!G:G,MATCH(C597,Sheet3!A:A,0)),(G597-10)*10+20000)</f>
        <v>21000</v>
      </c>
      <c r="M597" s="13">
        <v>1</v>
      </c>
      <c r="N597" s="13">
        <f>VLOOKUP(M597,Sheet2!I:J,2,0)</f>
        <v>3000</v>
      </c>
      <c r="O597" s="13">
        <v>0</v>
      </c>
      <c r="P597" s="13">
        <f t="shared" si="81"/>
        <v>1</v>
      </c>
      <c r="Q597" s="17">
        <f>IF(G597&gt;300,(G597-10)*10+10+VLOOKUP(I597,Sheet5!E:G,3,FALSE),0)</f>
        <v>0</v>
      </c>
    </row>
    <row r="598" spans="1:17" s="9" customFormat="1" ht="16.5" customHeight="1">
      <c r="A598" s="13" t="s">
        <v>39</v>
      </c>
      <c r="B598" s="13">
        <f t="shared" si="80"/>
        <v>4121210</v>
      </c>
      <c r="C598" s="13" t="str">
        <f>VLOOKUP(I598,Sheet2!D:E,2,0)</f>
        <v>主核：格斗冠军</v>
      </c>
      <c r="D598" s="13">
        <v>4</v>
      </c>
      <c r="E598" s="13">
        <v>1</v>
      </c>
      <c r="F598" s="13">
        <v>21</v>
      </c>
      <c r="G598" s="13">
        <v>210</v>
      </c>
      <c r="H598" s="13">
        <v>0</v>
      </c>
      <c r="I598" s="13">
        <v>21</v>
      </c>
      <c r="J598" s="17">
        <f>IFERROR(INDEX(Sheet3!E:E,MATCH(C598,Sheet3!A:A,0)),(G598-10)*10+H598*100)</f>
        <v>2000</v>
      </c>
      <c r="K598" s="13">
        <v>0</v>
      </c>
      <c r="L598" s="10">
        <f>IFERROR(INDEX(Sheet3!G:G,MATCH(C598,Sheet3!A:A,0)),(G598-10)*10+20000)</f>
        <v>22000</v>
      </c>
      <c r="M598" s="13">
        <v>2</v>
      </c>
      <c r="N598" s="13">
        <f>VLOOKUP(M598,Sheet2!I:J,2,0)</f>
        <v>3500</v>
      </c>
      <c r="O598" s="13">
        <v>0</v>
      </c>
      <c r="P598" s="13">
        <f t="shared" si="81"/>
        <v>2</v>
      </c>
      <c r="Q598" s="17">
        <f>IF(G598&gt;300,(G598-10)*10+10+VLOOKUP(I598,Sheet5!E:G,3,FALSE),0)</f>
        <v>0</v>
      </c>
    </row>
    <row r="599" spans="1:17" s="9" customFormat="1" ht="16.5" customHeight="1">
      <c r="A599" s="13" t="s">
        <v>39</v>
      </c>
      <c r="B599" s="13">
        <f t="shared" si="80"/>
        <v>4121310</v>
      </c>
      <c r="C599" s="13" t="str">
        <f>VLOOKUP(I599,Sheet2!D:E,2,0)</f>
        <v>主核：格斗冠军</v>
      </c>
      <c r="D599" s="13">
        <v>4</v>
      </c>
      <c r="E599" s="13">
        <v>1</v>
      </c>
      <c r="F599" s="13">
        <v>21</v>
      </c>
      <c r="G599" s="13">
        <v>310</v>
      </c>
      <c r="H599" s="13">
        <v>0</v>
      </c>
      <c r="I599" s="13">
        <v>21</v>
      </c>
      <c r="J599" s="17">
        <f>IFERROR(INDEX(Sheet3!E:E,MATCH(C599,Sheet3!A:A,0)),(G599-10)*10+H599*100)</f>
        <v>3000</v>
      </c>
      <c r="K599" s="13">
        <v>0</v>
      </c>
      <c r="L599" s="10">
        <f>IFERROR(INDEX(Sheet3!G:G,MATCH(C599,Sheet3!A:A,0)),(G599-10)*10+20000)</f>
        <v>23000</v>
      </c>
      <c r="M599" s="13">
        <v>3</v>
      </c>
      <c r="N599" s="13">
        <f>VLOOKUP(M599,Sheet2!I:J,2,0)</f>
        <v>4000</v>
      </c>
      <c r="O599" s="13">
        <v>0</v>
      </c>
      <c r="P599" s="13">
        <f t="shared" si="81"/>
        <v>3</v>
      </c>
      <c r="Q599" s="17">
        <f>IF(G599&gt;300,(G599-10)*10+10+VLOOKUP(I599,Sheet5!E:G,3,FALSE),0)</f>
        <v>3010</v>
      </c>
    </row>
    <row r="600" spans="1:17" s="9" customFormat="1" ht="16.5" customHeight="1">
      <c r="A600" s="13" t="s">
        <v>39</v>
      </c>
      <c r="B600" s="13">
        <f t="shared" si="80"/>
        <v>4121410</v>
      </c>
      <c r="C600" s="13" t="str">
        <f>VLOOKUP(I600,Sheet2!D:E,2,0)</f>
        <v>主核：格斗冠军</v>
      </c>
      <c r="D600" s="13">
        <v>4</v>
      </c>
      <c r="E600" s="13">
        <v>1</v>
      </c>
      <c r="F600" s="13">
        <v>21</v>
      </c>
      <c r="G600" s="13">
        <v>410</v>
      </c>
      <c r="H600" s="13">
        <v>0</v>
      </c>
      <c r="I600" s="13">
        <v>21</v>
      </c>
      <c r="J600" s="17">
        <f>IFERROR(INDEX(Sheet3!E:E,MATCH(C600,Sheet3!A:A,0)),(G600-10)*10+H600*100)</f>
        <v>4000</v>
      </c>
      <c r="K600" s="13">
        <v>0</v>
      </c>
      <c r="L600" s="10">
        <f>IFERROR(INDEX(Sheet3!G:G,MATCH(C600,Sheet3!A:A,0)),(G600-10)*10+20000)</f>
        <v>24000</v>
      </c>
      <c r="M600" s="13">
        <v>4</v>
      </c>
      <c r="N600" s="13">
        <f>VLOOKUP(M600,Sheet2!I:J,2,0)</f>
        <v>4500</v>
      </c>
      <c r="O600" s="13">
        <v>0</v>
      </c>
      <c r="P600" s="13">
        <f t="shared" si="81"/>
        <v>4</v>
      </c>
      <c r="Q600" s="17">
        <f>IF(G600&gt;300,(G600-10)*10+10+VLOOKUP(I600,Sheet5!E:G,3,FALSE),0)</f>
        <v>4010</v>
      </c>
    </row>
    <row r="601" spans="1:17" s="9" customFormat="1" ht="16.5" customHeight="1">
      <c r="A601" s="13" t="s">
        <v>39</v>
      </c>
      <c r="B601" s="13">
        <f t="shared" si="80"/>
        <v>4121510</v>
      </c>
      <c r="C601" s="13" t="str">
        <f>VLOOKUP(I601,Sheet2!D:E,2,0)</f>
        <v>主核：格斗冠军</v>
      </c>
      <c r="D601" s="13">
        <v>4</v>
      </c>
      <c r="E601" s="13">
        <v>1</v>
      </c>
      <c r="F601" s="13">
        <v>21</v>
      </c>
      <c r="G601" s="13">
        <v>510</v>
      </c>
      <c r="H601" s="13">
        <v>0</v>
      </c>
      <c r="I601" s="13">
        <v>21</v>
      </c>
      <c r="J601" s="17">
        <f>IFERROR(INDEX(Sheet3!E:E,MATCH(C601,Sheet3!A:A,0)),(G601-10)*10+H601*100)</f>
        <v>5000</v>
      </c>
      <c r="K601" s="13">
        <v>0</v>
      </c>
      <c r="L601" s="10">
        <f>IFERROR(INDEX(Sheet3!G:G,MATCH(C601,Sheet3!A:A,0)),(G601-10)*10+20000)</f>
        <v>25000</v>
      </c>
      <c r="M601" s="13">
        <v>5</v>
      </c>
      <c r="N601" s="13">
        <f>VLOOKUP(M601,Sheet2!I:J,2,0)</f>
        <v>5000</v>
      </c>
      <c r="O601" s="13">
        <v>0</v>
      </c>
      <c r="P601" s="13">
        <f t="shared" si="81"/>
        <v>5</v>
      </c>
      <c r="Q601" s="17">
        <f>IF(G601&gt;300,(G601-10)*10+10+VLOOKUP(I601,Sheet5!E:G,3,FALSE),0)</f>
        <v>5010</v>
      </c>
    </row>
    <row r="602" spans="1:17" s="9" customFormat="1" ht="16.5" customHeight="1">
      <c r="A602" s="13" t="s">
        <v>39</v>
      </c>
      <c r="B602" s="13">
        <f t="shared" si="80"/>
        <v>4122110</v>
      </c>
      <c r="C602" s="13" t="str">
        <f>VLOOKUP(I602,Sheet2!D:E,2,0)</f>
        <v>主核：英雄狩猎</v>
      </c>
      <c r="D602" s="13">
        <v>4</v>
      </c>
      <c r="E602" s="13">
        <v>1</v>
      </c>
      <c r="F602" s="13">
        <v>22</v>
      </c>
      <c r="G602" s="13">
        <v>110</v>
      </c>
      <c r="H602" s="13">
        <v>0</v>
      </c>
      <c r="I602" s="13">
        <v>22</v>
      </c>
      <c r="J602" s="17">
        <f>IFERROR(INDEX(Sheet3!E:E,MATCH(C602,Sheet3!A:A,0)),(G602-10)*10+H602*100)</f>
        <v>1000</v>
      </c>
      <c r="K602" s="13">
        <v>0</v>
      </c>
      <c r="L602" s="10">
        <f>IFERROR(INDEX(Sheet3!G:G,MATCH(C602,Sheet3!A:A,0)),(G602-10)*10+20000)</f>
        <v>21000</v>
      </c>
      <c r="M602" s="13">
        <v>1</v>
      </c>
      <c r="N602" s="13">
        <f>VLOOKUP(M602,Sheet2!I:J,2,0)</f>
        <v>3000</v>
      </c>
      <c r="O602" s="13">
        <v>0</v>
      </c>
      <c r="P602" s="13">
        <f t="shared" si="81"/>
        <v>1</v>
      </c>
      <c r="Q602" s="17">
        <f>IF(G602&gt;300,(G602-10)*10+10+VLOOKUP(I602,Sheet5!E:G,3,FALSE),0)</f>
        <v>0</v>
      </c>
    </row>
    <row r="603" spans="1:17" s="9" customFormat="1" ht="16.5" customHeight="1">
      <c r="A603" s="13" t="s">
        <v>39</v>
      </c>
      <c r="B603" s="13">
        <f t="shared" si="80"/>
        <v>4122210</v>
      </c>
      <c r="C603" s="13" t="str">
        <f>VLOOKUP(I603,Sheet2!D:E,2,0)</f>
        <v>主核：英雄狩猎</v>
      </c>
      <c r="D603" s="13">
        <v>4</v>
      </c>
      <c r="E603" s="13">
        <v>1</v>
      </c>
      <c r="F603" s="13">
        <v>22</v>
      </c>
      <c r="G603" s="13">
        <v>210</v>
      </c>
      <c r="H603" s="13">
        <v>0</v>
      </c>
      <c r="I603" s="13">
        <v>22</v>
      </c>
      <c r="J603" s="17">
        <f>IFERROR(INDEX(Sheet3!E:E,MATCH(C603,Sheet3!A:A,0)),(G603-10)*10+H603*100)</f>
        <v>2000</v>
      </c>
      <c r="K603" s="13">
        <v>0</v>
      </c>
      <c r="L603" s="10">
        <f>IFERROR(INDEX(Sheet3!G:G,MATCH(C603,Sheet3!A:A,0)),(G603-10)*10+20000)</f>
        <v>22000</v>
      </c>
      <c r="M603" s="13">
        <v>2</v>
      </c>
      <c r="N603" s="13">
        <f>VLOOKUP(M603,Sheet2!I:J,2,0)</f>
        <v>3500</v>
      </c>
      <c r="O603" s="13">
        <v>0</v>
      </c>
      <c r="P603" s="13">
        <f t="shared" si="81"/>
        <v>2</v>
      </c>
      <c r="Q603" s="17">
        <f>IF(G603&gt;300,(G603-10)*10+10+VLOOKUP(I603,Sheet5!E:G,3,FALSE),0)</f>
        <v>0</v>
      </c>
    </row>
    <row r="604" spans="1:17" s="9" customFormat="1" ht="16.5" customHeight="1">
      <c r="A604" s="13" t="s">
        <v>39</v>
      </c>
      <c r="B604" s="13">
        <f t="shared" si="80"/>
        <v>4122310</v>
      </c>
      <c r="C604" s="13" t="str">
        <f>VLOOKUP(I604,Sheet2!D:E,2,0)</f>
        <v>主核：英雄狩猎</v>
      </c>
      <c r="D604" s="13">
        <v>4</v>
      </c>
      <c r="E604" s="13">
        <v>1</v>
      </c>
      <c r="F604" s="13">
        <v>22</v>
      </c>
      <c r="G604" s="13">
        <v>310</v>
      </c>
      <c r="H604" s="13">
        <v>0</v>
      </c>
      <c r="I604" s="13">
        <v>22</v>
      </c>
      <c r="J604" s="17">
        <f>IFERROR(INDEX(Sheet3!E:E,MATCH(C604,Sheet3!A:A,0)),(G604-10)*10+H604*100)</f>
        <v>3000</v>
      </c>
      <c r="K604" s="13">
        <v>0</v>
      </c>
      <c r="L604" s="10">
        <f>IFERROR(INDEX(Sheet3!G:G,MATCH(C604,Sheet3!A:A,0)),(G604-10)*10+20000)</f>
        <v>23000</v>
      </c>
      <c r="M604" s="13">
        <v>3</v>
      </c>
      <c r="N604" s="13">
        <f>VLOOKUP(M604,Sheet2!I:J,2,0)</f>
        <v>4000</v>
      </c>
      <c r="O604" s="13">
        <v>0</v>
      </c>
      <c r="P604" s="13">
        <f t="shared" si="81"/>
        <v>3</v>
      </c>
      <c r="Q604" s="17">
        <f>IF(G604&gt;300,(G604-10)*10+10+VLOOKUP(I604,Sheet5!E:G,3,FALSE),0)</f>
        <v>3010</v>
      </c>
    </row>
    <row r="605" spans="1:17" s="9" customFormat="1" ht="16.5" customHeight="1">
      <c r="A605" s="13" t="s">
        <v>39</v>
      </c>
      <c r="B605" s="13">
        <f t="shared" si="80"/>
        <v>4122410</v>
      </c>
      <c r="C605" s="13" t="str">
        <f>VLOOKUP(I605,Sheet2!D:E,2,0)</f>
        <v>主核：英雄狩猎</v>
      </c>
      <c r="D605" s="13">
        <v>4</v>
      </c>
      <c r="E605" s="13">
        <v>1</v>
      </c>
      <c r="F605" s="13">
        <v>22</v>
      </c>
      <c r="G605" s="13">
        <v>410</v>
      </c>
      <c r="H605" s="13">
        <v>0</v>
      </c>
      <c r="I605" s="13">
        <v>22</v>
      </c>
      <c r="J605" s="17">
        <f>IFERROR(INDEX(Sheet3!E:E,MATCH(C605,Sheet3!A:A,0)),(G605-10)*10+H605*100)</f>
        <v>4000</v>
      </c>
      <c r="K605" s="13">
        <v>0</v>
      </c>
      <c r="L605" s="10">
        <f>IFERROR(INDEX(Sheet3!G:G,MATCH(C605,Sheet3!A:A,0)),(G605-10)*10+20000)</f>
        <v>24000</v>
      </c>
      <c r="M605" s="13">
        <v>4</v>
      </c>
      <c r="N605" s="13">
        <f>VLOOKUP(M605,Sheet2!I:J,2,0)</f>
        <v>4500</v>
      </c>
      <c r="O605" s="13">
        <v>0</v>
      </c>
      <c r="P605" s="13">
        <f t="shared" si="81"/>
        <v>4</v>
      </c>
      <c r="Q605" s="17">
        <f>IF(G605&gt;300,(G605-10)*10+10+VLOOKUP(I605,Sheet5!E:G,3,FALSE),0)</f>
        <v>4010</v>
      </c>
    </row>
    <row r="606" spans="1:17" s="9" customFormat="1" ht="16.5" customHeight="1">
      <c r="A606" s="13" t="s">
        <v>39</v>
      </c>
      <c r="B606" s="13">
        <f t="shared" si="80"/>
        <v>4122510</v>
      </c>
      <c r="C606" s="13" t="str">
        <f>VLOOKUP(I606,Sheet2!D:E,2,0)</f>
        <v>主核：英雄狩猎</v>
      </c>
      <c r="D606" s="13">
        <v>4</v>
      </c>
      <c r="E606" s="13">
        <v>1</v>
      </c>
      <c r="F606" s="13">
        <v>22</v>
      </c>
      <c r="G606" s="13">
        <v>510</v>
      </c>
      <c r="H606" s="13">
        <v>0</v>
      </c>
      <c r="I606" s="13">
        <v>22</v>
      </c>
      <c r="J606" s="17">
        <f>IFERROR(INDEX(Sheet3!E:E,MATCH(C606,Sheet3!A:A,0)),(G606-10)*10+H606*100)</f>
        <v>5000</v>
      </c>
      <c r="K606" s="13">
        <v>0</v>
      </c>
      <c r="L606" s="10">
        <f>IFERROR(INDEX(Sheet3!G:G,MATCH(C606,Sheet3!A:A,0)),(G606-10)*10+20000)</f>
        <v>25000</v>
      </c>
      <c r="M606" s="13">
        <v>5</v>
      </c>
      <c r="N606" s="13">
        <f>VLOOKUP(M606,Sheet2!I:J,2,0)</f>
        <v>5000</v>
      </c>
      <c r="O606" s="13">
        <v>0</v>
      </c>
      <c r="P606" s="13">
        <f t="shared" si="81"/>
        <v>5</v>
      </c>
      <c r="Q606" s="17">
        <f>IF(G606&gt;300,(G606-10)*10+10+VLOOKUP(I606,Sheet5!E:G,3,FALSE),0)</f>
        <v>5010</v>
      </c>
    </row>
    <row r="607" spans="1:17" s="9" customFormat="1" ht="16.5" customHeight="1">
      <c r="A607" s="13" t="s">
        <v>39</v>
      </c>
      <c r="B607" s="13">
        <f t="shared" ref="B607:B611" si="82">D607*1000000+E607*100000+F607*1000+G607</f>
        <v>4124510</v>
      </c>
      <c r="C607" s="13" t="str">
        <f>VLOOKUP(I607,Sheet2!D:E,2,0)</f>
        <v>主核：暴走因子</v>
      </c>
      <c r="D607" s="13">
        <v>4</v>
      </c>
      <c r="E607" s="13">
        <v>1</v>
      </c>
      <c r="F607" s="13">
        <v>24</v>
      </c>
      <c r="G607" s="13">
        <v>510</v>
      </c>
      <c r="H607" s="13">
        <v>0</v>
      </c>
      <c r="I607" s="13">
        <v>24</v>
      </c>
      <c r="J607" s="13">
        <f>IFERROR(INDEX(Sheet3!E:E,MATCH(C607,Sheet3!A:A,0)),(G607-10)*10+H607*100)</f>
        <v>5000</v>
      </c>
      <c r="K607" s="13">
        <v>0</v>
      </c>
      <c r="L607" s="13">
        <f>IFERROR(INDEX(Sheet3!G:G,MATCH(C607,Sheet3!A:A,0)),(G607-10)*10+20000)</f>
        <v>25000</v>
      </c>
      <c r="M607" s="13">
        <v>5</v>
      </c>
      <c r="N607" s="13">
        <f>VLOOKUP(M607,Sheet2!I:J,2,0)</f>
        <v>5000</v>
      </c>
      <c r="O607" s="13">
        <v>0</v>
      </c>
      <c r="P607" s="13">
        <f t="shared" ref="P607:P611" si="83">M607</f>
        <v>5</v>
      </c>
      <c r="Q607" s="13">
        <f>IF(G607&gt;300,(G607-10)*10+10+VLOOKUP(I607,Sheet5!E:G,3,FALSE),0)</f>
        <v>5010</v>
      </c>
    </row>
    <row r="608" spans="1:17" s="22" customFormat="1" ht="16.5" customHeight="1">
      <c r="A608" s="6" t="s">
        <v>39</v>
      </c>
      <c r="B608" s="6">
        <f t="shared" ref="B608" si="84">D608*1000000+E608*100000+F608*1000+G608</f>
        <v>4125310</v>
      </c>
      <c r="C608" s="6" t="str">
        <f>VLOOKUP(I608,Sheet2!D:E,2,0)</f>
        <v>主核：冲锋号令</v>
      </c>
      <c r="D608" s="6">
        <v>4</v>
      </c>
      <c r="E608" s="6">
        <v>1</v>
      </c>
      <c r="F608" s="6">
        <v>25</v>
      </c>
      <c r="G608" s="6">
        <v>310</v>
      </c>
      <c r="H608" s="6">
        <v>0</v>
      </c>
      <c r="I608" s="6">
        <v>25</v>
      </c>
      <c r="J608" s="6">
        <f>IFERROR(INDEX(Sheet3!E:E,MATCH(C608,Sheet3!A:A,0)),(G608-10)*10+H608*100)</f>
        <v>3000</v>
      </c>
      <c r="K608" s="6">
        <v>0</v>
      </c>
      <c r="L608" s="6">
        <f>IFERROR(INDEX(Sheet3!G:G,MATCH(C608,Sheet3!A:A,0)),(G608-10)*10+20000)</f>
        <v>23000</v>
      </c>
      <c r="M608" s="6">
        <v>3</v>
      </c>
      <c r="N608" s="6">
        <f>VLOOKUP(M608,Sheet2!I:J,2,0)</f>
        <v>4000</v>
      </c>
      <c r="O608" s="6">
        <v>0</v>
      </c>
      <c r="P608" s="6">
        <f t="shared" ref="P608" si="85">M608</f>
        <v>3</v>
      </c>
      <c r="Q608" s="6">
        <f>IF(G608&gt;300,(G608-10)*10+10+VLOOKUP(I608,Sheet5!E:G,3,FALSE),0)</f>
        <v>3010</v>
      </c>
    </row>
    <row r="609" spans="1:17" s="22" customFormat="1" ht="16.5" customHeight="1">
      <c r="A609" s="6" t="s">
        <v>39</v>
      </c>
      <c r="B609" s="6">
        <f t="shared" si="82"/>
        <v>4125410</v>
      </c>
      <c r="C609" s="6" t="str">
        <f>VLOOKUP(I609,Sheet2!D:E,2,0)</f>
        <v>主核：冲锋号令</v>
      </c>
      <c r="D609" s="6">
        <v>4</v>
      </c>
      <c r="E609" s="6">
        <v>1</v>
      </c>
      <c r="F609" s="6">
        <v>25</v>
      </c>
      <c r="G609" s="6">
        <v>410</v>
      </c>
      <c r="H609" s="6">
        <v>0</v>
      </c>
      <c r="I609" s="6">
        <v>25</v>
      </c>
      <c r="J609" s="6">
        <f>IFERROR(INDEX(Sheet3!E:E,MATCH(C609,Sheet3!A:A,0)),(G609-10)*10+H609*100)</f>
        <v>4000</v>
      </c>
      <c r="K609" s="6">
        <v>0</v>
      </c>
      <c r="L609" s="6">
        <f>IFERROR(INDEX(Sheet3!G:G,MATCH(C609,Sheet3!A:A,0)),(G609-10)*10+20000)</f>
        <v>24000</v>
      </c>
      <c r="M609" s="6">
        <v>4</v>
      </c>
      <c r="N609" s="6">
        <f>VLOOKUP(M609,Sheet2!I:J,2,0)</f>
        <v>4500</v>
      </c>
      <c r="O609" s="6">
        <v>0</v>
      </c>
      <c r="P609" s="6">
        <f t="shared" si="83"/>
        <v>4</v>
      </c>
      <c r="Q609" s="6">
        <f>IF(G609&gt;300,(G609-10)*10+10+VLOOKUP(I609,Sheet5!E:G,3,FALSE),0)</f>
        <v>4010</v>
      </c>
    </row>
    <row r="610" spans="1:17" s="22" customFormat="1" ht="16.5" customHeight="1">
      <c r="A610" s="6" t="s">
        <v>39</v>
      </c>
      <c r="B610" s="6">
        <f t="shared" si="82"/>
        <v>4125510</v>
      </c>
      <c r="C610" s="6" t="str">
        <f>VLOOKUP(I610,Sheet2!D:E,2,0)</f>
        <v>主核：冲锋号令</v>
      </c>
      <c r="D610" s="6">
        <v>4</v>
      </c>
      <c r="E610" s="6">
        <v>1</v>
      </c>
      <c r="F610" s="6">
        <v>25</v>
      </c>
      <c r="G610" s="6">
        <v>510</v>
      </c>
      <c r="H610" s="6">
        <v>0</v>
      </c>
      <c r="I610" s="6">
        <v>25</v>
      </c>
      <c r="J610" s="6">
        <f>IFERROR(INDEX(Sheet3!E:E,MATCH(C610,Sheet3!A:A,0)),(G610-10)*10+H610*100)</f>
        <v>5000</v>
      </c>
      <c r="K610" s="6">
        <v>0</v>
      </c>
      <c r="L610" s="6">
        <f>IFERROR(INDEX(Sheet3!G:G,MATCH(C610,Sheet3!A:A,0)),(G610-10)*10+20000)</f>
        <v>25000</v>
      </c>
      <c r="M610" s="6">
        <v>5</v>
      </c>
      <c r="N610" s="6">
        <f>VLOOKUP(M610,Sheet2!I:J,2,0)</f>
        <v>5000</v>
      </c>
      <c r="O610" s="6">
        <v>0</v>
      </c>
      <c r="P610" s="6">
        <f t="shared" si="83"/>
        <v>5</v>
      </c>
      <c r="Q610" s="6">
        <f>IF(G610&gt;300,(G610-10)*10+10+VLOOKUP(I610,Sheet5!E:G,3,FALSE),0)</f>
        <v>5010</v>
      </c>
    </row>
    <row r="611" spans="1:17" s="22" customFormat="1" ht="16.5" customHeight="1">
      <c r="A611" s="6" t="s">
        <v>39</v>
      </c>
      <c r="B611" s="6">
        <f t="shared" si="82"/>
        <v>4126310</v>
      </c>
      <c r="C611" s="6" t="str">
        <f>VLOOKUP(I611,Sheet2!D:E,2,0)</f>
        <v>主核：烟雾屏障</v>
      </c>
      <c r="D611" s="6">
        <v>4</v>
      </c>
      <c r="E611" s="6">
        <v>1</v>
      </c>
      <c r="F611" s="6">
        <v>26</v>
      </c>
      <c r="G611" s="6">
        <v>310</v>
      </c>
      <c r="H611" s="6">
        <v>0</v>
      </c>
      <c r="I611" s="6">
        <v>26</v>
      </c>
      <c r="J611" s="6">
        <f>IFERROR(INDEX(Sheet3!E:E,MATCH(C611,Sheet3!A:A,0)),(G611-10)*10+H611*100)</f>
        <v>3000</v>
      </c>
      <c r="K611" s="6">
        <v>0</v>
      </c>
      <c r="L611" s="6">
        <f>IFERROR(INDEX(Sheet3!G:G,MATCH(C611,Sheet3!A:A,0)),(G611-10)*10+20000)</f>
        <v>23000</v>
      </c>
      <c r="M611" s="6">
        <v>3</v>
      </c>
      <c r="N611" s="6">
        <f>VLOOKUP(M611,Sheet2!I:J,2,0)</f>
        <v>4000</v>
      </c>
      <c r="O611" s="6">
        <v>0</v>
      </c>
      <c r="P611" s="6">
        <f t="shared" si="83"/>
        <v>3</v>
      </c>
      <c r="Q611" s="6">
        <f>IF(G611&gt;300,(G611-10)*10+10+VLOOKUP(I611,Sheet5!E:G,3,FALSE),0)</f>
        <v>3011</v>
      </c>
    </row>
    <row r="612" spans="1:17" s="22" customFormat="1" ht="16.5" customHeight="1">
      <c r="A612" s="6" t="s">
        <v>39</v>
      </c>
      <c r="B612" s="6">
        <f t="shared" ref="B612:B614" si="86">D612*1000000+E612*100000+F612*1000+G612</f>
        <v>4126410</v>
      </c>
      <c r="C612" s="6" t="str">
        <f>VLOOKUP(I612,Sheet2!D:E,2,0)</f>
        <v>主核：烟雾屏障</v>
      </c>
      <c r="D612" s="6">
        <v>4</v>
      </c>
      <c r="E612" s="6">
        <v>1</v>
      </c>
      <c r="F612" s="6">
        <v>26</v>
      </c>
      <c r="G612" s="6">
        <v>410</v>
      </c>
      <c r="H612" s="6">
        <v>0</v>
      </c>
      <c r="I612" s="6">
        <v>26</v>
      </c>
      <c r="J612" s="6">
        <f>IFERROR(INDEX(Sheet3!E:E,MATCH(C612,Sheet3!A:A,0)),(G612-10)*10+H612*100)</f>
        <v>4000</v>
      </c>
      <c r="K612" s="6">
        <v>0</v>
      </c>
      <c r="L612" s="6">
        <f>IFERROR(INDEX(Sheet3!G:G,MATCH(C612,Sheet3!A:A,0)),(G612-10)*10+20000)</f>
        <v>24000</v>
      </c>
      <c r="M612" s="6">
        <v>4</v>
      </c>
      <c r="N612" s="6">
        <f>VLOOKUP(M612,Sheet2!I:J,2,0)</f>
        <v>4500</v>
      </c>
      <c r="O612" s="6">
        <v>0</v>
      </c>
      <c r="P612" s="6">
        <f t="shared" ref="P612:P614" si="87">M612</f>
        <v>4</v>
      </c>
      <c r="Q612" s="6">
        <f>IF(G612&gt;300,(G612-10)*10+10+VLOOKUP(I612,Sheet5!E:G,3,FALSE),0)</f>
        <v>4011</v>
      </c>
    </row>
    <row r="613" spans="1:17" s="22" customFormat="1" ht="16.5" customHeight="1">
      <c r="A613" s="6" t="s">
        <v>39</v>
      </c>
      <c r="B613" s="6">
        <f t="shared" si="86"/>
        <v>4126510</v>
      </c>
      <c r="C613" s="6" t="str">
        <f>VLOOKUP(I613,Sheet2!D:E,2,0)</f>
        <v>主核：烟雾屏障</v>
      </c>
      <c r="D613" s="6">
        <v>4</v>
      </c>
      <c r="E613" s="6">
        <v>1</v>
      </c>
      <c r="F613" s="6">
        <v>26</v>
      </c>
      <c r="G613" s="6">
        <v>510</v>
      </c>
      <c r="H613" s="6">
        <v>0</v>
      </c>
      <c r="I613" s="6">
        <v>26</v>
      </c>
      <c r="J613" s="6">
        <f>IFERROR(INDEX(Sheet3!E:E,MATCH(C613,Sheet3!A:A,0)),(G613-10)*10+H613*100)</f>
        <v>5000</v>
      </c>
      <c r="K613" s="6">
        <v>0</v>
      </c>
      <c r="L613" s="6">
        <f>IFERROR(INDEX(Sheet3!G:G,MATCH(C613,Sheet3!A:A,0)),(G613-10)*10+20000)</f>
        <v>25000</v>
      </c>
      <c r="M613" s="6">
        <v>5</v>
      </c>
      <c r="N613" s="6">
        <f>VLOOKUP(M613,Sheet2!I:J,2,0)</f>
        <v>5000</v>
      </c>
      <c r="O613" s="6">
        <v>0</v>
      </c>
      <c r="P613" s="6">
        <f t="shared" si="87"/>
        <v>5</v>
      </c>
      <c r="Q613" s="6">
        <f>IF(G613&gt;300,(G613-10)*10+10+VLOOKUP(I613,Sheet5!E:G,3,FALSE),0)</f>
        <v>5011</v>
      </c>
    </row>
    <row r="614" spans="1:17" s="22" customFormat="1" ht="16.5" customHeight="1">
      <c r="A614" s="6" t="s">
        <v>39</v>
      </c>
      <c r="B614" s="6">
        <f t="shared" si="86"/>
        <v>4127510</v>
      </c>
      <c r="C614" s="6" t="str">
        <f>VLOOKUP(I614,Sheet2!D:E,2,0)</f>
        <v>主核：爆破飞镖</v>
      </c>
      <c r="D614" s="6">
        <v>4</v>
      </c>
      <c r="E614" s="6">
        <v>1</v>
      </c>
      <c r="F614" s="6">
        <v>27</v>
      </c>
      <c r="G614" s="6">
        <v>510</v>
      </c>
      <c r="H614" s="6">
        <v>0</v>
      </c>
      <c r="I614" s="6">
        <v>27</v>
      </c>
      <c r="J614" s="6">
        <f>IFERROR(INDEX(Sheet3!E:E,MATCH(C614,Sheet3!A:A,0)),(G614-10)*10+H614*100)</f>
        <v>5000</v>
      </c>
      <c r="K614" s="6">
        <v>0</v>
      </c>
      <c r="L614" s="6">
        <f>IFERROR(INDEX(Sheet3!G:G,MATCH(C614,Sheet3!A:A,0)),(G614-10)*10+20000)</f>
        <v>25000</v>
      </c>
      <c r="M614" s="6">
        <v>5</v>
      </c>
      <c r="N614" s="6">
        <f>VLOOKUP(M614,Sheet2!I:J,2,0)</f>
        <v>5000</v>
      </c>
      <c r="O614" s="6">
        <v>0</v>
      </c>
      <c r="P614" s="6">
        <f t="shared" si="87"/>
        <v>5</v>
      </c>
      <c r="Q614" s="6">
        <f>IF(G614&gt;300,(G614-10)*10+10+VLOOKUP(I614,Sheet5!E:G,3,FALSE),0)</f>
        <v>5010</v>
      </c>
    </row>
    <row r="615" spans="1:17" s="22" customFormat="1" ht="16.5" customHeight="1">
      <c r="A615" s="6" t="s">
        <v>39</v>
      </c>
      <c r="B615" s="6">
        <f t="shared" ref="B615" si="88">D615*1000000+E615*100000+F615*1000+G615</f>
        <v>4128510</v>
      </c>
      <c r="C615" s="6" t="str">
        <f>VLOOKUP(I615,Sheet2!D:E,2,0)</f>
        <v>主核：重型杠铃</v>
      </c>
      <c r="D615" s="6">
        <v>4</v>
      </c>
      <c r="E615" s="6">
        <v>1</v>
      </c>
      <c r="F615" s="6">
        <v>28</v>
      </c>
      <c r="G615" s="6">
        <v>510</v>
      </c>
      <c r="H615" s="6">
        <v>0</v>
      </c>
      <c r="I615" s="6">
        <v>28</v>
      </c>
      <c r="J615" s="6">
        <f>IFERROR(INDEX(Sheet3!E:E,MATCH(C615,Sheet3!A:A,0)),(G615-10)*10+H615*100)</f>
        <v>5000</v>
      </c>
      <c r="K615" s="6">
        <v>0</v>
      </c>
      <c r="L615" s="6">
        <f>IFERROR(INDEX(Sheet3!G:G,MATCH(C615,Sheet3!A:A,0)),(G615-10)*10+20000)</f>
        <v>25000</v>
      </c>
      <c r="M615" s="6">
        <v>5</v>
      </c>
      <c r="N615" s="6">
        <f>VLOOKUP(M615,Sheet2!I:J,2,0)</f>
        <v>5000</v>
      </c>
      <c r="O615" s="6">
        <v>0</v>
      </c>
      <c r="P615" s="6">
        <f t="shared" ref="P615" si="89">M615</f>
        <v>5</v>
      </c>
      <c r="Q615" s="6">
        <f>IF(G615&gt;300,(G615-10)*10+10+VLOOKUP(I615,Sheet5!E:G,3,FALSE),0)</f>
        <v>5011</v>
      </c>
    </row>
    <row r="616" spans="1:17" s="22" customFormat="1" ht="16.5" customHeight="1">
      <c r="A616" s="6" t="s">
        <v>39</v>
      </c>
      <c r="B616" s="6">
        <f t="shared" ref="B616" si="90">D616*1000000+E616*100000+F616*1000+G616</f>
        <v>4129510</v>
      </c>
      <c r="C616" s="6" t="str">
        <f>VLOOKUP(I616,Sheet2!D:E,2,0)</f>
        <v>主核：闪光发卡</v>
      </c>
      <c r="D616" s="6">
        <v>4</v>
      </c>
      <c r="E616" s="6">
        <v>1</v>
      </c>
      <c r="F616" s="6">
        <v>29</v>
      </c>
      <c r="G616" s="6">
        <v>510</v>
      </c>
      <c r="H616" s="6">
        <v>0</v>
      </c>
      <c r="I616" s="6">
        <v>29</v>
      </c>
      <c r="J616" s="6">
        <f>IFERROR(INDEX(Sheet3!E:E,MATCH(C616,Sheet3!A:A,0)),(G616-10)*10+H616*100)</f>
        <v>5000</v>
      </c>
      <c r="K616" s="6">
        <v>0</v>
      </c>
      <c r="L616" s="6">
        <f>IFERROR(INDEX(Sheet3!G:G,MATCH(C616,Sheet3!A:A,0)),(G616-10)*10+20000)</f>
        <v>25000</v>
      </c>
      <c r="M616" s="6">
        <v>5</v>
      </c>
      <c r="N616" s="6">
        <f>VLOOKUP(M616,Sheet2!I:J,2,0)</f>
        <v>5000</v>
      </c>
      <c r="O616" s="6">
        <v>0</v>
      </c>
      <c r="P616" s="6">
        <f t="shared" ref="P616" si="91">M616</f>
        <v>5</v>
      </c>
      <c r="Q616" s="6">
        <f>IF(G616&gt;300,(G616-10)*10+10+VLOOKUP(I616,Sheet5!E:G,3,FALSE),0)</f>
        <v>5010</v>
      </c>
    </row>
    <row r="617" spans="1:17" s="10" customFormat="1" ht="16.5" customHeight="1">
      <c r="A617" s="10" t="s">
        <v>39</v>
      </c>
      <c r="B617" s="10">
        <f t="shared" si="80"/>
        <v>4201110</v>
      </c>
      <c r="C617" s="10" t="str">
        <f>CONCATENATE(VLOOKUP(F617,[1]源核类型!$A$2:$B$20,2,FALSE),"：位置",E617)</f>
        <v>幸运：位置2</v>
      </c>
      <c r="D617" s="10">
        <v>4</v>
      </c>
      <c r="E617" s="10">
        <v>2</v>
      </c>
      <c r="F617" s="10">
        <v>1</v>
      </c>
      <c r="G617" s="10">
        <v>110</v>
      </c>
      <c r="H617" s="10">
        <v>1</v>
      </c>
      <c r="I617" s="10">
        <v>1</v>
      </c>
      <c r="J617" s="17">
        <f>IFERROR(INDEX(Sheet3!E:E,MATCH(C617,Sheet3!A:A,0)),(G617-10)*10+H617*100)</f>
        <v>1100</v>
      </c>
      <c r="K617" s="10">
        <v>0</v>
      </c>
      <c r="L617" s="10">
        <f>IFERROR(INDEX(Sheet3!G:G,MATCH(C617,Sheet3!A:A,0)),(G617-10)*10+20000)</f>
        <v>21000</v>
      </c>
      <c r="M617" s="10">
        <v>1</v>
      </c>
      <c r="N617" s="10">
        <f>VLOOKUP(M617,Sheet2!I:J,2,0)</f>
        <v>3000</v>
      </c>
      <c r="O617" s="10">
        <v>0</v>
      </c>
      <c r="P617" s="10">
        <f t="shared" si="81"/>
        <v>1</v>
      </c>
      <c r="Q617" s="17">
        <f>IF(G617&gt;300,(G617-10)*10+10+VLOOKUP(I617,Sheet5!E:G,3,FALSE),0)</f>
        <v>0</v>
      </c>
    </row>
    <row r="618" spans="1:17" s="10" customFormat="1" ht="16.5" customHeight="1">
      <c r="A618" s="10" t="s">
        <v>39</v>
      </c>
      <c r="B618" s="10">
        <f t="shared" si="80"/>
        <v>4201210</v>
      </c>
      <c r="C618" s="10" t="str">
        <f>CONCATENATE(VLOOKUP(F618,[1]源核类型!$A$2:$B$20,2,FALSE),"：位置",E618)</f>
        <v>幸运：位置2</v>
      </c>
      <c r="D618" s="10">
        <v>4</v>
      </c>
      <c r="E618" s="10">
        <v>2</v>
      </c>
      <c r="F618" s="10">
        <v>1</v>
      </c>
      <c r="G618" s="10">
        <v>210</v>
      </c>
      <c r="H618" s="10">
        <v>1</v>
      </c>
      <c r="I618" s="10">
        <v>1</v>
      </c>
      <c r="J618" s="17">
        <f>IFERROR(INDEX(Sheet3!E:E,MATCH(C618,Sheet3!A:A,0)),(G618-10)*10+H618*100)</f>
        <v>2100</v>
      </c>
      <c r="K618" s="10">
        <v>0</v>
      </c>
      <c r="L618" s="10">
        <f>IFERROR(INDEX(Sheet3!G:G,MATCH(C618,Sheet3!A:A,0)),(G618-10)*10+20000)</f>
        <v>22000</v>
      </c>
      <c r="M618" s="10">
        <v>2</v>
      </c>
      <c r="N618" s="10">
        <f>VLOOKUP(M618,Sheet2!I:J,2,0)</f>
        <v>3500</v>
      </c>
      <c r="O618" s="10">
        <v>0</v>
      </c>
      <c r="P618" s="10">
        <f t="shared" si="81"/>
        <v>2</v>
      </c>
      <c r="Q618" s="17">
        <f>IF(G618&gt;300,(G618-10)*10+10+VLOOKUP(I618,Sheet5!E:G,3,FALSE),0)</f>
        <v>0</v>
      </c>
    </row>
    <row r="619" spans="1:17" s="10" customFormat="1" ht="16.5" customHeight="1">
      <c r="A619" s="10" t="s">
        <v>39</v>
      </c>
      <c r="B619" s="10">
        <f t="shared" si="80"/>
        <v>4201310</v>
      </c>
      <c r="C619" s="10" t="str">
        <f>CONCATENATE(VLOOKUP(F619,[1]源核类型!$A$2:$B$20,2,FALSE),"：位置",E619)</f>
        <v>幸运：位置2</v>
      </c>
      <c r="D619" s="10">
        <v>4</v>
      </c>
      <c r="E619" s="10">
        <v>2</v>
      </c>
      <c r="F619" s="10">
        <v>1</v>
      </c>
      <c r="G619" s="10">
        <v>310</v>
      </c>
      <c r="H619" s="10">
        <v>1</v>
      </c>
      <c r="I619" s="10">
        <v>1</v>
      </c>
      <c r="J619" s="17">
        <f>IFERROR(INDEX(Sheet3!E:E,MATCH(C619,Sheet3!A:A,0)),(G619-10)*10+H619*100)</f>
        <v>3100</v>
      </c>
      <c r="K619" s="10">
        <v>0</v>
      </c>
      <c r="L619" s="10">
        <f>IFERROR(INDEX(Sheet3!G:G,MATCH(C619,Sheet3!A:A,0)),(G619-10)*10+20000)</f>
        <v>23000</v>
      </c>
      <c r="M619" s="10">
        <v>3</v>
      </c>
      <c r="N619" s="10">
        <f>VLOOKUP(M619,Sheet2!I:J,2,0)</f>
        <v>4000</v>
      </c>
      <c r="O619" s="10">
        <v>0</v>
      </c>
      <c r="P619" s="10">
        <f t="shared" si="81"/>
        <v>3</v>
      </c>
      <c r="Q619" s="17">
        <f>IF(G619&gt;300,(G619-10)*10+10+VLOOKUP(I619,Sheet5!E:G,3,FALSE),0)</f>
        <v>3011</v>
      </c>
    </row>
    <row r="620" spans="1:17" s="10" customFormat="1" ht="16.5" customHeight="1">
      <c r="A620" s="10" t="s">
        <v>39</v>
      </c>
      <c r="B620" s="10">
        <f t="shared" ref="B620:B710" si="92">D620*1000000+E620*100000+F620*1000+G620</f>
        <v>4201410</v>
      </c>
      <c r="C620" s="10" t="str">
        <f>CONCATENATE(VLOOKUP(F620,[1]源核类型!$A$2:$B$20,2,FALSE),"：位置",E620)</f>
        <v>幸运：位置2</v>
      </c>
      <c r="D620" s="10">
        <v>4</v>
      </c>
      <c r="E620" s="10">
        <v>2</v>
      </c>
      <c r="F620" s="10">
        <v>1</v>
      </c>
      <c r="G620" s="10">
        <v>410</v>
      </c>
      <c r="H620" s="10">
        <v>1</v>
      </c>
      <c r="I620" s="10">
        <v>1</v>
      </c>
      <c r="J620" s="17">
        <f>IFERROR(INDEX(Sheet3!E:E,MATCH(C620,Sheet3!A:A,0)),(G620-10)*10+H620*100)</f>
        <v>4100</v>
      </c>
      <c r="K620" s="10">
        <v>0</v>
      </c>
      <c r="L620" s="10">
        <f>IFERROR(INDEX(Sheet3!G:G,MATCH(C620,Sheet3!A:A,0)),(G620-10)*10+20000)</f>
        <v>24000</v>
      </c>
      <c r="M620" s="10">
        <v>4</v>
      </c>
      <c r="N620" s="10">
        <f>VLOOKUP(M620,Sheet2!I:J,2,0)</f>
        <v>4500</v>
      </c>
      <c r="O620" s="10">
        <v>0</v>
      </c>
      <c r="P620" s="10">
        <f t="shared" ref="P620:P677" si="93">M620</f>
        <v>4</v>
      </c>
      <c r="Q620" s="17">
        <f>IF(G620&gt;300,(G620-10)*10+10+VLOOKUP(I620,Sheet5!E:G,3,FALSE),0)</f>
        <v>4011</v>
      </c>
    </row>
    <row r="621" spans="1:17" s="10" customFormat="1" ht="16.5" customHeight="1">
      <c r="A621" s="10" t="s">
        <v>39</v>
      </c>
      <c r="B621" s="10">
        <f t="shared" si="92"/>
        <v>4201510</v>
      </c>
      <c r="C621" s="10" t="str">
        <f>CONCATENATE(VLOOKUP(F621,[1]源核类型!$A$2:$B$20,2,FALSE),"：位置",E621)</f>
        <v>幸运：位置2</v>
      </c>
      <c r="D621" s="10">
        <v>4</v>
      </c>
      <c r="E621" s="10">
        <v>2</v>
      </c>
      <c r="F621" s="10">
        <v>1</v>
      </c>
      <c r="G621" s="10">
        <v>510</v>
      </c>
      <c r="H621" s="10">
        <v>1</v>
      </c>
      <c r="I621" s="10">
        <v>1</v>
      </c>
      <c r="J621" s="17">
        <f>IFERROR(INDEX(Sheet3!E:E,MATCH(C621,Sheet3!A:A,0)),(G621-10)*10+H621*100)</f>
        <v>5100</v>
      </c>
      <c r="K621" s="10">
        <v>0</v>
      </c>
      <c r="L621" s="10">
        <f>IFERROR(INDEX(Sheet3!G:G,MATCH(C621,Sheet3!A:A,0)),(G621-10)*10+20000)</f>
        <v>25000</v>
      </c>
      <c r="M621" s="10">
        <v>5</v>
      </c>
      <c r="N621" s="10">
        <f>VLOOKUP(M621,Sheet2!I:J,2,0)</f>
        <v>5000</v>
      </c>
      <c r="O621" s="10">
        <v>0</v>
      </c>
      <c r="P621" s="10">
        <f t="shared" si="93"/>
        <v>5</v>
      </c>
      <c r="Q621" s="17">
        <f>IF(G621&gt;300,(G621-10)*10+10+VLOOKUP(I621,Sheet5!E:G,3,FALSE),0)</f>
        <v>5011</v>
      </c>
    </row>
    <row r="622" spans="1:17" s="10" customFormat="1" ht="16.5" customHeight="1">
      <c r="A622" s="10" t="s">
        <v>39</v>
      </c>
      <c r="B622" s="10">
        <f t="shared" si="92"/>
        <v>4301110</v>
      </c>
      <c r="C622" s="10" t="str">
        <f>CONCATENATE(VLOOKUP(F622,[1]源核类型!$A$2:$B$20,2,FALSE),"：位置",E622)</f>
        <v>幸运：位置3</v>
      </c>
      <c r="D622" s="10">
        <v>4</v>
      </c>
      <c r="E622" s="10">
        <v>3</v>
      </c>
      <c r="F622" s="10">
        <v>1</v>
      </c>
      <c r="G622" s="10">
        <v>110</v>
      </c>
      <c r="H622" s="10">
        <v>2</v>
      </c>
      <c r="I622" s="10">
        <v>1</v>
      </c>
      <c r="J622" s="17">
        <f>IFERROR(INDEX(Sheet3!E:E,MATCH(C622,Sheet3!A:A,0)),(G622-10)*10+H622*100)</f>
        <v>1200</v>
      </c>
      <c r="K622" s="10">
        <v>0</v>
      </c>
      <c r="L622" s="10">
        <f>IFERROR(INDEX(Sheet3!G:G,MATCH(C622,Sheet3!A:A,0)),(G622-10)*10+20000)</f>
        <v>21000</v>
      </c>
      <c r="M622" s="10">
        <v>1</v>
      </c>
      <c r="N622" s="10">
        <f>VLOOKUP(M622,Sheet2!I:J,2,0)</f>
        <v>3000</v>
      </c>
      <c r="O622" s="10">
        <v>0</v>
      </c>
      <c r="P622" s="10">
        <f t="shared" si="93"/>
        <v>1</v>
      </c>
      <c r="Q622" s="17">
        <f>IF(G622&gt;300,(G622-10)*10+10+VLOOKUP(I622,Sheet5!E:G,3,FALSE),0)</f>
        <v>0</v>
      </c>
    </row>
    <row r="623" spans="1:17" s="10" customFormat="1" ht="16.5" customHeight="1">
      <c r="A623" s="10" t="s">
        <v>39</v>
      </c>
      <c r="B623" s="10">
        <f t="shared" si="92"/>
        <v>4301210</v>
      </c>
      <c r="C623" s="10" t="str">
        <f>CONCATENATE(VLOOKUP(F623,[1]源核类型!$A$2:$B$20,2,FALSE),"：位置",E623)</f>
        <v>幸运：位置3</v>
      </c>
      <c r="D623" s="10">
        <v>4</v>
      </c>
      <c r="E623" s="10">
        <v>3</v>
      </c>
      <c r="F623" s="10">
        <v>1</v>
      </c>
      <c r="G623" s="10">
        <v>210</v>
      </c>
      <c r="H623" s="10">
        <v>2</v>
      </c>
      <c r="I623" s="10">
        <v>1</v>
      </c>
      <c r="J623" s="17">
        <f>IFERROR(INDEX(Sheet3!E:E,MATCH(C623,Sheet3!A:A,0)),(G623-10)*10+H623*100)</f>
        <v>2200</v>
      </c>
      <c r="K623" s="10">
        <v>0</v>
      </c>
      <c r="L623" s="10">
        <f>IFERROR(INDEX(Sheet3!G:G,MATCH(C623,Sheet3!A:A,0)),(G623-10)*10+20000)</f>
        <v>22000</v>
      </c>
      <c r="M623" s="10">
        <v>2</v>
      </c>
      <c r="N623" s="10">
        <f>VLOOKUP(M623,Sheet2!I:J,2,0)</f>
        <v>3500</v>
      </c>
      <c r="O623" s="10">
        <v>0</v>
      </c>
      <c r="P623" s="10">
        <f t="shared" si="93"/>
        <v>2</v>
      </c>
      <c r="Q623" s="17">
        <f>IF(G623&gt;300,(G623-10)*10+10+VLOOKUP(I623,Sheet5!E:G,3,FALSE),0)</f>
        <v>0</v>
      </c>
    </row>
    <row r="624" spans="1:17" s="10" customFormat="1" ht="16.5" customHeight="1">
      <c r="A624" s="10" t="s">
        <v>39</v>
      </c>
      <c r="B624" s="10">
        <f t="shared" si="92"/>
        <v>4301310</v>
      </c>
      <c r="C624" s="10" t="str">
        <f>CONCATENATE(VLOOKUP(F624,[1]源核类型!$A$2:$B$20,2,FALSE),"：位置",E624)</f>
        <v>幸运：位置3</v>
      </c>
      <c r="D624" s="10">
        <v>4</v>
      </c>
      <c r="E624" s="10">
        <v>3</v>
      </c>
      <c r="F624" s="10">
        <v>1</v>
      </c>
      <c r="G624" s="10">
        <v>310</v>
      </c>
      <c r="H624" s="10">
        <v>2</v>
      </c>
      <c r="I624" s="10">
        <v>1</v>
      </c>
      <c r="J624" s="17">
        <f>IFERROR(INDEX(Sheet3!E:E,MATCH(C624,Sheet3!A:A,0)),(G624-10)*10+H624*100)</f>
        <v>3200</v>
      </c>
      <c r="K624" s="10">
        <v>0</v>
      </c>
      <c r="L624" s="10">
        <f>IFERROR(INDEX(Sheet3!G:G,MATCH(C624,Sheet3!A:A,0)),(G624-10)*10+20000)</f>
        <v>23000</v>
      </c>
      <c r="M624" s="10">
        <v>3</v>
      </c>
      <c r="N624" s="10">
        <f>VLOOKUP(M624,Sheet2!I:J,2,0)</f>
        <v>4000</v>
      </c>
      <c r="O624" s="10">
        <v>0</v>
      </c>
      <c r="P624" s="10">
        <f t="shared" si="93"/>
        <v>3</v>
      </c>
      <c r="Q624" s="17">
        <f>IF(G624&gt;300,(G624-10)*10+10+VLOOKUP(I624,Sheet5!E:G,3,FALSE),0)</f>
        <v>3011</v>
      </c>
    </row>
    <row r="625" spans="1:17" s="10" customFormat="1" ht="16.5" customHeight="1">
      <c r="A625" s="10" t="s">
        <v>39</v>
      </c>
      <c r="B625" s="10">
        <f t="shared" si="92"/>
        <v>4301410</v>
      </c>
      <c r="C625" s="10" t="str">
        <f>CONCATENATE(VLOOKUP(F625,[1]源核类型!$A$2:$B$20,2,FALSE),"：位置",E625)</f>
        <v>幸运：位置3</v>
      </c>
      <c r="D625" s="10">
        <v>4</v>
      </c>
      <c r="E625" s="10">
        <v>3</v>
      </c>
      <c r="F625" s="10">
        <v>1</v>
      </c>
      <c r="G625" s="10">
        <v>410</v>
      </c>
      <c r="H625" s="10">
        <v>2</v>
      </c>
      <c r="I625" s="10">
        <v>1</v>
      </c>
      <c r="J625" s="17">
        <f>IFERROR(INDEX(Sheet3!E:E,MATCH(C625,Sheet3!A:A,0)),(G625-10)*10+H625*100)</f>
        <v>4200</v>
      </c>
      <c r="K625" s="10">
        <v>0</v>
      </c>
      <c r="L625" s="10">
        <f>IFERROR(INDEX(Sheet3!G:G,MATCH(C625,Sheet3!A:A,0)),(G625-10)*10+20000)</f>
        <v>24000</v>
      </c>
      <c r="M625" s="10">
        <v>4</v>
      </c>
      <c r="N625" s="10">
        <f>VLOOKUP(M625,Sheet2!I:J,2,0)</f>
        <v>4500</v>
      </c>
      <c r="O625" s="10">
        <v>0</v>
      </c>
      <c r="P625" s="10">
        <f t="shared" si="93"/>
        <v>4</v>
      </c>
      <c r="Q625" s="17">
        <f>IF(G625&gt;300,(G625-10)*10+10+VLOOKUP(I625,Sheet5!E:G,3,FALSE),0)</f>
        <v>4011</v>
      </c>
    </row>
    <row r="626" spans="1:17" s="10" customFormat="1" ht="16.5" customHeight="1">
      <c r="A626" s="10" t="s">
        <v>39</v>
      </c>
      <c r="B626" s="10">
        <f t="shared" si="92"/>
        <v>4301510</v>
      </c>
      <c r="C626" s="10" t="str">
        <f>CONCATENATE(VLOOKUP(F626,[1]源核类型!$A$2:$B$20,2,FALSE),"：位置",E626)</f>
        <v>幸运：位置3</v>
      </c>
      <c r="D626" s="10">
        <v>4</v>
      </c>
      <c r="E626" s="10">
        <v>3</v>
      </c>
      <c r="F626" s="10">
        <v>1</v>
      </c>
      <c r="G626" s="10">
        <v>510</v>
      </c>
      <c r="H626" s="10">
        <v>2</v>
      </c>
      <c r="I626" s="10">
        <v>1</v>
      </c>
      <c r="J626" s="17">
        <f>IFERROR(INDEX(Sheet3!E:E,MATCH(C626,Sheet3!A:A,0)),(G626-10)*10+H626*100)</f>
        <v>5200</v>
      </c>
      <c r="K626" s="10">
        <v>0</v>
      </c>
      <c r="L626" s="10">
        <f>IFERROR(INDEX(Sheet3!G:G,MATCH(C626,Sheet3!A:A,0)),(G626-10)*10+20000)</f>
        <v>25000</v>
      </c>
      <c r="M626" s="10">
        <v>5</v>
      </c>
      <c r="N626" s="10">
        <f>VLOOKUP(M626,Sheet2!I:J,2,0)</f>
        <v>5000</v>
      </c>
      <c r="O626" s="10">
        <v>0</v>
      </c>
      <c r="P626" s="10">
        <f t="shared" si="93"/>
        <v>5</v>
      </c>
      <c r="Q626" s="17">
        <f>IF(G626&gt;300,(G626-10)*10+10+VLOOKUP(I626,Sheet5!E:G,3,FALSE),0)</f>
        <v>5011</v>
      </c>
    </row>
    <row r="627" spans="1:17" s="10" customFormat="1" ht="16.5" customHeight="1">
      <c r="A627" s="10" t="s">
        <v>39</v>
      </c>
      <c r="B627" s="10">
        <f t="shared" si="92"/>
        <v>4401110</v>
      </c>
      <c r="C627" s="10" t="str">
        <f>CONCATENATE(VLOOKUP(F627,[1]源核类型!$A$2:$B$20,2,FALSE),"：位置",E627)</f>
        <v>幸运：位置4</v>
      </c>
      <c r="D627" s="10">
        <v>4</v>
      </c>
      <c r="E627" s="10">
        <v>4</v>
      </c>
      <c r="F627" s="10">
        <v>1</v>
      </c>
      <c r="G627" s="10">
        <v>110</v>
      </c>
      <c r="H627" s="10">
        <v>3</v>
      </c>
      <c r="I627" s="10">
        <v>1</v>
      </c>
      <c r="J627" s="17">
        <f>IFERROR(INDEX(Sheet3!E:E,MATCH(C627,Sheet3!A:A,0)),(G627-10)*10+H627*100)</f>
        <v>1300</v>
      </c>
      <c r="K627" s="10">
        <v>0</v>
      </c>
      <c r="L627" s="10">
        <f>IFERROR(INDEX(Sheet3!G:G,MATCH(C627,Sheet3!A:A,0)),(G627-10)*10+20000)</f>
        <v>21000</v>
      </c>
      <c r="M627" s="10">
        <v>1</v>
      </c>
      <c r="N627" s="10">
        <f>VLOOKUP(M627,Sheet2!I:J,2,0)</f>
        <v>3000</v>
      </c>
      <c r="O627" s="10">
        <v>0</v>
      </c>
      <c r="P627" s="10">
        <f t="shared" si="93"/>
        <v>1</v>
      </c>
      <c r="Q627" s="17">
        <f>IF(G627&gt;300,(G627-10)*10+10+VLOOKUP(I627,Sheet5!E:G,3,FALSE),0)</f>
        <v>0</v>
      </c>
    </row>
    <row r="628" spans="1:17" s="10" customFormat="1" ht="16.5" customHeight="1">
      <c r="A628" s="10" t="s">
        <v>39</v>
      </c>
      <c r="B628" s="10">
        <f t="shared" si="92"/>
        <v>4401210</v>
      </c>
      <c r="C628" s="10" t="str">
        <f>CONCATENATE(VLOOKUP(F628,[1]源核类型!$A$2:$B$20,2,FALSE),"：位置",E628)</f>
        <v>幸运：位置4</v>
      </c>
      <c r="D628" s="10">
        <v>4</v>
      </c>
      <c r="E628" s="10">
        <v>4</v>
      </c>
      <c r="F628" s="10">
        <v>1</v>
      </c>
      <c r="G628" s="10">
        <v>210</v>
      </c>
      <c r="H628" s="10">
        <v>3</v>
      </c>
      <c r="I628" s="10">
        <v>1</v>
      </c>
      <c r="J628" s="17">
        <f>IFERROR(INDEX(Sheet3!E:E,MATCH(C628,Sheet3!A:A,0)),(G628-10)*10+H628*100)</f>
        <v>2300</v>
      </c>
      <c r="K628" s="10">
        <v>0</v>
      </c>
      <c r="L628" s="10">
        <f>IFERROR(INDEX(Sheet3!G:G,MATCH(C628,Sheet3!A:A,0)),(G628-10)*10+20000)</f>
        <v>22000</v>
      </c>
      <c r="M628" s="10">
        <v>2</v>
      </c>
      <c r="N628" s="10">
        <f>VLOOKUP(M628,Sheet2!I:J,2,0)</f>
        <v>3500</v>
      </c>
      <c r="O628" s="10">
        <v>0</v>
      </c>
      <c r="P628" s="10">
        <f t="shared" si="93"/>
        <v>2</v>
      </c>
      <c r="Q628" s="17">
        <f>IF(G628&gt;300,(G628-10)*10+10+VLOOKUP(I628,Sheet5!E:G,3,FALSE),0)</f>
        <v>0</v>
      </c>
    </row>
    <row r="629" spans="1:17" s="10" customFormat="1" ht="16.5" customHeight="1">
      <c r="A629" s="10" t="s">
        <v>39</v>
      </c>
      <c r="B629" s="10">
        <f t="shared" si="92"/>
        <v>4401310</v>
      </c>
      <c r="C629" s="10" t="str">
        <f>CONCATENATE(VLOOKUP(F629,[1]源核类型!$A$2:$B$20,2,FALSE),"：位置",E629)</f>
        <v>幸运：位置4</v>
      </c>
      <c r="D629" s="10">
        <v>4</v>
      </c>
      <c r="E629" s="10">
        <v>4</v>
      </c>
      <c r="F629" s="10">
        <v>1</v>
      </c>
      <c r="G629" s="10">
        <v>310</v>
      </c>
      <c r="H629" s="10">
        <v>3</v>
      </c>
      <c r="I629" s="10">
        <v>1</v>
      </c>
      <c r="J629" s="17">
        <f>IFERROR(INDEX(Sheet3!E:E,MATCH(C629,Sheet3!A:A,0)),(G629-10)*10+H629*100)</f>
        <v>3300</v>
      </c>
      <c r="K629" s="10">
        <v>0</v>
      </c>
      <c r="L629" s="10">
        <f>IFERROR(INDEX(Sheet3!G:G,MATCH(C629,Sheet3!A:A,0)),(G629-10)*10+20000)</f>
        <v>23000</v>
      </c>
      <c r="M629" s="10">
        <v>3</v>
      </c>
      <c r="N629" s="10">
        <f>VLOOKUP(M629,Sheet2!I:J,2,0)</f>
        <v>4000</v>
      </c>
      <c r="O629" s="10">
        <v>0</v>
      </c>
      <c r="P629" s="10">
        <f t="shared" si="93"/>
        <v>3</v>
      </c>
      <c r="Q629" s="17">
        <f>IF(G629&gt;300,(G629-10)*10+10+VLOOKUP(I629,Sheet5!E:G,3,FALSE),0)</f>
        <v>3011</v>
      </c>
    </row>
    <row r="630" spans="1:17" s="10" customFormat="1" ht="16.5" customHeight="1">
      <c r="A630" s="10" t="s">
        <v>39</v>
      </c>
      <c r="B630" s="10">
        <f t="shared" si="92"/>
        <v>4401410</v>
      </c>
      <c r="C630" s="10" t="str">
        <f>CONCATENATE(VLOOKUP(F630,[1]源核类型!$A$2:$B$20,2,FALSE),"：位置",E630)</f>
        <v>幸运：位置4</v>
      </c>
      <c r="D630" s="10">
        <v>4</v>
      </c>
      <c r="E630" s="10">
        <v>4</v>
      </c>
      <c r="F630" s="10">
        <v>1</v>
      </c>
      <c r="G630" s="10">
        <v>410</v>
      </c>
      <c r="H630" s="10">
        <v>3</v>
      </c>
      <c r="I630" s="10">
        <v>1</v>
      </c>
      <c r="J630" s="17">
        <f>IFERROR(INDEX(Sheet3!E:E,MATCH(C630,Sheet3!A:A,0)),(G630-10)*10+H630*100)</f>
        <v>4300</v>
      </c>
      <c r="K630" s="10">
        <v>0</v>
      </c>
      <c r="L630" s="10">
        <f>IFERROR(INDEX(Sheet3!G:G,MATCH(C630,Sheet3!A:A,0)),(G630-10)*10+20000)</f>
        <v>24000</v>
      </c>
      <c r="M630" s="10">
        <v>4</v>
      </c>
      <c r="N630" s="10">
        <f>VLOOKUP(M630,Sheet2!I:J,2,0)</f>
        <v>4500</v>
      </c>
      <c r="O630" s="10">
        <v>0</v>
      </c>
      <c r="P630" s="10">
        <f t="shared" si="93"/>
        <v>4</v>
      </c>
      <c r="Q630" s="17">
        <f>IF(G630&gt;300,(G630-10)*10+10+VLOOKUP(I630,Sheet5!E:G,3,FALSE),0)</f>
        <v>4011</v>
      </c>
    </row>
    <row r="631" spans="1:17" s="10" customFormat="1" ht="16.5" customHeight="1">
      <c r="A631" s="10" t="s">
        <v>39</v>
      </c>
      <c r="B631" s="10">
        <f t="shared" si="92"/>
        <v>4401510</v>
      </c>
      <c r="C631" s="10" t="str">
        <f>CONCATENATE(VLOOKUP(F631,[1]源核类型!$A$2:$B$20,2,FALSE),"：位置",E631)</f>
        <v>幸运：位置4</v>
      </c>
      <c r="D631" s="10">
        <v>4</v>
      </c>
      <c r="E631" s="10">
        <v>4</v>
      </c>
      <c r="F631" s="10">
        <v>1</v>
      </c>
      <c r="G631" s="10">
        <v>510</v>
      </c>
      <c r="H631" s="10">
        <v>3</v>
      </c>
      <c r="I631" s="10">
        <v>1</v>
      </c>
      <c r="J631" s="17">
        <f>IFERROR(INDEX(Sheet3!E:E,MATCH(C631,Sheet3!A:A,0)),(G631-10)*10+H631*100)</f>
        <v>5300</v>
      </c>
      <c r="K631" s="10">
        <v>0</v>
      </c>
      <c r="L631" s="10">
        <f>IFERROR(INDEX(Sheet3!G:G,MATCH(C631,Sheet3!A:A,0)),(G631-10)*10+20000)</f>
        <v>25000</v>
      </c>
      <c r="M631" s="10">
        <v>5</v>
      </c>
      <c r="N631" s="10">
        <f>VLOOKUP(M631,Sheet2!I:J,2,0)</f>
        <v>5000</v>
      </c>
      <c r="O631" s="10">
        <v>0</v>
      </c>
      <c r="P631" s="10">
        <f t="shared" si="93"/>
        <v>5</v>
      </c>
      <c r="Q631" s="17">
        <f>IF(G631&gt;300,(G631-10)*10+10+VLOOKUP(I631,Sheet5!E:G,3,FALSE),0)</f>
        <v>5011</v>
      </c>
    </row>
    <row r="632" spans="1:17" s="10" customFormat="1" ht="16.5" customHeight="1">
      <c r="A632" s="10" t="s">
        <v>39</v>
      </c>
      <c r="B632" s="10">
        <f t="shared" si="92"/>
        <v>4202110</v>
      </c>
      <c r="C632" s="10" t="str">
        <f>CONCATENATE(VLOOKUP(F632,[1]源核类型!$A$2:$B$20,2,FALSE),"：位置",E632)</f>
        <v>聚能：位置2</v>
      </c>
      <c r="D632" s="10">
        <v>4</v>
      </c>
      <c r="E632" s="10">
        <v>2</v>
      </c>
      <c r="F632" s="10">
        <v>2</v>
      </c>
      <c r="G632" s="10">
        <v>110</v>
      </c>
      <c r="H632" s="10">
        <v>1</v>
      </c>
      <c r="I632" s="10">
        <v>2</v>
      </c>
      <c r="J632" s="17">
        <f>IFERROR(INDEX(Sheet3!E:E,MATCH(C632,Sheet3!A:A,0)),(G632-10)*10+H632*100)</f>
        <v>1100</v>
      </c>
      <c r="K632" s="10">
        <v>0</v>
      </c>
      <c r="L632" s="10">
        <f>IFERROR(INDEX(Sheet3!G:G,MATCH(C632,Sheet3!A:A,0)),(G632-10)*10+20000)</f>
        <v>21000</v>
      </c>
      <c r="M632" s="10">
        <v>1</v>
      </c>
      <c r="N632" s="10">
        <f>VLOOKUP(M632,Sheet2!I:J,2,0)</f>
        <v>3000</v>
      </c>
      <c r="O632" s="10">
        <v>0</v>
      </c>
      <c r="P632" s="10">
        <f t="shared" si="93"/>
        <v>1</v>
      </c>
      <c r="Q632" s="17">
        <f>IF(G632&gt;300,(G632-10)*10+10+VLOOKUP(I632,Sheet5!E:G,3,FALSE),0)</f>
        <v>0</v>
      </c>
    </row>
    <row r="633" spans="1:17" s="10" customFormat="1" ht="16.5" customHeight="1">
      <c r="A633" s="10" t="s">
        <v>39</v>
      </c>
      <c r="B633" s="10">
        <f t="shared" si="92"/>
        <v>4202210</v>
      </c>
      <c r="C633" s="10" t="str">
        <f>CONCATENATE(VLOOKUP(F633,[1]源核类型!$A$2:$B$20,2,FALSE),"：位置",E633)</f>
        <v>聚能：位置2</v>
      </c>
      <c r="D633" s="10">
        <v>4</v>
      </c>
      <c r="E633" s="10">
        <v>2</v>
      </c>
      <c r="F633" s="10">
        <v>2</v>
      </c>
      <c r="G633" s="10">
        <v>210</v>
      </c>
      <c r="H633" s="10">
        <v>1</v>
      </c>
      <c r="I633" s="10">
        <v>2</v>
      </c>
      <c r="J633" s="17">
        <f>IFERROR(INDEX(Sheet3!E:E,MATCH(C633,Sheet3!A:A,0)),(G633-10)*10+H633*100)</f>
        <v>2100</v>
      </c>
      <c r="K633" s="10">
        <v>0</v>
      </c>
      <c r="L633" s="10">
        <f>IFERROR(INDEX(Sheet3!G:G,MATCH(C633,Sheet3!A:A,0)),(G633-10)*10+20000)</f>
        <v>22000</v>
      </c>
      <c r="M633" s="10">
        <v>2</v>
      </c>
      <c r="N633" s="10">
        <f>VLOOKUP(M633,Sheet2!I:J,2,0)</f>
        <v>3500</v>
      </c>
      <c r="O633" s="10">
        <v>0</v>
      </c>
      <c r="P633" s="10">
        <f t="shared" si="93"/>
        <v>2</v>
      </c>
      <c r="Q633" s="17">
        <f>IF(G633&gt;300,(G633-10)*10+10+VLOOKUP(I633,Sheet5!E:G,3,FALSE),0)</f>
        <v>0</v>
      </c>
    </row>
    <row r="634" spans="1:17" s="10" customFormat="1" ht="16.5" customHeight="1">
      <c r="A634" s="10" t="s">
        <v>39</v>
      </c>
      <c r="B634" s="10">
        <f t="shared" si="92"/>
        <v>4202310</v>
      </c>
      <c r="C634" s="10" t="str">
        <f>CONCATENATE(VLOOKUP(F634,[1]源核类型!$A$2:$B$20,2,FALSE),"：位置",E634)</f>
        <v>聚能：位置2</v>
      </c>
      <c r="D634" s="10">
        <v>4</v>
      </c>
      <c r="E634" s="10">
        <v>2</v>
      </c>
      <c r="F634" s="10">
        <v>2</v>
      </c>
      <c r="G634" s="10">
        <v>310</v>
      </c>
      <c r="H634" s="10">
        <v>1</v>
      </c>
      <c r="I634" s="10">
        <v>2</v>
      </c>
      <c r="J634" s="17">
        <f>IFERROR(INDEX(Sheet3!E:E,MATCH(C634,Sheet3!A:A,0)),(G634-10)*10+H634*100)</f>
        <v>3100</v>
      </c>
      <c r="K634" s="10">
        <v>0</v>
      </c>
      <c r="L634" s="10">
        <f>IFERROR(INDEX(Sheet3!G:G,MATCH(C634,Sheet3!A:A,0)),(G634-10)*10+20000)</f>
        <v>23000</v>
      </c>
      <c r="M634" s="10">
        <v>3</v>
      </c>
      <c r="N634" s="10">
        <f>VLOOKUP(M634,Sheet2!I:J,2,0)</f>
        <v>4000</v>
      </c>
      <c r="O634" s="10">
        <v>0</v>
      </c>
      <c r="P634" s="10">
        <f t="shared" si="93"/>
        <v>3</v>
      </c>
      <c r="Q634" s="17">
        <f>IF(G634&gt;300,(G634-10)*10+10+VLOOKUP(I634,Sheet5!E:G,3,FALSE),0)</f>
        <v>3011</v>
      </c>
    </row>
    <row r="635" spans="1:17" s="10" customFormat="1" ht="16.5" customHeight="1">
      <c r="A635" s="10" t="s">
        <v>39</v>
      </c>
      <c r="B635" s="10">
        <f t="shared" si="92"/>
        <v>4202410</v>
      </c>
      <c r="C635" s="10" t="str">
        <f>CONCATENATE(VLOOKUP(F635,[1]源核类型!$A$2:$B$20,2,FALSE),"：位置",E635)</f>
        <v>聚能：位置2</v>
      </c>
      <c r="D635" s="10">
        <v>4</v>
      </c>
      <c r="E635" s="10">
        <v>2</v>
      </c>
      <c r="F635" s="10">
        <v>2</v>
      </c>
      <c r="G635" s="10">
        <v>410</v>
      </c>
      <c r="H635" s="10">
        <v>1</v>
      </c>
      <c r="I635" s="10">
        <v>2</v>
      </c>
      <c r="J635" s="17">
        <f>IFERROR(INDEX(Sheet3!E:E,MATCH(C635,Sheet3!A:A,0)),(G635-10)*10+H635*100)</f>
        <v>4100</v>
      </c>
      <c r="K635" s="10">
        <v>0</v>
      </c>
      <c r="L635" s="10">
        <f>IFERROR(INDEX(Sheet3!G:G,MATCH(C635,Sheet3!A:A,0)),(G635-10)*10+20000)</f>
        <v>24000</v>
      </c>
      <c r="M635" s="10">
        <v>4</v>
      </c>
      <c r="N635" s="10">
        <f>VLOOKUP(M635,Sheet2!I:J,2,0)</f>
        <v>4500</v>
      </c>
      <c r="O635" s="10">
        <v>0</v>
      </c>
      <c r="P635" s="10">
        <f t="shared" si="93"/>
        <v>4</v>
      </c>
      <c r="Q635" s="17">
        <f>IF(G635&gt;300,(G635-10)*10+10+VLOOKUP(I635,Sheet5!E:G,3,FALSE),0)</f>
        <v>4011</v>
      </c>
    </row>
    <row r="636" spans="1:17" s="10" customFormat="1" ht="16.5" customHeight="1">
      <c r="A636" s="10" t="s">
        <v>39</v>
      </c>
      <c r="B636" s="10">
        <f t="shared" si="92"/>
        <v>4202510</v>
      </c>
      <c r="C636" s="10" t="str">
        <f>CONCATENATE(VLOOKUP(F636,[1]源核类型!$A$2:$B$20,2,FALSE),"：位置",E636)</f>
        <v>聚能：位置2</v>
      </c>
      <c r="D636" s="10">
        <v>4</v>
      </c>
      <c r="E636" s="10">
        <v>2</v>
      </c>
      <c r="F636" s="10">
        <v>2</v>
      </c>
      <c r="G636" s="10">
        <v>510</v>
      </c>
      <c r="H636" s="10">
        <v>1</v>
      </c>
      <c r="I636" s="10">
        <v>2</v>
      </c>
      <c r="J636" s="17">
        <f>IFERROR(INDEX(Sheet3!E:E,MATCH(C636,Sheet3!A:A,0)),(G636-10)*10+H636*100)</f>
        <v>5100</v>
      </c>
      <c r="K636" s="10">
        <v>0</v>
      </c>
      <c r="L636" s="10">
        <f>IFERROR(INDEX(Sheet3!G:G,MATCH(C636,Sheet3!A:A,0)),(G636-10)*10+20000)</f>
        <v>25000</v>
      </c>
      <c r="M636" s="10">
        <v>5</v>
      </c>
      <c r="N636" s="10">
        <f>VLOOKUP(M636,Sheet2!I:J,2,0)</f>
        <v>5000</v>
      </c>
      <c r="O636" s="10">
        <v>0</v>
      </c>
      <c r="P636" s="10">
        <f t="shared" si="93"/>
        <v>5</v>
      </c>
      <c r="Q636" s="17">
        <f>IF(G636&gt;300,(G636-10)*10+10+VLOOKUP(I636,Sheet5!E:G,3,FALSE),0)</f>
        <v>5011</v>
      </c>
    </row>
    <row r="637" spans="1:17" s="10" customFormat="1" ht="16.5" customHeight="1">
      <c r="A637" s="10" t="s">
        <v>39</v>
      </c>
      <c r="B637" s="10">
        <f t="shared" si="92"/>
        <v>4302110</v>
      </c>
      <c r="C637" s="10" t="str">
        <f>CONCATENATE(VLOOKUP(F637,[1]源核类型!$A$2:$B$20,2,FALSE),"：位置",E637)</f>
        <v>聚能：位置3</v>
      </c>
      <c r="D637" s="10">
        <v>4</v>
      </c>
      <c r="E637" s="10">
        <v>3</v>
      </c>
      <c r="F637" s="10">
        <v>2</v>
      </c>
      <c r="G637" s="10">
        <v>110</v>
      </c>
      <c r="H637" s="10">
        <v>2</v>
      </c>
      <c r="I637" s="10">
        <v>2</v>
      </c>
      <c r="J637" s="17">
        <f>IFERROR(INDEX(Sheet3!E:E,MATCH(C637,Sheet3!A:A,0)),(G637-10)*10+H637*100)</f>
        <v>1200</v>
      </c>
      <c r="K637" s="10">
        <v>0</v>
      </c>
      <c r="L637" s="10">
        <f>IFERROR(INDEX(Sheet3!G:G,MATCH(C637,Sheet3!A:A,0)),(G637-10)*10+20000)</f>
        <v>21000</v>
      </c>
      <c r="M637" s="10">
        <v>1</v>
      </c>
      <c r="N637" s="10">
        <f>VLOOKUP(M637,Sheet2!I:J,2,0)</f>
        <v>3000</v>
      </c>
      <c r="O637" s="10">
        <v>0</v>
      </c>
      <c r="P637" s="10">
        <f t="shared" si="93"/>
        <v>1</v>
      </c>
      <c r="Q637" s="17">
        <f>IF(G637&gt;300,(G637-10)*10+10+VLOOKUP(I637,Sheet5!E:G,3,FALSE),0)</f>
        <v>0</v>
      </c>
    </row>
    <row r="638" spans="1:17" s="10" customFormat="1" ht="16.5" customHeight="1">
      <c r="A638" s="10" t="s">
        <v>39</v>
      </c>
      <c r="B638" s="10">
        <f t="shared" si="92"/>
        <v>4302210</v>
      </c>
      <c r="C638" s="10" t="str">
        <f>CONCATENATE(VLOOKUP(F638,[1]源核类型!$A$2:$B$20,2,FALSE),"：位置",E638)</f>
        <v>聚能：位置3</v>
      </c>
      <c r="D638" s="10">
        <v>4</v>
      </c>
      <c r="E638" s="10">
        <v>3</v>
      </c>
      <c r="F638" s="10">
        <v>2</v>
      </c>
      <c r="G638" s="10">
        <v>210</v>
      </c>
      <c r="H638" s="10">
        <v>2</v>
      </c>
      <c r="I638" s="10">
        <v>2</v>
      </c>
      <c r="J638" s="17">
        <f>IFERROR(INDEX(Sheet3!E:E,MATCH(C638,Sheet3!A:A,0)),(G638-10)*10+H638*100)</f>
        <v>2200</v>
      </c>
      <c r="K638" s="10">
        <v>0</v>
      </c>
      <c r="L638" s="10">
        <f>IFERROR(INDEX(Sheet3!G:G,MATCH(C638,Sheet3!A:A,0)),(G638-10)*10+20000)</f>
        <v>22000</v>
      </c>
      <c r="M638" s="10">
        <v>2</v>
      </c>
      <c r="N638" s="10">
        <f>VLOOKUP(M638,Sheet2!I:J,2,0)</f>
        <v>3500</v>
      </c>
      <c r="O638" s="10">
        <v>0</v>
      </c>
      <c r="P638" s="10">
        <f t="shared" si="93"/>
        <v>2</v>
      </c>
      <c r="Q638" s="17">
        <f>IF(G638&gt;300,(G638-10)*10+10+VLOOKUP(I638,Sheet5!E:G,3,FALSE),0)</f>
        <v>0</v>
      </c>
    </row>
    <row r="639" spans="1:17" s="10" customFormat="1" ht="16.5" customHeight="1">
      <c r="A639" s="10" t="s">
        <v>39</v>
      </c>
      <c r="B639" s="10">
        <f t="shared" si="92"/>
        <v>4302310</v>
      </c>
      <c r="C639" s="10" t="str">
        <f>CONCATENATE(VLOOKUP(F639,[1]源核类型!$A$2:$B$20,2,FALSE),"：位置",E639)</f>
        <v>聚能：位置3</v>
      </c>
      <c r="D639" s="10">
        <v>4</v>
      </c>
      <c r="E639" s="10">
        <v>3</v>
      </c>
      <c r="F639" s="10">
        <v>2</v>
      </c>
      <c r="G639" s="10">
        <v>310</v>
      </c>
      <c r="H639" s="10">
        <v>2</v>
      </c>
      <c r="I639" s="10">
        <v>2</v>
      </c>
      <c r="J639" s="17">
        <f>IFERROR(INDEX(Sheet3!E:E,MATCH(C639,Sheet3!A:A,0)),(G639-10)*10+H639*100)</f>
        <v>3200</v>
      </c>
      <c r="K639" s="10">
        <v>0</v>
      </c>
      <c r="L639" s="10">
        <f>IFERROR(INDEX(Sheet3!G:G,MATCH(C639,Sheet3!A:A,0)),(G639-10)*10+20000)</f>
        <v>23000</v>
      </c>
      <c r="M639" s="10">
        <v>3</v>
      </c>
      <c r="N639" s="10">
        <f>VLOOKUP(M639,Sheet2!I:J,2,0)</f>
        <v>4000</v>
      </c>
      <c r="O639" s="10">
        <v>0</v>
      </c>
      <c r="P639" s="10">
        <f t="shared" si="93"/>
        <v>3</v>
      </c>
      <c r="Q639" s="17">
        <f>IF(G639&gt;300,(G639-10)*10+10+VLOOKUP(I639,Sheet5!E:G,3,FALSE),0)</f>
        <v>3011</v>
      </c>
    </row>
    <row r="640" spans="1:17" s="10" customFormat="1" ht="16.5" customHeight="1">
      <c r="A640" s="10" t="s">
        <v>39</v>
      </c>
      <c r="B640" s="10">
        <f t="shared" si="92"/>
        <v>4302410</v>
      </c>
      <c r="C640" s="10" t="str">
        <f>CONCATENATE(VLOOKUP(F640,[1]源核类型!$A$2:$B$20,2,FALSE),"：位置",E640)</f>
        <v>聚能：位置3</v>
      </c>
      <c r="D640" s="10">
        <v>4</v>
      </c>
      <c r="E640" s="10">
        <v>3</v>
      </c>
      <c r="F640" s="10">
        <v>2</v>
      </c>
      <c r="G640" s="10">
        <v>410</v>
      </c>
      <c r="H640" s="10">
        <v>2</v>
      </c>
      <c r="I640" s="10">
        <v>2</v>
      </c>
      <c r="J640" s="17">
        <f>IFERROR(INDEX(Sheet3!E:E,MATCH(C640,Sheet3!A:A,0)),(G640-10)*10+H640*100)</f>
        <v>4200</v>
      </c>
      <c r="K640" s="10">
        <v>0</v>
      </c>
      <c r="L640" s="10">
        <f>IFERROR(INDEX(Sheet3!G:G,MATCH(C640,Sheet3!A:A,0)),(G640-10)*10+20000)</f>
        <v>24000</v>
      </c>
      <c r="M640" s="10">
        <v>4</v>
      </c>
      <c r="N640" s="10">
        <f>VLOOKUP(M640,Sheet2!I:J,2,0)</f>
        <v>4500</v>
      </c>
      <c r="O640" s="10">
        <v>0</v>
      </c>
      <c r="P640" s="10">
        <f t="shared" si="93"/>
        <v>4</v>
      </c>
      <c r="Q640" s="17">
        <f>IF(G640&gt;300,(G640-10)*10+10+VLOOKUP(I640,Sheet5!E:G,3,FALSE),0)</f>
        <v>4011</v>
      </c>
    </row>
    <row r="641" spans="1:17" s="10" customFormat="1" ht="16.5" customHeight="1">
      <c r="A641" s="10" t="s">
        <v>39</v>
      </c>
      <c r="B641" s="10">
        <f t="shared" si="92"/>
        <v>4302510</v>
      </c>
      <c r="C641" s="10" t="str">
        <f>CONCATENATE(VLOOKUP(F641,[1]源核类型!$A$2:$B$20,2,FALSE),"：位置",E641)</f>
        <v>聚能：位置3</v>
      </c>
      <c r="D641" s="10">
        <v>4</v>
      </c>
      <c r="E641" s="10">
        <v>3</v>
      </c>
      <c r="F641" s="10">
        <v>2</v>
      </c>
      <c r="G641" s="10">
        <v>510</v>
      </c>
      <c r="H641" s="10">
        <v>2</v>
      </c>
      <c r="I641" s="10">
        <v>2</v>
      </c>
      <c r="J641" s="17">
        <f>IFERROR(INDEX(Sheet3!E:E,MATCH(C641,Sheet3!A:A,0)),(G641-10)*10+H641*100)</f>
        <v>5200</v>
      </c>
      <c r="K641" s="10">
        <v>0</v>
      </c>
      <c r="L641" s="10">
        <f>IFERROR(INDEX(Sheet3!G:G,MATCH(C641,Sheet3!A:A,0)),(G641-10)*10+20000)</f>
        <v>25000</v>
      </c>
      <c r="M641" s="10">
        <v>5</v>
      </c>
      <c r="N641" s="10">
        <f>VLOOKUP(M641,Sheet2!I:J,2,0)</f>
        <v>5000</v>
      </c>
      <c r="O641" s="10">
        <v>0</v>
      </c>
      <c r="P641" s="10">
        <f t="shared" si="93"/>
        <v>5</v>
      </c>
      <c r="Q641" s="17">
        <f>IF(G641&gt;300,(G641-10)*10+10+VLOOKUP(I641,Sheet5!E:G,3,FALSE),0)</f>
        <v>5011</v>
      </c>
    </row>
    <row r="642" spans="1:17" s="10" customFormat="1" ht="16.5" customHeight="1">
      <c r="A642" s="10" t="s">
        <v>39</v>
      </c>
      <c r="B642" s="10">
        <f t="shared" si="92"/>
        <v>4402110</v>
      </c>
      <c r="C642" s="10" t="str">
        <f>CONCATENATE(VLOOKUP(F642,[1]源核类型!$A$2:$B$20,2,FALSE),"：位置",E642)</f>
        <v>聚能：位置4</v>
      </c>
      <c r="D642" s="10">
        <v>4</v>
      </c>
      <c r="E642" s="10">
        <v>4</v>
      </c>
      <c r="F642" s="10">
        <v>2</v>
      </c>
      <c r="G642" s="10">
        <v>110</v>
      </c>
      <c r="H642" s="10">
        <v>3</v>
      </c>
      <c r="I642" s="10">
        <v>2</v>
      </c>
      <c r="J642" s="17">
        <f>IFERROR(INDEX(Sheet3!E:E,MATCH(C642,Sheet3!A:A,0)),(G642-10)*10+H642*100)</f>
        <v>1300</v>
      </c>
      <c r="K642" s="10">
        <v>0</v>
      </c>
      <c r="L642" s="10">
        <f>IFERROR(INDEX(Sheet3!G:G,MATCH(C642,Sheet3!A:A,0)),(G642-10)*10+20000)</f>
        <v>21000</v>
      </c>
      <c r="M642" s="10">
        <v>1</v>
      </c>
      <c r="N642" s="10">
        <f>VLOOKUP(M642,Sheet2!I:J,2,0)</f>
        <v>3000</v>
      </c>
      <c r="O642" s="10">
        <v>0</v>
      </c>
      <c r="P642" s="10">
        <f t="shared" si="93"/>
        <v>1</v>
      </c>
      <c r="Q642" s="17">
        <f>IF(G642&gt;300,(G642-10)*10+10+VLOOKUP(I642,Sheet5!E:G,3,FALSE),0)</f>
        <v>0</v>
      </c>
    </row>
    <row r="643" spans="1:17" s="10" customFormat="1" ht="16.5" customHeight="1">
      <c r="A643" s="10" t="s">
        <v>39</v>
      </c>
      <c r="B643" s="10">
        <f t="shared" si="92"/>
        <v>4402210</v>
      </c>
      <c r="C643" s="10" t="str">
        <f>CONCATENATE(VLOOKUP(F643,[1]源核类型!$A$2:$B$20,2,FALSE),"：位置",E643)</f>
        <v>聚能：位置4</v>
      </c>
      <c r="D643" s="10">
        <v>4</v>
      </c>
      <c r="E643" s="10">
        <v>4</v>
      </c>
      <c r="F643" s="10">
        <v>2</v>
      </c>
      <c r="G643" s="10">
        <v>210</v>
      </c>
      <c r="H643" s="10">
        <v>3</v>
      </c>
      <c r="I643" s="10">
        <v>2</v>
      </c>
      <c r="J643" s="17">
        <f>IFERROR(INDEX(Sheet3!E:E,MATCH(C643,Sheet3!A:A,0)),(G643-10)*10+H643*100)</f>
        <v>2300</v>
      </c>
      <c r="K643" s="10">
        <v>0</v>
      </c>
      <c r="L643" s="10">
        <f>IFERROR(INDEX(Sheet3!G:G,MATCH(C643,Sheet3!A:A,0)),(G643-10)*10+20000)</f>
        <v>22000</v>
      </c>
      <c r="M643" s="10">
        <v>2</v>
      </c>
      <c r="N643" s="10">
        <f>VLOOKUP(M643,Sheet2!I:J,2,0)</f>
        <v>3500</v>
      </c>
      <c r="O643" s="10">
        <v>0</v>
      </c>
      <c r="P643" s="10">
        <f t="shared" si="93"/>
        <v>2</v>
      </c>
      <c r="Q643" s="17">
        <f>IF(G643&gt;300,(G643-10)*10+10+VLOOKUP(I643,Sheet5!E:G,3,FALSE),0)</f>
        <v>0</v>
      </c>
    </row>
    <row r="644" spans="1:17" s="10" customFormat="1" ht="16.5" customHeight="1">
      <c r="A644" s="10" t="s">
        <v>39</v>
      </c>
      <c r="B644" s="10">
        <f t="shared" si="92"/>
        <v>4402310</v>
      </c>
      <c r="C644" s="10" t="str">
        <f>CONCATENATE(VLOOKUP(F644,[1]源核类型!$A$2:$B$20,2,FALSE),"：位置",E644)</f>
        <v>聚能：位置4</v>
      </c>
      <c r="D644" s="10">
        <v>4</v>
      </c>
      <c r="E644" s="10">
        <v>4</v>
      </c>
      <c r="F644" s="10">
        <v>2</v>
      </c>
      <c r="G644" s="10">
        <v>310</v>
      </c>
      <c r="H644" s="10">
        <v>3</v>
      </c>
      <c r="I644" s="10">
        <v>2</v>
      </c>
      <c r="J644" s="17">
        <f>IFERROR(INDEX(Sheet3!E:E,MATCH(C644,Sheet3!A:A,0)),(G644-10)*10+H644*100)</f>
        <v>3300</v>
      </c>
      <c r="K644" s="10">
        <v>0</v>
      </c>
      <c r="L644" s="10">
        <f>IFERROR(INDEX(Sheet3!G:G,MATCH(C644,Sheet3!A:A,0)),(G644-10)*10+20000)</f>
        <v>23000</v>
      </c>
      <c r="M644" s="10">
        <v>3</v>
      </c>
      <c r="N644" s="10">
        <f>VLOOKUP(M644,Sheet2!I:J,2,0)</f>
        <v>4000</v>
      </c>
      <c r="O644" s="10">
        <v>0</v>
      </c>
      <c r="P644" s="10">
        <f t="shared" si="93"/>
        <v>3</v>
      </c>
      <c r="Q644" s="17">
        <f>IF(G644&gt;300,(G644-10)*10+10+VLOOKUP(I644,Sheet5!E:G,3,FALSE),0)</f>
        <v>3011</v>
      </c>
    </row>
    <row r="645" spans="1:17" s="10" customFormat="1" ht="16.5" customHeight="1">
      <c r="A645" s="10" t="s">
        <v>39</v>
      </c>
      <c r="B645" s="10">
        <f t="shared" si="92"/>
        <v>4402410</v>
      </c>
      <c r="C645" s="10" t="str">
        <f>CONCATENATE(VLOOKUP(F645,[1]源核类型!$A$2:$B$20,2,FALSE),"：位置",E645)</f>
        <v>聚能：位置4</v>
      </c>
      <c r="D645" s="10">
        <v>4</v>
      </c>
      <c r="E645" s="10">
        <v>4</v>
      </c>
      <c r="F645" s="10">
        <v>2</v>
      </c>
      <c r="G645" s="10">
        <v>410</v>
      </c>
      <c r="H645" s="10">
        <v>3</v>
      </c>
      <c r="I645" s="10">
        <v>2</v>
      </c>
      <c r="J645" s="17">
        <f>IFERROR(INDEX(Sheet3!E:E,MATCH(C645,Sheet3!A:A,0)),(G645-10)*10+H645*100)</f>
        <v>4300</v>
      </c>
      <c r="K645" s="10">
        <v>0</v>
      </c>
      <c r="L645" s="10">
        <f>IFERROR(INDEX(Sheet3!G:G,MATCH(C645,Sheet3!A:A,0)),(G645-10)*10+20000)</f>
        <v>24000</v>
      </c>
      <c r="M645" s="10">
        <v>4</v>
      </c>
      <c r="N645" s="10">
        <f>VLOOKUP(M645,Sheet2!I:J,2,0)</f>
        <v>4500</v>
      </c>
      <c r="O645" s="10">
        <v>0</v>
      </c>
      <c r="P645" s="10">
        <f t="shared" si="93"/>
        <v>4</v>
      </c>
      <c r="Q645" s="17">
        <f>IF(G645&gt;300,(G645-10)*10+10+VLOOKUP(I645,Sheet5!E:G,3,FALSE),0)</f>
        <v>4011</v>
      </c>
    </row>
    <row r="646" spans="1:17" s="10" customFormat="1" ht="16.5" customHeight="1">
      <c r="A646" s="10" t="s">
        <v>39</v>
      </c>
      <c r="B646" s="10">
        <f t="shared" si="92"/>
        <v>4402510</v>
      </c>
      <c r="C646" s="10" t="str">
        <f>CONCATENATE(VLOOKUP(F646,[1]源核类型!$A$2:$B$20,2,FALSE),"：位置",E646)</f>
        <v>聚能：位置4</v>
      </c>
      <c r="D646" s="10">
        <v>4</v>
      </c>
      <c r="E646" s="10">
        <v>4</v>
      </c>
      <c r="F646" s="10">
        <v>2</v>
      </c>
      <c r="G646" s="10">
        <v>510</v>
      </c>
      <c r="H646" s="10">
        <v>3</v>
      </c>
      <c r="I646" s="10">
        <v>2</v>
      </c>
      <c r="J646" s="17">
        <f>IFERROR(INDEX(Sheet3!E:E,MATCH(C646,Sheet3!A:A,0)),(G646-10)*10+H646*100)</f>
        <v>5300</v>
      </c>
      <c r="K646" s="10">
        <v>0</v>
      </c>
      <c r="L646" s="10">
        <f>IFERROR(INDEX(Sheet3!G:G,MATCH(C646,Sheet3!A:A,0)),(G646-10)*10+20000)</f>
        <v>25000</v>
      </c>
      <c r="M646" s="10">
        <v>5</v>
      </c>
      <c r="N646" s="10">
        <f>VLOOKUP(M646,Sheet2!I:J,2,0)</f>
        <v>5000</v>
      </c>
      <c r="O646" s="10">
        <v>0</v>
      </c>
      <c r="P646" s="10">
        <f t="shared" si="93"/>
        <v>5</v>
      </c>
      <c r="Q646" s="17">
        <f>IF(G646&gt;300,(G646-10)*10+10+VLOOKUP(I646,Sheet5!E:G,3,FALSE),0)</f>
        <v>5011</v>
      </c>
    </row>
    <row r="647" spans="1:17" s="10" customFormat="1" ht="16.5" customHeight="1">
      <c r="A647" s="10" t="s">
        <v>39</v>
      </c>
      <c r="B647" s="10">
        <f t="shared" si="92"/>
        <v>4203110</v>
      </c>
      <c r="C647" s="10" t="str">
        <f>CONCATENATE(VLOOKUP(F647,[1]源核类型!$A$2:$B$20,2,FALSE),"：位置",E647)</f>
        <v>窃夺：位置2</v>
      </c>
      <c r="D647" s="10">
        <v>4</v>
      </c>
      <c r="E647" s="10">
        <v>2</v>
      </c>
      <c r="F647" s="10">
        <v>3</v>
      </c>
      <c r="G647" s="10">
        <v>110</v>
      </c>
      <c r="H647" s="10">
        <v>1</v>
      </c>
      <c r="I647" s="10">
        <v>3</v>
      </c>
      <c r="J647" s="17">
        <f>IFERROR(INDEX(Sheet3!E:E,MATCH(C647,Sheet3!A:A,0)),(G647-10)*10+H647*100)</f>
        <v>1100</v>
      </c>
      <c r="K647" s="10">
        <v>0</v>
      </c>
      <c r="L647" s="10">
        <f>IFERROR(INDEX(Sheet3!G:G,MATCH(C647,Sheet3!A:A,0)),(G647-10)*10+20000)</f>
        <v>21000</v>
      </c>
      <c r="M647" s="10">
        <v>1</v>
      </c>
      <c r="N647" s="10">
        <f>VLOOKUP(M647,Sheet2!I:J,2,0)</f>
        <v>3000</v>
      </c>
      <c r="O647" s="10">
        <v>0</v>
      </c>
      <c r="P647" s="10">
        <f t="shared" si="93"/>
        <v>1</v>
      </c>
      <c r="Q647" s="17">
        <f>IF(G647&gt;300,(G647-10)*10+10+VLOOKUP(I647,Sheet5!E:G,3,FALSE),0)</f>
        <v>0</v>
      </c>
    </row>
    <row r="648" spans="1:17" s="10" customFormat="1" ht="16.5" customHeight="1">
      <c r="A648" s="10" t="s">
        <v>39</v>
      </c>
      <c r="B648" s="10">
        <f t="shared" si="92"/>
        <v>4203210</v>
      </c>
      <c r="C648" s="10" t="str">
        <f>CONCATENATE(VLOOKUP(F648,[1]源核类型!$A$2:$B$20,2,FALSE),"：位置",E648)</f>
        <v>窃夺：位置2</v>
      </c>
      <c r="D648" s="10">
        <v>4</v>
      </c>
      <c r="E648" s="10">
        <v>2</v>
      </c>
      <c r="F648" s="10">
        <v>3</v>
      </c>
      <c r="G648" s="10">
        <v>210</v>
      </c>
      <c r="H648" s="10">
        <v>1</v>
      </c>
      <c r="I648" s="10">
        <v>3</v>
      </c>
      <c r="J648" s="17">
        <f>IFERROR(INDEX(Sheet3!E:E,MATCH(C648,Sheet3!A:A,0)),(G648-10)*10+H648*100)</f>
        <v>2100</v>
      </c>
      <c r="K648" s="10">
        <v>0</v>
      </c>
      <c r="L648" s="10">
        <f>IFERROR(INDEX(Sheet3!G:G,MATCH(C648,Sheet3!A:A,0)),(G648-10)*10+20000)</f>
        <v>22000</v>
      </c>
      <c r="M648" s="10">
        <v>2</v>
      </c>
      <c r="N648" s="10">
        <f>VLOOKUP(M648,Sheet2!I:J,2,0)</f>
        <v>3500</v>
      </c>
      <c r="O648" s="10">
        <v>0</v>
      </c>
      <c r="P648" s="10">
        <f t="shared" si="93"/>
        <v>2</v>
      </c>
      <c r="Q648" s="17">
        <f>IF(G648&gt;300,(G648-10)*10+10+VLOOKUP(I648,Sheet5!E:G,3,FALSE),0)</f>
        <v>0</v>
      </c>
    </row>
    <row r="649" spans="1:17" s="10" customFormat="1" ht="16.5" customHeight="1">
      <c r="A649" s="10" t="s">
        <v>39</v>
      </c>
      <c r="B649" s="10">
        <f t="shared" si="92"/>
        <v>4203310</v>
      </c>
      <c r="C649" s="10" t="str">
        <f>CONCATENATE(VLOOKUP(F649,[1]源核类型!$A$2:$B$20,2,FALSE),"：位置",E649)</f>
        <v>窃夺：位置2</v>
      </c>
      <c r="D649" s="10">
        <v>4</v>
      </c>
      <c r="E649" s="10">
        <v>2</v>
      </c>
      <c r="F649" s="10">
        <v>3</v>
      </c>
      <c r="G649" s="10">
        <v>310</v>
      </c>
      <c r="H649" s="10">
        <v>1</v>
      </c>
      <c r="I649" s="10">
        <v>3</v>
      </c>
      <c r="J649" s="17">
        <f>IFERROR(INDEX(Sheet3!E:E,MATCH(C649,Sheet3!A:A,0)),(G649-10)*10+H649*100)</f>
        <v>3100</v>
      </c>
      <c r="K649" s="10">
        <v>0</v>
      </c>
      <c r="L649" s="10">
        <f>IFERROR(INDEX(Sheet3!G:G,MATCH(C649,Sheet3!A:A,0)),(G649-10)*10+20000)</f>
        <v>23000</v>
      </c>
      <c r="M649" s="10">
        <v>3</v>
      </c>
      <c r="N649" s="10">
        <f>VLOOKUP(M649,Sheet2!I:J,2,0)</f>
        <v>4000</v>
      </c>
      <c r="O649" s="10">
        <v>0</v>
      </c>
      <c r="P649" s="10">
        <f t="shared" si="93"/>
        <v>3</v>
      </c>
      <c r="Q649" s="17">
        <f>IF(G649&gt;300,(G649-10)*10+10+VLOOKUP(I649,Sheet5!E:G,3,FALSE),0)</f>
        <v>3011</v>
      </c>
    </row>
    <row r="650" spans="1:17" s="10" customFormat="1" ht="16.5" customHeight="1">
      <c r="A650" s="10" t="s">
        <v>39</v>
      </c>
      <c r="B650" s="10">
        <f t="shared" si="92"/>
        <v>4203410</v>
      </c>
      <c r="C650" s="10" t="str">
        <f>CONCATENATE(VLOOKUP(F650,[1]源核类型!$A$2:$B$20,2,FALSE),"：位置",E650)</f>
        <v>窃夺：位置2</v>
      </c>
      <c r="D650" s="10">
        <v>4</v>
      </c>
      <c r="E650" s="10">
        <v>2</v>
      </c>
      <c r="F650" s="10">
        <v>3</v>
      </c>
      <c r="G650" s="10">
        <v>410</v>
      </c>
      <c r="H650" s="10">
        <v>1</v>
      </c>
      <c r="I650" s="10">
        <v>3</v>
      </c>
      <c r="J650" s="17">
        <f>IFERROR(INDEX(Sheet3!E:E,MATCH(C650,Sheet3!A:A,0)),(G650-10)*10+H650*100)</f>
        <v>4100</v>
      </c>
      <c r="K650" s="10">
        <v>0</v>
      </c>
      <c r="L650" s="10">
        <f>IFERROR(INDEX(Sheet3!G:G,MATCH(C650,Sheet3!A:A,0)),(G650-10)*10+20000)</f>
        <v>24000</v>
      </c>
      <c r="M650" s="10">
        <v>4</v>
      </c>
      <c r="N650" s="10">
        <f>VLOOKUP(M650,Sheet2!I:J,2,0)</f>
        <v>4500</v>
      </c>
      <c r="O650" s="10">
        <v>0</v>
      </c>
      <c r="P650" s="10">
        <f t="shared" si="93"/>
        <v>4</v>
      </c>
      <c r="Q650" s="17">
        <f>IF(G650&gt;300,(G650-10)*10+10+VLOOKUP(I650,Sheet5!E:G,3,FALSE),0)</f>
        <v>4011</v>
      </c>
    </row>
    <row r="651" spans="1:17" s="10" customFormat="1" ht="16.5" customHeight="1">
      <c r="A651" s="10" t="s">
        <v>39</v>
      </c>
      <c r="B651" s="10">
        <f t="shared" si="92"/>
        <v>4203510</v>
      </c>
      <c r="C651" s="10" t="str">
        <f>CONCATENATE(VLOOKUP(F651,[1]源核类型!$A$2:$B$20,2,FALSE),"：位置",E651)</f>
        <v>窃夺：位置2</v>
      </c>
      <c r="D651" s="10">
        <v>4</v>
      </c>
      <c r="E651" s="10">
        <v>2</v>
      </c>
      <c r="F651" s="10">
        <v>3</v>
      </c>
      <c r="G651" s="10">
        <v>510</v>
      </c>
      <c r="H651" s="10">
        <v>1</v>
      </c>
      <c r="I651" s="10">
        <v>3</v>
      </c>
      <c r="J651" s="17">
        <f>IFERROR(INDEX(Sheet3!E:E,MATCH(C651,Sheet3!A:A,0)),(G651-10)*10+H651*100)</f>
        <v>5100</v>
      </c>
      <c r="K651" s="10">
        <v>0</v>
      </c>
      <c r="L651" s="10">
        <f>IFERROR(INDEX(Sheet3!G:G,MATCH(C651,Sheet3!A:A,0)),(G651-10)*10+20000)</f>
        <v>25000</v>
      </c>
      <c r="M651" s="10">
        <v>5</v>
      </c>
      <c r="N651" s="10">
        <f>VLOOKUP(M651,Sheet2!I:J,2,0)</f>
        <v>5000</v>
      </c>
      <c r="O651" s="10">
        <v>0</v>
      </c>
      <c r="P651" s="10">
        <f t="shared" si="93"/>
        <v>5</v>
      </c>
      <c r="Q651" s="17">
        <f>IF(G651&gt;300,(G651-10)*10+10+VLOOKUP(I651,Sheet5!E:G,3,FALSE),0)</f>
        <v>5011</v>
      </c>
    </row>
    <row r="652" spans="1:17" s="10" customFormat="1" ht="16.5" customHeight="1">
      <c r="A652" s="10" t="s">
        <v>39</v>
      </c>
      <c r="B652" s="10">
        <f t="shared" si="92"/>
        <v>4303110</v>
      </c>
      <c r="C652" s="10" t="str">
        <f>CONCATENATE(VLOOKUP(F652,[1]源核类型!$A$2:$B$20,2,FALSE),"：位置",E652)</f>
        <v>窃夺：位置3</v>
      </c>
      <c r="D652" s="10">
        <v>4</v>
      </c>
      <c r="E652" s="10">
        <v>3</v>
      </c>
      <c r="F652" s="10">
        <v>3</v>
      </c>
      <c r="G652" s="10">
        <v>110</v>
      </c>
      <c r="H652" s="10">
        <v>2</v>
      </c>
      <c r="I652" s="10">
        <v>3</v>
      </c>
      <c r="J652" s="17">
        <f>IFERROR(INDEX(Sheet3!E:E,MATCH(C652,Sheet3!A:A,0)),(G652-10)*10+H652*100)</f>
        <v>1200</v>
      </c>
      <c r="K652" s="10">
        <v>0</v>
      </c>
      <c r="L652" s="10">
        <f>IFERROR(INDEX(Sheet3!G:G,MATCH(C652,Sheet3!A:A,0)),(G652-10)*10+20000)</f>
        <v>21000</v>
      </c>
      <c r="M652" s="10">
        <v>1</v>
      </c>
      <c r="N652" s="10">
        <f>VLOOKUP(M652,Sheet2!I:J,2,0)</f>
        <v>3000</v>
      </c>
      <c r="O652" s="10">
        <v>0</v>
      </c>
      <c r="P652" s="10">
        <f t="shared" si="93"/>
        <v>1</v>
      </c>
      <c r="Q652" s="17">
        <f>IF(G652&gt;300,(G652-10)*10+10+VLOOKUP(I652,Sheet5!E:G,3,FALSE),0)</f>
        <v>0</v>
      </c>
    </row>
    <row r="653" spans="1:17" s="10" customFormat="1" ht="16.5" customHeight="1">
      <c r="A653" s="10" t="s">
        <v>39</v>
      </c>
      <c r="B653" s="10">
        <f t="shared" si="92"/>
        <v>4303210</v>
      </c>
      <c r="C653" s="10" t="str">
        <f>CONCATENATE(VLOOKUP(F653,[1]源核类型!$A$2:$B$20,2,FALSE),"：位置",E653)</f>
        <v>窃夺：位置3</v>
      </c>
      <c r="D653" s="10">
        <v>4</v>
      </c>
      <c r="E653" s="10">
        <v>3</v>
      </c>
      <c r="F653" s="10">
        <v>3</v>
      </c>
      <c r="G653" s="10">
        <v>210</v>
      </c>
      <c r="H653" s="10">
        <v>2</v>
      </c>
      <c r="I653" s="10">
        <v>3</v>
      </c>
      <c r="J653" s="17">
        <f>IFERROR(INDEX(Sheet3!E:E,MATCH(C653,Sheet3!A:A,0)),(G653-10)*10+H653*100)</f>
        <v>2200</v>
      </c>
      <c r="K653" s="10">
        <v>0</v>
      </c>
      <c r="L653" s="10">
        <f>IFERROR(INDEX(Sheet3!G:G,MATCH(C653,Sheet3!A:A,0)),(G653-10)*10+20000)</f>
        <v>22000</v>
      </c>
      <c r="M653" s="10">
        <v>2</v>
      </c>
      <c r="N653" s="10">
        <f>VLOOKUP(M653,Sheet2!I:J,2,0)</f>
        <v>3500</v>
      </c>
      <c r="O653" s="10">
        <v>0</v>
      </c>
      <c r="P653" s="10">
        <f t="shared" si="93"/>
        <v>2</v>
      </c>
      <c r="Q653" s="17">
        <f>IF(G653&gt;300,(G653-10)*10+10+VLOOKUP(I653,Sheet5!E:G,3,FALSE),0)</f>
        <v>0</v>
      </c>
    </row>
    <row r="654" spans="1:17" s="10" customFormat="1" ht="16.5" customHeight="1">
      <c r="A654" s="10" t="s">
        <v>39</v>
      </c>
      <c r="B654" s="10">
        <f t="shared" si="92"/>
        <v>4303310</v>
      </c>
      <c r="C654" s="10" t="str">
        <f>CONCATENATE(VLOOKUP(F654,[1]源核类型!$A$2:$B$20,2,FALSE),"：位置",E654)</f>
        <v>窃夺：位置3</v>
      </c>
      <c r="D654" s="10">
        <v>4</v>
      </c>
      <c r="E654" s="10">
        <v>3</v>
      </c>
      <c r="F654" s="10">
        <v>3</v>
      </c>
      <c r="G654" s="10">
        <v>310</v>
      </c>
      <c r="H654" s="10">
        <v>2</v>
      </c>
      <c r="I654" s="10">
        <v>3</v>
      </c>
      <c r="J654" s="17">
        <f>IFERROR(INDEX(Sheet3!E:E,MATCH(C654,Sheet3!A:A,0)),(G654-10)*10+H654*100)</f>
        <v>3200</v>
      </c>
      <c r="K654" s="10">
        <v>0</v>
      </c>
      <c r="L654" s="10">
        <f>IFERROR(INDEX(Sheet3!G:G,MATCH(C654,Sheet3!A:A,0)),(G654-10)*10+20000)</f>
        <v>23000</v>
      </c>
      <c r="M654" s="10">
        <v>3</v>
      </c>
      <c r="N654" s="10">
        <f>VLOOKUP(M654,Sheet2!I:J,2,0)</f>
        <v>4000</v>
      </c>
      <c r="O654" s="10">
        <v>0</v>
      </c>
      <c r="P654" s="10">
        <f t="shared" si="93"/>
        <v>3</v>
      </c>
      <c r="Q654" s="17">
        <f>IF(G654&gt;300,(G654-10)*10+10+VLOOKUP(I654,Sheet5!E:G,3,FALSE),0)</f>
        <v>3011</v>
      </c>
    </row>
    <row r="655" spans="1:17" s="10" customFormat="1" ht="16.5" customHeight="1">
      <c r="A655" s="10" t="s">
        <v>39</v>
      </c>
      <c r="B655" s="10">
        <f t="shared" si="92"/>
        <v>4303410</v>
      </c>
      <c r="C655" s="10" t="str">
        <f>CONCATENATE(VLOOKUP(F655,[1]源核类型!$A$2:$B$20,2,FALSE),"：位置",E655)</f>
        <v>窃夺：位置3</v>
      </c>
      <c r="D655" s="10">
        <v>4</v>
      </c>
      <c r="E655" s="10">
        <v>3</v>
      </c>
      <c r="F655" s="10">
        <v>3</v>
      </c>
      <c r="G655" s="10">
        <v>410</v>
      </c>
      <c r="H655" s="10">
        <v>2</v>
      </c>
      <c r="I655" s="10">
        <v>3</v>
      </c>
      <c r="J655" s="17">
        <f>IFERROR(INDEX(Sheet3!E:E,MATCH(C655,Sheet3!A:A,0)),(G655-10)*10+H655*100)</f>
        <v>4200</v>
      </c>
      <c r="K655" s="10">
        <v>0</v>
      </c>
      <c r="L655" s="10">
        <f>IFERROR(INDEX(Sheet3!G:G,MATCH(C655,Sheet3!A:A,0)),(G655-10)*10+20000)</f>
        <v>24000</v>
      </c>
      <c r="M655" s="10">
        <v>4</v>
      </c>
      <c r="N655" s="10">
        <f>VLOOKUP(M655,Sheet2!I:J,2,0)</f>
        <v>4500</v>
      </c>
      <c r="O655" s="10">
        <v>0</v>
      </c>
      <c r="P655" s="10">
        <f t="shared" si="93"/>
        <v>4</v>
      </c>
      <c r="Q655" s="17">
        <f>IF(G655&gt;300,(G655-10)*10+10+VLOOKUP(I655,Sheet5!E:G,3,FALSE),0)</f>
        <v>4011</v>
      </c>
    </row>
    <row r="656" spans="1:17" s="10" customFormat="1" ht="16.5" customHeight="1">
      <c r="A656" s="10" t="s">
        <v>39</v>
      </c>
      <c r="B656" s="10">
        <f t="shared" si="92"/>
        <v>4303510</v>
      </c>
      <c r="C656" s="10" t="str">
        <f>CONCATENATE(VLOOKUP(F656,[1]源核类型!$A$2:$B$20,2,FALSE),"：位置",E656)</f>
        <v>窃夺：位置3</v>
      </c>
      <c r="D656" s="10">
        <v>4</v>
      </c>
      <c r="E656" s="10">
        <v>3</v>
      </c>
      <c r="F656" s="10">
        <v>3</v>
      </c>
      <c r="G656" s="10">
        <v>510</v>
      </c>
      <c r="H656" s="10">
        <v>2</v>
      </c>
      <c r="I656" s="10">
        <v>3</v>
      </c>
      <c r="J656" s="17">
        <f>IFERROR(INDEX(Sheet3!E:E,MATCH(C656,Sheet3!A:A,0)),(G656-10)*10+H656*100)</f>
        <v>5200</v>
      </c>
      <c r="K656" s="10">
        <v>0</v>
      </c>
      <c r="L656" s="10">
        <f>IFERROR(INDEX(Sheet3!G:G,MATCH(C656,Sheet3!A:A,0)),(G656-10)*10+20000)</f>
        <v>25000</v>
      </c>
      <c r="M656" s="10">
        <v>5</v>
      </c>
      <c r="N656" s="10">
        <f>VLOOKUP(M656,Sheet2!I:J,2,0)</f>
        <v>5000</v>
      </c>
      <c r="O656" s="10">
        <v>0</v>
      </c>
      <c r="P656" s="10">
        <f t="shared" si="93"/>
        <v>5</v>
      </c>
      <c r="Q656" s="17">
        <f>IF(G656&gt;300,(G656-10)*10+10+VLOOKUP(I656,Sheet5!E:G,3,FALSE),0)</f>
        <v>5011</v>
      </c>
    </row>
    <row r="657" spans="1:17" s="10" customFormat="1" ht="16.5" customHeight="1">
      <c r="A657" s="10" t="s">
        <v>39</v>
      </c>
      <c r="B657" s="10">
        <f t="shared" si="92"/>
        <v>4403110</v>
      </c>
      <c r="C657" s="10" t="str">
        <f>CONCATENATE(VLOOKUP(F657,[1]源核类型!$A$2:$B$20,2,FALSE),"：位置",E657)</f>
        <v>窃夺：位置4</v>
      </c>
      <c r="D657" s="10">
        <v>4</v>
      </c>
      <c r="E657" s="10">
        <v>4</v>
      </c>
      <c r="F657" s="10">
        <v>3</v>
      </c>
      <c r="G657" s="10">
        <v>110</v>
      </c>
      <c r="H657" s="10">
        <v>3</v>
      </c>
      <c r="I657" s="10">
        <v>3</v>
      </c>
      <c r="J657" s="17">
        <f>IFERROR(INDEX(Sheet3!E:E,MATCH(C657,Sheet3!A:A,0)),(G657-10)*10+H657*100)</f>
        <v>1300</v>
      </c>
      <c r="K657" s="10">
        <v>0</v>
      </c>
      <c r="L657" s="10">
        <f>IFERROR(INDEX(Sheet3!G:G,MATCH(C657,Sheet3!A:A,0)),(G657-10)*10+20000)</f>
        <v>21000</v>
      </c>
      <c r="M657" s="10">
        <v>1</v>
      </c>
      <c r="N657" s="10">
        <f>VLOOKUP(M657,Sheet2!I:J,2,0)</f>
        <v>3000</v>
      </c>
      <c r="O657" s="10">
        <v>0</v>
      </c>
      <c r="P657" s="10">
        <f t="shared" si="93"/>
        <v>1</v>
      </c>
      <c r="Q657" s="17">
        <f>IF(G657&gt;300,(G657-10)*10+10+VLOOKUP(I657,Sheet5!E:G,3,FALSE),0)</f>
        <v>0</v>
      </c>
    </row>
    <row r="658" spans="1:17" s="10" customFormat="1" ht="16.5" customHeight="1">
      <c r="A658" s="10" t="s">
        <v>39</v>
      </c>
      <c r="B658" s="10">
        <f t="shared" si="92"/>
        <v>4403210</v>
      </c>
      <c r="C658" s="10" t="str">
        <f>CONCATENATE(VLOOKUP(F658,[1]源核类型!$A$2:$B$20,2,FALSE),"：位置",E658)</f>
        <v>窃夺：位置4</v>
      </c>
      <c r="D658" s="10">
        <v>4</v>
      </c>
      <c r="E658" s="10">
        <v>4</v>
      </c>
      <c r="F658" s="10">
        <v>3</v>
      </c>
      <c r="G658" s="10">
        <v>210</v>
      </c>
      <c r="H658" s="10">
        <v>3</v>
      </c>
      <c r="I658" s="10">
        <v>3</v>
      </c>
      <c r="J658" s="17">
        <f>IFERROR(INDEX(Sheet3!E:E,MATCH(C658,Sheet3!A:A,0)),(G658-10)*10+H658*100)</f>
        <v>2300</v>
      </c>
      <c r="K658" s="10">
        <v>0</v>
      </c>
      <c r="L658" s="10">
        <f>IFERROR(INDEX(Sheet3!G:G,MATCH(C658,Sheet3!A:A,0)),(G658-10)*10+20000)</f>
        <v>22000</v>
      </c>
      <c r="M658" s="10">
        <v>2</v>
      </c>
      <c r="N658" s="10">
        <f>VLOOKUP(M658,Sheet2!I:J,2,0)</f>
        <v>3500</v>
      </c>
      <c r="O658" s="10">
        <v>0</v>
      </c>
      <c r="P658" s="10">
        <f t="shared" si="93"/>
        <v>2</v>
      </c>
      <c r="Q658" s="17">
        <f>IF(G658&gt;300,(G658-10)*10+10+VLOOKUP(I658,Sheet5!E:G,3,FALSE),0)</f>
        <v>0</v>
      </c>
    </row>
    <row r="659" spans="1:17" s="10" customFormat="1" ht="16.5" customHeight="1">
      <c r="A659" s="10" t="s">
        <v>39</v>
      </c>
      <c r="B659" s="10">
        <f t="shared" si="92"/>
        <v>4403310</v>
      </c>
      <c r="C659" s="10" t="str">
        <f>CONCATENATE(VLOOKUP(F659,[1]源核类型!$A$2:$B$20,2,FALSE),"：位置",E659)</f>
        <v>窃夺：位置4</v>
      </c>
      <c r="D659" s="10">
        <v>4</v>
      </c>
      <c r="E659" s="10">
        <v>4</v>
      </c>
      <c r="F659" s="10">
        <v>3</v>
      </c>
      <c r="G659" s="10">
        <v>310</v>
      </c>
      <c r="H659" s="10">
        <v>3</v>
      </c>
      <c r="I659" s="10">
        <v>3</v>
      </c>
      <c r="J659" s="17">
        <f>IFERROR(INDEX(Sheet3!E:E,MATCH(C659,Sheet3!A:A,0)),(G659-10)*10+H659*100)</f>
        <v>3300</v>
      </c>
      <c r="K659" s="10">
        <v>0</v>
      </c>
      <c r="L659" s="10">
        <f>IFERROR(INDEX(Sheet3!G:G,MATCH(C659,Sheet3!A:A,0)),(G659-10)*10+20000)</f>
        <v>23000</v>
      </c>
      <c r="M659" s="10">
        <v>3</v>
      </c>
      <c r="N659" s="10">
        <f>VLOOKUP(M659,Sheet2!I:J,2,0)</f>
        <v>4000</v>
      </c>
      <c r="O659" s="10">
        <v>0</v>
      </c>
      <c r="P659" s="10">
        <f t="shared" si="93"/>
        <v>3</v>
      </c>
      <c r="Q659" s="17">
        <f>IF(G659&gt;300,(G659-10)*10+10+VLOOKUP(I659,Sheet5!E:G,3,FALSE),0)</f>
        <v>3011</v>
      </c>
    </row>
    <row r="660" spans="1:17" s="10" customFormat="1" ht="16.5" customHeight="1">
      <c r="A660" s="10" t="s">
        <v>39</v>
      </c>
      <c r="B660" s="10">
        <f t="shared" si="92"/>
        <v>4403410</v>
      </c>
      <c r="C660" s="10" t="str">
        <f>CONCATENATE(VLOOKUP(F660,[1]源核类型!$A$2:$B$20,2,FALSE),"：位置",E660)</f>
        <v>窃夺：位置4</v>
      </c>
      <c r="D660" s="10">
        <v>4</v>
      </c>
      <c r="E660" s="10">
        <v>4</v>
      </c>
      <c r="F660" s="10">
        <v>3</v>
      </c>
      <c r="G660" s="10">
        <v>410</v>
      </c>
      <c r="H660" s="10">
        <v>3</v>
      </c>
      <c r="I660" s="10">
        <v>3</v>
      </c>
      <c r="J660" s="17">
        <f>IFERROR(INDEX(Sheet3!E:E,MATCH(C660,Sheet3!A:A,0)),(G660-10)*10+H660*100)</f>
        <v>4300</v>
      </c>
      <c r="K660" s="10">
        <v>0</v>
      </c>
      <c r="L660" s="10">
        <f>IFERROR(INDEX(Sheet3!G:G,MATCH(C660,Sheet3!A:A,0)),(G660-10)*10+20000)</f>
        <v>24000</v>
      </c>
      <c r="M660" s="10">
        <v>4</v>
      </c>
      <c r="N660" s="10">
        <f>VLOOKUP(M660,Sheet2!I:J,2,0)</f>
        <v>4500</v>
      </c>
      <c r="O660" s="10">
        <v>0</v>
      </c>
      <c r="P660" s="10">
        <f t="shared" si="93"/>
        <v>4</v>
      </c>
      <c r="Q660" s="17">
        <f>IF(G660&gt;300,(G660-10)*10+10+VLOOKUP(I660,Sheet5!E:G,3,FALSE),0)</f>
        <v>4011</v>
      </c>
    </row>
    <row r="661" spans="1:17" s="10" customFormat="1" ht="16.5" customHeight="1">
      <c r="A661" s="10" t="s">
        <v>39</v>
      </c>
      <c r="B661" s="10">
        <f t="shared" si="92"/>
        <v>4403510</v>
      </c>
      <c r="C661" s="10" t="str">
        <f>CONCATENATE(VLOOKUP(F661,[1]源核类型!$A$2:$B$20,2,FALSE),"：位置",E661)</f>
        <v>窃夺：位置4</v>
      </c>
      <c r="D661" s="10">
        <v>4</v>
      </c>
      <c r="E661" s="10">
        <v>4</v>
      </c>
      <c r="F661" s="10">
        <v>3</v>
      </c>
      <c r="G661" s="10">
        <v>510</v>
      </c>
      <c r="H661" s="10">
        <v>3</v>
      </c>
      <c r="I661" s="10">
        <v>3</v>
      </c>
      <c r="J661" s="17">
        <f>IFERROR(INDEX(Sheet3!E:E,MATCH(C661,Sheet3!A:A,0)),(G661-10)*10+H661*100)</f>
        <v>5300</v>
      </c>
      <c r="K661" s="10">
        <v>0</v>
      </c>
      <c r="L661" s="10">
        <f>IFERROR(INDEX(Sheet3!G:G,MATCH(C661,Sheet3!A:A,0)),(G661-10)*10+20000)</f>
        <v>25000</v>
      </c>
      <c r="M661" s="10">
        <v>5</v>
      </c>
      <c r="N661" s="10">
        <f>VLOOKUP(M661,Sheet2!I:J,2,0)</f>
        <v>5000</v>
      </c>
      <c r="O661" s="10">
        <v>0</v>
      </c>
      <c r="P661" s="10">
        <f t="shared" si="93"/>
        <v>5</v>
      </c>
      <c r="Q661" s="17">
        <f>IF(G661&gt;300,(G661-10)*10+10+VLOOKUP(I661,Sheet5!E:G,3,FALSE),0)</f>
        <v>5011</v>
      </c>
    </row>
    <row r="662" spans="1:17" s="10" customFormat="1" ht="16.5" customHeight="1">
      <c r="A662" s="10" t="s">
        <v>39</v>
      </c>
      <c r="B662" s="10">
        <f t="shared" si="92"/>
        <v>4204110</v>
      </c>
      <c r="C662" s="10" t="str">
        <f>CONCATENATE(VLOOKUP(F662,[1]源核类型!$A$2:$B$20,2,FALSE),"：位置",E662)</f>
        <v>先制：位置2</v>
      </c>
      <c r="D662" s="10">
        <v>4</v>
      </c>
      <c r="E662" s="10">
        <v>2</v>
      </c>
      <c r="F662" s="10">
        <v>4</v>
      </c>
      <c r="G662" s="10">
        <v>110</v>
      </c>
      <c r="H662" s="10">
        <v>1</v>
      </c>
      <c r="I662" s="10">
        <v>4</v>
      </c>
      <c r="J662" s="17">
        <f>IFERROR(INDEX(Sheet3!E:E,MATCH(C662,Sheet3!A:A,0)),(G662-10)*10+H662*100)</f>
        <v>1100</v>
      </c>
      <c r="K662" s="10">
        <v>0</v>
      </c>
      <c r="L662" s="10">
        <f>IFERROR(INDEX(Sheet3!G:G,MATCH(C662,Sheet3!A:A,0)),(G662-10)*10+20000)</f>
        <v>21000</v>
      </c>
      <c r="M662" s="10">
        <v>1</v>
      </c>
      <c r="N662" s="10">
        <f>VLOOKUP(M662,Sheet2!I:J,2,0)</f>
        <v>3000</v>
      </c>
      <c r="O662" s="10">
        <v>0</v>
      </c>
      <c r="P662" s="10">
        <f t="shared" si="93"/>
        <v>1</v>
      </c>
      <c r="Q662" s="17">
        <f>IF(G662&gt;300,(G662-10)*10+10+VLOOKUP(I662,Sheet5!E:G,3,FALSE),0)</f>
        <v>0</v>
      </c>
    </row>
    <row r="663" spans="1:17" s="10" customFormat="1" ht="16.5" customHeight="1">
      <c r="A663" s="10" t="s">
        <v>39</v>
      </c>
      <c r="B663" s="10">
        <f t="shared" si="92"/>
        <v>4204210</v>
      </c>
      <c r="C663" s="10" t="str">
        <f>CONCATENATE(VLOOKUP(F663,[1]源核类型!$A$2:$B$20,2,FALSE),"：位置",E663)</f>
        <v>先制：位置2</v>
      </c>
      <c r="D663" s="10">
        <v>4</v>
      </c>
      <c r="E663" s="10">
        <v>2</v>
      </c>
      <c r="F663" s="10">
        <v>4</v>
      </c>
      <c r="G663" s="10">
        <v>210</v>
      </c>
      <c r="H663" s="10">
        <v>1</v>
      </c>
      <c r="I663" s="10">
        <v>4</v>
      </c>
      <c r="J663" s="17">
        <f>IFERROR(INDEX(Sheet3!E:E,MATCH(C663,Sheet3!A:A,0)),(G663-10)*10+H663*100)</f>
        <v>2100</v>
      </c>
      <c r="K663" s="10">
        <v>0</v>
      </c>
      <c r="L663" s="10">
        <f>IFERROR(INDEX(Sheet3!G:G,MATCH(C663,Sheet3!A:A,0)),(G663-10)*10+20000)</f>
        <v>22000</v>
      </c>
      <c r="M663" s="10">
        <v>2</v>
      </c>
      <c r="N663" s="10">
        <f>VLOOKUP(M663,Sheet2!I:J,2,0)</f>
        <v>3500</v>
      </c>
      <c r="O663" s="10">
        <v>0</v>
      </c>
      <c r="P663" s="10">
        <f t="shared" si="93"/>
        <v>2</v>
      </c>
      <c r="Q663" s="17">
        <f>IF(G663&gt;300,(G663-10)*10+10+VLOOKUP(I663,Sheet5!E:G,3,FALSE),0)</f>
        <v>0</v>
      </c>
    </row>
    <row r="664" spans="1:17" s="10" customFormat="1" ht="16.5" customHeight="1">
      <c r="A664" s="10" t="s">
        <v>39</v>
      </c>
      <c r="B664" s="10">
        <f t="shared" si="92"/>
        <v>4204310</v>
      </c>
      <c r="C664" s="10" t="str">
        <f>CONCATENATE(VLOOKUP(F664,[1]源核类型!$A$2:$B$20,2,FALSE),"：位置",E664)</f>
        <v>先制：位置2</v>
      </c>
      <c r="D664" s="10">
        <v>4</v>
      </c>
      <c r="E664" s="10">
        <v>2</v>
      </c>
      <c r="F664" s="10">
        <v>4</v>
      </c>
      <c r="G664" s="10">
        <v>310</v>
      </c>
      <c r="H664" s="10">
        <v>1</v>
      </c>
      <c r="I664" s="10">
        <v>4</v>
      </c>
      <c r="J664" s="17">
        <f>IFERROR(INDEX(Sheet3!E:E,MATCH(C664,Sheet3!A:A,0)),(G664-10)*10+H664*100)</f>
        <v>3100</v>
      </c>
      <c r="K664" s="10">
        <v>0</v>
      </c>
      <c r="L664" s="10">
        <f>IFERROR(INDEX(Sheet3!G:G,MATCH(C664,Sheet3!A:A,0)),(G664-10)*10+20000)</f>
        <v>23000</v>
      </c>
      <c r="M664" s="10">
        <v>3</v>
      </c>
      <c r="N664" s="10">
        <f>VLOOKUP(M664,Sheet2!I:J,2,0)</f>
        <v>4000</v>
      </c>
      <c r="O664" s="10">
        <v>0</v>
      </c>
      <c r="P664" s="10">
        <f t="shared" si="93"/>
        <v>3</v>
      </c>
      <c r="Q664" s="17">
        <f>IF(G664&gt;300,(G664-10)*10+10+VLOOKUP(I664,Sheet5!E:G,3,FALSE),0)</f>
        <v>3010</v>
      </c>
    </row>
    <row r="665" spans="1:17" s="10" customFormat="1" ht="16.5" customHeight="1">
      <c r="A665" s="10" t="s">
        <v>39</v>
      </c>
      <c r="B665" s="10">
        <f t="shared" si="92"/>
        <v>4204410</v>
      </c>
      <c r="C665" s="10" t="str">
        <f>CONCATENATE(VLOOKUP(F665,[1]源核类型!$A$2:$B$20,2,FALSE),"：位置",E665)</f>
        <v>先制：位置2</v>
      </c>
      <c r="D665" s="10">
        <v>4</v>
      </c>
      <c r="E665" s="10">
        <v>2</v>
      </c>
      <c r="F665" s="10">
        <v>4</v>
      </c>
      <c r="G665" s="10">
        <v>410</v>
      </c>
      <c r="H665" s="10">
        <v>1</v>
      </c>
      <c r="I665" s="10">
        <v>4</v>
      </c>
      <c r="J665" s="17">
        <f>IFERROR(INDEX(Sheet3!E:E,MATCH(C665,Sheet3!A:A,0)),(G665-10)*10+H665*100)</f>
        <v>4100</v>
      </c>
      <c r="K665" s="10">
        <v>0</v>
      </c>
      <c r="L665" s="10">
        <f>IFERROR(INDEX(Sheet3!G:G,MATCH(C665,Sheet3!A:A,0)),(G665-10)*10+20000)</f>
        <v>24000</v>
      </c>
      <c r="M665" s="10">
        <v>4</v>
      </c>
      <c r="N665" s="10">
        <f>VLOOKUP(M665,Sheet2!I:J,2,0)</f>
        <v>4500</v>
      </c>
      <c r="O665" s="10">
        <v>0</v>
      </c>
      <c r="P665" s="10">
        <f t="shared" si="93"/>
        <v>4</v>
      </c>
      <c r="Q665" s="17">
        <f>IF(G665&gt;300,(G665-10)*10+10+VLOOKUP(I665,Sheet5!E:G,3,FALSE),0)</f>
        <v>4010</v>
      </c>
    </row>
    <row r="666" spans="1:17" s="10" customFormat="1" ht="16.5" customHeight="1">
      <c r="A666" s="10" t="s">
        <v>39</v>
      </c>
      <c r="B666" s="10">
        <f t="shared" si="92"/>
        <v>4204510</v>
      </c>
      <c r="C666" s="10" t="str">
        <f>CONCATENATE(VLOOKUP(F666,[1]源核类型!$A$2:$B$20,2,FALSE),"：位置",E666)</f>
        <v>先制：位置2</v>
      </c>
      <c r="D666" s="10">
        <v>4</v>
      </c>
      <c r="E666" s="10">
        <v>2</v>
      </c>
      <c r="F666" s="10">
        <v>4</v>
      </c>
      <c r="G666" s="10">
        <v>510</v>
      </c>
      <c r="H666" s="10">
        <v>1</v>
      </c>
      <c r="I666" s="10">
        <v>4</v>
      </c>
      <c r="J666" s="17">
        <f>IFERROR(INDEX(Sheet3!E:E,MATCH(C666,Sheet3!A:A,0)),(G666-10)*10+H666*100)</f>
        <v>5100</v>
      </c>
      <c r="K666" s="10">
        <v>0</v>
      </c>
      <c r="L666" s="10">
        <f>IFERROR(INDEX(Sheet3!G:G,MATCH(C666,Sheet3!A:A,0)),(G666-10)*10+20000)</f>
        <v>25000</v>
      </c>
      <c r="M666" s="10">
        <v>5</v>
      </c>
      <c r="N666" s="10">
        <f>VLOOKUP(M666,Sheet2!I:J,2,0)</f>
        <v>5000</v>
      </c>
      <c r="O666" s="10">
        <v>0</v>
      </c>
      <c r="P666" s="10">
        <f t="shared" si="93"/>
        <v>5</v>
      </c>
      <c r="Q666" s="17">
        <f>IF(G666&gt;300,(G666-10)*10+10+VLOOKUP(I666,Sheet5!E:G,3,FALSE),0)</f>
        <v>5010</v>
      </c>
    </row>
    <row r="667" spans="1:17" s="10" customFormat="1" ht="16.5" customHeight="1">
      <c r="A667" s="10" t="s">
        <v>39</v>
      </c>
      <c r="B667" s="10">
        <f t="shared" si="92"/>
        <v>4304110</v>
      </c>
      <c r="C667" s="10" t="str">
        <f>CONCATENATE(VLOOKUP(F667,[1]源核类型!$A$2:$B$20,2,FALSE),"：位置",E667)</f>
        <v>先制：位置3</v>
      </c>
      <c r="D667" s="10">
        <v>4</v>
      </c>
      <c r="E667" s="10">
        <v>3</v>
      </c>
      <c r="F667" s="10">
        <v>4</v>
      </c>
      <c r="G667" s="10">
        <v>110</v>
      </c>
      <c r="H667" s="10">
        <v>2</v>
      </c>
      <c r="I667" s="10">
        <v>4</v>
      </c>
      <c r="J667" s="17">
        <f>IFERROR(INDEX(Sheet3!E:E,MATCH(C667,Sheet3!A:A,0)),(G667-10)*10+H667*100)</f>
        <v>1200</v>
      </c>
      <c r="K667" s="10">
        <v>0</v>
      </c>
      <c r="L667" s="10">
        <f>IFERROR(INDEX(Sheet3!G:G,MATCH(C667,Sheet3!A:A,0)),(G667-10)*10+20000)</f>
        <v>21000</v>
      </c>
      <c r="M667" s="10">
        <v>1</v>
      </c>
      <c r="N667" s="10">
        <f>VLOOKUP(M667,Sheet2!I:J,2,0)</f>
        <v>3000</v>
      </c>
      <c r="O667" s="10">
        <v>0</v>
      </c>
      <c r="P667" s="10">
        <f t="shared" si="93"/>
        <v>1</v>
      </c>
      <c r="Q667" s="17">
        <f>IF(G667&gt;300,(G667-10)*10+10+VLOOKUP(I667,Sheet5!E:G,3,FALSE),0)</f>
        <v>0</v>
      </c>
    </row>
    <row r="668" spans="1:17" s="10" customFormat="1" ht="16.5" customHeight="1">
      <c r="A668" s="10" t="s">
        <v>39</v>
      </c>
      <c r="B668" s="10">
        <f t="shared" si="92"/>
        <v>4304210</v>
      </c>
      <c r="C668" s="10" t="str">
        <f>CONCATENATE(VLOOKUP(F668,[1]源核类型!$A$2:$B$20,2,FALSE),"：位置",E668)</f>
        <v>先制：位置3</v>
      </c>
      <c r="D668" s="10">
        <v>4</v>
      </c>
      <c r="E668" s="10">
        <v>3</v>
      </c>
      <c r="F668" s="10">
        <v>4</v>
      </c>
      <c r="G668" s="10">
        <v>210</v>
      </c>
      <c r="H668" s="10">
        <v>2</v>
      </c>
      <c r="I668" s="10">
        <v>4</v>
      </c>
      <c r="J668" s="17">
        <f>IFERROR(INDEX(Sheet3!E:E,MATCH(C668,Sheet3!A:A,0)),(G668-10)*10+H668*100)</f>
        <v>2200</v>
      </c>
      <c r="K668" s="10">
        <v>0</v>
      </c>
      <c r="L668" s="10">
        <f>IFERROR(INDEX(Sheet3!G:G,MATCH(C668,Sheet3!A:A,0)),(G668-10)*10+20000)</f>
        <v>22000</v>
      </c>
      <c r="M668" s="10">
        <v>2</v>
      </c>
      <c r="N668" s="10">
        <f>VLOOKUP(M668,Sheet2!I:J,2,0)</f>
        <v>3500</v>
      </c>
      <c r="O668" s="10">
        <v>0</v>
      </c>
      <c r="P668" s="10">
        <f t="shared" si="93"/>
        <v>2</v>
      </c>
      <c r="Q668" s="17">
        <f>IF(G668&gt;300,(G668-10)*10+10+VLOOKUP(I668,Sheet5!E:G,3,FALSE),0)</f>
        <v>0</v>
      </c>
    </row>
    <row r="669" spans="1:17" s="10" customFormat="1" ht="16.5" customHeight="1">
      <c r="A669" s="10" t="s">
        <v>39</v>
      </c>
      <c r="B669" s="10">
        <f t="shared" si="92"/>
        <v>4304310</v>
      </c>
      <c r="C669" s="10" t="str">
        <f>CONCATENATE(VLOOKUP(F669,[1]源核类型!$A$2:$B$20,2,FALSE),"：位置",E669)</f>
        <v>先制：位置3</v>
      </c>
      <c r="D669" s="10">
        <v>4</v>
      </c>
      <c r="E669" s="10">
        <v>3</v>
      </c>
      <c r="F669" s="10">
        <v>4</v>
      </c>
      <c r="G669" s="10">
        <v>310</v>
      </c>
      <c r="H669" s="10">
        <v>2</v>
      </c>
      <c r="I669" s="10">
        <v>4</v>
      </c>
      <c r="J669" s="17">
        <f>IFERROR(INDEX(Sheet3!E:E,MATCH(C669,Sheet3!A:A,0)),(G669-10)*10+H669*100)</f>
        <v>3200</v>
      </c>
      <c r="K669" s="10">
        <v>0</v>
      </c>
      <c r="L669" s="10">
        <f>IFERROR(INDEX(Sheet3!G:G,MATCH(C669,Sheet3!A:A,0)),(G669-10)*10+20000)</f>
        <v>23000</v>
      </c>
      <c r="M669" s="10">
        <v>3</v>
      </c>
      <c r="N669" s="10">
        <f>VLOOKUP(M669,Sheet2!I:J,2,0)</f>
        <v>4000</v>
      </c>
      <c r="O669" s="10">
        <v>0</v>
      </c>
      <c r="P669" s="10">
        <f t="shared" si="93"/>
        <v>3</v>
      </c>
      <c r="Q669" s="17">
        <f>IF(G669&gt;300,(G669-10)*10+10+VLOOKUP(I669,Sheet5!E:G,3,FALSE),0)</f>
        <v>3010</v>
      </c>
    </row>
    <row r="670" spans="1:17" s="10" customFormat="1" ht="16.5" customHeight="1">
      <c r="A670" s="10" t="s">
        <v>39</v>
      </c>
      <c r="B670" s="10">
        <f t="shared" si="92"/>
        <v>4304410</v>
      </c>
      <c r="C670" s="10" t="str">
        <f>CONCATENATE(VLOOKUP(F670,[1]源核类型!$A$2:$B$20,2,FALSE),"：位置",E670)</f>
        <v>先制：位置3</v>
      </c>
      <c r="D670" s="10">
        <v>4</v>
      </c>
      <c r="E670" s="10">
        <v>3</v>
      </c>
      <c r="F670" s="10">
        <v>4</v>
      </c>
      <c r="G670" s="10">
        <v>410</v>
      </c>
      <c r="H670" s="10">
        <v>2</v>
      </c>
      <c r="I670" s="10">
        <v>4</v>
      </c>
      <c r="J670" s="17">
        <f>IFERROR(INDEX(Sheet3!E:E,MATCH(C670,Sheet3!A:A,0)),(G670-10)*10+H670*100)</f>
        <v>4200</v>
      </c>
      <c r="K670" s="10">
        <v>0</v>
      </c>
      <c r="L670" s="10">
        <f>IFERROR(INDEX(Sheet3!G:G,MATCH(C670,Sheet3!A:A,0)),(G670-10)*10+20000)</f>
        <v>24000</v>
      </c>
      <c r="M670" s="10">
        <v>4</v>
      </c>
      <c r="N670" s="10">
        <f>VLOOKUP(M670,Sheet2!I:J,2,0)</f>
        <v>4500</v>
      </c>
      <c r="O670" s="10">
        <v>0</v>
      </c>
      <c r="P670" s="10">
        <f t="shared" si="93"/>
        <v>4</v>
      </c>
      <c r="Q670" s="17">
        <f>IF(G670&gt;300,(G670-10)*10+10+VLOOKUP(I670,Sheet5!E:G,3,FALSE),0)</f>
        <v>4010</v>
      </c>
    </row>
    <row r="671" spans="1:17" s="10" customFormat="1" ht="16.5" customHeight="1">
      <c r="A671" s="10" t="s">
        <v>39</v>
      </c>
      <c r="B671" s="10">
        <f t="shared" si="92"/>
        <v>4304510</v>
      </c>
      <c r="C671" s="10" t="str">
        <f>CONCATENATE(VLOOKUP(F671,[1]源核类型!$A$2:$B$20,2,FALSE),"：位置",E671)</f>
        <v>先制：位置3</v>
      </c>
      <c r="D671" s="10">
        <v>4</v>
      </c>
      <c r="E671" s="10">
        <v>3</v>
      </c>
      <c r="F671" s="10">
        <v>4</v>
      </c>
      <c r="G671" s="10">
        <v>510</v>
      </c>
      <c r="H671" s="10">
        <v>2</v>
      </c>
      <c r="I671" s="10">
        <v>4</v>
      </c>
      <c r="J671" s="17">
        <f>IFERROR(INDEX(Sheet3!E:E,MATCH(C671,Sheet3!A:A,0)),(G671-10)*10+H671*100)</f>
        <v>5200</v>
      </c>
      <c r="K671" s="10">
        <v>0</v>
      </c>
      <c r="L671" s="10">
        <f>IFERROR(INDEX(Sheet3!G:G,MATCH(C671,Sheet3!A:A,0)),(G671-10)*10+20000)</f>
        <v>25000</v>
      </c>
      <c r="M671" s="10">
        <v>5</v>
      </c>
      <c r="N671" s="10">
        <f>VLOOKUP(M671,Sheet2!I:J,2,0)</f>
        <v>5000</v>
      </c>
      <c r="O671" s="10">
        <v>0</v>
      </c>
      <c r="P671" s="10">
        <f t="shared" si="93"/>
        <v>5</v>
      </c>
      <c r="Q671" s="17">
        <f>IF(G671&gt;300,(G671-10)*10+10+VLOOKUP(I671,Sheet5!E:G,3,FALSE),0)</f>
        <v>5010</v>
      </c>
    </row>
    <row r="672" spans="1:17" s="10" customFormat="1" ht="16.5" customHeight="1">
      <c r="A672" s="10" t="s">
        <v>39</v>
      </c>
      <c r="B672" s="10">
        <f t="shared" si="92"/>
        <v>4404110</v>
      </c>
      <c r="C672" s="10" t="str">
        <f>CONCATENATE(VLOOKUP(F672,[1]源核类型!$A$2:$B$20,2,FALSE),"：位置",E672)</f>
        <v>先制：位置4</v>
      </c>
      <c r="D672" s="10">
        <v>4</v>
      </c>
      <c r="E672" s="10">
        <v>4</v>
      </c>
      <c r="F672" s="10">
        <v>4</v>
      </c>
      <c r="G672" s="10">
        <v>110</v>
      </c>
      <c r="H672" s="10">
        <v>3</v>
      </c>
      <c r="I672" s="10">
        <v>4</v>
      </c>
      <c r="J672" s="17">
        <f>IFERROR(INDEX(Sheet3!E:E,MATCH(C672,Sheet3!A:A,0)),(G672-10)*10+H672*100)</f>
        <v>1300</v>
      </c>
      <c r="K672" s="10">
        <v>0</v>
      </c>
      <c r="L672" s="10">
        <f>IFERROR(INDEX(Sheet3!G:G,MATCH(C672,Sheet3!A:A,0)),(G672-10)*10+20000)</f>
        <v>21000</v>
      </c>
      <c r="M672" s="10">
        <v>1</v>
      </c>
      <c r="N672" s="10">
        <f>VLOOKUP(M672,Sheet2!I:J,2,0)</f>
        <v>3000</v>
      </c>
      <c r="O672" s="10">
        <v>0</v>
      </c>
      <c r="P672" s="10">
        <f t="shared" si="93"/>
        <v>1</v>
      </c>
      <c r="Q672" s="17">
        <f>IF(G672&gt;300,(G672-10)*10+10+VLOOKUP(I672,Sheet5!E:G,3,FALSE),0)</f>
        <v>0</v>
      </c>
    </row>
    <row r="673" spans="1:17" s="10" customFormat="1" ht="16.5" customHeight="1">
      <c r="A673" s="10" t="s">
        <v>39</v>
      </c>
      <c r="B673" s="10">
        <f t="shared" si="92"/>
        <v>4404210</v>
      </c>
      <c r="C673" s="10" t="str">
        <f>CONCATENATE(VLOOKUP(F673,[1]源核类型!$A$2:$B$20,2,FALSE),"：位置",E673)</f>
        <v>先制：位置4</v>
      </c>
      <c r="D673" s="10">
        <v>4</v>
      </c>
      <c r="E673" s="10">
        <v>4</v>
      </c>
      <c r="F673" s="10">
        <v>4</v>
      </c>
      <c r="G673" s="10">
        <v>210</v>
      </c>
      <c r="H673" s="10">
        <v>3</v>
      </c>
      <c r="I673" s="10">
        <v>4</v>
      </c>
      <c r="J673" s="17">
        <f>IFERROR(INDEX(Sheet3!E:E,MATCH(C673,Sheet3!A:A,0)),(G673-10)*10+H673*100)</f>
        <v>2300</v>
      </c>
      <c r="K673" s="10">
        <v>0</v>
      </c>
      <c r="L673" s="10">
        <f>IFERROR(INDEX(Sheet3!G:G,MATCH(C673,Sheet3!A:A,0)),(G673-10)*10+20000)</f>
        <v>22000</v>
      </c>
      <c r="M673" s="10">
        <v>2</v>
      </c>
      <c r="N673" s="10">
        <f>VLOOKUP(M673,Sheet2!I:J,2,0)</f>
        <v>3500</v>
      </c>
      <c r="O673" s="10">
        <v>0</v>
      </c>
      <c r="P673" s="10">
        <f t="shared" si="93"/>
        <v>2</v>
      </c>
      <c r="Q673" s="17">
        <f>IF(G673&gt;300,(G673-10)*10+10+VLOOKUP(I673,Sheet5!E:G,3,FALSE),0)</f>
        <v>0</v>
      </c>
    </row>
    <row r="674" spans="1:17" s="10" customFormat="1" ht="16.5" customHeight="1">
      <c r="A674" s="10" t="s">
        <v>39</v>
      </c>
      <c r="B674" s="10">
        <f t="shared" si="92"/>
        <v>4404310</v>
      </c>
      <c r="C674" s="10" t="str">
        <f>CONCATENATE(VLOOKUP(F674,[1]源核类型!$A$2:$B$20,2,FALSE),"：位置",E674)</f>
        <v>先制：位置4</v>
      </c>
      <c r="D674" s="10">
        <v>4</v>
      </c>
      <c r="E674" s="10">
        <v>4</v>
      </c>
      <c r="F674" s="10">
        <v>4</v>
      </c>
      <c r="G674" s="10">
        <v>310</v>
      </c>
      <c r="H674" s="10">
        <v>3</v>
      </c>
      <c r="I674" s="10">
        <v>4</v>
      </c>
      <c r="J674" s="17">
        <f>IFERROR(INDEX(Sheet3!E:E,MATCH(C674,Sheet3!A:A,0)),(G674-10)*10+H674*100)</f>
        <v>3300</v>
      </c>
      <c r="K674" s="10">
        <v>0</v>
      </c>
      <c r="L674" s="10">
        <f>IFERROR(INDEX(Sheet3!G:G,MATCH(C674,Sheet3!A:A,0)),(G674-10)*10+20000)</f>
        <v>23000</v>
      </c>
      <c r="M674" s="10">
        <v>3</v>
      </c>
      <c r="N674" s="10">
        <f>VLOOKUP(M674,Sheet2!I:J,2,0)</f>
        <v>4000</v>
      </c>
      <c r="O674" s="10">
        <v>0</v>
      </c>
      <c r="P674" s="10">
        <f t="shared" si="93"/>
        <v>3</v>
      </c>
      <c r="Q674" s="17">
        <f>IF(G674&gt;300,(G674-10)*10+10+VLOOKUP(I674,Sheet5!E:G,3,FALSE),0)</f>
        <v>3010</v>
      </c>
    </row>
    <row r="675" spans="1:17" s="10" customFormat="1" ht="16.5" customHeight="1">
      <c r="A675" s="10" t="s">
        <v>39</v>
      </c>
      <c r="B675" s="10">
        <f t="shared" si="92"/>
        <v>4404410</v>
      </c>
      <c r="C675" s="10" t="str">
        <f>CONCATENATE(VLOOKUP(F675,[1]源核类型!$A$2:$B$20,2,FALSE),"：位置",E675)</f>
        <v>先制：位置4</v>
      </c>
      <c r="D675" s="10">
        <v>4</v>
      </c>
      <c r="E675" s="10">
        <v>4</v>
      </c>
      <c r="F675" s="10">
        <v>4</v>
      </c>
      <c r="G675" s="10">
        <v>410</v>
      </c>
      <c r="H675" s="10">
        <v>3</v>
      </c>
      <c r="I675" s="10">
        <v>4</v>
      </c>
      <c r="J675" s="17">
        <f>IFERROR(INDEX(Sheet3!E:E,MATCH(C675,Sheet3!A:A,0)),(G675-10)*10+H675*100)</f>
        <v>4300</v>
      </c>
      <c r="K675" s="10">
        <v>0</v>
      </c>
      <c r="L675" s="10">
        <f>IFERROR(INDEX(Sheet3!G:G,MATCH(C675,Sheet3!A:A,0)),(G675-10)*10+20000)</f>
        <v>24000</v>
      </c>
      <c r="M675" s="10">
        <v>4</v>
      </c>
      <c r="N675" s="10">
        <f>VLOOKUP(M675,Sheet2!I:J,2,0)</f>
        <v>4500</v>
      </c>
      <c r="O675" s="10">
        <v>0</v>
      </c>
      <c r="P675" s="10">
        <f t="shared" si="93"/>
        <v>4</v>
      </c>
      <c r="Q675" s="17">
        <f>IF(G675&gt;300,(G675-10)*10+10+VLOOKUP(I675,Sheet5!E:G,3,FALSE),0)</f>
        <v>4010</v>
      </c>
    </row>
    <row r="676" spans="1:17" s="10" customFormat="1" ht="16.5" customHeight="1">
      <c r="A676" s="10" t="s">
        <v>39</v>
      </c>
      <c r="B676" s="10">
        <f t="shared" si="92"/>
        <v>4404510</v>
      </c>
      <c r="C676" s="10" t="str">
        <f>CONCATENATE(VLOOKUP(F676,[1]源核类型!$A$2:$B$20,2,FALSE),"：位置",E676)</f>
        <v>先制：位置4</v>
      </c>
      <c r="D676" s="10">
        <v>4</v>
      </c>
      <c r="E676" s="10">
        <v>4</v>
      </c>
      <c r="F676" s="10">
        <v>4</v>
      </c>
      <c r="G676" s="10">
        <v>510</v>
      </c>
      <c r="H676" s="10">
        <v>3</v>
      </c>
      <c r="I676" s="10">
        <v>4</v>
      </c>
      <c r="J676" s="17">
        <f>IFERROR(INDEX(Sheet3!E:E,MATCH(C676,Sheet3!A:A,0)),(G676-10)*10+H676*100)</f>
        <v>5300</v>
      </c>
      <c r="K676" s="10">
        <v>0</v>
      </c>
      <c r="L676" s="10">
        <f>IFERROR(INDEX(Sheet3!G:G,MATCH(C676,Sheet3!A:A,0)),(G676-10)*10+20000)</f>
        <v>25000</v>
      </c>
      <c r="M676" s="10">
        <v>5</v>
      </c>
      <c r="N676" s="10">
        <f>VLOOKUP(M676,Sheet2!I:J,2,0)</f>
        <v>5000</v>
      </c>
      <c r="O676" s="10">
        <v>0</v>
      </c>
      <c r="P676" s="10">
        <f t="shared" si="93"/>
        <v>5</v>
      </c>
      <c r="Q676" s="17">
        <f>IF(G676&gt;300,(G676-10)*10+10+VLOOKUP(I676,Sheet5!E:G,3,FALSE),0)</f>
        <v>5010</v>
      </c>
    </row>
    <row r="677" spans="1:17" s="10" customFormat="1" ht="16.5" customHeight="1">
      <c r="A677" s="10" t="s">
        <v>39</v>
      </c>
      <c r="B677" s="10">
        <f t="shared" si="92"/>
        <v>4205110</v>
      </c>
      <c r="C677" s="10" t="str">
        <f>CONCATENATE(VLOOKUP(F677,[1]源核类型!$A$2:$B$20,2,FALSE),"：位置",E677)</f>
        <v>共振：位置2</v>
      </c>
      <c r="D677" s="10">
        <v>4</v>
      </c>
      <c r="E677" s="10">
        <v>2</v>
      </c>
      <c r="F677" s="10">
        <v>5</v>
      </c>
      <c r="G677" s="10">
        <v>110</v>
      </c>
      <c r="H677" s="10">
        <v>1</v>
      </c>
      <c r="I677" s="10">
        <v>5</v>
      </c>
      <c r="J677" s="17">
        <f>IFERROR(INDEX(Sheet3!E:E,MATCH(C677,Sheet3!A:A,0)),(G677-10)*10+H677*100)</f>
        <v>1100</v>
      </c>
      <c r="K677" s="10">
        <v>0</v>
      </c>
      <c r="L677" s="10">
        <f>IFERROR(INDEX(Sheet3!G:G,MATCH(C677,Sheet3!A:A,0)),(G677-10)*10+20000)</f>
        <v>21000</v>
      </c>
      <c r="M677" s="10">
        <v>1</v>
      </c>
      <c r="N677" s="10">
        <f>VLOOKUP(M677,Sheet2!I:J,2,0)</f>
        <v>3000</v>
      </c>
      <c r="O677" s="10">
        <v>0</v>
      </c>
      <c r="P677" s="10">
        <f t="shared" si="93"/>
        <v>1</v>
      </c>
      <c r="Q677" s="17">
        <f>IF(G677&gt;300,(G677-10)*10+10+VLOOKUP(I677,Sheet5!E:G,3,FALSE),0)</f>
        <v>0</v>
      </c>
    </row>
    <row r="678" spans="1:17" s="10" customFormat="1" ht="16.5" customHeight="1">
      <c r="A678" s="10" t="s">
        <v>39</v>
      </c>
      <c r="B678" s="10">
        <f t="shared" si="92"/>
        <v>4205210</v>
      </c>
      <c r="C678" s="10" t="str">
        <f>CONCATENATE(VLOOKUP(F678,[1]源核类型!$A$2:$B$20,2,FALSE),"：位置",E678)</f>
        <v>共振：位置2</v>
      </c>
      <c r="D678" s="10">
        <v>4</v>
      </c>
      <c r="E678" s="10">
        <v>2</v>
      </c>
      <c r="F678" s="10">
        <v>5</v>
      </c>
      <c r="G678" s="10">
        <v>210</v>
      </c>
      <c r="H678" s="10">
        <v>1</v>
      </c>
      <c r="I678" s="10">
        <v>5</v>
      </c>
      <c r="J678" s="17">
        <f>IFERROR(INDEX(Sheet3!E:E,MATCH(C678,Sheet3!A:A,0)),(G678-10)*10+H678*100)</f>
        <v>2100</v>
      </c>
      <c r="K678" s="10">
        <v>0</v>
      </c>
      <c r="L678" s="10">
        <f>IFERROR(INDEX(Sheet3!G:G,MATCH(C678,Sheet3!A:A,0)),(G678-10)*10+20000)</f>
        <v>22000</v>
      </c>
      <c r="M678" s="10">
        <v>2</v>
      </c>
      <c r="N678" s="10">
        <f>VLOOKUP(M678,Sheet2!I:J,2,0)</f>
        <v>3500</v>
      </c>
      <c r="O678" s="10">
        <v>0</v>
      </c>
      <c r="P678" s="10">
        <f t="shared" ref="P678:P681" si="94">M678</f>
        <v>2</v>
      </c>
      <c r="Q678" s="17">
        <f>IF(G678&gt;300,(G678-10)*10+10+VLOOKUP(I678,Sheet5!E:G,3,FALSE),0)</f>
        <v>0</v>
      </c>
    </row>
    <row r="679" spans="1:17" s="10" customFormat="1" ht="16.5" customHeight="1">
      <c r="A679" s="10" t="s">
        <v>39</v>
      </c>
      <c r="B679" s="10">
        <f t="shared" si="92"/>
        <v>4205310</v>
      </c>
      <c r="C679" s="10" t="str">
        <f>CONCATENATE(VLOOKUP(F679,[1]源核类型!$A$2:$B$20,2,FALSE),"：位置",E679)</f>
        <v>共振：位置2</v>
      </c>
      <c r="D679" s="10">
        <v>4</v>
      </c>
      <c r="E679" s="10">
        <v>2</v>
      </c>
      <c r="F679" s="10">
        <v>5</v>
      </c>
      <c r="G679" s="10">
        <v>310</v>
      </c>
      <c r="H679" s="10">
        <v>1</v>
      </c>
      <c r="I679" s="10">
        <v>5</v>
      </c>
      <c r="J679" s="17">
        <f>IFERROR(INDEX(Sheet3!E:E,MATCH(C679,Sheet3!A:A,0)),(G679-10)*10+H679*100)</f>
        <v>3100</v>
      </c>
      <c r="K679" s="10">
        <v>0</v>
      </c>
      <c r="L679" s="10">
        <f>IFERROR(INDEX(Sheet3!G:G,MATCH(C679,Sheet3!A:A,0)),(G679-10)*10+20000)</f>
        <v>23000</v>
      </c>
      <c r="M679" s="10">
        <v>3</v>
      </c>
      <c r="N679" s="10">
        <f>VLOOKUP(M679,Sheet2!I:J,2,0)</f>
        <v>4000</v>
      </c>
      <c r="O679" s="10">
        <v>0</v>
      </c>
      <c r="P679" s="10">
        <f t="shared" si="94"/>
        <v>3</v>
      </c>
      <c r="Q679" s="17">
        <f>IF(G679&gt;300,(G679-10)*10+10+VLOOKUP(I679,Sheet5!E:G,3,FALSE),0)</f>
        <v>3010</v>
      </c>
    </row>
    <row r="680" spans="1:17" s="10" customFormat="1" ht="16.5" customHeight="1">
      <c r="A680" s="10" t="s">
        <v>39</v>
      </c>
      <c r="B680" s="10">
        <f t="shared" si="92"/>
        <v>4205410</v>
      </c>
      <c r="C680" s="10" t="str">
        <f>CONCATENATE(VLOOKUP(F680,[1]源核类型!$A$2:$B$20,2,FALSE),"：位置",E680)</f>
        <v>共振：位置2</v>
      </c>
      <c r="D680" s="10">
        <v>4</v>
      </c>
      <c r="E680" s="10">
        <v>2</v>
      </c>
      <c r="F680" s="10">
        <v>5</v>
      </c>
      <c r="G680" s="10">
        <v>410</v>
      </c>
      <c r="H680" s="10">
        <v>1</v>
      </c>
      <c r="I680" s="10">
        <v>5</v>
      </c>
      <c r="J680" s="17">
        <f>IFERROR(INDEX(Sheet3!E:E,MATCH(C680,Sheet3!A:A,0)),(G680-10)*10+H680*100)</f>
        <v>4100</v>
      </c>
      <c r="K680" s="10">
        <v>0</v>
      </c>
      <c r="L680" s="10">
        <f>IFERROR(INDEX(Sheet3!G:G,MATCH(C680,Sheet3!A:A,0)),(G680-10)*10+20000)</f>
        <v>24000</v>
      </c>
      <c r="M680" s="10">
        <v>4</v>
      </c>
      <c r="N680" s="10">
        <f>VLOOKUP(M680,Sheet2!I:J,2,0)</f>
        <v>4500</v>
      </c>
      <c r="O680" s="10">
        <v>0</v>
      </c>
      <c r="P680" s="10">
        <f t="shared" si="94"/>
        <v>4</v>
      </c>
      <c r="Q680" s="17">
        <f>IF(G680&gt;300,(G680-10)*10+10+VLOOKUP(I680,Sheet5!E:G,3,FALSE),0)</f>
        <v>4010</v>
      </c>
    </row>
    <row r="681" spans="1:17" s="10" customFormat="1" ht="16.5" customHeight="1">
      <c r="A681" s="10" t="s">
        <v>39</v>
      </c>
      <c r="B681" s="10">
        <f t="shared" si="92"/>
        <v>4205510</v>
      </c>
      <c r="C681" s="10" t="str">
        <f>CONCATENATE(VLOOKUP(F681,[1]源核类型!$A$2:$B$20,2,FALSE),"：位置",E681)</f>
        <v>共振：位置2</v>
      </c>
      <c r="D681" s="10">
        <v>4</v>
      </c>
      <c r="E681" s="10">
        <v>2</v>
      </c>
      <c r="F681" s="10">
        <v>5</v>
      </c>
      <c r="G681" s="10">
        <v>510</v>
      </c>
      <c r="H681" s="10">
        <v>1</v>
      </c>
      <c r="I681" s="10">
        <v>5</v>
      </c>
      <c r="J681" s="17">
        <f>IFERROR(INDEX(Sheet3!E:E,MATCH(C681,Sheet3!A:A,0)),(G681-10)*10+H681*100)</f>
        <v>5100</v>
      </c>
      <c r="K681" s="10">
        <v>0</v>
      </c>
      <c r="L681" s="10">
        <f>IFERROR(INDEX(Sheet3!G:G,MATCH(C681,Sheet3!A:A,0)),(G681-10)*10+20000)</f>
        <v>25000</v>
      </c>
      <c r="M681" s="10">
        <v>5</v>
      </c>
      <c r="N681" s="10">
        <f>VLOOKUP(M681,Sheet2!I:J,2,0)</f>
        <v>5000</v>
      </c>
      <c r="O681" s="10">
        <v>0</v>
      </c>
      <c r="P681" s="10">
        <f t="shared" si="94"/>
        <v>5</v>
      </c>
      <c r="Q681" s="17">
        <f>IF(G681&gt;300,(G681-10)*10+10+VLOOKUP(I681,Sheet5!E:G,3,FALSE),0)</f>
        <v>5010</v>
      </c>
    </row>
    <row r="682" spans="1:17" s="10" customFormat="1" ht="16.5" customHeight="1">
      <c r="A682" s="10" t="s">
        <v>39</v>
      </c>
      <c r="B682" s="10">
        <f t="shared" si="92"/>
        <v>4305110</v>
      </c>
      <c r="C682" s="10" t="str">
        <f>CONCATENATE(VLOOKUP(F682,[1]源核类型!$A$2:$B$20,2,FALSE),"：位置",E682)</f>
        <v>共振：位置3</v>
      </c>
      <c r="D682" s="10">
        <v>4</v>
      </c>
      <c r="E682" s="10">
        <v>3</v>
      </c>
      <c r="F682" s="10">
        <v>5</v>
      </c>
      <c r="G682" s="10">
        <v>110</v>
      </c>
      <c r="H682" s="10">
        <v>2</v>
      </c>
      <c r="I682" s="10">
        <v>5</v>
      </c>
      <c r="J682" s="17">
        <f>IFERROR(INDEX(Sheet3!E:E,MATCH(C682,Sheet3!A:A,0)),(G682-10)*10+H682*100)</f>
        <v>1200</v>
      </c>
      <c r="K682" s="10">
        <v>0</v>
      </c>
      <c r="L682" s="10">
        <f>IFERROR(INDEX(Sheet3!G:G,MATCH(C682,Sheet3!A:A,0)),(G682-10)*10+20000)</f>
        <v>21000</v>
      </c>
      <c r="M682" s="10">
        <v>1</v>
      </c>
      <c r="N682" s="10">
        <f>VLOOKUP(M682,Sheet2!I:J,2,0)</f>
        <v>3000</v>
      </c>
      <c r="O682" s="10">
        <v>0</v>
      </c>
      <c r="P682" s="10">
        <f t="shared" ref="P682:P744" si="95">M682</f>
        <v>1</v>
      </c>
      <c r="Q682" s="17">
        <f>IF(G682&gt;300,(G682-10)*10+10+VLOOKUP(I682,Sheet5!E:G,3,FALSE),0)</f>
        <v>0</v>
      </c>
    </row>
    <row r="683" spans="1:17" s="10" customFormat="1" ht="16.5" customHeight="1">
      <c r="A683" s="10" t="s">
        <v>39</v>
      </c>
      <c r="B683" s="10">
        <f t="shared" si="92"/>
        <v>4305210</v>
      </c>
      <c r="C683" s="10" t="str">
        <f>CONCATENATE(VLOOKUP(F683,[1]源核类型!$A$2:$B$20,2,FALSE),"：位置",E683)</f>
        <v>共振：位置3</v>
      </c>
      <c r="D683" s="10">
        <v>4</v>
      </c>
      <c r="E683" s="10">
        <v>3</v>
      </c>
      <c r="F683" s="10">
        <v>5</v>
      </c>
      <c r="G683" s="10">
        <v>210</v>
      </c>
      <c r="H683" s="10">
        <v>2</v>
      </c>
      <c r="I683" s="10">
        <v>5</v>
      </c>
      <c r="J683" s="17">
        <f>IFERROR(INDEX(Sheet3!E:E,MATCH(C683,Sheet3!A:A,0)),(G683-10)*10+H683*100)</f>
        <v>2200</v>
      </c>
      <c r="K683" s="10">
        <v>0</v>
      </c>
      <c r="L683" s="10">
        <f>IFERROR(INDEX(Sheet3!G:G,MATCH(C683,Sheet3!A:A,0)),(G683-10)*10+20000)</f>
        <v>22000</v>
      </c>
      <c r="M683" s="10">
        <v>2</v>
      </c>
      <c r="N683" s="10">
        <f>VLOOKUP(M683,Sheet2!I:J,2,0)</f>
        <v>3500</v>
      </c>
      <c r="O683" s="10">
        <v>0</v>
      </c>
      <c r="P683" s="10">
        <f t="shared" si="95"/>
        <v>2</v>
      </c>
      <c r="Q683" s="17">
        <f>IF(G683&gt;300,(G683-10)*10+10+VLOOKUP(I683,Sheet5!E:G,3,FALSE),0)</f>
        <v>0</v>
      </c>
    </row>
    <row r="684" spans="1:17" s="10" customFormat="1" ht="16.5" customHeight="1">
      <c r="A684" s="10" t="s">
        <v>39</v>
      </c>
      <c r="B684" s="10">
        <f t="shared" si="92"/>
        <v>4305310</v>
      </c>
      <c r="C684" s="10" t="str">
        <f>CONCATENATE(VLOOKUP(F684,[1]源核类型!$A$2:$B$20,2,FALSE),"：位置",E684)</f>
        <v>共振：位置3</v>
      </c>
      <c r="D684" s="10">
        <v>4</v>
      </c>
      <c r="E684" s="10">
        <v>3</v>
      </c>
      <c r="F684" s="10">
        <v>5</v>
      </c>
      <c r="G684" s="10">
        <v>310</v>
      </c>
      <c r="H684" s="10">
        <v>2</v>
      </c>
      <c r="I684" s="10">
        <v>5</v>
      </c>
      <c r="J684" s="17">
        <f>IFERROR(INDEX(Sheet3!E:E,MATCH(C684,Sheet3!A:A,0)),(G684-10)*10+H684*100)</f>
        <v>3200</v>
      </c>
      <c r="K684" s="10">
        <v>0</v>
      </c>
      <c r="L684" s="10">
        <f>IFERROR(INDEX(Sheet3!G:G,MATCH(C684,Sheet3!A:A,0)),(G684-10)*10+20000)</f>
        <v>23000</v>
      </c>
      <c r="M684" s="10">
        <v>3</v>
      </c>
      <c r="N684" s="10">
        <f>VLOOKUP(M684,Sheet2!I:J,2,0)</f>
        <v>4000</v>
      </c>
      <c r="O684" s="10">
        <v>0</v>
      </c>
      <c r="P684" s="10">
        <f t="shared" si="95"/>
        <v>3</v>
      </c>
      <c r="Q684" s="17">
        <f>IF(G684&gt;300,(G684-10)*10+10+VLOOKUP(I684,Sheet5!E:G,3,FALSE),0)</f>
        <v>3010</v>
      </c>
    </row>
    <row r="685" spans="1:17" s="10" customFormat="1" ht="16.5" customHeight="1">
      <c r="A685" s="10" t="s">
        <v>39</v>
      </c>
      <c r="B685" s="10">
        <f t="shared" si="92"/>
        <v>4305410</v>
      </c>
      <c r="C685" s="10" t="str">
        <f>CONCATENATE(VLOOKUP(F685,[1]源核类型!$A$2:$B$20,2,FALSE),"：位置",E685)</f>
        <v>共振：位置3</v>
      </c>
      <c r="D685" s="10">
        <v>4</v>
      </c>
      <c r="E685" s="10">
        <v>3</v>
      </c>
      <c r="F685" s="10">
        <v>5</v>
      </c>
      <c r="G685" s="10">
        <v>410</v>
      </c>
      <c r="H685" s="10">
        <v>2</v>
      </c>
      <c r="I685" s="10">
        <v>5</v>
      </c>
      <c r="J685" s="17">
        <f>IFERROR(INDEX(Sheet3!E:E,MATCH(C685,Sheet3!A:A,0)),(G685-10)*10+H685*100)</f>
        <v>4200</v>
      </c>
      <c r="K685" s="10">
        <v>0</v>
      </c>
      <c r="L685" s="10">
        <f>IFERROR(INDEX(Sheet3!G:G,MATCH(C685,Sheet3!A:A,0)),(G685-10)*10+20000)</f>
        <v>24000</v>
      </c>
      <c r="M685" s="10">
        <v>4</v>
      </c>
      <c r="N685" s="10">
        <f>VLOOKUP(M685,Sheet2!I:J,2,0)</f>
        <v>4500</v>
      </c>
      <c r="O685" s="10">
        <v>0</v>
      </c>
      <c r="P685" s="10">
        <f t="shared" si="95"/>
        <v>4</v>
      </c>
      <c r="Q685" s="17">
        <f>IF(G685&gt;300,(G685-10)*10+10+VLOOKUP(I685,Sheet5!E:G,3,FALSE),0)</f>
        <v>4010</v>
      </c>
    </row>
    <row r="686" spans="1:17" s="10" customFormat="1" ht="16.5" customHeight="1">
      <c r="A686" s="10" t="s">
        <v>39</v>
      </c>
      <c r="B686" s="10">
        <f t="shared" si="92"/>
        <v>4305510</v>
      </c>
      <c r="C686" s="10" t="str">
        <f>CONCATENATE(VLOOKUP(F686,[1]源核类型!$A$2:$B$20,2,FALSE),"：位置",E686)</f>
        <v>共振：位置3</v>
      </c>
      <c r="D686" s="10">
        <v>4</v>
      </c>
      <c r="E686" s="10">
        <v>3</v>
      </c>
      <c r="F686" s="10">
        <v>5</v>
      </c>
      <c r="G686" s="10">
        <v>510</v>
      </c>
      <c r="H686" s="10">
        <v>2</v>
      </c>
      <c r="I686" s="10">
        <v>5</v>
      </c>
      <c r="J686" s="17">
        <f>IFERROR(INDEX(Sheet3!E:E,MATCH(C686,Sheet3!A:A,0)),(G686-10)*10+H686*100)</f>
        <v>5200</v>
      </c>
      <c r="K686" s="10">
        <v>0</v>
      </c>
      <c r="L686" s="10">
        <f>IFERROR(INDEX(Sheet3!G:G,MATCH(C686,Sheet3!A:A,0)),(G686-10)*10+20000)</f>
        <v>25000</v>
      </c>
      <c r="M686" s="10">
        <v>5</v>
      </c>
      <c r="N686" s="10">
        <f>VLOOKUP(M686,Sheet2!I:J,2,0)</f>
        <v>5000</v>
      </c>
      <c r="O686" s="10">
        <v>0</v>
      </c>
      <c r="P686" s="10">
        <f t="shared" si="95"/>
        <v>5</v>
      </c>
      <c r="Q686" s="17">
        <f>IF(G686&gt;300,(G686-10)*10+10+VLOOKUP(I686,Sheet5!E:G,3,FALSE),0)</f>
        <v>5010</v>
      </c>
    </row>
    <row r="687" spans="1:17" s="10" customFormat="1" ht="16.5" customHeight="1">
      <c r="A687" s="10" t="s">
        <v>39</v>
      </c>
      <c r="B687" s="10">
        <f t="shared" si="92"/>
        <v>4405110</v>
      </c>
      <c r="C687" s="10" t="str">
        <f>CONCATENATE(VLOOKUP(F687,[1]源核类型!$A$2:$B$20,2,FALSE),"：位置",E687)</f>
        <v>共振：位置4</v>
      </c>
      <c r="D687" s="10">
        <v>4</v>
      </c>
      <c r="E687" s="10">
        <v>4</v>
      </c>
      <c r="F687" s="10">
        <v>5</v>
      </c>
      <c r="G687" s="10">
        <v>110</v>
      </c>
      <c r="H687" s="10">
        <v>3</v>
      </c>
      <c r="I687" s="10">
        <v>5</v>
      </c>
      <c r="J687" s="17">
        <f>IFERROR(INDEX(Sheet3!E:E,MATCH(C687,Sheet3!A:A,0)),(G687-10)*10+H687*100)</f>
        <v>1300</v>
      </c>
      <c r="K687" s="10">
        <v>0</v>
      </c>
      <c r="L687" s="10">
        <f>IFERROR(INDEX(Sheet3!G:G,MATCH(C687,Sheet3!A:A,0)),(G687-10)*10+20000)</f>
        <v>21000</v>
      </c>
      <c r="M687" s="10">
        <v>1</v>
      </c>
      <c r="N687" s="10">
        <f>VLOOKUP(M687,Sheet2!I:J,2,0)</f>
        <v>3000</v>
      </c>
      <c r="O687" s="10">
        <v>0</v>
      </c>
      <c r="P687" s="10">
        <f t="shared" si="95"/>
        <v>1</v>
      </c>
      <c r="Q687" s="17">
        <f>IF(G687&gt;300,(G687-10)*10+10+VLOOKUP(I687,Sheet5!E:G,3,FALSE),0)</f>
        <v>0</v>
      </c>
    </row>
    <row r="688" spans="1:17" s="10" customFormat="1" ht="16.5" customHeight="1">
      <c r="A688" s="10" t="s">
        <v>39</v>
      </c>
      <c r="B688" s="10">
        <f t="shared" si="92"/>
        <v>4405210</v>
      </c>
      <c r="C688" s="10" t="str">
        <f>CONCATENATE(VLOOKUP(F688,[1]源核类型!$A$2:$B$20,2,FALSE),"：位置",E688)</f>
        <v>共振：位置4</v>
      </c>
      <c r="D688" s="10">
        <v>4</v>
      </c>
      <c r="E688" s="10">
        <v>4</v>
      </c>
      <c r="F688" s="10">
        <v>5</v>
      </c>
      <c r="G688" s="10">
        <v>210</v>
      </c>
      <c r="H688" s="10">
        <v>3</v>
      </c>
      <c r="I688" s="10">
        <v>5</v>
      </c>
      <c r="J688" s="17">
        <f>IFERROR(INDEX(Sheet3!E:E,MATCH(C688,Sheet3!A:A,0)),(G688-10)*10+H688*100)</f>
        <v>2300</v>
      </c>
      <c r="K688" s="10">
        <v>0</v>
      </c>
      <c r="L688" s="10">
        <f>IFERROR(INDEX(Sheet3!G:G,MATCH(C688,Sheet3!A:A,0)),(G688-10)*10+20000)</f>
        <v>22000</v>
      </c>
      <c r="M688" s="10">
        <v>2</v>
      </c>
      <c r="N688" s="10">
        <f>VLOOKUP(M688,Sheet2!I:J,2,0)</f>
        <v>3500</v>
      </c>
      <c r="O688" s="10">
        <v>0</v>
      </c>
      <c r="P688" s="10">
        <f t="shared" si="95"/>
        <v>2</v>
      </c>
      <c r="Q688" s="17">
        <f>IF(G688&gt;300,(G688-10)*10+10+VLOOKUP(I688,Sheet5!E:G,3,FALSE),0)</f>
        <v>0</v>
      </c>
    </row>
    <row r="689" spans="1:17" s="10" customFormat="1" ht="16.5" customHeight="1">
      <c r="A689" s="10" t="s">
        <v>39</v>
      </c>
      <c r="B689" s="10">
        <f t="shared" si="92"/>
        <v>4405310</v>
      </c>
      <c r="C689" s="10" t="str">
        <f>CONCATENATE(VLOOKUP(F689,[1]源核类型!$A$2:$B$20,2,FALSE),"：位置",E689)</f>
        <v>共振：位置4</v>
      </c>
      <c r="D689" s="10">
        <v>4</v>
      </c>
      <c r="E689" s="10">
        <v>4</v>
      </c>
      <c r="F689" s="10">
        <v>5</v>
      </c>
      <c r="G689" s="10">
        <v>310</v>
      </c>
      <c r="H689" s="10">
        <v>3</v>
      </c>
      <c r="I689" s="10">
        <v>5</v>
      </c>
      <c r="J689" s="17">
        <f>IFERROR(INDEX(Sheet3!E:E,MATCH(C689,Sheet3!A:A,0)),(G689-10)*10+H689*100)</f>
        <v>3300</v>
      </c>
      <c r="K689" s="10">
        <v>0</v>
      </c>
      <c r="L689" s="10">
        <f>IFERROR(INDEX(Sheet3!G:G,MATCH(C689,Sheet3!A:A,0)),(G689-10)*10+20000)</f>
        <v>23000</v>
      </c>
      <c r="M689" s="10">
        <v>3</v>
      </c>
      <c r="N689" s="10">
        <f>VLOOKUP(M689,Sheet2!I:J,2,0)</f>
        <v>4000</v>
      </c>
      <c r="O689" s="10">
        <v>0</v>
      </c>
      <c r="P689" s="10">
        <f t="shared" si="95"/>
        <v>3</v>
      </c>
      <c r="Q689" s="17">
        <f>IF(G689&gt;300,(G689-10)*10+10+VLOOKUP(I689,Sheet5!E:G,3,FALSE),0)</f>
        <v>3010</v>
      </c>
    </row>
    <row r="690" spans="1:17" s="10" customFormat="1" ht="16.5" customHeight="1">
      <c r="A690" s="10" t="s">
        <v>39</v>
      </c>
      <c r="B690" s="10">
        <f t="shared" si="92"/>
        <v>4405410</v>
      </c>
      <c r="C690" s="10" t="str">
        <f>CONCATENATE(VLOOKUP(F690,[1]源核类型!$A$2:$B$20,2,FALSE),"：位置",E690)</f>
        <v>共振：位置4</v>
      </c>
      <c r="D690" s="10">
        <v>4</v>
      </c>
      <c r="E690" s="10">
        <v>4</v>
      </c>
      <c r="F690" s="10">
        <v>5</v>
      </c>
      <c r="G690" s="10">
        <v>410</v>
      </c>
      <c r="H690" s="10">
        <v>3</v>
      </c>
      <c r="I690" s="10">
        <v>5</v>
      </c>
      <c r="J690" s="17">
        <f>IFERROR(INDEX(Sheet3!E:E,MATCH(C690,Sheet3!A:A,0)),(G690-10)*10+H690*100)</f>
        <v>4300</v>
      </c>
      <c r="K690" s="10">
        <v>0</v>
      </c>
      <c r="L690" s="10">
        <f>IFERROR(INDEX(Sheet3!G:G,MATCH(C690,Sheet3!A:A,0)),(G690-10)*10+20000)</f>
        <v>24000</v>
      </c>
      <c r="M690" s="10">
        <v>4</v>
      </c>
      <c r="N690" s="10">
        <f>VLOOKUP(M690,Sheet2!I:J,2,0)</f>
        <v>4500</v>
      </c>
      <c r="O690" s="10">
        <v>0</v>
      </c>
      <c r="P690" s="10">
        <f t="shared" si="95"/>
        <v>4</v>
      </c>
      <c r="Q690" s="17">
        <f>IF(G690&gt;300,(G690-10)*10+10+VLOOKUP(I690,Sheet5!E:G,3,FALSE),0)</f>
        <v>4010</v>
      </c>
    </row>
    <row r="691" spans="1:17" s="10" customFormat="1" ht="16.5" customHeight="1">
      <c r="A691" s="10" t="s">
        <v>39</v>
      </c>
      <c r="B691" s="10">
        <f t="shared" si="92"/>
        <v>4405510</v>
      </c>
      <c r="C691" s="10" t="str">
        <f>CONCATENATE(VLOOKUP(F691,[1]源核类型!$A$2:$B$20,2,FALSE),"：位置",E691)</f>
        <v>共振：位置4</v>
      </c>
      <c r="D691" s="10">
        <v>4</v>
      </c>
      <c r="E691" s="10">
        <v>4</v>
      </c>
      <c r="F691" s="10">
        <v>5</v>
      </c>
      <c r="G691" s="10">
        <v>510</v>
      </c>
      <c r="H691" s="10">
        <v>3</v>
      </c>
      <c r="I691" s="10">
        <v>5</v>
      </c>
      <c r="J691" s="17">
        <f>IFERROR(INDEX(Sheet3!E:E,MATCH(C691,Sheet3!A:A,0)),(G691-10)*10+H691*100)</f>
        <v>5300</v>
      </c>
      <c r="K691" s="10">
        <v>0</v>
      </c>
      <c r="L691" s="10">
        <f>IFERROR(INDEX(Sheet3!G:G,MATCH(C691,Sheet3!A:A,0)),(G691-10)*10+20000)</f>
        <v>25000</v>
      </c>
      <c r="M691" s="10">
        <v>5</v>
      </c>
      <c r="N691" s="10">
        <f>VLOOKUP(M691,Sheet2!I:J,2,0)</f>
        <v>5000</v>
      </c>
      <c r="O691" s="10">
        <v>0</v>
      </c>
      <c r="P691" s="10">
        <f t="shared" si="95"/>
        <v>5</v>
      </c>
      <c r="Q691" s="17">
        <f>IF(G691&gt;300,(G691-10)*10+10+VLOOKUP(I691,Sheet5!E:G,3,FALSE),0)</f>
        <v>5010</v>
      </c>
    </row>
    <row r="692" spans="1:17" s="10" customFormat="1" ht="16.5" customHeight="1">
      <c r="A692" s="10" t="s">
        <v>39</v>
      </c>
      <c r="B692" s="10">
        <f t="shared" si="92"/>
        <v>4206110</v>
      </c>
      <c r="C692" s="10" t="str">
        <f>CONCATENATE(VLOOKUP(F692,[1]源核类型!$A$2:$B$20,2,FALSE),"：位置",E692)</f>
        <v>终结：位置2</v>
      </c>
      <c r="D692" s="10">
        <v>4</v>
      </c>
      <c r="E692" s="10">
        <v>2</v>
      </c>
      <c r="F692" s="10">
        <v>6</v>
      </c>
      <c r="G692" s="10">
        <v>110</v>
      </c>
      <c r="H692" s="10">
        <v>1</v>
      </c>
      <c r="I692" s="10">
        <v>6</v>
      </c>
      <c r="J692" s="17">
        <f>IFERROR(INDEX(Sheet3!E:E,MATCH(C692,Sheet3!A:A,0)),(G692-10)*10+H692*100)</f>
        <v>1100</v>
      </c>
      <c r="K692" s="10">
        <v>0</v>
      </c>
      <c r="L692" s="10">
        <f>IFERROR(INDEX(Sheet3!G:G,MATCH(C692,Sheet3!A:A,0)),(G692-10)*10+20000)</f>
        <v>21000</v>
      </c>
      <c r="M692" s="10">
        <v>1</v>
      </c>
      <c r="N692" s="10">
        <f>VLOOKUP(M692,Sheet2!I:J,2,0)</f>
        <v>3000</v>
      </c>
      <c r="O692" s="10">
        <v>0</v>
      </c>
      <c r="P692" s="10">
        <f t="shared" si="95"/>
        <v>1</v>
      </c>
      <c r="Q692" s="17">
        <f>IF(G692&gt;300,(G692-10)*10+10+VLOOKUP(I692,Sheet5!E:G,3,FALSE),0)</f>
        <v>0</v>
      </c>
    </row>
    <row r="693" spans="1:17" s="10" customFormat="1" ht="16.5" customHeight="1">
      <c r="A693" s="10" t="s">
        <v>39</v>
      </c>
      <c r="B693" s="10">
        <f t="shared" si="92"/>
        <v>4206210</v>
      </c>
      <c r="C693" s="10" t="str">
        <f>CONCATENATE(VLOOKUP(F693,[1]源核类型!$A$2:$B$20,2,FALSE),"：位置",E693)</f>
        <v>终结：位置2</v>
      </c>
      <c r="D693" s="10">
        <v>4</v>
      </c>
      <c r="E693" s="10">
        <v>2</v>
      </c>
      <c r="F693" s="10">
        <v>6</v>
      </c>
      <c r="G693" s="10">
        <v>210</v>
      </c>
      <c r="H693" s="10">
        <v>1</v>
      </c>
      <c r="I693" s="10">
        <v>6</v>
      </c>
      <c r="J693" s="17">
        <f>IFERROR(INDEX(Sheet3!E:E,MATCH(C693,Sheet3!A:A,0)),(G693-10)*10+H693*100)</f>
        <v>2100</v>
      </c>
      <c r="K693" s="10">
        <v>0</v>
      </c>
      <c r="L693" s="10">
        <f>IFERROR(INDEX(Sheet3!G:G,MATCH(C693,Sheet3!A:A,0)),(G693-10)*10+20000)</f>
        <v>22000</v>
      </c>
      <c r="M693" s="10">
        <v>2</v>
      </c>
      <c r="N693" s="10">
        <f>VLOOKUP(M693,Sheet2!I:J,2,0)</f>
        <v>3500</v>
      </c>
      <c r="O693" s="10">
        <v>0</v>
      </c>
      <c r="P693" s="10">
        <f t="shared" si="95"/>
        <v>2</v>
      </c>
      <c r="Q693" s="17">
        <f>IF(G693&gt;300,(G693-10)*10+10+VLOOKUP(I693,Sheet5!E:G,3,FALSE),0)</f>
        <v>0</v>
      </c>
    </row>
    <row r="694" spans="1:17" s="10" customFormat="1" ht="16.5" customHeight="1">
      <c r="A694" s="10" t="s">
        <v>39</v>
      </c>
      <c r="B694" s="10">
        <f t="shared" si="92"/>
        <v>4206310</v>
      </c>
      <c r="C694" s="10" t="str">
        <f>CONCATENATE(VLOOKUP(F694,[1]源核类型!$A$2:$B$20,2,FALSE),"：位置",E694)</f>
        <v>终结：位置2</v>
      </c>
      <c r="D694" s="10">
        <v>4</v>
      </c>
      <c r="E694" s="10">
        <v>2</v>
      </c>
      <c r="F694" s="10">
        <v>6</v>
      </c>
      <c r="G694" s="10">
        <v>310</v>
      </c>
      <c r="H694" s="10">
        <v>1</v>
      </c>
      <c r="I694" s="10">
        <v>6</v>
      </c>
      <c r="J694" s="17">
        <f>IFERROR(INDEX(Sheet3!E:E,MATCH(C694,Sheet3!A:A,0)),(G694-10)*10+H694*100)</f>
        <v>3100</v>
      </c>
      <c r="K694" s="10">
        <v>0</v>
      </c>
      <c r="L694" s="10">
        <f>IFERROR(INDEX(Sheet3!G:G,MATCH(C694,Sheet3!A:A,0)),(G694-10)*10+20000)</f>
        <v>23000</v>
      </c>
      <c r="M694" s="10">
        <v>3</v>
      </c>
      <c r="N694" s="10">
        <f>VLOOKUP(M694,Sheet2!I:J,2,0)</f>
        <v>4000</v>
      </c>
      <c r="O694" s="10">
        <v>0</v>
      </c>
      <c r="P694" s="10">
        <f t="shared" si="95"/>
        <v>3</v>
      </c>
      <c r="Q694" s="17">
        <f>IF(G694&gt;300,(G694-10)*10+10+VLOOKUP(I694,Sheet5!E:G,3,FALSE),0)</f>
        <v>3010</v>
      </c>
    </row>
    <row r="695" spans="1:17" s="10" customFormat="1" ht="16.5" customHeight="1">
      <c r="A695" s="10" t="s">
        <v>39</v>
      </c>
      <c r="B695" s="10">
        <f t="shared" si="92"/>
        <v>4206410</v>
      </c>
      <c r="C695" s="10" t="str">
        <f>CONCATENATE(VLOOKUP(F695,[1]源核类型!$A$2:$B$20,2,FALSE),"：位置",E695)</f>
        <v>终结：位置2</v>
      </c>
      <c r="D695" s="10">
        <v>4</v>
      </c>
      <c r="E695" s="10">
        <v>2</v>
      </c>
      <c r="F695" s="10">
        <v>6</v>
      </c>
      <c r="G695" s="10">
        <v>410</v>
      </c>
      <c r="H695" s="10">
        <v>1</v>
      </c>
      <c r="I695" s="10">
        <v>6</v>
      </c>
      <c r="J695" s="17">
        <f>IFERROR(INDEX(Sheet3!E:E,MATCH(C695,Sheet3!A:A,0)),(G695-10)*10+H695*100)</f>
        <v>4100</v>
      </c>
      <c r="K695" s="10">
        <v>0</v>
      </c>
      <c r="L695" s="10">
        <f>IFERROR(INDEX(Sheet3!G:G,MATCH(C695,Sheet3!A:A,0)),(G695-10)*10+20000)</f>
        <v>24000</v>
      </c>
      <c r="M695" s="10">
        <v>4</v>
      </c>
      <c r="N695" s="10">
        <f>VLOOKUP(M695,Sheet2!I:J,2,0)</f>
        <v>4500</v>
      </c>
      <c r="O695" s="10">
        <v>0</v>
      </c>
      <c r="P695" s="10">
        <f t="shared" si="95"/>
        <v>4</v>
      </c>
      <c r="Q695" s="17">
        <f>IF(G695&gt;300,(G695-10)*10+10+VLOOKUP(I695,Sheet5!E:G,3,FALSE),0)</f>
        <v>4010</v>
      </c>
    </row>
    <row r="696" spans="1:17" s="10" customFormat="1" ht="16.5" customHeight="1">
      <c r="A696" s="10" t="s">
        <v>39</v>
      </c>
      <c r="B696" s="10">
        <f t="shared" si="92"/>
        <v>4206510</v>
      </c>
      <c r="C696" s="10" t="str">
        <f>CONCATENATE(VLOOKUP(F696,[1]源核类型!$A$2:$B$20,2,FALSE),"：位置",E696)</f>
        <v>终结：位置2</v>
      </c>
      <c r="D696" s="10">
        <v>4</v>
      </c>
      <c r="E696" s="10">
        <v>2</v>
      </c>
      <c r="F696" s="10">
        <v>6</v>
      </c>
      <c r="G696" s="10">
        <v>510</v>
      </c>
      <c r="H696" s="10">
        <v>1</v>
      </c>
      <c r="I696" s="10">
        <v>6</v>
      </c>
      <c r="J696" s="17">
        <f>IFERROR(INDEX(Sheet3!E:E,MATCH(C696,Sheet3!A:A,0)),(G696-10)*10+H696*100)</f>
        <v>5100</v>
      </c>
      <c r="K696" s="10">
        <v>0</v>
      </c>
      <c r="L696" s="10">
        <f>IFERROR(INDEX(Sheet3!G:G,MATCH(C696,Sheet3!A:A,0)),(G696-10)*10+20000)</f>
        <v>25000</v>
      </c>
      <c r="M696" s="10">
        <v>5</v>
      </c>
      <c r="N696" s="10">
        <f>VLOOKUP(M696,Sheet2!I:J,2,0)</f>
        <v>5000</v>
      </c>
      <c r="O696" s="10">
        <v>0</v>
      </c>
      <c r="P696" s="10">
        <f t="shared" si="95"/>
        <v>5</v>
      </c>
      <c r="Q696" s="17">
        <f>IF(G696&gt;300,(G696-10)*10+10+VLOOKUP(I696,Sheet5!E:G,3,FALSE),0)</f>
        <v>5010</v>
      </c>
    </row>
    <row r="697" spans="1:17" s="10" customFormat="1" ht="16.5" customHeight="1">
      <c r="A697" s="10" t="s">
        <v>39</v>
      </c>
      <c r="B697" s="10">
        <f t="shared" si="92"/>
        <v>4306110</v>
      </c>
      <c r="C697" s="10" t="str">
        <f>CONCATENATE(VLOOKUP(F697,[1]源核类型!$A$2:$B$20,2,FALSE),"：位置",E697)</f>
        <v>终结：位置3</v>
      </c>
      <c r="D697" s="10">
        <v>4</v>
      </c>
      <c r="E697" s="10">
        <v>3</v>
      </c>
      <c r="F697" s="10">
        <v>6</v>
      </c>
      <c r="G697" s="10">
        <v>110</v>
      </c>
      <c r="H697" s="10">
        <v>2</v>
      </c>
      <c r="I697" s="10">
        <v>6</v>
      </c>
      <c r="J697" s="17">
        <f>IFERROR(INDEX(Sheet3!E:E,MATCH(C697,Sheet3!A:A,0)),(G697-10)*10+H697*100)</f>
        <v>1200</v>
      </c>
      <c r="K697" s="10">
        <v>0</v>
      </c>
      <c r="L697" s="10">
        <f>IFERROR(INDEX(Sheet3!G:G,MATCH(C697,Sheet3!A:A,0)),(G697-10)*10+20000)</f>
        <v>21000</v>
      </c>
      <c r="M697" s="10">
        <v>1</v>
      </c>
      <c r="N697" s="10">
        <f>VLOOKUP(M697,Sheet2!I:J,2,0)</f>
        <v>3000</v>
      </c>
      <c r="O697" s="10">
        <v>0</v>
      </c>
      <c r="P697" s="10">
        <f t="shared" si="95"/>
        <v>1</v>
      </c>
      <c r="Q697" s="17">
        <f>IF(G697&gt;300,(G697-10)*10+10+VLOOKUP(I697,Sheet5!E:G,3,FALSE),0)</f>
        <v>0</v>
      </c>
    </row>
    <row r="698" spans="1:17" s="10" customFormat="1" ht="16.5" customHeight="1">
      <c r="A698" s="10" t="s">
        <v>39</v>
      </c>
      <c r="B698" s="10">
        <f t="shared" si="92"/>
        <v>4306210</v>
      </c>
      <c r="C698" s="10" t="str">
        <f>CONCATENATE(VLOOKUP(F698,[1]源核类型!$A$2:$B$20,2,FALSE),"：位置",E698)</f>
        <v>终结：位置3</v>
      </c>
      <c r="D698" s="10">
        <v>4</v>
      </c>
      <c r="E698" s="10">
        <v>3</v>
      </c>
      <c r="F698" s="10">
        <v>6</v>
      </c>
      <c r="G698" s="10">
        <v>210</v>
      </c>
      <c r="H698" s="10">
        <v>2</v>
      </c>
      <c r="I698" s="10">
        <v>6</v>
      </c>
      <c r="J698" s="17">
        <f>IFERROR(INDEX(Sheet3!E:E,MATCH(C698,Sheet3!A:A,0)),(G698-10)*10+H698*100)</f>
        <v>2200</v>
      </c>
      <c r="K698" s="10">
        <v>0</v>
      </c>
      <c r="L698" s="10">
        <f>IFERROR(INDEX(Sheet3!G:G,MATCH(C698,Sheet3!A:A,0)),(G698-10)*10+20000)</f>
        <v>22000</v>
      </c>
      <c r="M698" s="10">
        <v>2</v>
      </c>
      <c r="N698" s="10">
        <f>VLOOKUP(M698,Sheet2!I:J,2,0)</f>
        <v>3500</v>
      </c>
      <c r="O698" s="10">
        <v>0</v>
      </c>
      <c r="P698" s="10">
        <f t="shared" si="95"/>
        <v>2</v>
      </c>
      <c r="Q698" s="17">
        <f>IF(G698&gt;300,(G698-10)*10+10+VLOOKUP(I698,Sheet5!E:G,3,FALSE),0)</f>
        <v>0</v>
      </c>
    </row>
    <row r="699" spans="1:17" s="10" customFormat="1" ht="16.5" customHeight="1">
      <c r="A699" s="10" t="s">
        <v>39</v>
      </c>
      <c r="B699" s="10">
        <f t="shared" si="92"/>
        <v>4306310</v>
      </c>
      <c r="C699" s="10" t="str">
        <f>CONCATENATE(VLOOKUP(F699,[1]源核类型!$A$2:$B$20,2,FALSE),"：位置",E699)</f>
        <v>终结：位置3</v>
      </c>
      <c r="D699" s="10">
        <v>4</v>
      </c>
      <c r="E699" s="10">
        <v>3</v>
      </c>
      <c r="F699" s="10">
        <v>6</v>
      </c>
      <c r="G699" s="10">
        <v>310</v>
      </c>
      <c r="H699" s="10">
        <v>2</v>
      </c>
      <c r="I699" s="10">
        <v>6</v>
      </c>
      <c r="J699" s="17">
        <f>IFERROR(INDEX(Sheet3!E:E,MATCH(C699,Sheet3!A:A,0)),(G699-10)*10+H699*100)</f>
        <v>3200</v>
      </c>
      <c r="K699" s="10">
        <v>0</v>
      </c>
      <c r="L699" s="10">
        <f>IFERROR(INDEX(Sheet3!G:G,MATCH(C699,Sheet3!A:A,0)),(G699-10)*10+20000)</f>
        <v>23000</v>
      </c>
      <c r="M699" s="10">
        <v>3</v>
      </c>
      <c r="N699" s="10">
        <f>VLOOKUP(M699,Sheet2!I:J,2,0)</f>
        <v>4000</v>
      </c>
      <c r="O699" s="10">
        <v>0</v>
      </c>
      <c r="P699" s="10">
        <f t="shared" si="95"/>
        <v>3</v>
      </c>
      <c r="Q699" s="17">
        <f>IF(G699&gt;300,(G699-10)*10+10+VLOOKUP(I699,Sheet5!E:G,3,FALSE),0)</f>
        <v>3010</v>
      </c>
    </row>
    <row r="700" spans="1:17" s="10" customFormat="1" ht="16.5" customHeight="1">
      <c r="A700" s="10" t="s">
        <v>39</v>
      </c>
      <c r="B700" s="10">
        <f t="shared" si="92"/>
        <v>4306410</v>
      </c>
      <c r="C700" s="10" t="str">
        <f>CONCATENATE(VLOOKUP(F700,[1]源核类型!$A$2:$B$20,2,FALSE),"：位置",E700)</f>
        <v>终结：位置3</v>
      </c>
      <c r="D700" s="10">
        <v>4</v>
      </c>
      <c r="E700" s="10">
        <v>3</v>
      </c>
      <c r="F700" s="10">
        <v>6</v>
      </c>
      <c r="G700" s="10">
        <v>410</v>
      </c>
      <c r="H700" s="10">
        <v>2</v>
      </c>
      <c r="I700" s="10">
        <v>6</v>
      </c>
      <c r="J700" s="17">
        <f>IFERROR(INDEX(Sheet3!E:E,MATCH(C700,Sheet3!A:A,0)),(G700-10)*10+H700*100)</f>
        <v>4200</v>
      </c>
      <c r="K700" s="10">
        <v>0</v>
      </c>
      <c r="L700" s="10">
        <f>IFERROR(INDEX(Sheet3!G:G,MATCH(C700,Sheet3!A:A,0)),(G700-10)*10+20000)</f>
        <v>24000</v>
      </c>
      <c r="M700" s="10">
        <v>4</v>
      </c>
      <c r="N700" s="10">
        <f>VLOOKUP(M700,Sheet2!I:J,2,0)</f>
        <v>4500</v>
      </c>
      <c r="O700" s="10">
        <v>0</v>
      </c>
      <c r="P700" s="10">
        <f t="shared" si="95"/>
        <v>4</v>
      </c>
      <c r="Q700" s="17">
        <f>IF(G700&gt;300,(G700-10)*10+10+VLOOKUP(I700,Sheet5!E:G,3,FALSE),0)</f>
        <v>4010</v>
      </c>
    </row>
    <row r="701" spans="1:17" s="10" customFormat="1" ht="16.5" customHeight="1">
      <c r="A701" s="10" t="s">
        <v>39</v>
      </c>
      <c r="B701" s="10">
        <f t="shared" si="92"/>
        <v>4306510</v>
      </c>
      <c r="C701" s="10" t="str">
        <f>CONCATENATE(VLOOKUP(F701,[1]源核类型!$A$2:$B$20,2,FALSE),"：位置",E701)</f>
        <v>终结：位置3</v>
      </c>
      <c r="D701" s="10">
        <v>4</v>
      </c>
      <c r="E701" s="10">
        <v>3</v>
      </c>
      <c r="F701" s="10">
        <v>6</v>
      </c>
      <c r="G701" s="10">
        <v>510</v>
      </c>
      <c r="H701" s="10">
        <v>2</v>
      </c>
      <c r="I701" s="10">
        <v>6</v>
      </c>
      <c r="J701" s="17">
        <f>IFERROR(INDEX(Sheet3!E:E,MATCH(C701,Sheet3!A:A,0)),(G701-10)*10+H701*100)</f>
        <v>5200</v>
      </c>
      <c r="K701" s="10">
        <v>0</v>
      </c>
      <c r="L701" s="10">
        <f>IFERROR(INDEX(Sheet3!G:G,MATCH(C701,Sheet3!A:A,0)),(G701-10)*10+20000)</f>
        <v>25000</v>
      </c>
      <c r="M701" s="10">
        <v>5</v>
      </c>
      <c r="N701" s="10">
        <f>VLOOKUP(M701,Sheet2!I:J,2,0)</f>
        <v>5000</v>
      </c>
      <c r="O701" s="10">
        <v>0</v>
      </c>
      <c r="P701" s="10">
        <f t="shared" si="95"/>
        <v>5</v>
      </c>
      <c r="Q701" s="17">
        <f>IF(G701&gt;300,(G701-10)*10+10+VLOOKUP(I701,Sheet5!E:G,3,FALSE),0)</f>
        <v>5010</v>
      </c>
    </row>
    <row r="702" spans="1:17" s="10" customFormat="1" ht="16.5" customHeight="1">
      <c r="A702" s="10" t="s">
        <v>39</v>
      </c>
      <c r="B702" s="10">
        <f t="shared" si="92"/>
        <v>4406110</v>
      </c>
      <c r="C702" s="10" t="str">
        <f>CONCATENATE(VLOOKUP(F702,[1]源核类型!$A$2:$B$20,2,FALSE),"：位置",E702)</f>
        <v>终结：位置4</v>
      </c>
      <c r="D702" s="10">
        <v>4</v>
      </c>
      <c r="E702" s="10">
        <v>4</v>
      </c>
      <c r="F702" s="10">
        <v>6</v>
      </c>
      <c r="G702" s="10">
        <v>110</v>
      </c>
      <c r="H702" s="10">
        <v>3</v>
      </c>
      <c r="I702" s="10">
        <v>6</v>
      </c>
      <c r="J702" s="17">
        <f>IFERROR(INDEX(Sheet3!E:E,MATCH(C702,Sheet3!A:A,0)),(G702-10)*10+H702*100)</f>
        <v>1300</v>
      </c>
      <c r="K702" s="10">
        <v>0</v>
      </c>
      <c r="L702" s="10">
        <f>IFERROR(INDEX(Sheet3!G:G,MATCH(C702,Sheet3!A:A,0)),(G702-10)*10+20000)</f>
        <v>21000</v>
      </c>
      <c r="M702" s="10">
        <v>1</v>
      </c>
      <c r="N702" s="10">
        <f>VLOOKUP(M702,Sheet2!I:J,2,0)</f>
        <v>3000</v>
      </c>
      <c r="O702" s="10">
        <v>0</v>
      </c>
      <c r="P702" s="10">
        <f t="shared" si="95"/>
        <v>1</v>
      </c>
      <c r="Q702" s="17">
        <f>IF(G702&gt;300,(G702-10)*10+10+VLOOKUP(I702,Sheet5!E:G,3,FALSE),0)</f>
        <v>0</v>
      </c>
    </row>
    <row r="703" spans="1:17" s="10" customFormat="1" ht="16.5" customHeight="1">
      <c r="A703" s="10" t="s">
        <v>39</v>
      </c>
      <c r="B703" s="10">
        <f t="shared" si="92"/>
        <v>4406210</v>
      </c>
      <c r="C703" s="10" t="str">
        <f>CONCATENATE(VLOOKUP(F703,[1]源核类型!$A$2:$B$20,2,FALSE),"：位置",E703)</f>
        <v>终结：位置4</v>
      </c>
      <c r="D703" s="10">
        <v>4</v>
      </c>
      <c r="E703" s="10">
        <v>4</v>
      </c>
      <c r="F703" s="10">
        <v>6</v>
      </c>
      <c r="G703" s="10">
        <v>210</v>
      </c>
      <c r="H703" s="10">
        <v>3</v>
      </c>
      <c r="I703" s="10">
        <v>6</v>
      </c>
      <c r="J703" s="17">
        <f>IFERROR(INDEX(Sheet3!E:E,MATCH(C703,Sheet3!A:A,0)),(G703-10)*10+H703*100)</f>
        <v>2300</v>
      </c>
      <c r="K703" s="10">
        <v>0</v>
      </c>
      <c r="L703" s="10">
        <f>IFERROR(INDEX(Sheet3!G:G,MATCH(C703,Sheet3!A:A,0)),(G703-10)*10+20000)</f>
        <v>22000</v>
      </c>
      <c r="M703" s="10">
        <v>2</v>
      </c>
      <c r="N703" s="10">
        <f>VLOOKUP(M703,Sheet2!I:J,2,0)</f>
        <v>3500</v>
      </c>
      <c r="O703" s="10">
        <v>0</v>
      </c>
      <c r="P703" s="10">
        <f t="shared" si="95"/>
        <v>2</v>
      </c>
      <c r="Q703" s="17">
        <f>IF(G703&gt;300,(G703-10)*10+10+VLOOKUP(I703,Sheet5!E:G,3,FALSE),0)</f>
        <v>0</v>
      </c>
    </row>
    <row r="704" spans="1:17" s="10" customFormat="1" ht="16.5" customHeight="1">
      <c r="A704" s="10" t="s">
        <v>39</v>
      </c>
      <c r="B704" s="10">
        <f t="shared" si="92"/>
        <v>4406310</v>
      </c>
      <c r="C704" s="10" t="str">
        <f>CONCATENATE(VLOOKUP(F704,[1]源核类型!$A$2:$B$20,2,FALSE),"：位置",E704)</f>
        <v>终结：位置4</v>
      </c>
      <c r="D704" s="10">
        <v>4</v>
      </c>
      <c r="E704" s="10">
        <v>4</v>
      </c>
      <c r="F704" s="10">
        <v>6</v>
      </c>
      <c r="G704" s="10">
        <v>310</v>
      </c>
      <c r="H704" s="10">
        <v>3</v>
      </c>
      <c r="I704" s="10">
        <v>6</v>
      </c>
      <c r="J704" s="17">
        <f>IFERROR(INDEX(Sheet3!E:E,MATCH(C704,Sheet3!A:A,0)),(G704-10)*10+H704*100)</f>
        <v>3300</v>
      </c>
      <c r="K704" s="10">
        <v>0</v>
      </c>
      <c r="L704" s="10">
        <f>IFERROR(INDEX(Sheet3!G:G,MATCH(C704,Sheet3!A:A,0)),(G704-10)*10+20000)</f>
        <v>23000</v>
      </c>
      <c r="M704" s="10">
        <v>3</v>
      </c>
      <c r="N704" s="10">
        <f>VLOOKUP(M704,Sheet2!I:J,2,0)</f>
        <v>4000</v>
      </c>
      <c r="O704" s="10">
        <v>0</v>
      </c>
      <c r="P704" s="10">
        <f t="shared" si="95"/>
        <v>3</v>
      </c>
      <c r="Q704" s="17">
        <f>IF(G704&gt;300,(G704-10)*10+10+VLOOKUP(I704,Sheet5!E:G,3,FALSE),0)</f>
        <v>3010</v>
      </c>
    </row>
    <row r="705" spans="1:17" s="10" customFormat="1" ht="16.5" customHeight="1">
      <c r="A705" s="10" t="s">
        <v>39</v>
      </c>
      <c r="B705" s="10">
        <f t="shared" si="92"/>
        <v>4406410</v>
      </c>
      <c r="C705" s="10" t="str">
        <f>CONCATENATE(VLOOKUP(F705,[1]源核类型!$A$2:$B$20,2,FALSE),"：位置",E705)</f>
        <v>终结：位置4</v>
      </c>
      <c r="D705" s="10">
        <v>4</v>
      </c>
      <c r="E705" s="10">
        <v>4</v>
      </c>
      <c r="F705" s="10">
        <v>6</v>
      </c>
      <c r="G705" s="10">
        <v>410</v>
      </c>
      <c r="H705" s="10">
        <v>3</v>
      </c>
      <c r="I705" s="10">
        <v>6</v>
      </c>
      <c r="J705" s="17">
        <f>IFERROR(INDEX(Sheet3!E:E,MATCH(C705,Sheet3!A:A,0)),(G705-10)*10+H705*100)</f>
        <v>4300</v>
      </c>
      <c r="K705" s="10">
        <v>0</v>
      </c>
      <c r="L705" s="10">
        <f>IFERROR(INDEX(Sheet3!G:G,MATCH(C705,Sheet3!A:A,0)),(G705-10)*10+20000)</f>
        <v>24000</v>
      </c>
      <c r="M705" s="10">
        <v>4</v>
      </c>
      <c r="N705" s="10">
        <f>VLOOKUP(M705,Sheet2!I:J,2,0)</f>
        <v>4500</v>
      </c>
      <c r="O705" s="10">
        <v>0</v>
      </c>
      <c r="P705" s="10">
        <f t="shared" si="95"/>
        <v>4</v>
      </c>
      <c r="Q705" s="17">
        <f>IF(G705&gt;300,(G705-10)*10+10+VLOOKUP(I705,Sheet5!E:G,3,FALSE),0)</f>
        <v>4010</v>
      </c>
    </row>
    <row r="706" spans="1:17" s="10" customFormat="1" ht="16.5" customHeight="1">
      <c r="A706" s="10" t="s">
        <v>39</v>
      </c>
      <c r="B706" s="10">
        <f t="shared" si="92"/>
        <v>4406510</v>
      </c>
      <c r="C706" s="10" t="str">
        <f>CONCATENATE(VLOOKUP(F706,[1]源核类型!$A$2:$B$20,2,FALSE),"：位置",E706)</f>
        <v>终结：位置4</v>
      </c>
      <c r="D706" s="10">
        <v>4</v>
      </c>
      <c r="E706" s="10">
        <v>4</v>
      </c>
      <c r="F706" s="10">
        <v>6</v>
      </c>
      <c r="G706" s="10">
        <v>510</v>
      </c>
      <c r="H706" s="10">
        <v>3</v>
      </c>
      <c r="I706" s="10">
        <v>6</v>
      </c>
      <c r="J706" s="17">
        <f>IFERROR(INDEX(Sheet3!E:E,MATCH(C706,Sheet3!A:A,0)),(G706-10)*10+H706*100)</f>
        <v>5300</v>
      </c>
      <c r="K706" s="10">
        <v>0</v>
      </c>
      <c r="L706" s="10">
        <f>IFERROR(INDEX(Sheet3!G:G,MATCH(C706,Sheet3!A:A,0)),(G706-10)*10+20000)</f>
        <v>25000</v>
      </c>
      <c r="M706" s="10">
        <v>5</v>
      </c>
      <c r="N706" s="10">
        <f>VLOOKUP(M706,Sheet2!I:J,2,0)</f>
        <v>5000</v>
      </c>
      <c r="O706" s="10">
        <v>0</v>
      </c>
      <c r="P706" s="10">
        <f t="shared" si="95"/>
        <v>5</v>
      </c>
      <c r="Q706" s="17">
        <f>IF(G706&gt;300,(G706-10)*10+10+VLOOKUP(I706,Sheet5!E:G,3,FALSE),0)</f>
        <v>5010</v>
      </c>
    </row>
    <row r="707" spans="1:17" s="10" customFormat="1" ht="16.5" customHeight="1">
      <c r="A707" s="10" t="s">
        <v>39</v>
      </c>
      <c r="B707" s="10">
        <f t="shared" si="92"/>
        <v>4207110</v>
      </c>
      <c r="C707" s="10" t="str">
        <f>CONCATENATE(VLOOKUP(F707,[1]源核类型!$A$2:$B$20,2,FALSE),"：位置",E707)</f>
        <v>破甲：位置2</v>
      </c>
      <c r="D707" s="10">
        <v>4</v>
      </c>
      <c r="E707" s="10">
        <v>2</v>
      </c>
      <c r="F707" s="10">
        <v>7</v>
      </c>
      <c r="G707" s="10">
        <v>110</v>
      </c>
      <c r="H707" s="10">
        <v>1</v>
      </c>
      <c r="I707" s="10">
        <v>7</v>
      </c>
      <c r="J707" s="17">
        <f>IFERROR(INDEX(Sheet3!E:E,MATCH(C707,Sheet3!A:A,0)),(G707-10)*10+H707*100)</f>
        <v>1100</v>
      </c>
      <c r="K707" s="10">
        <v>0</v>
      </c>
      <c r="L707" s="10">
        <f>IFERROR(INDEX(Sheet3!G:G,MATCH(C707,Sheet3!A:A,0)),(G707-10)*10+20000)</f>
        <v>21000</v>
      </c>
      <c r="M707" s="10">
        <v>1</v>
      </c>
      <c r="N707" s="10">
        <f>VLOOKUP(M707,Sheet2!I:J,2,0)</f>
        <v>3000</v>
      </c>
      <c r="O707" s="10">
        <v>0</v>
      </c>
      <c r="P707" s="10">
        <f t="shared" si="95"/>
        <v>1</v>
      </c>
      <c r="Q707" s="17">
        <f>IF(G707&gt;300,(G707-10)*10+10+VLOOKUP(I707,Sheet5!E:G,3,FALSE),0)</f>
        <v>0</v>
      </c>
    </row>
    <row r="708" spans="1:17" s="10" customFormat="1" ht="16.5" customHeight="1">
      <c r="A708" s="10" t="s">
        <v>39</v>
      </c>
      <c r="B708" s="10">
        <f t="shared" si="92"/>
        <v>4207210</v>
      </c>
      <c r="C708" s="10" t="str">
        <f>CONCATENATE(VLOOKUP(F708,[1]源核类型!$A$2:$B$20,2,FALSE),"：位置",E708)</f>
        <v>破甲：位置2</v>
      </c>
      <c r="D708" s="10">
        <v>4</v>
      </c>
      <c r="E708" s="10">
        <v>2</v>
      </c>
      <c r="F708" s="10">
        <v>7</v>
      </c>
      <c r="G708" s="10">
        <v>210</v>
      </c>
      <c r="H708" s="10">
        <v>1</v>
      </c>
      <c r="I708" s="10">
        <v>7</v>
      </c>
      <c r="J708" s="17">
        <f>IFERROR(INDEX(Sheet3!E:E,MATCH(C708,Sheet3!A:A,0)),(G708-10)*10+H708*100)</f>
        <v>2100</v>
      </c>
      <c r="K708" s="10">
        <v>0</v>
      </c>
      <c r="L708" s="10">
        <f>IFERROR(INDEX(Sheet3!G:G,MATCH(C708,Sheet3!A:A,0)),(G708-10)*10+20000)</f>
        <v>22000</v>
      </c>
      <c r="M708" s="10">
        <v>2</v>
      </c>
      <c r="N708" s="10">
        <f>VLOOKUP(M708,Sheet2!I:J,2,0)</f>
        <v>3500</v>
      </c>
      <c r="O708" s="10">
        <v>0</v>
      </c>
      <c r="P708" s="10">
        <f t="shared" si="95"/>
        <v>2</v>
      </c>
      <c r="Q708" s="17">
        <f>IF(G708&gt;300,(G708-10)*10+10+VLOOKUP(I708,Sheet5!E:G,3,FALSE),0)</f>
        <v>0</v>
      </c>
    </row>
    <row r="709" spans="1:17" s="10" customFormat="1" ht="16.5" customHeight="1">
      <c r="A709" s="10" t="s">
        <v>39</v>
      </c>
      <c r="B709" s="10">
        <f t="shared" si="92"/>
        <v>4207310</v>
      </c>
      <c r="C709" s="10" t="str">
        <f>CONCATENATE(VLOOKUP(F709,[1]源核类型!$A$2:$B$20,2,FALSE),"：位置",E709)</f>
        <v>破甲：位置2</v>
      </c>
      <c r="D709" s="10">
        <v>4</v>
      </c>
      <c r="E709" s="10">
        <v>2</v>
      </c>
      <c r="F709" s="10">
        <v>7</v>
      </c>
      <c r="G709" s="10">
        <v>310</v>
      </c>
      <c r="H709" s="10">
        <v>1</v>
      </c>
      <c r="I709" s="10">
        <v>7</v>
      </c>
      <c r="J709" s="17">
        <f>IFERROR(INDEX(Sheet3!E:E,MATCH(C709,Sheet3!A:A,0)),(G709-10)*10+H709*100)</f>
        <v>3100</v>
      </c>
      <c r="K709" s="10">
        <v>0</v>
      </c>
      <c r="L709" s="10">
        <f>IFERROR(INDEX(Sheet3!G:G,MATCH(C709,Sheet3!A:A,0)),(G709-10)*10+20000)</f>
        <v>23000</v>
      </c>
      <c r="M709" s="10">
        <v>3</v>
      </c>
      <c r="N709" s="10">
        <f>VLOOKUP(M709,Sheet2!I:J,2,0)</f>
        <v>4000</v>
      </c>
      <c r="O709" s="10">
        <v>0</v>
      </c>
      <c r="P709" s="10">
        <f t="shared" si="95"/>
        <v>3</v>
      </c>
      <c r="Q709" s="17">
        <f>IF(G709&gt;300,(G709-10)*10+10+VLOOKUP(I709,Sheet5!E:G,3,FALSE),0)</f>
        <v>3010</v>
      </c>
    </row>
    <row r="710" spans="1:17" s="10" customFormat="1" ht="16.5" customHeight="1">
      <c r="A710" s="10" t="s">
        <v>39</v>
      </c>
      <c r="B710" s="10">
        <f t="shared" si="92"/>
        <v>4207410</v>
      </c>
      <c r="C710" s="10" t="str">
        <f>CONCATENATE(VLOOKUP(F710,[1]源核类型!$A$2:$B$20,2,FALSE),"：位置",E710)</f>
        <v>破甲：位置2</v>
      </c>
      <c r="D710" s="10">
        <v>4</v>
      </c>
      <c r="E710" s="10">
        <v>2</v>
      </c>
      <c r="F710" s="10">
        <v>7</v>
      </c>
      <c r="G710" s="10">
        <v>410</v>
      </c>
      <c r="H710" s="10">
        <v>1</v>
      </c>
      <c r="I710" s="10">
        <v>7</v>
      </c>
      <c r="J710" s="17">
        <f>IFERROR(INDEX(Sheet3!E:E,MATCH(C710,Sheet3!A:A,0)),(G710-10)*10+H710*100)</f>
        <v>4100</v>
      </c>
      <c r="K710" s="10">
        <v>0</v>
      </c>
      <c r="L710" s="10">
        <f>IFERROR(INDEX(Sheet3!G:G,MATCH(C710,Sheet3!A:A,0)),(G710-10)*10+20000)</f>
        <v>24000</v>
      </c>
      <c r="M710" s="10">
        <v>4</v>
      </c>
      <c r="N710" s="10">
        <f>VLOOKUP(M710,Sheet2!I:J,2,0)</f>
        <v>4500</v>
      </c>
      <c r="O710" s="10">
        <v>0</v>
      </c>
      <c r="P710" s="10">
        <f t="shared" si="95"/>
        <v>4</v>
      </c>
      <c r="Q710" s="17">
        <f>IF(G710&gt;300,(G710-10)*10+10+VLOOKUP(I710,Sheet5!E:G,3,FALSE),0)</f>
        <v>4010</v>
      </c>
    </row>
    <row r="711" spans="1:17" s="10" customFormat="1" ht="16.5" customHeight="1">
      <c r="A711" s="10" t="s">
        <v>39</v>
      </c>
      <c r="B711" s="10">
        <f t="shared" ref="B711:B775" si="96">D711*1000000+E711*100000+F711*1000+G711</f>
        <v>4207510</v>
      </c>
      <c r="C711" s="10" t="str">
        <f>CONCATENATE(VLOOKUP(F711,[1]源核类型!$A$2:$B$20,2,FALSE),"：位置",E711)</f>
        <v>破甲：位置2</v>
      </c>
      <c r="D711" s="10">
        <v>4</v>
      </c>
      <c r="E711" s="10">
        <v>2</v>
      </c>
      <c r="F711" s="10">
        <v>7</v>
      </c>
      <c r="G711" s="10">
        <v>510</v>
      </c>
      <c r="H711" s="10">
        <v>1</v>
      </c>
      <c r="I711" s="10">
        <v>7</v>
      </c>
      <c r="J711" s="17">
        <f>IFERROR(INDEX(Sheet3!E:E,MATCH(C711,Sheet3!A:A,0)),(G711-10)*10+H711*100)</f>
        <v>5100</v>
      </c>
      <c r="K711" s="10">
        <v>0</v>
      </c>
      <c r="L711" s="10">
        <f>IFERROR(INDEX(Sheet3!G:G,MATCH(C711,Sheet3!A:A,0)),(G711-10)*10+20000)</f>
        <v>25000</v>
      </c>
      <c r="M711" s="10">
        <v>5</v>
      </c>
      <c r="N711" s="10">
        <f>VLOOKUP(M711,Sheet2!I:J,2,0)</f>
        <v>5000</v>
      </c>
      <c r="O711" s="10">
        <v>0</v>
      </c>
      <c r="P711" s="10">
        <f t="shared" si="95"/>
        <v>5</v>
      </c>
      <c r="Q711" s="17">
        <f>IF(G711&gt;300,(G711-10)*10+10+VLOOKUP(I711,Sheet5!E:G,3,FALSE),0)</f>
        <v>5010</v>
      </c>
    </row>
    <row r="712" spans="1:17" s="10" customFormat="1" ht="16.5" customHeight="1">
      <c r="A712" s="10" t="s">
        <v>39</v>
      </c>
      <c r="B712" s="10">
        <f t="shared" si="96"/>
        <v>4307110</v>
      </c>
      <c r="C712" s="10" t="str">
        <f>CONCATENATE(VLOOKUP(F712,[1]源核类型!$A$2:$B$20,2,FALSE),"：位置",E712)</f>
        <v>破甲：位置3</v>
      </c>
      <c r="D712" s="10">
        <v>4</v>
      </c>
      <c r="E712" s="10">
        <v>3</v>
      </c>
      <c r="F712" s="10">
        <v>7</v>
      </c>
      <c r="G712" s="10">
        <v>110</v>
      </c>
      <c r="H712" s="10">
        <v>2</v>
      </c>
      <c r="I712" s="10">
        <v>7</v>
      </c>
      <c r="J712" s="17">
        <f>IFERROR(INDEX(Sheet3!E:E,MATCH(C712,Sheet3!A:A,0)),(G712-10)*10+H712*100)</f>
        <v>1200</v>
      </c>
      <c r="K712" s="10">
        <v>0</v>
      </c>
      <c r="L712" s="10">
        <f>IFERROR(INDEX(Sheet3!G:G,MATCH(C712,Sheet3!A:A,0)),(G712-10)*10+20000)</f>
        <v>21000</v>
      </c>
      <c r="M712" s="10">
        <v>1</v>
      </c>
      <c r="N712" s="10">
        <f>VLOOKUP(M712,Sheet2!I:J,2,0)</f>
        <v>3000</v>
      </c>
      <c r="O712" s="10">
        <v>0</v>
      </c>
      <c r="P712" s="10">
        <f t="shared" si="95"/>
        <v>1</v>
      </c>
      <c r="Q712" s="17">
        <f>IF(G712&gt;300,(G712-10)*10+10+VLOOKUP(I712,Sheet5!E:G,3,FALSE),0)</f>
        <v>0</v>
      </c>
    </row>
    <row r="713" spans="1:17" s="10" customFormat="1" ht="16.5" customHeight="1">
      <c r="A713" s="10" t="s">
        <v>39</v>
      </c>
      <c r="B713" s="10">
        <f t="shared" si="96"/>
        <v>4307210</v>
      </c>
      <c r="C713" s="10" t="str">
        <f>CONCATENATE(VLOOKUP(F713,[1]源核类型!$A$2:$B$20,2,FALSE),"：位置",E713)</f>
        <v>破甲：位置3</v>
      </c>
      <c r="D713" s="10">
        <v>4</v>
      </c>
      <c r="E713" s="10">
        <v>3</v>
      </c>
      <c r="F713" s="10">
        <v>7</v>
      </c>
      <c r="G713" s="10">
        <v>210</v>
      </c>
      <c r="H713" s="10">
        <v>2</v>
      </c>
      <c r="I713" s="10">
        <v>7</v>
      </c>
      <c r="J713" s="17">
        <f>IFERROR(INDEX(Sheet3!E:E,MATCH(C713,Sheet3!A:A,0)),(G713-10)*10+H713*100)</f>
        <v>2200</v>
      </c>
      <c r="K713" s="10">
        <v>0</v>
      </c>
      <c r="L713" s="10">
        <f>IFERROR(INDEX(Sheet3!G:G,MATCH(C713,Sheet3!A:A,0)),(G713-10)*10+20000)</f>
        <v>22000</v>
      </c>
      <c r="M713" s="10">
        <v>2</v>
      </c>
      <c r="N713" s="10">
        <f>VLOOKUP(M713,Sheet2!I:J,2,0)</f>
        <v>3500</v>
      </c>
      <c r="O713" s="10">
        <v>0</v>
      </c>
      <c r="P713" s="10">
        <f t="shared" si="95"/>
        <v>2</v>
      </c>
      <c r="Q713" s="17">
        <f>IF(G713&gt;300,(G713-10)*10+10+VLOOKUP(I713,Sheet5!E:G,3,FALSE),0)</f>
        <v>0</v>
      </c>
    </row>
    <row r="714" spans="1:17" s="10" customFormat="1" ht="16.5" customHeight="1">
      <c r="A714" s="10" t="s">
        <v>39</v>
      </c>
      <c r="B714" s="10">
        <f t="shared" si="96"/>
        <v>4307310</v>
      </c>
      <c r="C714" s="10" t="str">
        <f>CONCATENATE(VLOOKUP(F714,[1]源核类型!$A$2:$B$20,2,FALSE),"：位置",E714)</f>
        <v>破甲：位置3</v>
      </c>
      <c r="D714" s="10">
        <v>4</v>
      </c>
      <c r="E714" s="10">
        <v>3</v>
      </c>
      <c r="F714" s="10">
        <v>7</v>
      </c>
      <c r="G714" s="10">
        <v>310</v>
      </c>
      <c r="H714" s="10">
        <v>2</v>
      </c>
      <c r="I714" s="10">
        <v>7</v>
      </c>
      <c r="J714" s="17">
        <f>IFERROR(INDEX(Sheet3!E:E,MATCH(C714,Sheet3!A:A,0)),(G714-10)*10+H714*100)</f>
        <v>3200</v>
      </c>
      <c r="K714" s="10">
        <v>0</v>
      </c>
      <c r="L714" s="10">
        <f>IFERROR(INDEX(Sheet3!G:G,MATCH(C714,Sheet3!A:A,0)),(G714-10)*10+20000)</f>
        <v>23000</v>
      </c>
      <c r="M714" s="10">
        <v>3</v>
      </c>
      <c r="N714" s="10">
        <f>VLOOKUP(M714,Sheet2!I:J,2,0)</f>
        <v>4000</v>
      </c>
      <c r="O714" s="10">
        <v>0</v>
      </c>
      <c r="P714" s="10">
        <f t="shared" si="95"/>
        <v>3</v>
      </c>
      <c r="Q714" s="17">
        <f>IF(G714&gt;300,(G714-10)*10+10+VLOOKUP(I714,Sheet5!E:G,3,FALSE),0)</f>
        <v>3010</v>
      </c>
    </row>
    <row r="715" spans="1:17" s="10" customFormat="1" ht="16.5" customHeight="1">
      <c r="A715" s="10" t="s">
        <v>39</v>
      </c>
      <c r="B715" s="10">
        <f t="shared" si="96"/>
        <v>4307410</v>
      </c>
      <c r="C715" s="10" t="str">
        <f>CONCATENATE(VLOOKUP(F715,[1]源核类型!$A$2:$B$20,2,FALSE),"：位置",E715)</f>
        <v>破甲：位置3</v>
      </c>
      <c r="D715" s="10">
        <v>4</v>
      </c>
      <c r="E715" s="10">
        <v>3</v>
      </c>
      <c r="F715" s="10">
        <v>7</v>
      </c>
      <c r="G715" s="10">
        <v>410</v>
      </c>
      <c r="H715" s="10">
        <v>2</v>
      </c>
      <c r="I715" s="10">
        <v>7</v>
      </c>
      <c r="J715" s="17">
        <f>IFERROR(INDEX(Sheet3!E:E,MATCH(C715,Sheet3!A:A,0)),(G715-10)*10+H715*100)</f>
        <v>4200</v>
      </c>
      <c r="K715" s="10">
        <v>0</v>
      </c>
      <c r="L715" s="10">
        <f>IFERROR(INDEX(Sheet3!G:G,MATCH(C715,Sheet3!A:A,0)),(G715-10)*10+20000)</f>
        <v>24000</v>
      </c>
      <c r="M715" s="10">
        <v>4</v>
      </c>
      <c r="N715" s="10">
        <f>VLOOKUP(M715,Sheet2!I:J,2,0)</f>
        <v>4500</v>
      </c>
      <c r="O715" s="10">
        <v>0</v>
      </c>
      <c r="P715" s="10">
        <f t="shared" si="95"/>
        <v>4</v>
      </c>
      <c r="Q715" s="17">
        <f>IF(G715&gt;300,(G715-10)*10+10+VLOOKUP(I715,Sheet5!E:G,3,FALSE),0)</f>
        <v>4010</v>
      </c>
    </row>
    <row r="716" spans="1:17" s="10" customFormat="1" ht="16.5" customHeight="1">
      <c r="A716" s="10" t="s">
        <v>39</v>
      </c>
      <c r="B716" s="10">
        <f t="shared" si="96"/>
        <v>4307510</v>
      </c>
      <c r="C716" s="10" t="str">
        <f>CONCATENATE(VLOOKUP(F716,[1]源核类型!$A$2:$B$20,2,FALSE),"：位置",E716)</f>
        <v>破甲：位置3</v>
      </c>
      <c r="D716" s="10">
        <v>4</v>
      </c>
      <c r="E716" s="10">
        <v>3</v>
      </c>
      <c r="F716" s="10">
        <v>7</v>
      </c>
      <c r="G716" s="10">
        <v>510</v>
      </c>
      <c r="H716" s="10">
        <v>2</v>
      </c>
      <c r="I716" s="10">
        <v>7</v>
      </c>
      <c r="J716" s="17">
        <f>IFERROR(INDEX(Sheet3!E:E,MATCH(C716,Sheet3!A:A,0)),(G716-10)*10+H716*100)</f>
        <v>5200</v>
      </c>
      <c r="K716" s="10">
        <v>0</v>
      </c>
      <c r="L716" s="10">
        <f>IFERROR(INDEX(Sheet3!G:G,MATCH(C716,Sheet3!A:A,0)),(G716-10)*10+20000)</f>
        <v>25000</v>
      </c>
      <c r="M716" s="10">
        <v>5</v>
      </c>
      <c r="N716" s="10">
        <f>VLOOKUP(M716,Sheet2!I:J,2,0)</f>
        <v>5000</v>
      </c>
      <c r="O716" s="10">
        <v>0</v>
      </c>
      <c r="P716" s="10">
        <f t="shared" si="95"/>
        <v>5</v>
      </c>
      <c r="Q716" s="17">
        <f>IF(G716&gt;300,(G716-10)*10+10+VLOOKUP(I716,Sheet5!E:G,3,FALSE),0)</f>
        <v>5010</v>
      </c>
    </row>
    <row r="717" spans="1:17" s="10" customFormat="1" ht="16.5" customHeight="1">
      <c r="A717" s="10" t="s">
        <v>39</v>
      </c>
      <c r="B717" s="10">
        <f t="shared" si="96"/>
        <v>4407110</v>
      </c>
      <c r="C717" s="10" t="str">
        <f>CONCATENATE(VLOOKUP(F717,[1]源核类型!$A$2:$B$20,2,FALSE),"：位置",E717)</f>
        <v>破甲：位置4</v>
      </c>
      <c r="D717" s="10">
        <v>4</v>
      </c>
      <c r="E717" s="10">
        <v>4</v>
      </c>
      <c r="F717" s="10">
        <v>7</v>
      </c>
      <c r="G717" s="10">
        <v>110</v>
      </c>
      <c r="H717" s="10">
        <v>3</v>
      </c>
      <c r="I717" s="10">
        <v>7</v>
      </c>
      <c r="J717" s="17">
        <f>IFERROR(INDEX(Sheet3!E:E,MATCH(C717,Sheet3!A:A,0)),(G717-10)*10+H717*100)</f>
        <v>1300</v>
      </c>
      <c r="K717" s="10">
        <v>0</v>
      </c>
      <c r="L717" s="10">
        <f>IFERROR(INDEX(Sheet3!G:G,MATCH(C717,Sheet3!A:A,0)),(G717-10)*10+20000)</f>
        <v>21000</v>
      </c>
      <c r="M717" s="10">
        <v>1</v>
      </c>
      <c r="N717" s="10">
        <f>VLOOKUP(M717,Sheet2!I:J,2,0)</f>
        <v>3000</v>
      </c>
      <c r="O717" s="10">
        <v>0</v>
      </c>
      <c r="P717" s="10">
        <f t="shared" si="95"/>
        <v>1</v>
      </c>
      <c r="Q717" s="17">
        <f>IF(G717&gt;300,(G717-10)*10+10+VLOOKUP(I717,Sheet5!E:G,3,FALSE),0)</f>
        <v>0</v>
      </c>
    </row>
    <row r="718" spans="1:17" s="10" customFormat="1" ht="16.5" customHeight="1">
      <c r="A718" s="10" t="s">
        <v>39</v>
      </c>
      <c r="B718" s="10">
        <f t="shared" si="96"/>
        <v>4407210</v>
      </c>
      <c r="C718" s="10" t="str">
        <f>CONCATENATE(VLOOKUP(F718,[1]源核类型!$A$2:$B$20,2,FALSE),"：位置",E718)</f>
        <v>破甲：位置4</v>
      </c>
      <c r="D718" s="10">
        <v>4</v>
      </c>
      <c r="E718" s="10">
        <v>4</v>
      </c>
      <c r="F718" s="10">
        <v>7</v>
      </c>
      <c r="G718" s="10">
        <v>210</v>
      </c>
      <c r="H718" s="10">
        <v>3</v>
      </c>
      <c r="I718" s="10">
        <v>7</v>
      </c>
      <c r="J718" s="17">
        <f>IFERROR(INDEX(Sheet3!E:E,MATCH(C718,Sheet3!A:A,0)),(G718-10)*10+H718*100)</f>
        <v>2300</v>
      </c>
      <c r="K718" s="10">
        <v>0</v>
      </c>
      <c r="L718" s="10">
        <f>IFERROR(INDEX(Sheet3!G:G,MATCH(C718,Sheet3!A:A,0)),(G718-10)*10+20000)</f>
        <v>22000</v>
      </c>
      <c r="M718" s="10">
        <v>2</v>
      </c>
      <c r="N718" s="10">
        <f>VLOOKUP(M718,Sheet2!I:J,2,0)</f>
        <v>3500</v>
      </c>
      <c r="O718" s="10">
        <v>0</v>
      </c>
      <c r="P718" s="10">
        <f t="shared" si="95"/>
        <v>2</v>
      </c>
      <c r="Q718" s="17">
        <f>IF(G718&gt;300,(G718-10)*10+10+VLOOKUP(I718,Sheet5!E:G,3,FALSE),0)</f>
        <v>0</v>
      </c>
    </row>
    <row r="719" spans="1:17" s="10" customFormat="1" ht="16.5" customHeight="1">
      <c r="A719" s="10" t="s">
        <v>39</v>
      </c>
      <c r="B719" s="10">
        <f t="shared" si="96"/>
        <v>4407310</v>
      </c>
      <c r="C719" s="10" t="str">
        <f>CONCATENATE(VLOOKUP(F719,[1]源核类型!$A$2:$B$20,2,FALSE),"：位置",E719)</f>
        <v>破甲：位置4</v>
      </c>
      <c r="D719" s="10">
        <v>4</v>
      </c>
      <c r="E719" s="10">
        <v>4</v>
      </c>
      <c r="F719" s="10">
        <v>7</v>
      </c>
      <c r="G719" s="10">
        <v>310</v>
      </c>
      <c r="H719" s="10">
        <v>3</v>
      </c>
      <c r="I719" s="10">
        <v>7</v>
      </c>
      <c r="J719" s="17">
        <f>IFERROR(INDEX(Sheet3!E:E,MATCH(C719,Sheet3!A:A,0)),(G719-10)*10+H719*100)</f>
        <v>3300</v>
      </c>
      <c r="K719" s="10">
        <v>0</v>
      </c>
      <c r="L719" s="10">
        <f>IFERROR(INDEX(Sheet3!G:G,MATCH(C719,Sheet3!A:A,0)),(G719-10)*10+20000)</f>
        <v>23000</v>
      </c>
      <c r="M719" s="10">
        <v>3</v>
      </c>
      <c r="N719" s="10">
        <f>VLOOKUP(M719,Sheet2!I:J,2,0)</f>
        <v>4000</v>
      </c>
      <c r="O719" s="10">
        <v>0</v>
      </c>
      <c r="P719" s="10">
        <f t="shared" si="95"/>
        <v>3</v>
      </c>
      <c r="Q719" s="17">
        <f>IF(G719&gt;300,(G719-10)*10+10+VLOOKUP(I719,Sheet5!E:G,3,FALSE),0)</f>
        <v>3010</v>
      </c>
    </row>
    <row r="720" spans="1:17" s="10" customFormat="1" ht="16.5" customHeight="1">
      <c r="A720" s="10" t="s">
        <v>39</v>
      </c>
      <c r="B720" s="10">
        <f t="shared" si="96"/>
        <v>4407410</v>
      </c>
      <c r="C720" s="10" t="str">
        <f>CONCATENATE(VLOOKUP(F720,[1]源核类型!$A$2:$B$20,2,FALSE),"：位置",E720)</f>
        <v>破甲：位置4</v>
      </c>
      <c r="D720" s="10">
        <v>4</v>
      </c>
      <c r="E720" s="10">
        <v>4</v>
      </c>
      <c r="F720" s="10">
        <v>7</v>
      </c>
      <c r="G720" s="10">
        <v>410</v>
      </c>
      <c r="H720" s="10">
        <v>3</v>
      </c>
      <c r="I720" s="10">
        <v>7</v>
      </c>
      <c r="J720" s="17">
        <f>IFERROR(INDEX(Sheet3!E:E,MATCH(C720,Sheet3!A:A,0)),(G720-10)*10+H720*100)</f>
        <v>4300</v>
      </c>
      <c r="K720" s="10">
        <v>0</v>
      </c>
      <c r="L720" s="10">
        <f>IFERROR(INDEX(Sheet3!G:G,MATCH(C720,Sheet3!A:A,0)),(G720-10)*10+20000)</f>
        <v>24000</v>
      </c>
      <c r="M720" s="10">
        <v>4</v>
      </c>
      <c r="N720" s="10">
        <f>VLOOKUP(M720,Sheet2!I:J,2,0)</f>
        <v>4500</v>
      </c>
      <c r="O720" s="10">
        <v>0</v>
      </c>
      <c r="P720" s="10">
        <f t="shared" si="95"/>
        <v>4</v>
      </c>
      <c r="Q720" s="17">
        <f>IF(G720&gt;300,(G720-10)*10+10+VLOOKUP(I720,Sheet5!E:G,3,FALSE),0)</f>
        <v>4010</v>
      </c>
    </row>
    <row r="721" spans="1:17" s="10" customFormat="1" ht="16.5" customHeight="1">
      <c r="A721" s="10" t="s">
        <v>39</v>
      </c>
      <c r="B721" s="10">
        <f t="shared" si="96"/>
        <v>4407510</v>
      </c>
      <c r="C721" s="10" t="str">
        <f>CONCATENATE(VLOOKUP(F721,[1]源核类型!$A$2:$B$20,2,FALSE),"：位置",E721)</f>
        <v>破甲：位置4</v>
      </c>
      <c r="D721" s="10">
        <v>4</v>
      </c>
      <c r="E721" s="10">
        <v>4</v>
      </c>
      <c r="F721" s="10">
        <v>7</v>
      </c>
      <c r="G721" s="10">
        <v>510</v>
      </c>
      <c r="H721" s="10">
        <v>3</v>
      </c>
      <c r="I721" s="10">
        <v>7</v>
      </c>
      <c r="J721" s="17">
        <f>IFERROR(INDEX(Sheet3!E:E,MATCH(C721,Sheet3!A:A,0)),(G721-10)*10+H721*100)</f>
        <v>5300</v>
      </c>
      <c r="K721" s="10">
        <v>0</v>
      </c>
      <c r="L721" s="10">
        <f>IFERROR(INDEX(Sheet3!G:G,MATCH(C721,Sheet3!A:A,0)),(G721-10)*10+20000)</f>
        <v>25000</v>
      </c>
      <c r="M721" s="10">
        <v>5</v>
      </c>
      <c r="N721" s="10">
        <f>VLOOKUP(M721,Sheet2!I:J,2,0)</f>
        <v>5000</v>
      </c>
      <c r="O721" s="10">
        <v>0</v>
      </c>
      <c r="P721" s="10">
        <f t="shared" si="95"/>
        <v>5</v>
      </c>
      <c r="Q721" s="17">
        <f>IF(G721&gt;300,(G721-10)*10+10+VLOOKUP(I721,Sheet5!E:G,3,FALSE),0)</f>
        <v>5010</v>
      </c>
    </row>
    <row r="722" spans="1:17" s="10" customFormat="1" ht="16.5" customHeight="1">
      <c r="A722" s="10" t="s">
        <v>39</v>
      </c>
      <c r="B722" s="10">
        <f t="shared" si="96"/>
        <v>4208110</v>
      </c>
      <c r="C722" s="10" t="str">
        <f>CONCATENATE(VLOOKUP(F722,[1]源核类型!$A$2:$B$20,2,FALSE),"：位置",E722)</f>
        <v>坚韧：位置2</v>
      </c>
      <c r="D722" s="10">
        <v>4</v>
      </c>
      <c r="E722" s="10">
        <v>2</v>
      </c>
      <c r="F722" s="10">
        <v>8</v>
      </c>
      <c r="G722" s="10">
        <v>110</v>
      </c>
      <c r="H722" s="10">
        <v>1</v>
      </c>
      <c r="I722" s="10">
        <v>8</v>
      </c>
      <c r="J722" s="17">
        <f>IFERROR(INDEX(Sheet3!E:E,MATCH(C722,Sheet3!A:A,0)),(G722-10)*10+H722*100)</f>
        <v>1100</v>
      </c>
      <c r="K722" s="10">
        <v>0</v>
      </c>
      <c r="L722" s="10">
        <f>IFERROR(INDEX(Sheet3!G:G,MATCH(C722,Sheet3!A:A,0)),(G722-10)*10+20000)</f>
        <v>21000</v>
      </c>
      <c r="M722" s="10">
        <v>1</v>
      </c>
      <c r="N722" s="10">
        <f>VLOOKUP(M722,Sheet2!I:J,2,0)</f>
        <v>3000</v>
      </c>
      <c r="O722" s="10">
        <v>0</v>
      </c>
      <c r="P722" s="10">
        <f t="shared" si="95"/>
        <v>1</v>
      </c>
      <c r="Q722" s="17">
        <f>IF(G722&gt;300,(G722-10)*10+10+VLOOKUP(I722,Sheet5!E:G,3,FALSE),0)</f>
        <v>0</v>
      </c>
    </row>
    <row r="723" spans="1:17" s="10" customFormat="1" ht="16.5" customHeight="1">
      <c r="A723" s="10" t="s">
        <v>39</v>
      </c>
      <c r="B723" s="10">
        <f t="shared" si="96"/>
        <v>4208210</v>
      </c>
      <c r="C723" s="10" t="str">
        <f>CONCATENATE(VLOOKUP(F723,[1]源核类型!$A$2:$B$20,2,FALSE),"：位置",E723)</f>
        <v>坚韧：位置2</v>
      </c>
      <c r="D723" s="10">
        <v>4</v>
      </c>
      <c r="E723" s="10">
        <v>2</v>
      </c>
      <c r="F723" s="10">
        <v>8</v>
      </c>
      <c r="G723" s="10">
        <v>210</v>
      </c>
      <c r="H723" s="10">
        <v>1</v>
      </c>
      <c r="I723" s="10">
        <v>8</v>
      </c>
      <c r="J723" s="17">
        <f>IFERROR(INDEX(Sheet3!E:E,MATCH(C723,Sheet3!A:A,0)),(G723-10)*10+H723*100)</f>
        <v>2100</v>
      </c>
      <c r="K723" s="10">
        <v>0</v>
      </c>
      <c r="L723" s="10">
        <f>IFERROR(INDEX(Sheet3!G:G,MATCH(C723,Sheet3!A:A,0)),(G723-10)*10+20000)</f>
        <v>22000</v>
      </c>
      <c r="M723" s="10">
        <v>2</v>
      </c>
      <c r="N723" s="10">
        <f>VLOOKUP(M723,Sheet2!I:J,2,0)</f>
        <v>3500</v>
      </c>
      <c r="O723" s="10">
        <v>0</v>
      </c>
      <c r="P723" s="10">
        <f t="shared" si="95"/>
        <v>2</v>
      </c>
      <c r="Q723" s="17">
        <f>IF(G723&gt;300,(G723-10)*10+10+VLOOKUP(I723,Sheet5!E:G,3,FALSE),0)</f>
        <v>0</v>
      </c>
    </row>
    <row r="724" spans="1:17" s="10" customFormat="1" ht="16.5" customHeight="1">
      <c r="A724" s="10" t="s">
        <v>39</v>
      </c>
      <c r="B724" s="10">
        <f t="shared" si="96"/>
        <v>4208310</v>
      </c>
      <c r="C724" s="10" t="str">
        <f>CONCATENATE(VLOOKUP(F724,[1]源核类型!$A$2:$B$20,2,FALSE),"：位置",E724)</f>
        <v>坚韧：位置2</v>
      </c>
      <c r="D724" s="10">
        <v>4</v>
      </c>
      <c r="E724" s="10">
        <v>2</v>
      </c>
      <c r="F724" s="10">
        <v>8</v>
      </c>
      <c r="G724" s="10">
        <v>310</v>
      </c>
      <c r="H724" s="10">
        <v>1</v>
      </c>
      <c r="I724" s="10">
        <v>8</v>
      </c>
      <c r="J724" s="17">
        <f>IFERROR(INDEX(Sheet3!E:E,MATCH(C724,Sheet3!A:A,0)),(G724-10)*10+H724*100)</f>
        <v>3100</v>
      </c>
      <c r="K724" s="10">
        <v>0</v>
      </c>
      <c r="L724" s="10">
        <f>IFERROR(INDEX(Sheet3!G:G,MATCH(C724,Sheet3!A:A,0)),(G724-10)*10+20000)</f>
        <v>23000</v>
      </c>
      <c r="M724" s="10">
        <v>3</v>
      </c>
      <c r="N724" s="10">
        <f>VLOOKUP(M724,Sheet2!I:J,2,0)</f>
        <v>4000</v>
      </c>
      <c r="O724" s="10">
        <v>0</v>
      </c>
      <c r="P724" s="10">
        <f t="shared" si="95"/>
        <v>3</v>
      </c>
      <c r="Q724" s="17">
        <f>IF(G724&gt;300,(G724-10)*10+10+VLOOKUP(I724,Sheet5!E:G,3,FALSE),0)</f>
        <v>3010</v>
      </c>
    </row>
    <row r="725" spans="1:17" s="10" customFormat="1" ht="16.5" customHeight="1">
      <c r="A725" s="10" t="s">
        <v>39</v>
      </c>
      <c r="B725" s="10">
        <f t="shared" si="96"/>
        <v>4208410</v>
      </c>
      <c r="C725" s="10" t="str">
        <f>CONCATENATE(VLOOKUP(F725,[1]源核类型!$A$2:$B$20,2,FALSE),"：位置",E725)</f>
        <v>坚韧：位置2</v>
      </c>
      <c r="D725" s="10">
        <v>4</v>
      </c>
      <c r="E725" s="10">
        <v>2</v>
      </c>
      <c r="F725" s="10">
        <v>8</v>
      </c>
      <c r="G725" s="10">
        <v>410</v>
      </c>
      <c r="H725" s="10">
        <v>1</v>
      </c>
      <c r="I725" s="10">
        <v>8</v>
      </c>
      <c r="J725" s="17">
        <f>IFERROR(INDEX(Sheet3!E:E,MATCH(C725,Sheet3!A:A,0)),(G725-10)*10+H725*100)</f>
        <v>4100</v>
      </c>
      <c r="K725" s="10">
        <v>0</v>
      </c>
      <c r="L725" s="10">
        <f>IFERROR(INDEX(Sheet3!G:G,MATCH(C725,Sheet3!A:A,0)),(G725-10)*10+20000)</f>
        <v>24000</v>
      </c>
      <c r="M725" s="10">
        <v>4</v>
      </c>
      <c r="N725" s="10">
        <f>VLOOKUP(M725,Sheet2!I:J,2,0)</f>
        <v>4500</v>
      </c>
      <c r="O725" s="10">
        <v>0</v>
      </c>
      <c r="P725" s="10">
        <f t="shared" si="95"/>
        <v>4</v>
      </c>
      <c r="Q725" s="17">
        <f>IF(G725&gt;300,(G725-10)*10+10+VLOOKUP(I725,Sheet5!E:G,3,FALSE),0)</f>
        <v>4010</v>
      </c>
    </row>
    <row r="726" spans="1:17" s="10" customFormat="1" ht="16.5" customHeight="1">
      <c r="A726" s="10" t="s">
        <v>39</v>
      </c>
      <c r="B726" s="10">
        <f t="shared" si="96"/>
        <v>4208510</v>
      </c>
      <c r="C726" s="10" t="str">
        <f>CONCATENATE(VLOOKUP(F726,[1]源核类型!$A$2:$B$20,2,FALSE),"：位置",E726)</f>
        <v>坚韧：位置2</v>
      </c>
      <c r="D726" s="10">
        <v>4</v>
      </c>
      <c r="E726" s="10">
        <v>2</v>
      </c>
      <c r="F726" s="10">
        <v>8</v>
      </c>
      <c r="G726" s="10">
        <v>510</v>
      </c>
      <c r="H726" s="10">
        <v>1</v>
      </c>
      <c r="I726" s="10">
        <v>8</v>
      </c>
      <c r="J726" s="17">
        <f>IFERROR(INDEX(Sheet3!E:E,MATCH(C726,Sheet3!A:A,0)),(G726-10)*10+H726*100)</f>
        <v>5100</v>
      </c>
      <c r="K726" s="10">
        <v>0</v>
      </c>
      <c r="L726" s="10">
        <f>IFERROR(INDEX(Sheet3!G:G,MATCH(C726,Sheet3!A:A,0)),(G726-10)*10+20000)</f>
        <v>25000</v>
      </c>
      <c r="M726" s="10">
        <v>5</v>
      </c>
      <c r="N726" s="10">
        <f>VLOOKUP(M726,Sheet2!I:J,2,0)</f>
        <v>5000</v>
      </c>
      <c r="O726" s="10">
        <v>0</v>
      </c>
      <c r="P726" s="10">
        <f t="shared" si="95"/>
        <v>5</v>
      </c>
      <c r="Q726" s="17">
        <f>IF(G726&gt;300,(G726-10)*10+10+VLOOKUP(I726,Sheet5!E:G,3,FALSE),0)</f>
        <v>5010</v>
      </c>
    </row>
    <row r="727" spans="1:17" s="10" customFormat="1" ht="16.5" customHeight="1">
      <c r="A727" s="10" t="s">
        <v>39</v>
      </c>
      <c r="B727" s="10">
        <f t="shared" si="96"/>
        <v>4308110</v>
      </c>
      <c r="C727" s="10" t="str">
        <f>CONCATENATE(VLOOKUP(F727,[1]源核类型!$A$2:$B$20,2,FALSE),"：位置",E727)</f>
        <v>坚韧：位置3</v>
      </c>
      <c r="D727" s="10">
        <v>4</v>
      </c>
      <c r="E727" s="10">
        <v>3</v>
      </c>
      <c r="F727" s="10">
        <v>8</v>
      </c>
      <c r="G727" s="10">
        <v>110</v>
      </c>
      <c r="H727" s="10">
        <v>2</v>
      </c>
      <c r="I727" s="10">
        <v>8</v>
      </c>
      <c r="J727" s="17">
        <f>IFERROR(INDEX(Sheet3!E:E,MATCH(C727,Sheet3!A:A,0)),(G727-10)*10+H727*100)</f>
        <v>1200</v>
      </c>
      <c r="K727" s="10">
        <v>0</v>
      </c>
      <c r="L727" s="10">
        <f>IFERROR(INDEX(Sheet3!G:G,MATCH(C727,Sheet3!A:A,0)),(G727-10)*10+20000)</f>
        <v>21000</v>
      </c>
      <c r="M727" s="10">
        <v>1</v>
      </c>
      <c r="N727" s="10">
        <f>VLOOKUP(M727,Sheet2!I:J,2,0)</f>
        <v>3000</v>
      </c>
      <c r="O727" s="10">
        <v>0</v>
      </c>
      <c r="P727" s="10">
        <f t="shared" si="95"/>
        <v>1</v>
      </c>
      <c r="Q727" s="17">
        <f>IF(G727&gt;300,(G727-10)*10+10+VLOOKUP(I727,Sheet5!E:G,3,FALSE),0)</f>
        <v>0</v>
      </c>
    </row>
    <row r="728" spans="1:17" s="10" customFormat="1" ht="16.5" customHeight="1">
      <c r="A728" s="10" t="s">
        <v>39</v>
      </c>
      <c r="B728" s="10">
        <f t="shared" si="96"/>
        <v>4308210</v>
      </c>
      <c r="C728" s="10" t="str">
        <f>CONCATENATE(VLOOKUP(F728,[1]源核类型!$A$2:$B$20,2,FALSE),"：位置",E728)</f>
        <v>坚韧：位置3</v>
      </c>
      <c r="D728" s="10">
        <v>4</v>
      </c>
      <c r="E728" s="10">
        <v>3</v>
      </c>
      <c r="F728" s="10">
        <v>8</v>
      </c>
      <c r="G728" s="10">
        <v>210</v>
      </c>
      <c r="H728" s="10">
        <v>2</v>
      </c>
      <c r="I728" s="10">
        <v>8</v>
      </c>
      <c r="J728" s="17">
        <f>IFERROR(INDEX(Sheet3!E:E,MATCH(C728,Sheet3!A:A,0)),(G728-10)*10+H728*100)</f>
        <v>2200</v>
      </c>
      <c r="K728" s="10">
        <v>0</v>
      </c>
      <c r="L728" s="10">
        <f>IFERROR(INDEX(Sheet3!G:G,MATCH(C728,Sheet3!A:A,0)),(G728-10)*10+20000)</f>
        <v>22000</v>
      </c>
      <c r="M728" s="10">
        <v>2</v>
      </c>
      <c r="N728" s="10">
        <f>VLOOKUP(M728,Sheet2!I:J,2,0)</f>
        <v>3500</v>
      </c>
      <c r="O728" s="10">
        <v>0</v>
      </c>
      <c r="P728" s="10">
        <f t="shared" si="95"/>
        <v>2</v>
      </c>
      <c r="Q728" s="17">
        <f>IF(G728&gt;300,(G728-10)*10+10+VLOOKUP(I728,Sheet5!E:G,3,FALSE),0)</f>
        <v>0</v>
      </c>
    </row>
    <row r="729" spans="1:17" s="10" customFormat="1" ht="16.5" customHeight="1">
      <c r="A729" s="10" t="s">
        <v>39</v>
      </c>
      <c r="B729" s="10">
        <f t="shared" si="96"/>
        <v>4308310</v>
      </c>
      <c r="C729" s="10" t="str">
        <f>CONCATENATE(VLOOKUP(F729,[1]源核类型!$A$2:$B$20,2,FALSE),"：位置",E729)</f>
        <v>坚韧：位置3</v>
      </c>
      <c r="D729" s="10">
        <v>4</v>
      </c>
      <c r="E729" s="10">
        <v>3</v>
      </c>
      <c r="F729" s="10">
        <v>8</v>
      </c>
      <c r="G729" s="10">
        <v>310</v>
      </c>
      <c r="H729" s="10">
        <v>2</v>
      </c>
      <c r="I729" s="10">
        <v>8</v>
      </c>
      <c r="J729" s="17">
        <f>IFERROR(INDEX(Sheet3!E:E,MATCH(C729,Sheet3!A:A,0)),(G729-10)*10+H729*100)</f>
        <v>3200</v>
      </c>
      <c r="K729" s="10">
        <v>0</v>
      </c>
      <c r="L729" s="10">
        <f>IFERROR(INDEX(Sheet3!G:G,MATCH(C729,Sheet3!A:A,0)),(G729-10)*10+20000)</f>
        <v>23000</v>
      </c>
      <c r="M729" s="10">
        <v>3</v>
      </c>
      <c r="N729" s="10">
        <f>VLOOKUP(M729,Sheet2!I:J,2,0)</f>
        <v>4000</v>
      </c>
      <c r="O729" s="10">
        <v>0</v>
      </c>
      <c r="P729" s="10">
        <f t="shared" si="95"/>
        <v>3</v>
      </c>
      <c r="Q729" s="17">
        <f>IF(G729&gt;300,(G729-10)*10+10+VLOOKUP(I729,Sheet5!E:G,3,FALSE),0)</f>
        <v>3010</v>
      </c>
    </row>
    <row r="730" spans="1:17" s="10" customFormat="1" ht="16.5" customHeight="1">
      <c r="A730" s="10" t="s">
        <v>39</v>
      </c>
      <c r="B730" s="10">
        <f t="shared" si="96"/>
        <v>4308410</v>
      </c>
      <c r="C730" s="10" t="str">
        <f>CONCATENATE(VLOOKUP(F730,[1]源核类型!$A$2:$B$20,2,FALSE),"：位置",E730)</f>
        <v>坚韧：位置3</v>
      </c>
      <c r="D730" s="10">
        <v>4</v>
      </c>
      <c r="E730" s="10">
        <v>3</v>
      </c>
      <c r="F730" s="10">
        <v>8</v>
      </c>
      <c r="G730" s="10">
        <v>410</v>
      </c>
      <c r="H730" s="10">
        <v>2</v>
      </c>
      <c r="I730" s="10">
        <v>8</v>
      </c>
      <c r="J730" s="17">
        <f>IFERROR(INDEX(Sheet3!E:E,MATCH(C730,Sheet3!A:A,0)),(G730-10)*10+H730*100)</f>
        <v>4200</v>
      </c>
      <c r="K730" s="10">
        <v>0</v>
      </c>
      <c r="L730" s="10">
        <f>IFERROR(INDEX(Sheet3!G:G,MATCH(C730,Sheet3!A:A,0)),(G730-10)*10+20000)</f>
        <v>24000</v>
      </c>
      <c r="M730" s="10">
        <v>4</v>
      </c>
      <c r="N730" s="10">
        <f>VLOOKUP(M730,Sheet2!I:J,2,0)</f>
        <v>4500</v>
      </c>
      <c r="O730" s="10">
        <v>0</v>
      </c>
      <c r="P730" s="10">
        <f t="shared" si="95"/>
        <v>4</v>
      </c>
      <c r="Q730" s="17">
        <f>IF(G730&gt;300,(G730-10)*10+10+VLOOKUP(I730,Sheet5!E:G,3,FALSE),0)</f>
        <v>4010</v>
      </c>
    </row>
    <row r="731" spans="1:17" s="10" customFormat="1" ht="16.5" customHeight="1">
      <c r="A731" s="10" t="s">
        <v>39</v>
      </c>
      <c r="B731" s="10">
        <f t="shared" si="96"/>
        <v>4308510</v>
      </c>
      <c r="C731" s="10" t="str">
        <f>CONCATENATE(VLOOKUP(F731,[1]源核类型!$A$2:$B$20,2,FALSE),"：位置",E731)</f>
        <v>坚韧：位置3</v>
      </c>
      <c r="D731" s="10">
        <v>4</v>
      </c>
      <c r="E731" s="10">
        <v>3</v>
      </c>
      <c r="F731" s="10">
        <v>8</v>
      </c>
      <c r="G731" s="10">
        <v>510</v>
      </c>
      <c r="H731" s="10">
        <v>2</v>
      </c>
      <c r="I731" s="10">
        <v>8</v>
      </c>
      <c r="J731" s="17">
        <f>IFERROR(INDEX(Sheet3!E:E,MATCH(C731,Sheet3!A:A,0)),(G731-10)*10+H731*100)</f>
        <v>5200</v>
      </c>
      <c r="K731" s="10">
        <v>0</v>
      </c>
      <c r="L731" s="10">
        <f>IFERROR(INDEX(Sheet3!G:G,MATCH(C731,Sheet3!A:A,0)),(G731-10)*10+20000)</f>
        <v>25000</v>
      </c>
      <c r="M731" s="10">
        <v>5</v>
      </c>
      <c r="N731" s="10">
        <f>VLOOKUP(M731,Sheet2!I:J,2,0)</f>
        <v>5000</v>
      </c>
      <c r="O731" s="10">
        <v>0</v>
      </c>
      <c r="P731" s="10">
        <f t="shared" si="95"/>
        <v>5</v>
      </c>
      <c r="Q731" s="17">
        <f>IF(G731&gt;300,(G731-10)*10+10+VLOOKUP(I731,Sheet5!E:G,3,FALSE),0)</f>
        <v>5010</v>
      </c>
    </row>
    <row r="732" spans="1:17" s="10" customFormat="1" ht="16.5" customHeight="1">
      <c r="A732" s="10" t="s">
        <v>39</v>
      </c>
      <c r="B732" s="10">
        <f t="shared" si="96"/>
        <v>4408110</v>
      </c>
      <c r="C732" s="10" t="str">
        <f>CONCATENATE(VLOOKUP(F732,[1]源核类型!$A$2:$B$20,2,FALSE),"：位置",E732)</f>
        <v>坚韧：位置4</v>
      </c>
      <c r="D732" s="10">
        <v>4</v>
      </c>
      <c r="E732" s="10">
        <v>4</v>
      </c>
      <c r="F732" s="10">
        <v>8</v>
      </c>
      <c r="G732" s="10">
        <v>110</v>
      </c>
      <c r="H732" s="10">
        <v>3</v>
      </c>
      <c r="I732" s="10">
        <v>8</v>
      </c>
      <c r="J732" s="17">
        <f>IFERROR(INDEX(Sheet3!E:E,MATCH(C732,Sheet3!A:A,0)),(G732-10)*10+H732*100)</f>
        <v>1300</v>
      </c>
      <c r="K732" s="10">
        <v>0</v>
      </c>
      <c r="L732" s="10">
        <f>IFERROR(INDEX(Sheet3!G:G,MATCH(C732,Sheet3!A:A,0)),(G732-10)*10+20000)</f>
        <v>21000</v>
      </c>
      <c r="M732" s="10">
        <v>1</v>
      </c>
      <c r="N732" s="10">
        <f>VLOOKUP(M732,Sheet2!I:J,2,0)</f>
        <v>3000</v>
      </c>
      <c r="O732" s="10">
        <v>0</v>
      </c>
      <c r="P732" s="10">
        <f t="shared" si="95"/>
        <v>1</v>
      </c>
      <c r="Q732" s="17">
        <f>IF(G732&gt;300,(G732-10)*10+10+VLOOKUP(I732,Sheet5!E:G,3,FALSE),0)</f>
        <v>0</v>
      </c>
    </row>
    <row r="733" spans="1:17" s="10" customFormat="1" ht="16.5" customHeight="1">
      <c r="A733" s="10" t="s">
        <v>39</v>
      </c>
      <c r="B733" s="10">
        <f t="shared" si="96"/>
        <v>4408210</v>
      </c>
      <c r="C733" s="10" t="str">
        <f>CONCATENATE(VLOOKUP(F733,[1]源核类型!$A$2:$B$20,2,FALSE),"：位置",E733)</f>
        <v>坚韧：位置4</v>
      </c>
      <c r="D733" s="10">
        <v>4</v>
      </c>
      <c r="E733" s="10">
        <v>4</v>
      </c>
      <c r="F733" s="10">
        <v>8</v>
      </c>
      <c r="G733" s="10">
        <v>210</v>
      </c>
      <c r="H733" s="10">
        <v>3</v>
      </c>
      <c r="I733" s="10">
        <v>8</v>
      </c>
      <c r="J733" s="17">
        <f>IFERROR(INDEX(Sheet3!E:E,MATCH(C733,Sheet3!A:A,0)),(G733-10)*10+H733*100)</f>
        <v>2300</v>
      </c>
      <c r="K733" s="10">
        <v>0</v>
      </c>
      <c r="L733" s="10">
        <f>IFERROR(INDEX(Sheet3!G:G,MATCH(C733,Sheet3!A:A,0)),(G733-10)*10+20000)</f>
        <v>22000</v>
      </c>
      <c r="M733" s="10">
        <v>2</v>
      </c>
      <c r="N733" s="10">
        <f>VLOOKUP(M733,Sheet2!I:J,2,0)</f>
        <v>3500</v>
      </c>
      <c r="O733" s="10">
        <v>0</v>
      </c>
      <c r="P733" s="10">
        <f t="shared" si="95"/>
        <v>2</v>
      </c>
      <c r="Q733" s="17">
        <f>IF(G733&gt;300,(G733-10)*10+10+VLOOKUP(I733,Sheet5!E:G,3,FALSE),0)</f>
        <v>0</v>
      </c>
    </row>
    <row r="734" spans="1:17" s="10" customFormat="1" ht="16.5" customHeight="1">
      <c r="A734" s="10" t="s">
        <v>39</v>
      </c>
      <c r="B734" s="10">
        <f t="shared" si="96"/>
        <v>4408310</v>
      </c>
      <c r="C734" s="10" t="str">
        <f>CONCATENATE(VLOOKUP(F734,[1]源核类型!$A$2:$B$20,2,FALSE),"：位置",E734)</f>
        <v>坚韧：位置4</v>
      </c>
      <c r="D734" s="10">
        <v>4</v>
      </c>
      <c r="E734" s="10">
        <v>4</v>
      </c>
      <c r="F734" s="10">
        <v>8</v>
      </c>
      <c r="G734" s="10">
        <v>310</v>
      </c>
      <c r="H734" s="10">
        <v>3</v>
      </c>
      <c r="I734" s="10">
        <v>8</v>
      </c>
      <c r="J734" s="17">
        <f>IFERROR(INDEX(Sheet3!E:E,MATCH(C734,Sheet3!A:A,0)),(G734-10)*10+H734*100)</f>
        <v>3300</v>
      </c>
      <c r="K734" s="10">
        <v>0</v>
      </c>
      <c r="L734" s="10">
        <f>IFERROR(INDEX(Sheet3!G:G,MATCH(C734,Sheet3!A:A,0)),(G734-10)*10+20000)</f>
        <v>23000</v>
      </c>
      <c r="M734" s="10">
        <v>3</v>
      </c>
      <c r="N734" s="10">
        <f>VLOOKUP(M734,Sheet2!I:J,2,0)</f>
        <v>4000</v>
      </c>
      <c r="O734" s="10">
        <v>0</v>
      </c>
      <c r="P734" s="10">
        <f t="shared" si="95"/>
        <v>3</v>
      </c>
      <c r="Q734" s="17">
        <f>IF(G734&gt;300,(G734-10)*10+10+VLOOKUP(I734,Sheet5!E:G,3,FALSE),0)</f>
        <v>3010</v>
      </c>
    </row>
    <row r="735" spans="1:17" s="10" customFormat="1" ht="16.5" customHeight="1">
      <c r="A735" s="10" t="s">
        <v>39</v>
      </c>
      <c r="B735" s="10">
        <f t="shared" si="96"/>
        <v>4408410</v>
      </c>
      <c r="C735" s="10" t="str">
        <f>CONCATENATE(VLOOKUP(F735,[1]源核类型!$A$2:$B$20,2,FALSE),"：位置",E735)</f>
        <v>坚韧：位置4</v>
      </c>
      <c r="D735" s="10">
        <v>4</v>
      </c>
      <c r="E735" s="10">
        <v>4</v>
      </c>
      <c r="F735" s="10">
        <v>8</v>
      </c>
      <c r="G735" s="10">
        <v>410</v>
      </c>
      <c r="H735" s="10">
        <v>3</v>
      </c>
      <c r="I735" s="10">
        <v>8</v>
      </c>
      <c r="J735" s="17">
        <f>IFERROR(INDEX(Sheet3!E:E,MATCH(C735,Sheet3!A:A,0)),(G735-10)*10+H735*100)</f>
        <v>4300</v>
      </c>
      <c r="K735" s="10">
        <v>0</v>
      </c>
      <c r="L735" s="10">
        <f>IFERROR(INDEX(Sheet3!G:G,MATCH(C735,Sheet3!A:A,0)),(G735-10)*10+20000)</f>
        <v>24000</v>
      </c>
      <c r="M735" s="10">
        <v>4</v>
      </c>
      <c r="N735" s="10">
        <f>VLOOKUP(M735,Sheet2!I:J,2,0)</f>
        <v>4500</v>
      </c>
      <c r="O735" s="10">
        <v>0</v>
      </c>
      <c r="P735" s="10">
        <f t="shared" si="95"/>
        <v>4</v>
      </c>
      <c r="Q735" s="17">
        <f>IF(G735&gt;300,(G735-10)*10+10+VLOOKUP(I735,Sheet5!E:G,3,FALSE),0)</f>
        <v>4010</v>
      </c>
    </row>
    <row r="736" spans="1:17" s="10" customFormat="1" ht="16.5" customHeight="1">
      <c r="A736" s="10" t="s">
        <v>39</v>
      </c>
      <c r="B736" s="10">
        <f t="shared" si="96"/>
        <v>4408510</v>
      </c>
      <c r="C736" s="10" t="str">
        <f>CONCATENATE(VLOOKUP(F736,[1]源核类型!$A$2:$B$20,2,FALSE),"：位置",E736)</f>
        <v>坚韧：位置4</v>
      </c>
      <c r="D736" s="10">
        <v>4</v>
      </c>
      <c r="E736" s="10">
        <v>4</v>
      </c>
      <c r="F736" s="10">
        <v>8</v>
      </c>
      <c r="G736" s="10">
        <v>510</v>
      </c>
      <c r="H736" s="10">
        <v>3</v>
      </c>
      <c r="I736" s="10">
        <v>8</v>
      </c>
      <c r="J736" s="17">
        <f>IFERROR(INDEX(Sheet3!E:E,MATCH(C736,Sheet3!A:A,0)),(G736-10)*10+H736*100)</f>
        <v>5300</v>
      </c>
      <c r="K736" s="10">
        <v>0</v>
      </c>
      <c r="L736" s="10">
        <f>IFERROR(INDEX(Sheet3!G:G,MATCH(C736,Sheet3!A:A,0)),(G736-10)*10+20000)</f>
        <v>25000</v>
      </c>
      <c r="M736" s="10">
        <v>5</v>
      </c>
      <c r="N736" s="10">
        <f>VLOOKUP(M736,Sheet2!I:J,2,0)</f>
        <v>5000</v>
      </c>
      <c r="O736" s="10">
        <v>0</v>
      </c>
      <c r="P736" s="10">
        <f t="shared" si="95"/>
        <v>5</v>
      </c>
      <c r="Q736" s="17">
        <f>IF(G736&gt;300,(G736-10)*10+10+VLOOKUP(I736,Sheet5!E:G,3,FALSE),0)</f>
        <v>5010</v>
      </c>
    </row>
    <row r="737" spans="1:17" s="10" customFormat="1" ht="16.5" customHeight="1">
      <c r="A737" s="10" t="s">
        <v>39</v>
      </c>
      <c r="B737" s="10">
        <f t="shared" si="96"/>
        <v>4209110</v>
      </c>
      <c r="C737" s="10" t="str">
        <f>CONCATENATE(VLOOKUP(F737,[1]源核类型!$A$2:$B$20,2,FALSE),"：位置",E737)</f>
        <v>钢骨：位置2</v>
      </c>
      <c r="D737" s="10">
        <v>4</v>
      </c>
      <c r="E737" s="10">
        <v>2</v>
      </c>
      <c r="F737" s="10">
        <v>9</v>
      </c>
      <c r="G737" s="10">
        <v>110</v>
      </c>
      <c r="H737" s="10">
        <v>1</v>
      </c>
      <c r="I737" s="10">
        <v>9</v>
      </c>
      <c r="J737" s="17">
        <f>IFERROR(INDEX(Sheet3!E:E,MATCH(C737,Sheet3!A:A,0)),(G737-10)*10+H737*100)</f>
        <v>1100</v>
      </c>
      <c r="K737" s="10">
        <v>0</v>
      </c>
      <c r="L737" s="10">
        <f>IFERROR(INDEX(Sheet3!G:G,MATCH(C737,Sheet3!A:A,0)),(G737-10)*10+20000)</f>
        <v>21000</v>
      </c>
      <c r="M737" s="10">
        <v>1</v>
      </c>
      <c r="N737" s="10">
        <f>VLOOKUP(M737,Sheet2!I:J,2,0)</f>
        <v>3000</v>
      </c>
      <c r="O737" s="10">
        <v>0</v>
      </c>
      <c r="P737" s="10">
        <f t="shared" si="95"/>
        <v>1</v>
      </c>
      <c r="Q737" s="17">
        <f>IF(G737&gt;300,(G737-10)*10+10+VLOOKUP(I737,Sheet5!E:G,3,FALSE),0)</f>
        <v>0</v>
      </c>
    </row>
    <row r="738" spans="1:17" s="10" customFormat="1" ht="16.5" customHeight="1">
      <c r="A738" s="10" t="s">
        <v>39</v>
      </c>
      <c r="B738" s="10">
        <f t="shared" si="96"/>
        <v>4209210</v>
      </c>
      <c r="C738" s="10" t="str">
        <f>CONCATENATE(VLOOKUP(F738,[1]源核类型!$A$2:$B$20,2,FALSE),"：位置",E738)</f>
        <v>钢骨：位置2</v>
      </c>
      <c r="D738" s="10">
        <v>4</v>
      </c>
      <c r="E738" s="10">
        <v>2</v>
      </c>
      <c r="F738" s="10">
        <v>9</v>
      </c>
      <c r="G738" s="10">
        <v>210</v>
      </c>
      <c r="H738" s="10">
        <v>1</v>
      </c>
      <c r="I738" s="10">
        <v>9</v>
      </c>
      <c r="J738" s="17">
        <f>IFERROR(INDEX(Sheet3!E:E,MATCH(C738,Sheet3!A:A,0)),(G738-10)*10+H738*100)</f>
        <v>2100</v>
      </c>
      <c r="K738" s="10">
        <v>0</v>
      </c>
      <c r="L738" s="10">
        <f>IFERROR(INDEX(Sheet3!G:G,MATCH(C738,Sheet3!A:A,0)),(G738-10)*10+20000)</f>
        <v>22000</v>
      </c>
      <c r="M738" s="10">
        <v>2</v>
      </c>
      <c r="N738" s="10">
        <f>VLOOKUP(M738,Sheet2!I:J,2,0)</f>
        <v>3500</v>
      </c>
      <c r="O738" s="10">
        <v>0</v>
      </c>
      <c r="P738" s="10">
        <f t="shared" si="95"/>
        <v>2</v>
      </c>
      <c r="Q738" s="17">
        <f>IF(G738&gt;300,(G738-10)*10+10+VLOOKUP(I738,Sheet5!E:G,3,FALSE),0)</f>
        <v>0</v>
      </c>
    </row>
    <row r="739" spans="1:17" s="10" customFormat="1" ht="16.5" customHeight="1">
      <c r="A739" s="10" t="s">
        <v>39</v>
      </c>
      <c r="B739" s="10">
        <f t="shared" si="96"/>
        <v>4209310</v>
      </c>
      <c r="C739" s="10" t="str">
        <f>CONCATENATE(VLOOKUP(F739,[1]源核类型!$A$2:$B$20,2,FALSE),"：位置",E739)</f>
        <v>钢骨：位置2</v>
      </c>
      <c r="D739" s="10">
        <v>4</v>
      </c>
      <c r="E739" s="10">
        <v>2</v>
      </c>
      <c r="F739" s="10">
        <v>9</v>
      </c>
      <c r="G739" s="10">
        <v>310</v>
      </c>
      <c r="H739" s="10">
        <v>1</v>
      </c>
      <c r="I739" s="10">
        <v>9</v>
      </c>
      <c r="J739" s="17">
        <f>IFERROR(INDEX(Sheet3!E:E,MATCH(C739,Sheet3!A:A,0)),(G739-10)*10+H739*100)</f>
        <v>3100</v>
      </c>
      <c r="K739" s="10">
        <v>0</v>
      </c>
      <c r="L739" s="10">
        <f>IFERROR(INDEX(Sheet3!G:G,MATCH(C739,Sheet3!A:A,0)),(G739-10)*10+20000)</f>
        <v>23000</v>
      </c>
      <c r="M739" s="10">
        <v>3</v>
      </c>
      <c r="N739" s="10">
        <f>VLOOKUP(M739,Sheet2!I:J,2,0)</f>
        <v>4000</v>
      </c>
      <c r="O739" s="10">
        <v>0</v>
      </c>
      <c r="P739" s="10">
        <f t="shared" si="95"/>
        <v>3</v>
      </c>
      <c r="Q739" s="17">
        <f>IF(G739&gt;300,(G739-10)*10+10+VLOOKUP(I739,Sheet5!E:G,3,FALSE),0)</f>
        <v>3010</v>
      </c>
    </row>
    <row r="740" spans="1:17" s="10" customFormat="1" ht="16.5" customHeight="1">
      <c r="A740" s="10" t="s">
        <v>39</v>
      </c>
      <c r="B740" s="10">
        <f t="shared" si="96"/>
        <v>4209410</v>
      </c>
      <c r="C740" s="10" t="str">
        <f>CONCATENATE(VLOOKUP(F740,[1]源核类型!$A$2:$B$20,2,FALSE),"：位置",E740)</f>
        <v>钢骨：位置2</v>
      </c>
      <c r="D740" s="10">
        <v>4</v>
      </c>
      <c r="E740" s="10">
        <v>2</v>
      </c>
      <c r="F740" s="10">
        <v>9</v>
      </c>
      <c r="G740" s="10">
        <v>410</v>
      </c>
      <c r="H740" s="10">
        <v>1</v>
      </c>
      <c r="I740" s="10">
        <v>9</v>
      </c>
      <c r="J740" s="17">
        <f>IFERROR(INDEX(Sheet3!E:E,MATCH(C740,Sheet3!A:A,0)),(G740-10)*10+H740*100)</f>
        <v>4100</v>
      </c>
      <c r="K740" s="10">
        <v>0</v>
      </c>
      <c r="L740" s="10">
        <f>IFERROR(INDEX(Sheet3!G:G,MATCH(C740,Sheet3!A:A,0)),(G740-10)*10+20000)</f>
        <v>24000</v>
      </c>
      <c r="M740" s="10">
        <v>4</v>
      </c>
      <c r="N740" s="10">
        <f>VLOOKUP(M740,Sheet2!I:J,2,0)</f>
        <v>4500</v>
      </c>
      <c r="O740" s="10">
        <v>0</v>
      </c>
      <c r="P740" s="10">
        <f t="shared" si="95"/>
        <v>4</v>
      </c>
      <c r="Q740" s="17">
        <f>IF(G740&gt;300,(G740-10)*10+10+VLOOKUP(I740,Sheet5!E:G,3,FALSE),0)</f>
        <v>4010</v>
      </c>
    </row>
    <row r="741" spans="1:17" s="10" customFormat="1" ht="16.5" customHeight="1">
      <c r="A741" s="10" t="s">
        <v>39</v>
      </c>
      <c r="B741" s="10">
        <f t="shared" si="96"/>
        <v>4209510</v>
      </c>
      <c r="C741" s="10" t="str">
        <f>CONCATENATE(VLOOKUP(F741,[1]源核类型!$A$2:$B$20,2,FALSE),"：位置",E741)</f>
        <v>钢骨：位置2</v>
      </c>
      <c r="D741" s="10">
        <v>4</v>
      </c>
      <c r="E741" s="10">
        <v>2</v>
      </c>
      <c r="F741" s="10">
        <v>9</v>
      </c>
      <c r="G741" s="10">
        <v>510</v>
      </c>
      <c r="H741" s="10">
        <v>1</v>
      </c>
      <c r="I741" s="10">
        <v>9</v>
      </c>
      <c r="J741" s="17">
        <f>IFERROR(INDEX(Sheet3!E:E,MATCH(C741,Sheet3!A:A,0)),(G741-10)*10+H741*100)</f>
        <v>5100</v>
      </c>
      <c r="K741" s="10">
        <v>0</v>
      </c>
      <c r="L741" s="10">
        <f>IFERROR(INDEX(Sheet3!G:G,MATCH(C741,Sheet3!A:A,0)),(G741-10)*10+20000)</f>
        <v>25000</v>
      </c>
      <c r="M741" s="10">
        <v>5</v>
      </c>
      <c r="N741" s="10">
        <f>VLOOKUP(M741,Sheet2!I:J,2,0)</f>
        <v>5000</v>
      </c>
      <c r="O741" s="10">
        <v>0</v>
      </c>
      <c r="P741" s="10">
        <f t="shared" si="95"/>
        <v>5</v>
      </c>
      <c r="Q741" s="17">
        <f>IF(G741&gt;300,(G741-10)*10+10+VLOOKUP(I741,Sheet5!E:G,3,FALSE),0)</f>
        <v>5010</v>
      </c>
    </row>
    <row r="742" spans="1:17" s="10" customFormat="1" ht="16.5" customHeight="1">
      <c r="A742" s="10" t="s">
        <v>39</v>
      </c>
      <c r="B742" s="10">
        <f t="shared" si="96"/>
        <v>4309110</v>
      </c>
      <c r="C742" s="10" t="str">
        <f>CONCATENATE(VLOOKUP(F742,[1]源核类型!$A$2:$B$20,2,FALSE),"：位置",E742)</f>
        <v>钢骨：位置3</v>
      </c>
      <c r="D742" s="10">
        <v>4</v>
      </c>
      <c r="E742" s="10">
        <v>3</v>
      </c>
      <c r="F742" s="10">
        <v>9</v>
      </c>
      <c r="G742" s="10">
        <v>110</v>
      </c>
      <c r="H742" s="10">
        <v>2</v>
      </c>
      <c r="I742" s="10">
        <v>9</v>
      </c>
      <c r="J742" s="17">
        <f>IFERROR(INDEX(Sheet3!E:E,MATCH(C742,Sheet3!A:A,0)),(G742-10)*10+H742*100)</f>
        <v>1200</v>
      </c>
      <c r="K742" s="10">
        <v>0</v>
      </c>
      <c r="L742" s="10">
        <f>IFERROR(INDEX(Sheet3!G:G,MATCH(C742,Sheet3!A:A,0)),(G742-10)*10+20000)</f>
        <v>21000</v>
      </c>
      <c r="M742" s="10">
        <v>1</v>
      </c>
      <c r="N742" s="10">
        <f>VLOOKUP(M742,Sheet2!I:J,2,0)</f>
        <v>3000</v>
      </c>
      <c r="O742" s="10">
        <v>0</v>
      </c>
      <c r="P742" s="10">
        <f t="shared" si="95"/>
        <v>1</v>
      </c>
      <c r="Q742" s="17">
        <f>IF(G742&gt;300,(G742-10)*10+10+VLOOKUP(I742,Sheet5!E:G,3,FALSE),0)</f>
        <v>0</v>
      </c>
    </row>
    <row r="743" spans="1:17" s="10" customFormat="1" ht="16.5" customHeight="1">
      <c r="A743" s="10" t="s">
        <v>39</v>
      </c>
      <c r="B743" s="10">
        <f t="shared" si="96"/>
        <v>4309210</v>
      </c>
      <c r="C743" s="10" t="str">
        <f>CONCATENATE(VLOOKUP(F743,[1]源核类型!$A$2:$B$20,2,FALSE),"：位置",E743)</f>
        <v>钢骨：位置3</v>
      </c>
      <c r="D743" s="10">
        <v>4</v>
      </c>
      <c r="E743" s="10">
        <v>3</v>
      </c>
      <c r="F743" s="10">
        <v>9</v>
      </c>
      <c r="G743" s="10">
        <v>210</v>
      </c>
      <c r="H743" s="10">
        <v>2</v>
      </c>
      <c r="I743" s="10">
        <v>9</v>
      </c>
      <c r="J743" s="17">
        <f>IFERROR(INDEX(Sheet3!E:E,MATCH(C743,Sheet3!A:A,0)),(G743-10)*10+H743*100)</f>
        <v>2200</v>
      </c>
      <c r="K743" s="10">
        <v>0</v>
      </c>
      <c r="L743" s="10">
        <f>IFERROR(INDEX(Sheet3!G:G,MATCH(C743,Sheet3!A:A,0)),(G743-10)*10+20000)</f>
        <v>22000</v>
      </c>
      <c r="M743" s="10">
        <v>2</v>
      </c>
      <c r="N743" s="10">
        <f>VLOOKUP(M743,Sheet2!I:J,2,0)</f>
        <v>3500</v>
      </c>
      <c r="O743" s="10">
        <v>0</v>
      </c>
      <c r="P743" s="10">
        <f t="shared" si="95"/>
        <v>2</v>
      </c>
      <c r="Q743" s="17">
        <f>IF(G743&gt;300,(G743-10)*10+10+VLOOKUP(I743,Sheet5!E:G,3,FALSE),0)</f>
        <v>0</v>
      </c>
    </row>
    <row r="744" spans="1:17" s="10" customFormat="1" ht="16.5" customHeight="1">
      <c r="A744" s="10" t="s">
        <v>39</v>
      </c>
      <c r="B744" s="10">
        <f t="shared" si="96"/>
        <v>4309310</v>
      </c>
      <c r="C744" s="10" t="str">
        <f>CONCATENATE(VLOOKUP(F744,[1]源核类型!$A$2:$B$20,2,FALSE),"：位置",E744)</f>
        <v>钢骨：位置3</v>
      </c>
      <c r="D744" s="10">
        <v>4</v>
      </c>
      <c r="E744" s="10">
        <v>3</v>
      </c>
      <c r="F744" s="10">
        <v>9</v>
      </c>
      <c r="G744" s="10">
        <v>310</v>
      </c>
      <c r="H744" s="10">
        <v>2</v>
      </c>
      <c r="I744" s="10">
        <v>9</v>
      </c>
      <c r="J744" s="17">
        <f>IFERROR(INDEX(Sheet3!E:E,MATCH(C744,Sheet3!A:A,0)),(G744-10)*10+H744*100)</f>
        <v>3200</v>
      </c>
      <c r="K744" s="10">
        <v>0</v>
      </c>
      <c r="L744" s="10">
        <f>IFERROR(INDEX(Sheet3!G:G,MATCH(C744,Sheet3!A:A,0)),(G744-10)*10+20000)</f>
        <v>23000</v>
      </c>
      <c r="M744" s="10">
        <v>3</v>
      </c>
      <c r="N744" s="10">
        <f>VLOOKUP(M744,Sheet2!I:J,2,0)</f>
        <v>4000</v>
      </c>
      <c r="O744" s="10">
        <v>0</v>
      </c>
      <c r="P744" s="10">
        <f t="shared" si="95"/>
        <v>3</v>
      </c>
      <c r="Q744" s="17">
        <f>IF(G744&gt;300,(G744-10)*10+10+VLOOKUP(I744,Sheet5!E:G,3,FALSE),0)</f>
        <v>3010</v>
      </c>
    </row>
    <row r="745" spans="1:17" s="10" customFormat="1" ht="16.5" customHeight="1">
      <c r="A745" s="10" t="s">
        <v>39</v>
      </c>
      <c r="B745" s="10">
        <f t="shared" si="96"/>
        <v>4309410</v>
      </c>
      <c r="C745" s="10" t="str">
        <f>CONCATENATE(VLOOKUP(F745,[1]源核类型!$A$2:$B$20,2,FALSE),"：位置",E745)</f>
        <v>钢骨：位置3</v>
      </c>
      <c r="D745" s="10">
        <v>4</v>
      </c>
      <c r="E745" s="10">
        <v>3</v>
      </c>
      <c r="F745" s="10">
        <v>9</v>
      </c>
      <c r="G745" s="10">
        <v>410</v>
      </c>
      <c r="H745" s="10">
        <v>2</v>
      </c>
      <c r="I745" s="10">
        <v>9</v>
      </c>
      <c r="J745" s="17">
        <f>IFERROR(INDEX(Sheet3!E:E,MATCH(C745,Sheet3!A:A,0)),(G745-10)*10+H745*100)</f>
        <v>4200</v>
      </c>
      <c r="K745" s="10">
        <v>0</v>
      </c>
      <c r="L745" s="10">
        <f>IFERROR(INDEX(Sheet3!G:G,MATCH(C745,Sheet3!A:A,0)),(G745-10)*10+20000)</f>
        <v>24000</v>
      </c>
      <c r="M745" s="10">
        <v>4</v>
      </c>
      <c r="N745" s="10">
        <f>VLOOKUP(M745,Sheet2!I:J,2,0)</f>
        <v>4500</v>
      </c>
      <c r="O745" s="10">
        <v>0</v>
      </c>
      <c r="P745" s="10">
        <f t="shared" ref="P745:P808" si="97">M745</f>
        <v>4</v>
      </c>
      <c r="Q745" s="17">
        <f>IF(G745&gt;300,(G745-10)*10+10+VLOOKUP(I745,Sheet5!E:G,3,FALSE),0)</f>
        <v>4010</v>
      </c>
    </row>
    <row r="746" spans="1:17" s="10" customFormat="1" ht="16.5" customHeight="1">
      <c r="A746" s="10" t="s">
        <v>39</v>
      </c>
      <c r="B746" s="10">
        <f t="shared" si="96"/>
        <v>4309510</v>
      </c>
      <c r="C746" s="10" t="str">
        <f>CONCATENATE(VLOOKUP(F746,[1]源核类型!$A$2:$B$20,2,FALSE),"：位置",E746)</f>
        <v>钢骨：位置3</v>
      </c>
      <c r="D746" s="10">
        <v>4</v>
      </c>
      <c r="E746" s="10">
        <v>3</v>
      </c>
      <c r="F746" s="10">
        <v>9</v>
      </c>
      <c r="G746" s="10">
        <v>510</v>
      </c>
      <c r="H746" s="10">
        <v>2</v>
      </c>
      <c r="I746" s="10">
        <v>9</v>
      </c>
      <c r="J746" s="17">
        <f>IFERROR(INDEX(Sheet3!E:E,MATCH(C746,Sheet3!A:A,0)),(G746-10)*10+H746*100)</f>
        <v>5200</v>
      </c>
      <c r="K746" s="10">
        <v>0</v>
      </c>
      <c r="L746" s="10">
        <f>IFERROR(INDEX(Sheet3!G:G,MATCH(C746,Sheet3!A:A,0)),(G746-10)*10+20000)</f>
        <v>25000</v>
      </c>
      <c r="M746" s="10">
        <v>5</v>
      </c>
      <c r="N746" s="10">
        <f>VLOOKUP(M746,Sheet2!I:J,2,0)</f>
        <v>5000</v>
      </c>
      <c r="O746" s="10">
        <v>0</v>
      </c>
      <c r="P746" s="10">
        <f t="shared" si="97"/>
        <v>5</v>
      </c>
      <c r="Q746" s="17">
        <f>IF(G746&gt;300,(G746-10)*10+10+VLOOKUP(I746,Sheet5!E:G,3,FALSE),0)</f>
        <v>5010</v>
      </c>
    </row>
    <row r="747" spans="1:17" s="10" customFormat="1" ht="16.5" customHeight="1">
      <c r="A747" s="10" t="s">
        <v>39</v>
      </c>
      <c r="B747" s="10">
        <f t="shared" si="96"/>
        <v>4409110</v>
      </c>
      <c r="C747" s="10" t="str">
        <f>CONCATENATE(VLOOKUP(F747,[1]源核类型!$A$2:$B$20,2,FALSE),"：位置",E747)</f>
        <v>钢骨：位置4</v>
      </c>
      <c r="D747" s="10">
        <v>4</v>
      </c>
      <c r="E747" s="10">
        <v>4</v>
      </c>
      <c r="F747" s="10">
        <v>9</v>
      </c>
      <c r="G747" s="10">
        <v>110</v>
      </c>
      <c r="H747" s="10">
        <v>3</v>
      </c>
      <c r="I747" s="10">
        <v>9</v>
      </c>
      <c r="J747" s="17">
        <f>IFERROR(INDEX(Sheet3!E:E,MATCH(C747,Sheet3!A:A,0)),(G747-10)*10+H747*100)</f>
        <v>1300</v>
      </c>
      <c r="K747" s="10">
        <v>0</v>
      </c>
      <c r="L747" s="10">
        <f>IFERROR(INDEX(Sheet3!G:G,MATCH(C747,Sheet3!A:A,0)),(G747-10)*10+20000)</f>
        <v>21000</v>
      </c>
      <c r="M747" s="10">
        <v>1</v>
      </c>
      <c r="N747" s="10">
        <f>VLOOKUP(M747,Sheet2!I:J,2,0)</f>
        <v>3000</v>
      </c>
      <c r="O747" s="10">
        <v>0</v>
      </c>
      <c r="P747" s="10">
        <f t="shared" si="97"/>
        <v>1</v>
      </c>
      <c r="Q747" s="17">
        <f>IF(G747&gt;300,(G747-10)*10+10+VLOOKUP(I747,Sheet5!E:G,3,FALSE),0)</f>
        <v>0</v>
      </c>
    </row>
    <row r="748" spans="1:17" s="10" customFormat="1" ht="16.5" customHeight="1">
      <c r="A748" s="10" t="s">
        <v>39</v>
      </c>
      <c r="B748" s="10">
        <f t="shared" si="96"/>
        <v>4409210</v>
      </c>
      <c r="C748" s="10" t="str">
        <f>CONCATENATE(VLOOKUP(F748,[1]源核类型!$A$2:$B$20,2,FALSE),"：位置",E748)</f>
        <v>钢骨：位置4</v>
      </c>
      <c r="D748" s="10">
        <v>4</v>
      </c>
      <c r="E748" s="10">
        <v>4</v>
      </c>
      <c r="F748" s="10">
        <v>9</v>
      </c>
      <c r="G748" s="10">
        <v>210</v>
      </c>
      <c r="H748" s="10">
        <v>3</v>
      </c>
      <c r="I748" s="10">
        <v>9</v>
      </c>
      <c r="J748" s="17">
        <f>IFERROR(INDEX(Sheet3!E:E,MATCH(C748,Sheet3!A:A,0)),(G748-10)*10+H748*100)</f>
        <v>2300</v>
      </c>
      <c r="K748" s="10">
        <v>0</v>
      </c>
      <c r="L748" s="10">
        <f>IFERROR(INDEX(Sheet3!G:G,MATCH(C748,Sheet3!A:A,0)),(G748-10)*10+20000)</f>
        <v>22000</v>
      </c>
      <c r="M748" s="10">
        <v>2</v>
      </c>
      <c r="N748" s="10">
        <f>VLOOKUP(M748,Sheet2!I:J,2,0)</f>
        <v>3500</v>
      </c>
      <c r="O748" s="10">
        <v>0</v>
      </c>
      <c r="P748" s="10">
        <f t="shared" si="97"/>
        <v>2</v>
      </c>
      <c r="Q748" s="17">
        <f>IF(G748&gt;300,(G748-10)*10+10+VLOOKUP(I748,Sheet5!E:G,3,FALSE),0)</f>
        <v>0</v>
      </c>
    </row>
    <row r="749" spans="1:17" s="10" customFormat="1" ht="16.5" customHeight="1">
      <c r="A749" s="10" t="s">
        <v>39</v>
      </c>
      <c r="B749" s="10">
        <f t="shared" si="96"/>
        <v>4409310</v>
      </c>
      <c r="C749" s="10" t="str">
        <f>CONCATENATE(VLOOKUP(F749,[1]源核类型!$A$2:$B$20,2,FALSE),"：位置",E749)</f>
        <v>钢骨：位置4</v>
      </c>
      <c r="D749" s="10">
        <v>4</v>
      </c>
      <c r="E749" s="10">
        <v>4</v>
      </c>
      <c r="F749" s="10">
        <v>9</v>
      </c>
      <c r="G749" s="10">
        <v>310</v>
      </c>
      <c r="H749" s="10">
        <v>3</v>
      </c>
      <c r="I749" s="10">
        <v>9</v>
      </c>
      <c r="J749" s="17">
        <f>IFERROR(INDEX(Sheet3!E:E,MATCH(C749,Sheet3!A:A,0)),(G749-10)*10+H749*100)</f>
        <v>3300</v>
      </c>
      <c r="K749" s="10">
        <v>0</v>
      </c>
      <c r="L749" s="10">
        <f>IFERROR(INDEX(Sheet3!G:G,MATCH(C749,Sheet3!A:A,0)),(G749-10)*10+20000)</f>
        <v>23000</v>
      </c>
      <c r="M749" s="10">
        <v>3</v>
      </c>
      <c r="N749" s="10">
        <f>VLOOKUP(M749,Sheet2!I:J,2,0)</f>
        <v>4000</v>
      </c>
      <c r="O749" s="10">
        <v>0</v>
      </c>
      <c r="P749" s="10">
        <f t="shared" si="97"/>
        <v>3</v>
      </c>
      <c r="Q749" s="17">
        <f>IF(G749&gt;300,(G749-10)*10+10+VLOOKUP(I749,Sheet5!E:G,3,FALSE),0)</f>
        <v>3010</v>
      </c>
    </row>
    <row r="750" spans="1:17" s="10" customFormat="1" ht="16.5" customHeight="1">
      <c r="A750" s="10" t="s">
        <v>39</v>
      </c>
      <c r="B750" s="10">
        <f t="shared" si="96"/>
        <v>4409410</v>
      </c>
      <c r="C750" s="10" t="str">
        <f>CONCATENATE(VLOOKUP(F750,[1]源核类型!$A$2:$B$20,2,FALSE),"：位置",E750)</f>
        <v>钢骨：位置4</v>
      </c>
      <c r="D750" s="10">
        <v>4</v>
      </c>
      <c r="E750" s="10">
        <v>4</v>
      </c>
      <c r="F750" s="10">
        <v>9</v>
      </c>
      <c r="G750" s="10">
        <v>410</v>
      </c>
      <c r="H750" s="10">
        <v>3</v>
      </c>
      <c r="I750" s="10">
        <v>9</v>
      </c>
      <c r="J750" s="17">
        <f>IFERROR(INDEX(Sheet3!E:E,MATCH(C750,Sheet3!A:A,0)),(G750-10)*10+H750*100)</f>
        <v>4300</v>
      </c>
      <c r="K750" s="10">
        <v>0</v>
      </c>
      <c r="L750" s="10">
        <f>IFERROR(INDEX(Sheet3!G:G,MATCH(C750,Sheet3!A:A,0)),(G750-10)*10+20000)</f>
        <v>24000</v>
      </c>
      <c r="M750" s="10">
        <v>4</v>
      </c>
      <c r="N750" s="10">
        <f>VLOOKUP(M750,Sheet2!I:J,2,0)</f>
        <v>4500</v>
      </c>
      <c r="O750" s="10">
        <v>0</v>
      </c>
      <c r="P750" s="10">
        <f t="shared" si="97"/>
        <v>4</v>
      </c>
      <c r="Q750" s="17">
        <f>IF(G750&gt;300,(G750-10)*10+10+VLOOKUP(I750,Sheet5!E:G,3,FALSE),0)</f>
        <v>4010</v>
      </c>
    </row>
    <row r="751" spans="1:17" s="10" customFormat="1" ht="16.5" customHeight="1">
      <c r="A751" s="10" t="s">
        <v>39</v>
      </c>
      <c r="B751" s="10">
        <f t="shared" si="96"/>
        <v>4409510</v>
      </c>
      <c r="C751" s="10" t="str">
        <f>CONCATENATE(VLOOKUP(F751,[1]源核类型!$A$2:$B$20,2,FALSE),"：位置",E751)</f>
        <v>钢骨：位置4</v>
      </c>
      <c r="D751" s="10">
        <v>4</v>
      </c>
      <c r="E751" s="10">
        <v>4</v>
      </c>
      <c r="F751" s="10">
        <v>9</v>
      </c>
      <c r="G751" s="10">
        <v>510</v>
      </c>
      <c r="H751" s="10">
        <v>3</v>
      </c>
      <c r="I751" s="10">
        <v>9</v>
      </c>
      <c r="J751" s="17">
        <f>IFERROR(INDEX(Sheet3!E:E,MATCH(C751,Sheet3!A:A,0)),(G751-10)*10+H751*100)</f>
        <v>5300</v>
      </c>
      <c r="K751" s="10">
        <v>0</v>
      </c>
      <c r="L751" s="10">
        <f>IFERROR(INDEX(Sheet3!G:G,MATCH(C751,Sheet3!A:A,0)),(G751-10)*10+20000)</f>
        <v>25000</v>
      </c>
      <c r="M751" s="10">
        <v>5</v>
      </c>
      <c r="N751" s="10">
        <f>VLOOKUP(M751,Sheet2!I:J,2,0)</f>
        <v>5000</v>
      </c>
      <c r="O751" s="10">
        <v>0</v>
      </c>
      <c r="P751" s="10">
        <f t="shared" si="97"/>
        <v>5</v>
      </c>
      <c r="Q751" s="17">
        <f>IF(G751&gt;300,(G751-10)*10+10+VLOOKUP(I751,Sheet5!E:G,3,FALSE),0)</f>
        <v>5010</v>
      </c>
    </row>
    <row r="752" spans="1:17" s="10" customFormat="1" ht="16.5" customHeight="1">
      <c r="A752" s="10" t="s">
        <v>39</v>
      </c>
      <c r="B752" s="10">
        <f t="shared" si="96"/>
        <v>4210110</v>
      </c>
      <c r="C752" s="10" t="str">
        <f>CONCATENATE(VLOOKUP(F752,[1]源核类型!$A$2:$B$20,2,FALSE),"：位置",E752)</f>
        <v>不屈：位置2</v>
      </c>
      <c r="D752" s="10">
        <v>4</v>
      </c>
      <c r="E752" s="10">
        <v>2</v>
      </c>
      <c r="F752" s="10">
        <v>10</v>
      </c>
      <c r="G752" s="10">
        <v>110</v>
      </c>
      <c r="H752" s="10">
        <v>1</v>
      </c>
      <c r="I752" s="10">
        <v>10</v>
      </c>
      <c r="J752" s="17">
        <f>IFERROR(INDEX(Sheet3!E:E,MATCH(C752,Sheet3!A:A,0)),(G752-10)*10+H752*100)</f>
        <v>1100</v>
      </c>
      <c r="K752" s="10">
        <v>0</v>
      </c>
      <c r="L752" s="10">
        <f>IFERROR(INDEX(Sheet3!G:G,MATCH(C752,Sheet3!A:A,0)),(G752-10)*10+20000)</f>
        <v>21000</v>
      </c>
      <c r="M752" s="10">
        <v>1</v>
      </c>
      <c r="N752" s="10">
        <f>VLOOKUP(M752,Sheet2!I:J,2,0)</f>
        <v>3000</v>
      </c>
      <c r="O752" s="10">
        <v>0</v>
      </c>
      <c r="P752" s="10">
        <f t="shared" si="97"/>
        <v>1</v>
      </c>
      <c r="Q752" s="17">
        <f>IF(G752&gt;300,(G752-10)*10+10+VLOOKUP(I752,Sheet5!E:G,3,FALSE),0)</f>
        <v>0</v>
      </c>
    </row>
    <row r="753" spans="1:17" s="10" customFormat="1" ht="16.5" customHeight="1">
      <c r="A753" s="10" t="s">
        <v>39</v>
      </c>
      <c r="B753" s="10">
        <f t="shared" si="96"/>
        <v>4210210</v>
      </c>
      <c r="C753" s="10" t="str">
        <f>CONCATENATE(VLOOKUP(F753,[1]源核类型!$A$2:$B$20,2,FALSE),"：位置",E753)</f>
        <v>不屈：位置2</v>
      </c>
      <c r="D753" s="10">
        <v>4</v>
      </c>
      <c r="E753" s="10">
        <v>2</v>
      </c>
      <c r="F753" s="10">
        <v>10</v>
      </c>
      <c r="G753" s="10">
        <v>210</v>
      </c>
      <c r="H753" s="10">
        <v>1</v>
      </c>
      <c r="I753" s="10">
        <v>10</v>
      </c>
      <c r="J753" s="17">
        <f>IFERROR(INDEX(Sheet3!E:E,MATCH(C753,Sheet3!A:A,0)),(G753-10)*10+H753*100)</f>
        <v>2100</v>
      </c>
      <c r="K753" s="10">
        <v>0</v>
      </c>
      <c r="L753" s="10">
        <f>IFERROR(INDEX(Sheet3!G:G,MATCH(C753,Sheet3!A:A,0)),(G753-10)*10+20000)</f>
        <v>22000</v>
      </c>
      <c r="M753" s="10">
        <v>2</v>
      </c>
      <c r="N753" s="10">
        <f>VLOOKUP(M753,Sheet2!I:J,2,0)</f>
        <v>3500</v>
      </c>
      <c r="O753" s="10">
        <v>0</v>
      </c>
      <c r="P753" s="10">
        <f t="shared" si="97"/>
        <v>2</v>
      </c>
      <c r="Q753" s="17">
        <f>IF(G753&gt;300,(G753-10)*10+10+VLOOKUP(I753,Sheet5!E:G,3,FALSE),0)</f>
        <v>0</v>
      </c>
    </row>
    <row r="754" spans="1:17" s="10" customFormat="1" ht="16.5" customHeight="1">
      <c r="A754" s="10" t="s">
        <v>39</v>
      </c>
      <c r="B754" s="10">
        <f t="shared" si="96"/>
        <v>4210310</v>
      </c>
      <c r="C754" s="10" t="str">
        <f>CONCATENATE(VLOOKUP(F754,[1]源核类型!$A$2:$B$20,2,FALSE),"：位置",E754)</f>
        <v>不屈：位置2</v>
      </c>
      <c r="D754" s="10">
        <v>4</v>
      </c>
      <c r="E754" s="10">
        <v>2</v>
      </c>
      <c r="F754" s="10">
        <v>10</v>
      </c>
      <c r="G754" s="10">
        <v>310</v>
      </c>
      <c r="H754" s="10">
        <v>1</v>
      </c>
      <c r="I754" s="10">
        <v>10</v>
      </c>
      <c r="J754" s="17">
        <f>IFERROR(INDEX(Sheet3!E:E,MATCH(C754,Sheet3!A:A,0)),(G754-10)*10+H754*100)</f>
        <v>3100</v>
      </c>
      <c r="K754" s="10">
        <v>0</v>
      </c>
      <c r="L754" s="10">
        <f>IFERROR(INDEX(Sheet3!G:G,MATCH(C754,Sheet3!A:A,0)),(G754-10)*10+20000)</f>
        <v>23000</v>
      </c>
      <c r="M754" s="10">
        <v>3</v>
      </c>
      <c r="N754" s="10">
        <f>VLOOKUP(M754,Sheet2!I:J,2,0)</f>
        <v>4000</v>
      </c>
      <c r="O754" s="10">
        <v>0</v>
      </c>
      <c r="P754" s="10">
        <f t="shared" si="97"/>
        <v>3</v>
      </c>
      <c r="Q754" s="17">
        <f>IF(G754&gt;300,(G754-10)*10+10+VLOOKUP(I754,Sheet5!E:G,3,FALSE),0)</f>
        <v>3011</v>
      </c>
    </row>
    <row r="755" spans="1:17" s="10" customFormat="1" ht="16.5" customHeight="1">
      <c r="A755" s="10" t="s">
        <v>39</v>
      </c>
      <c r="B755" s="10">
        <f t="shared" si="96"/>
        <v>4210410</v>
      </c>
      <c r="C755" s="10" t="str">
        <f>CONCATENATE(VLOOKUP(F755,[1]源核类型!$A$2:$B$20,2,FALSE),"：位置",E755)</f>
        <v>不屈：位置2</v>
      </c>
      <c r="D755" s="10">
        <v>4</v>
      </c>
      <c r="E755" s="10">
        <v>2</v>
      </c>
      <c r="F755" s="10">
        <v>10</v>
      </c>
      <c r="G755" s="10">
        <v>410</v>
      </c>
      <c r="H755" s="10">
        <v>1</v>
      </c>
      <c r="I755" s="10">
        <v>10</v>
      </c>
      <c r="J755" s="17">
        <f>IFERROR(INDEX(Sheet3!E:E,MATCH(C755,Sheet3!A:A,0)),(G755-10)*10+H755*100)</f>
        <v>4100</v>
      </c>
      <c r="K755" s="10">
        <v>0</v>
      </c>
      <c r="L755" s="10">
        <f>IFERROR(INDEX(Sheet3!G:G,MATCH(C755,Sheet3!A:A,0)),(G755-10)*10+20000)</f>
        <v>24000</v>
      </c>
      <c r="M755" s="10">
        <v>4</v>
      </c>
      <c r="N755" s="10">
        <f>VLOOKUP(M755,Sheet2!I:J,2,0)</f>
        <v>4500</v>
      </c>
      <c r="O755" s="10">
        <v>0</v>
      </c>
      <c r="P755" s="10">
        <f t="shared" si="97"/>
        <v>4</v>
      </c>
      <c r="Q755" s="17">
        <f>IF(G755&gt;300,(G755-10)*10+10+VLOOKUP(I755,Sheet5!E:G,3,FALSE),0)</f>
        <v>4011</v>
      </c>
    </row>
    <row r="756" spans="1:17" s="10" customFormat="1" ht="16.5" customHeight="1">
      <c r="A756" s="10" t="s">
        <v>39</v>
      </c>
      <c r="B756" s="10">
        <f t="shared" si="96"/>
        <v>4210510</v>
      </c>
      <c r="C756" s="10" t="str">
        <f>CONCATENATE(VLOOKUP(F756,[1]源核类型!$A$2:$B$20,2,FALSE),"：位置",E756)</f>
        <v>不屈：位置2</v>
      </c>
      <c r="D756" s="10">
        <v>4</v>
      </c>
      <c r="E756" s="10">
        <v>2</v>
      </c>
      <c r="F756" s="10">
        <v>10</v>
      </c>
      <c r="G756" s="10">
        <v>510</v>
      </c>
      <c r="H756" s="10">
        <v>1</v>
      </c>
      <c r="I756" s="10">
        <v>10</v>
      </c>
      <c r="J756" s="17">
        <f>IFERROR(INDEX(Sheet3!E:E,MATCH(C756,Sheet3!A:A,0)),(G756-10)*10+H756*100)</f>
        <v>5100</v>
      </c>
      <c r="K756" s="10">
        <v>0</v>
      </c>
      <c r="L756" s="10">
        <f>IFERROR(INDEX(Sheet3!G:G,MATCH(C756,Sheet3!A:A,0)),(G756-10)*10+20000)</f>
        <v>25000</v>
      </c>
      <c r="M756" s="10">
        <v>5</v>
      </c>
      <c r="N756" s="10">
        <f>VLOOKUP(M756,Sheet2!I:J,2,0)</f>
        <v>5000</v>
      </c>
      <c r="O756" s="10">
        <v>0</v>
      </c>
      <c r="P756" s="10">
        <f t="shared" si="97"/>
        <v>5</v>
      </c>
      <c r="Q756" s="17">
        <f>IF(G756&gt;300,(G756-10)*10+10+VLOOKUP(I756,Sheet5!E:G,3,FALSE),0)</f>
        <v>5011</v>
      </c>
    </row>
    <row r="757" spans="1:17" s="10" customFormat="1" ht="16.5" customHeight="1">
      <c r="A757" s="10" t="s">
        <v>39</v>
      </c>
      <c r="B757" s="10">
        <f t="shared" si="96"/>
        <v>4310110</v>
      </c>
      <c r="C757" s="10" t="str">
        <f>CONCATENATE(VLOOKUP(F757,[1]源核类型!$A$2:$B$20,2,FALSE),"：位置",E757)</f>
        <v>不屈：位置3</v>
      </c>
      <c r="D757" s="10">
        <v>4</v>
      </c>
      <c r="E757" s="10">
        <v>3</v>
      </c>
      <c r="F757" s="10">
        <v>10</v>
      </c>
      <c r="G757" s="10">
        <v>110</v>
      </c>
      <c r="H757" s="10">
        <v>2</v>
      </c>
      <c r="I757" s="10">
        <v>10</v>
      </c>
      <c r="J757" s="17">
        <f>IFERROR(INDEX(Sheet3!E:E,MATCH(C757,Sheet3!A:A,0)),(G757-10)*10+H757*100)</f>
        <v>1200</v>
      </c>
      <c r="K757" s="10">
        <v>0</v>
      </c>
      <c r="L757" s="10">
        <f>IFERROR(INDEX(Sheet3!G:G,MATCH(C757,Sheet3!A:A,0)),(G757-10)*10+20000)</f>
        <v>21000</v>
      </c>
      <c r="M757" s="10">
        <v>1</v>
      </c>
      <c r="N757" s="10">
        <f>VLOOKUP(M757,Sheet2!I:J,2,0)</f>
        <v>3000</v>
      </c>
      <c r="O757" s="10">
        <v>0</v>
      </c>
      <c r="P757" s="10">
        <f t="shared" si="97"/>
        <v>1</v>
      </c>
      <c r="Q757" s="17">
        <f>IF(G757&gt;300,(G757-10)*10+10+VLOOKUP(I757,Sheet5!E:G,3,FALSE),0)</f>
        <v>0</v>
      </c>
    </row>
    <row r="758" spans="1:17" s="10" customFormat="1" ht="16.5" customHeight="1">
      <c r="A758" s="10" t="s">
        <v>39</v>
      </c>
      <c r="B758" s="10">
        <f t="shared" si="96"/>
        <v>4310210</v>
      </c>
      <c r="C758" s="10" t="str">
        <f>CONCATENATE(VLOOKUP(F758,[1]源核类型!$A$2:$B$20,2,FALSE),"：位置",E758)</f>
        <v>不屈：位置3</v>
      </c>
      <c r="D758" s="10">
        <v>4</v>
      </c>
      <c r="E758" s="10">
        <v>3</v>
      </c>
      <c r="F758" s="10">
        <v>10</v>
      </c>
      <c r="G758" s="10">
        <v>210</v>
      </c>
      <c r="H758" s="10">
        <v>2</v>
      </c>
      <c r="I758" s="10">
        <v>10</v>
      </c>
      <c r="J758" s="17">
        <f>IFERROR(INDEX(Sheet3!E:E,MATCH(C758,Sheet3!A:A,0)),(G758-10)*10+H758*100)</f>
        <v>2200</v>
      </c>
      <c r="K758" s="10">
        <v>0</v>
      </c>
      <c r="L758" s="10">
        <f>IFERROR(INDEX(Sheet3!G:G,MATCH(C758,Sheet3!A:A,0)),(G758-10)*10+20000)</f>
        <v>22000</v>
      </c>
      <c r="M758" s="10">
        <v>2</v>
      </c>
      <c r="N758" s="10">
        <f>VLOOKUP(M758,Sheet2!I:J,2,0)</f>
        <v>3500</v>
      </c>
      <c r="O758" s="10">
        <v>0</v>
      </c>
      <c r="P758" s="10">
        <f t="shared" si="97"/>
        <v>2</v>
      </c>
      <c r="Q758" s="17">
        <f>IF(G758&gt;300,(G758-10)*10+10+VLOOKUP(I758,Sheet5!E:G,3,FALSE),0)</f>
        <v>0</v>
      </c>
    </row>
    <row r="759" spans="1:17" s="10" customFormat="1" ht="16.5" customHeight="1">
      <c r="A759" s="10" t="s">
        <v>39</v>
      </c>
      <c r="B759" s="10">
        <f t="shared" si="96"/>
        <v>4310310</v>
      </c>
      <c r="C759" s="10" t="str">
        <f>CONCATENATE(VLOOKUP(F759,[1]源核类型!$A$2:$B$20,2,FALSE),"：位置",E759)</f>
        <v>不屈：位置3</v>
      </c>
      <c r="D759" s="10">
        <v>4</v>
      </c>
      <c r="E759" s="10">
        <v>3</v>
      </c>
      <c r="F759" s="10">
        <v>10</v>
      </c>
      <c r="G759" s="10">
        <v>310</v>
      </c>
      <c r="H759" s="10">
        <v>2</v>
      </c>
      <c r="I759" s="10">
        <v>10</v>
      </c>
      <c r="J759" s="17">
        <f>IFERROR(INDEX(Sheet3!E:E,MATCH(C759,Sheet3!A:A,0)),(G759-10)*10+H759*100)</f>
        <v>3200</v>
      </c>
      <c r="K759" s="10">
        <v>0</v>
      </c>
      <c r="L759" s="10">
        <f>IFERROR(INDEX(Sheet3!G:G,MATCH(C759,Sheet3!A:A,0)),(G759-10)*10+20000)</f>
        <v>23000</v>
      </c>
      <c r="M759" s="10">
        <v>3</v>
      </c>
      <c r="N759" s="10">
        <f>VLOOKUP(M759,Sheet2!I:J,2,0)</f>
        <v>4000</v>
      </c>
      <c r="O759" s="10">
        <v>0</v>
      </c>
      <c r="P759" s="10">
        <f t="shared" si="97"/>
        <v>3</v>
      </c>
      <c r="Q759" s="17">
        <f>IF(G759&gt;300,(G759-10)*10+10+VLOOKUP(I759,Sheet5!E:G,3,FALSE),0)</f>
        <v>3011</v>
      </c>
    </row>
    <row r="760" spans="1:17" s="10" customFormat="1" ht="16.5" customHeight="1">
      <c r="A760" s="10" t="s">
        <v>39</v>
      </c>
      <c r="B760" s="10">
        <f t="shared" si="96"/>
        <v>4310410</v>
      </c>
      <c r="C760" s="10" t="str">
        <f>CONCATENATE(VLOOKUP(F760,[1]源核类型!$A$2:$B$20,2,FALSE),"：位置",E760)</f>
        <v>不屈：位置3</v>
      </c>
      <c r="D760" s="10">
        <v>4</v>
      </c>
      <c r="E760" s="10">
        <v>3</v>
      </c>
      <c r="F760" s="10">
        <v>10</v>
      </c>
      <c r="G760" s="10">
        <v>410</v>
      </c>
      <c r="H760" s="10">
        <v>2</v>
      </c>
      <c r="I760" s="10">
        <v>10</v>
      </c>
      <c r="J760" s="17">
        <f>IFERROR(INDEX(Sheet3!E:E,MATCH(C760,Sheet3!A:A,0)),(G760-10)*10+H760*100)</f>
        <v>4200</v>
      </c>
      <c r="K760" s="10">
        <v>0</v>
      </c>
      <c r="L760" s="10">
        <f>IFERROR(INDEX(Sheet3!G:G,MATCH(C760,Sheet3!A:A,0)),(G760-10)*10+20000)</f>
        <v>24000</v>
      </c>
      <c r="M760" s="10">
        <v>4</v>
      </c>
      <c r="N760" s="10">
        <f>VLOOKUP(M760,Sheet2!I:J,2,0)</f>
        <v>4500</v>
      </c>
      <c r="O760" s="10">
        <v>0</v>
      </c>
      <c r="P760" s="10">
        <f t="shared" si="97"/>
        <v>4</v>
      </c>
      <c r="Q760" s="17">
        <f>IF(G760&gt;300,(G760-10)*10+10+VLOOKUP(I760,Sheet5!E:G,3,FALSE),0)</f>
        <v>4011</v>
      </c>
    </row>
    <row r="761" spans="1:17" s="10" customFormat="1" ht="16.5" customHeight="1">
      <c r="A761" s="10" t="s">
        <v>39</v>
      </c>
      <c r="B761" s="10">
        <f t="shared" si="96"/>
        <v>4310510</v>
      </c>
      <c r="C761" s="10" t="str">
        <f>CONCATENATE(VLOOKUP(F761,[1]源核类型!$A$2:$B$20,2,FALSE),"：位置",E761)</f>
        <v>不屈：位置3</v>
      </c>
      <c r="D761" s="10">
        <v>4</v>
      </c>
      <c r="E761" s="10">
        <v>3</v>
      </c>
      <c r="F761" s="10">
        <v>10</v>
      </c>
      <c r="G761" s="10">
        <v>510</v>
      </c>
      <c r="H761" s="10">
        <v>2</v>
      </c>
      <c r="I761" s="10">
        <v>10</v>
      </c>
      <c r="J761" s="17">
        <f>IFERROR(INDEX(Sheet3!E:E,MATCH(C761,Sheet3!A:A,0)),(G761-10)*10+H761*100)</f>
        <v>5200</v>
      </c>
      <c r="K761" s="10">
        <v>0</v>
      </c>
      <c r="L761" s="10">
        <f>IFERROR(INDEX(Sheet3!G:G,MATCH(C761,Sheet3!A:A,0)),(G761-10)*10+20000)</f>
        <v>25000</v>
      </c>
      <c r="M761" s="10">
        <v>5</v>
      </c>
      <c r="N761" s="10">
        <f>VLOOKUP(M761,Sheet2!I:J,2,0)</f>
        <v>5000</v>
      </c>
      <c r="O761" s="10">
        <v>0</v>
      </c>
      <c r="P761" s="10">
        <f t="shared" si="97"/>
        <v>5</v>
      </c>
      <c r="Q761" s="17">
        <f>IF(G761&gt;300,(G761-10)*10+10+VLOOKUP(I761,Sheet5!E:G,3,FALSE),0)</f>
        <v>5011</v>
      </c>
    </row>
    <row r="762" spans="1:17" s="10" customFormat="1" ht="16.5" customHeight="1">
      <c r="A762" s="10" t="s">
        <v>39</v>
      </c>
      <c r="B762" s="10">
        <f t="shared" si="96"/>
        <v>4410110</v>
      </c>
      <c r="C762" s="10" t="str">
        <f>CONCATENATE(VLOOKUP(F762,[1]源核类型!$A$2:$B$20,2,FALSE),"：位置",E762)</f>
        <v>不屈：位置4</v>
      </c>
      <c r="D762" s="10">
        <v>4</v>
      </c>
      <c r="E762" s="10">
        <v>4</v>
      </c>
      <c r="F762" s="10">
        <v>10</v>
      </c>
      <c r="G762" s="10">
        <v>110</v>
      </c>
      <c r="H762" s="10">
        <v>3</v>
      </c>
      <c r="I762" s="10">
        <v>10</v>
      </c>
      <c r="J762" s="17">
        <f>IFERROR(INDEX(Sheet3!E:E,MATCH(C762,Sheet3!A:A,0)),(G762-10)*10+H762*100)</f>
        <v>1300</v>
      </c>
      <c r="K762" s="10">
        <v>0</v>
      </c>
      <c r="L762" s="10">
        <f>IFERROR(INDEX(Sheet3!G:G,MATCH(C762,Sheet3!A:A,0)),(G762-10)*10+20000)</f>
        <v>21000</v>
      </c>
      <c r="M762" s="10">
        <v>1</v>
      </c>
      <c r="N762" s="10">
        <f>VLOOKUP(M762,Sheet2!I:J,2,0)</f>
        <v>3000</v>
      </c>
      <c r="O762" s="10">
        <v>0</v>
      </c>
      <c r="P762" s="10">
        <f t="shared" si="97"/>
        <v>1</v>
      </c>
      <c r="Q762" s="17">
        <f>IF(G762&gt;300,(G762-10)*10+10+VLOOKUP(I762,Sheet5!E:G,3,FALSE),0)</f>
        <v>0</v>
      </c>
    </row>
    <row r="763" spans="1:17" s="10" customFormat="1" ht="16.5" customHeight="1">
      <c r="A763" s="10" t="s">
        <v>39</v>
      </c>
      <c r="B763" s="10">
        <f t="shared" si="96"/>
        <v>4410210</v>
      </c>
      <c r="C763" s="10" t="str">
        <f>CONCATENATE(VLOOKUP(F763,[1]源核类型!$A$2:$B$20,2,FALSE),"：位置",E763)</f>
        <v>不屈：位置4</v>
      </c>
      <c r="D763" s="10">
        <v>4</v>
      </c>
      <c r="E763" s="10">
        <v>4</v>
      </c>
      <c r="F763" s="10">
        <v>10</v>
      </c>
      <c r="G763" s="10">
        <v>210</v>
      </c>
      <c r="H763" s="10">
        <v>3</v>
      </c>
      <c r="I763" s="10">
        <v>10</v>
      </c>
      <c r="J763" s="17">
        <f>IFERROR(INDEX(Sheet3!E:E,MATCH(C763,Sheet3!A:A,0)),(G763-10)*10+H763*100)</f>
        <v>2300</v>
      </c>
      <c r="K763" s="10">
        <v>0</v>
      </c>
      <c r="L763" s="10">
        <f>IFERROR(INDEX(Sheet3!G:G,MATCH(C763,Sheet3!A:A,0)),(G763-10)*10+20000)</f>
        <v>22000</v>
      </c>
      <c r="M763" s="10">
        <v>2</v>
      </c>
      <c r="N763" s="10">
        <f>VLOOKUP(M763,Sheet2!I:J,2,0)</f>
        <v>3500</v>
      </c>
      <c r="O763" s="10">
        <v>0</v>
      </c>
      <c r="P763" s="10">
        <f t="shared" si="97"/>
        <v>2</v>
      </c>
      <c r="Q763" s="17">
        <f>IF(G763&gt;300,(G763-10)*10+10+VLOOKUP(I763,Sheet5!E:G,3,FALSE),0)</f>
        <v>0</v>
      </c>
    </row>
    <row r="764" spans="1:17" s="10" customFormat="1" ht="16.5" customHeight="1">
      <c r="A764" s="10" t="s">
        <v>39</v>
      </c>
      <c r="B764" s="10">
        <f t="shared" si="96"/>
        <v>4410310</v>
      </c>
      <c r="C764" s="10" t="str">
        <f>CONCATENATE(VLOOKUP(F764,[1]源核类型!$A$2:$B$20,2,FALSE),"：位置",E764)</f>
        <v>不屈：位置4</v>
      </c>
      <c r="D764" s="10">
        <v>4</v>
      </c>
      <c r="E764" s="10">
        <v>4</v>
      </c>
      <c r="F764" s="10">
        <v>10</v>
      </c>
      <c r="G764" s="10">
        <v>310</v>
      </c>
      <c r="H764" s="10">
        <v>3</v>
      </c>
      <c r="I764" s="10">
        <v>10</v>
      </c>
      <c r="J764" s="17">
        <f>IFERROR(INDEX(Sheet3!E:E,MATCH(C764,Sheet3!A:A,0)),(G764-10)*10+H764*100)</f>
        <v>3300</v>
      </c>
      <c r="K764" s="10">
        <v>0</v>
      </c>
      <c r="L764" s="10">
        <f>IFERROR(INDEX(Sheet3!G:G,MATCH(C764,Sheet3!A:A,0)),(G764-10)*10+20000)</f>
        <v>23000</v>
      </c>
      <c r="M764" s="10">
        <v>3</v>
      </c>
      <c r="N764" s="10">
        <f>VLOOKUP(M764,Sheet2!I:J,2,0)</f>
        <v>4000</v>
      </c>
      <c r="O764" s="10">
        <v>0</v>
      </c>
      <c r="P764" s="10">
        <f t="shared" si="97"/>
        <v>3</v>
      </c>
      <c r="Q764" s="17">
        <f>IF(G764&gt;300,(G764-10)*10+10+VLOOKUP(I764,Sheet5!E:G,3,FALSE),0)</f>
        <v>3011</v>
      </c>
    </row>
    <row r="765" spans="1:17" s="10" customFormat="1" ht="16.5" customHeight="1">
      <c r="A765" s="10" t="s">
        <v>39</v>
      </c>
      <c r="B765" s="10">
        <f t="shared" si="96"/>
        <v>4410410</v>
      </c>
      <c r="C765" s="10" t="str">
        <f>CONCATENATE(VLOOKUP(F765,[1]源核类型!$A$2:$B$20,2,FALSE),"：位置",E765)</f>
        <v>不屈：位置4</v>
      </c>
      <c r="D765" s="10">
        <v>4</v>
      </c>
      <c r="E765" s="10">
        <v>4</v>
      </c>
      <c r="F765" s="10">
        <v>10</v>
      </c>
      <c r="G765" s="10">
        <v>410</v>
      </c>
      <c r="H765" s="10">
        <v>3</v>
      </c>
      <c r="I765" s="10">
        <v>10</v>
      </c>
      <c r="J765" s="17">
        <f>IFERROR(INDEX(Sheet3!E:E,MATCH(C765,Sheet3!A:A,0)),(G765-10)*10+H765*100)</f>
        <v>4300</v>
      </c>
      <c r="K765" s="10">
        <v>0</v>
      </c>
      <c r="L765" s="10">
        <f>IFERROR(INDEX(Sheet3!G:G,MATCH(C765,Sheet3!A:A,0)),(G765-10)*10+20000)</f>
        <v>24000</v>
      </c>
      <c r="M765" s="10">
        <v>4</v>
      </c>
      <c r="N765" s="10">
        <f>VLOOKUP(M765,Sheet2!I:J,2,0)</f>
        <v>4500</v>
      </c>
      <c r="O765" s="10">
        <v>0</v>
      </c>
      <c r="P765" s="10">
        <f t="shared" si="97"/>
        <v>4</v>
      </c>
      <c r="Q765" s="17">
        <f>IF(G765&gt;300,(G765-10)*10+10+VLOOKUP(I765,Sheet5!E:G,3,FALSE),0)</f>
        <v>4011</v>
      </c>
    </row>
    <row r="766" spans="1:17" s="10" customFormat="1" ht="16.5" customHeight="1">
      <c r="A766" s="10" t="s">
        <v>39</v>
      </c>
      <c r="B766" s="10">
        <f t="shared" si="96"/>
        <v>4410510</v>
      </c>
      <c r="C766" s="10" t="str">
        <f>CONCATENATE(VLOOKUP(F766,[1]源核类型!$A$2:$B$20,2,FALSE),"：位置",E766)</f>
        <v>不屈：位置4</v>
      </c>
      <c r="D766" s="10">
        <v>4</v>
      </c>
      <c r="E766" s="10">
        <v>4</v>
      </c>
      <c r="F766" s="10">
        <v>10</v>
      </c>
      <c r="G766" s="10">
        <v>510</v>
      </c>
      <c r="H766" s="10">
        <v>3</v>
      </c>
      <c r="I766" s="10">
        <v>10</v>
      </c>
      <c r="J766" s="17">
        <f>IFERROR(INDEX(Sheet3!E:E,MATCH(C766,Sheet3!A:A,0)),(G766-10)*10+H766*100)</f>
        <v>5300</v>
      </c>
      <c r="K766" s="10">
        <v>0</v>
      </c>
      <c r="L766" s="10">
        <f>IFERROR(INDEX(Sheet3!G:G,MATCH(C766,Sheet3!A:A,0)),(G766-10)*10+20000)</f>
        <v>25000</v>
      </c>
      <c r="M766" s="10">
        <v>5</v>
      </c>
      <c r="N766" s="10">
        <f>VLOOKUP(M766,Sheet2!I:J,2,0)</f>
        <v>5000</v>
      </c>
      <c r="O766" s="10">
        <v>0</v>
      </c>
      <c r="P766" s="10">
        <f t="shared" si="97"/>
        <v>5</v>
      </c>
      <c r="Q766" s="17">
        <f>IF(G766&gt;300,(G766-10)*10+10+VLOOKUP(I766,Sheet5!E:G,3,FALSE),0)</f>
        <v>5011</v>
      </c>
    </row>
    <row r="767" spans="1:17" s="10" customFormat="1" ht="16.5" customHeight="1">
      <c r="A767" s="10" t="s">
        <v>39</v>
      </c>
      <c r="B767" s="10">
        <f t="shared" si="96"/>
        <v>4211110</v>
      </c>
      <c r="C767" s="10" t="str">
        <f>CONCATENATE(VLOOKUP(F767,[1]源核类型!$A$2:$B$20,2,FALSE),"：位置",E767)</f>
        <v>磐石：位置2</v>
      </c>
      <c r="D767" s="10">
        <v>4</v>
      </c>
      <c r="E767" s="10">
        <v>2</v>
      </c>
      <c r="F767" s="10">
        <v>11</v>
      </c>
      <c r="G767" s="10">
        <v>110</v>
      </c>
      <c r="H767" s="10">
        <v>1</v>
      </c>
      <c r="I767" s="10">
        <v>11</v>
      </c>
      <c r="J767" s="17">
        <f>IFERROR(INDEX(Sheet3!E:E,MATCH(C767,Sheet3!A:A,0)),(G767-10)*10+H767*100)</f>
        <v>1100</v>
      </c>
      <c r="K767" s="10">
        <v>0</v>
      </c>
      <c r="L767" s="10">
        <f>IFERROR(INDEX(Sheet3!G:G,MATCH(C767,Sheet3!A:A,0)),(G767-10)*10+20000)</f>
        <v>21000</v>
      </c>
      <c r="M767" s="10">
        <v>1</v>
      </c>
      <c r="N767" s="10">
        <f>VLOOKUP(M767,Sheet2!I:J,2,0)</f>
        <v>3000</v>
      </c>
      <c r="O767" s="10">
        <v>0</v>
      </c>
      <c r="P767" s="10">
        <f t="shared" si="97"/>
        <v>1</v>
      </c>
      <c r="Q767" s="17">
        <f>IF(G767&gt;300,(G767-10)*10+10+VLOOKUP(I767,Sheet5!E:G,3,FALSE),0)</f>
        <v>0</v>
      </c>
    </row>
    <row r="768" spans="1:17" s="10" customFormat="1" ht="16.5" customHeight="1">
      <c r="A768" s="10" t="s">
        <v>39</v>
      </c>
      <c r="B768" s="10">
        <f t="shared" si="96"/>
        <v>4211210</v>
      </c>
      <c r="C768" s="10" t="str">
        <f>CONCATENATE(VLOOKUP(F768,[1]源核类型!$A$2:$B$20,2,FALSE),"：位置",E768)</f>
        <v>磐石：位置2</v>
      </c>
      <c r="D768" s="10">
        <v>4</v>
      </c>
      <c r="E768" s="10">
        <v>2</v>
      </c>
      <c r="F768" s="10">
        <v>11</v>
      </c>
      <c r="G768" s="10">
        <v>210</v>
      </c>
      <c r="H768" s="10">
        <v>1</v>
      </c>
      <c r="I768" s="10">
        <v>11</v>
      </c>
      <c r="J768" s="17">
        <f>IFERROR(INDEX(Sheet3!E:E,MATCH(C768,Sheet3!A:A,0)),(G768-10)*10+H768*100)</f>
        <v>2100</v>
      </c>
      <c r="K768" s="10">
        <v>0</v>
      </c>
      <c r="L768" s="10">
        <f>IFERROR(INDEX(Sheet3!G:G,MATCH(C768,Sheet3!A:A,0)),(G768-10)*10+20000)</f>
        <v>22000</v>
      </c>
      <c r="M768" s="10">
        <v>2</v>
      </c>
      <c r="N768" s="10">
        <f>VLOOKUP(M768,Sheet2!I:J,2,0)</f>
        <v>3500</v>
      </c>
      <c r="O768" s="10">
        <v>0</v>
      </c>
      <c r="P768" s="10">
        <f t="shared" si="97"/>
        <v>2</v>
      </c>
      <c r="Q768" s="17">
        <f>IF(G768&gt;300,(G768-10)*10+10+VLOOKUP(I768,Sheet5!E:G,3,FALSE),0)</f>
        <v>0</v>
      </c>
    </row>
    <row r="769" spans="1:17" s="10" customFormat="1" ht="16.5" customHeight="1">
      <c r="A769" s="10" t="s">
        <v>39</v>
      </c>
      <c r="B769" s="10">
        <f t="shared" si="96"/>
        <v>4211310</v>
      </c>
      <c r="C769" s="10" t="str">
        <f>CONCATENATE(VLOOKUP(F769,[1]源核类型!$A$2:$B$20,2,FALSE),"：位置",E769)</f>
        <v>磐石：位置2</v>
      </c>
      <c r="D769" s="10">
        <v>4</v>
      </c>
      <c r="E769" s="10">
        <v>2</v>
      </c>
      <c r="F769" s="10">
        <v>11</v>
      </c>
      <c r="G769" s="10">
        <v>310</v>
      </c>
      <c r="H769" s="10">
        <v>1</v>
      </c>
      <c r="I769" s="10">
        <v>11</v>
      </c>
      <c r="J769" s="17">
        <f>IFERROR(INDEX(Sheet3!E:E,MATCH(C769,Sheet3!A:A,0)),(G769-10)*10+H769*100)</f>
        <v>3100</v>
      </c>
      <c r="K769" s="10">
        <v>0</v>
      </c>
      <c r="L769" s="10">
        <f>IFERROR(INDEX(Sheet3!G:G,MATCH(C769,Sheet3!A:A,0)),(G769-10)*10+20000)</f>
        <v>23000</v>
      </c>
      <c r="M769" s="10">
        <v>3</v>
      </c>
      <c r="N769" s="10">
        <f>VLOOKUP(M769,Sheet2!I:J,2,0)</f>
        <v>4000</v>
      </c>
      <c r="O769" s="10">
        <v>0</v>
      </c>
      <c r="P769" s="10">
        <f t="shared" si="97"/>
        <v>3</v>
      </c>
      <c r="Q769" s="17">
        <f>IF(G769&gt;300,(G769-10)*10+10+VLOOKUP(I769,Sheet5!E:G,3,FALSE),0)</f>
        <v>3011</v>
      </c>
    </row>
    <row r="770" spans="1:17" s="10" customFormat="1" ht="16.5" customHeight="1">
      <c r="A770" s="10" t="s">
        <v>39</v>
      </c>
      <c r="B770" s="10">
        <f t="shared" si="96"/>
        <v>4211410</v>
      </c>
      <c r="C770" s="10" t="str">
        <f>CONCATENATE(VLOOKUP(F770,[1]源核类型!$A$2:$B$20,2,FALSE),"：位置",E770)</f>
        <v>磐石：位置2</v>
      </c>
      <c r="D770" s="10">
        <v>4</v>
      </c>
      <c r="E770" s="10">
        <v>2</v>
      </c>
      <c r="F770" s="10">
        <v>11</v>
      </c>
      <c r="G770" s="10">
        <v>410</v>
      </c>
      <c r="H770" s="10">
        <v>1</v>
      </c>
      <c r="I770" s="10">
        <v>11</v>
      </c>
      <c r="J770" s="17">
        <f>IFERROR(INDEX(Sheet3!E:E,MATCH(C770,Sheet3!A:A,0)),(G770-10)*10+H770*100)</f>
        <v>4100</v>
      </c>
      <c r="K770" s="10">
        <v>0</v>
      </c>
      <c r="L770" s="10">
        <f>IFERROR(INDEX(Sheet3!G:G,MATCH(C770,Sheet3!A:A,0)),(G770-10)*10+20000)</f>
        <v>24000</v>
      </c>
      <c r="M770" s="10">
        <v>4</v>
      </c>
      <c r="N770" s="10">
        <f>VLOOKUP(M770,Sheet2!I:J,2,0)</f>
        <v>4500</v>
      </c>
      <c r="O770" s="10">
        <v>0</v>
      </c>
      <c r="P770" s="10">
        <f t="shared" si="97"/>
        <v>4</v>
      </c>
      <c r="Q770" s="17">
        <f>IF(G770&gt;300,(G770-10)*10+10+VLOOKUP(I770,Sheet5!E:G,3,FALSE),0)</f>
        <v>4011</v>
      </c>
    </row>
    <row r="771" spans="1:17" s="10" customFormat="1" ht="16.5" customHeight="1">
      <c r="A771" s="10" t="s">
        <v>39</v>
      </c>
      <c r="B771" s="10">
        <f t="shared" si="96"/>
        <v>4211510</v>
      </c>
      <c r="C771" s="10" t="str">
        <f>CONCATENATE(VLOOKUP(F771,[1]源核类型!$A$2:$B$20,2,FALSE),"：位置",E771)</f>
        <v>磐石：位置2</v>
      </c>
      <c r="D771" s="10">
        <v>4</v>
      </c>
      <c r="E771" s="10">
        <v>2</v>
      </c>
      <c r="F771" s="10">
        <v>11</v>
      </c>
      <c r="G771" s="10">
        <v>510</v>
      </c>
      <c r="H771" s="10">
        <v>1</v>
      </c>
      <c r="I771" s="10">
        <v>11</v>
      </c>
      <c r="J771" s="17">
        <f>IFERROR(INDEX(Sheet3!E:E,MATCH(C771,Sheet3!A:A,0)),(G771-10)*10+H771*100)</f>
        <v>5100</v>
      </c>
      <c r="K771" s="10">
        <v>0</v>
      </c>
      <c r="L771" s="10">
        <f>IFERROR(INDEX(Sheet3!G:G,MATCH(C771,Sheet3!A:A,0)),(G771-10)*10+20000)</f>
        <v>25000</v>
      </c>
      <c r="M771" s="10">
        <v>5</v>
      </c>
      <c r="N771" s="10">
        <f>VLOOKUP(M771,Sheet2!I:J,2,0)</f>
        <v>5000</v>
      </c>
      <c r="O771" s="10">
        <v>0</v>
      </c>
      <c r="P771" s="10">
        <f t="shared" si="97"/>
        <v>5</v>
      </c>
      <c r="Q771" s="17">
        <f>IF(G771&gt;300,(G771-10)*10+10+VLOOKUP(I771,Sheet5!E:G,3,FALSE),0)</f>
        <v>5011</v>
      </c>
    </row>
    <row r="772" spans="1:17" s="10" customFormat="1" ht="16.5" customHeight="1">
      <c r="A772" s="10" t="s">
        <v>39</v>
      </c>
      <c r="B772" s="10">
        <f t="shared" si="96"/>
        <v>4311110</v>
      </c>
      <c r="C772" s="10" t="str">
        <f>CONCATENATE(VLOOKUP(F772,[1]源核类型!$A$2:$B$20,2,FALSE),"：位置",E772)</f>
        <v>磐石：位置3</v>
      </c>
      <c r="D772" s="10">
        <v>4</v>
      </c>
      <c r="E772" s="10">
        <v>3</v>
      </c>
      <c r="F772" s="10">
        <v>11</v>
      </c>
      <c r="G772" s="10">
        <v>110</v>
      </c>
      <c r="H772" s="10">
        <v>2</v>
      </c>
      <c r="I772" s="10">
        <v>11</v>
      </c>
      <c r="J772" s="17">
        <f>IFERROR(INDEX(Sheet3!E:E,MATCH(C772,Sheet3!A:A,0)),(G772-10)*10+H772*100)</f>
        <v>1200</v>
      </c>
      <c r="K772" s="10">
        <v>0</v>
      </c>
      <c r="L772" s="10">
        <f>IFERROR(INDEX(Sheet3!G:G,MATCH(C772,Sheet3!A:A,0)),(G772-10)*10+20000)</f>
        <v>21000</v>
      </c>
      <c r="M772" s="10">
        <v>1</v>
      </c>
      <c r="N772" s="10">
        <f>VLOOKUP(M772,Sheet2!I:J,2,0)</f>
        <v>3000</v>
      </c>
      <c r="O772" s="10">
        <v>0</v>
      </c>
      <c r="P772" s="10">
        <f t="shared" si="97"/>
        <v>1</v>
      </c>
      <c r="Q772" s="17">
        <f>IF(G772&gt;300,(G772-10)*10+10+VLOOKUP(I772,Sheet5!E:G,3,FALSE),0)</f>
        <v>0</v>
      </c>
    </row>
    <row r="773" spans="1:17" s="10" customFormat="1" ht="16.5" customHeight="1">
      <c r="A773" s="10" t="s">
        <v>39</v>
      </c>
      <c r="B773" s="10">
        <f t="shared" si="96"/>
        <v>4311210</v>
      </c>
      <c r="C773" s="10" t="str">
        <f>CONCATENATE(VLOOKUP(F773,[1]源核类型!$A$2:$B$20,2,FALSE),"：位置",E773)</f>
        <v>磐石：位置3</v>
      </c>
      <c r="D773" s="10">
        <v>4</v>
      </c>
      <c r="E773" s="10">
        <v>3</v>
      </c>
      <c r="F773" s="10">
        <v>11</v>
      </c>
      <c r="G773" s="10">
        <v>210</v>
      </c>
      <c r="H773" s="10">
        <v>2</v>
      </c>
      <c r="I773" s="10">
        <v>11</v>
      </c>
      <c r="J773" s="17">
        <f>IFERROR(INDEX(Sheet3!E:E,MATCH(C773,Sheet3!A:A,0)),(G773-10)*10+H773*100)</f>
        <v>2200</v>
      </c>
      <c r="K773" s="10">
        <v>0</v>
      </c>
      <c r="L773" s="10">
        <f>IFERROR(INDEX(Sheet3!G:G,MATCH(C773,Sheet3!A:A,0)),(G773-10)*10+20000)</f>
        <v>22000</v>
      </c>
      <c r="M773" s="10">
        <v>2</v>
      </c>
      <c r="N773" s="10">
        <f>VLOOKUP(M773,Sheet2!I:J,2,0)</f>
        <v>3500</v>
      </c>
      <c r="O773" s="10">
        <v>0</v>
      </c>
      <c r="P773" s="10">
        <f t="shared" si="97"/>
        <v>2</v>
      </c>
      <c r="Q773" s="17">
        <f>IF(G773&gt;300,(G773-10)*10+10+VLOOKUP(I773,Sheet5!E:G,3,FALSE),0)</f>
        <v>0</v>
      </c>
    </row>
    <row r="774" spans="1:17" s="10" customFormat="1" ht="16.5" customHeight="1">
      <c r="A774" s="10" t="s">
        <v>39</v>
      </c>
      <c r="B774" s="10">
        <f t="shared" si="96"/>
        <v>4311310</v>
      </c>
      <c r="C774" s="10" t="str">
        <f>CONCATENATE(VLOOKUP(F774,[1]源核类型!$A$2:$B$20,2,FALSE),"：位置",E774)</f>
        <v>磐石：位置3</v>
      </c>
      <c r="D774" s="10">
        <v>4</v>
      </c>
      <c r="E774" s="10">
        <v>3</v>
      </c>
      <c r="F774" s="10">
        <v>11</v>
      </c>
      <c r="G774" s="10">
        <v>310</v>
      </c>
      <c r="H774" s="10">
        <v>2</v>
      </c>
      <c r="I774" s="10">
        <v>11</v>
      </c>
      <c r="J774" s="17">
        <f>IFERROR(INDEX(Sheet3!E:E,MATCH(C774,Sheet3!A:A,0)),(G774-10)*10+H774*100)</f>
        <v>3200</v>
      </c>
      <c r="K774" s="10">
        <v>0</v>
      </c>
      <c r="L774" s="10">
        <f>IFERROR(INDEX(Sheet3!G:G,MATCH(C774,Sheet3!A:A,0)),(G774-10)*10+20000)</f>
        <v>23000</v>
      </c>
      <c r="M774" s="10">
        <v>3</v>
      </c>
      <c r="N774" s="10">
        <f>VLOOKUP(M774,Sheet2!I:J,2,0)</f>
        <v>4000</v>
      </c>
      <c r="O774" s="10">
        <v>0</v>
      </c>
      <c r="P774" s="10">
        <f t="shared" si="97"/>
        <v>3</v>
      </c>
      <c r="Q774" s="17">
        <f>IF(G774&gt;300,(G774-10)*10+10+VLOOKUP(I774,Sheet5!E:G,3,FALSE),0)</f>
        <v>3011</v>
      </c>
    </row>
    <row r="775" spans="1:17" s="10" customFormat="1" ht="16.5" customHeight="1">
      <c r="A775" s="10" t="s">
        <v>39</v>
      </c>
      <c r="B775" s="10">
        <f t="shared" si="96"/>
        <v>4311410</v>
      </c>
      <c r="C775" s="10" t="str">
        <f>CONCATENATE(VLOOKUP(F775,[1]源核类型!$A$2:$B$20,2,FALSE),"：位置",E775)</f>
        <v>磐石：位置3</v>
      </c>
      <c r="D775" s="10">
        <v>4</v>
      </c>
      <c r="E775" s="10">
        <v>3</v>
      </c>
      <c r="F775" s="10">
        <v>11</v>
      </c>
      <c r="G775" s="10">
        <v>410</v>
      </c>
      <c r="H775" s="10">
        <v>2</v>
      </c>
      <c r="I775" s="10">
        <v>11</v>
      </c>
      <c r="J775" s="17">
        <f>IFERROR(INDEX(Sheet3!E:E,MATCH(C775,Sheet3!A:A,0)),(G775-10)*10+H775*100)</f>
        <v>4200</v>
      </c>
      <c r="K775" s="10">
        <v>0</v>
      </c>
      <c r="L775" s="10">
        <f>IFERROR(INDEX(Sheet3!G:G,MATCH(C775,Sheet3!A:A,0)),(G775-10)*10+20000)</f>
        <v>24000</v>
      </c>
      <c r="M775" s="10">
        <v>4</v>
      </c>
      <c r="N775" s="10">
        <f>VLOOKUP(M775,Sheet2!I:J,2,0)</f>
        <v>4500</v>
      </c>
      <c r="O775" s="10">
        <v>0</v>
      </c>
      <c r="P775" s="10">
        <f t="shared" si="97"/>
        <v>4</v>
      </c>
      <c r="Q775" s="17">
        <f>IF(G775&gt;300,(G775-10)*10+10+VLOOKUP(I775,Sheet5!E:G,3,FALSE),0)</f>
        <v>4011</v>
      </c>
    </row>
    <row r="776" spans="1:17" s="10" customFormat="1" ht="16.5" customHeight="1">
      <c r="A776" s="10" t="s">
        <v>39</v>
      </c>
      <c r="B776" s="10">
        <f t="shared" ref="B776:B839" si="98">D776*1000000+E776*100000+F776*1000+G776</f>
        <v>4311510</v>
      </c>
      <c r="C776" s="10" t="str">
        <f>CONCATENATE(VLOOKUP(F776,[1]源核类型!$A$2:$B$20,2,FALSE),"：位置",E776)</f>
        <v>磐石：位置3</v>
      </c>
      <c r="D776" s="10">
        <v>4</v>
      </c>
      <c r="E776" s="10">
        <v>3</v>
      </c>
      <c r="F776" s="10">
        <v>11</v>
      </c>
      <c r="G776" s="10">
        <v>510</v>
      </c>
      <c r="H776" s="10">
        <v>2</v>
      </c>
      <c r="I776" s="10">
        <v>11</v>
      </c>
      <c r="J776" s="17">
        <f>IFERROR(INDEX(Sheet3!E:E,MATCH(C776,Sheet3!A:A,0)),(G776-10)*10+H776*100)</f>
        <v>5200</v>
      </c>
      <c r="K776" s="10">
        <v>0</v>
      </c>
      <c r="L776" s="10">
        <f>IFERROR(INDEX(Sheet3!G:G,MATCH(C776,Sheet3!A:A,0)),(G776-10)*10+20000)</f>
        <v>25000</v>
      </c>
      <c r="M776" s="10">
        <v>5</v>
      </c>
      <c r="N776" s="10">
        <f>VLOOKUP(M776,Sheet2!I:J,2,0)</f>
        <v>5000</v>
      </c>
      <c r="O776" s="10">
        <v>0</v>
      </c>
      <c r="P776" s="10">
        <f t="shared" si="97"/>
        <v>5</v>
      </c>
      <c r="Q776" s="17">
        <f>IF(G776&gt;300,(G776-10)*10+10+VLOOKUP(I776,Sheet5!E:G,3,FALSE),0)</f>
        <v>5011</v>
      </c>
    </row>
    <row r="777" spans="1:17" s="10" customFormat="1" ht="16.5" customHeight="1">
      <c r="A777" s="10" t="s">
        <v>39</v>
      </c>
      <c r="B777" s="10">
        <f t="shared" si="98"/>
        <v>4411110</v>
      </c>
      <c r="C777" s="10" t="str">
        <f>CONCATENATE(VLOOKUP(F777,[1]源核类型!$A$2:$B$20,2,FALSE),"：位置",E777)</f>
        <v>磐石：位置4</v>
      </c>
      <c r="D777" s="10">
        <v>4</v>
      </c>
      <c r="E777" s="10">
        <v>4</v>
      </c>
      <c r="F777" s="10">
        <v>11</v>
      </c>
      <c r="G777" s="10">
        <v>110</v>
      </c>
      <c r="H777" s="10">
        <v>3</v>
      </c>
      <c r="I777" s="10">
        <v>11</v>
      </c>
      <c r="J777" s="17">
        <f>IFERROR(INDEX(Sheet3!E:E,MATCH(C777,Sheet3!A:A,0)),(G777-10)*10+H777*100)</f>
        <v>1300</v>
      </c>
      <c r="K777" s="10">
        <v>0</v>
      </c>
      <c r="L777" s="10">
        <f>IFERROR(INDEX(Sheet3!G:G,MATCH(C777,Sheet3!A:A,0)),(G777-10)*10+20000)</f>
        <v>21000</v>
      </c>
      <c r="M777" s="10">
        <v>1</v>
      </c>
      <c r="N777" s="10">
        <f>VLOOKUP(M777,Sheet2!I:J,2,0)</f>
        <v>3000</v>
      </c>
      <c r="O777" s="10">
        <v>0</v>
      </c>
      <c r="P777" s="10">
        <f t="shared" si="97"/>
        <v>1</v>
      </c>
      <c r="Q777" s="17">
        <f>IF(G777&gt;300,(G777-10)*10+10+VLOOKUP(I777,Sheet5!E:G,3,FALSE),0)</f>
        <v>0</v>
      </c>
    </row>
    <row r="778" spans="1:17" s="10" customFormat="1" ht="16.5" customHeight="1">
      <c r="A778" s="10" t="s">
        <v>39</v>
      </c>
      <c r="B778" s="10">
        <f t="shared" si="98"/>
        <v>4411210</v>
      </c>
      <c r="C778" s="10" t="str">
        <f>CONCATENATE(VLOOKUP(F778,[1]源核类型!$A$2:$B$20,2,FALSE),"：位置",E778)</f>
        <v>磐石：位置4</v>
      </c>
      <c r="D778" s="10">
        <v>4</v>
      </c>
      <c r="E778" s="10">
        <v>4</v>
      </c>
      <c r="F778" s="10">
        <v>11</v>
      </c>
      <c r="G778" s="10">
        <v>210</v>
      </c>
      <c r="H778" s="10">
        <v>3</v>
      </c>
      <c r="I778" s="10">
        <v>11</v>
      </c>
      <c r="J778" s="17">
        <f>IFERROR(INDEX(Sheet3!E:E,MATCH(C778,Sheet3!A:A,0)),(G778-10)*10+H778*100)</f>
        <v>2300</v>
      </c>
      <c r="K778" s="10">
        <v>0</v>
      </c>
      <c r="L778" s="10">
        <f>IFERROR(INDEX(Sheet3!G:G,MATCH(C778,Sheet3!A:A,0)),(G778-10)*10+20000)</f>
        <v>22000</v>
      </c>
      <c r="M778" s="10">
        <v>2</v>
      </c>
      <c r="N778" s="10">
        <f>VLOOKUP(M778,Sheet2!I:J,2,0)</f>
        <v>3500</v>
      </c>
      <c r="O778" s="10">
        <v>0</v>
      </c>
      <c r="P778" s="10">
        <f t="shared" si="97"/>
        <v>2</v>
      </c>
      <c r="Q778" s="17">
        <f>IF(G778&gt;300,(G778-10)*10+10+VLOOKUP(I778,Sheet5!E:G,3,FALSE),0)</f>
        <v>0</v>
      </c>
    </row>
    <row r="779" spans="1:17" s="10" customFormat="1" ht="16.5" customHeight="1">
      <c r="A779" s="10" t="s">
        <v>39</v>
      </c>
      <c r="B779" s="10">
        <f t="shared" si="98"/>
        <v>4411310</v>
      </c>
      <c r="C779" s="10" t="str">
        <f>CONCATENATE(VLOOKUP(F779,[1]源核类型!$A$2:$B$20,2,FALSE),"：位置",E779)</f>
        <v>磐石：位置4</v>
      </c>
      <c r="D779" s="10">
        <v>4</v>
      </c>
      <c r="E779" s="10">
        <v>4</v>
      </c>
      <c r="F779" s="10">
        <v>11</v>
      </c>
      <c r="G779" s="10">
        <v>310</v>
      </c>
      <c r="H779" s="10">
        <v>3</v>
      </c>
      <c r="I779" s="10">
        <v>11</v>
      </c>
      <c r="J779" s="17">
        <f>IFERROR(INDEX(Sheet3!E:E,MATCH(C779,Sheet3!A:A,0)),(G779-10)*10+H779*100)</f>
        <v>3300</v>
      </c>
      <c r="K779" s="10">
        <v>0</v>
      </c>
      <c r="L779" s="10">
        <f>IFERROR(INDEX(Sheet3!G:G,MATCH(C779,Sheet3!A:A,0)),(G779-10)*10+20000)</f>
        <v>23000</v>
      </c>
      <c r="M779" s="10">
        <v>3</v>
      </c>
      <c r="N779" s="10">
        <f>VLOOKUP(M779,Sheet2!I:J,2,0)</f>
        <v>4000</v>
      </c>
      <c r="O779" s="10">
        <v>0</v>
      </c>
      <c r="P779" s="10">
        <f t="shared" si="97"/>
        <v>3</v>
      </c>
      <c r="Q779" s="17">
        <f>IF(G779&gt;300,(G779-10)*10+10+VLOOKUP(I779,Sheet5!E:G,3,FALSE),0)</f>
        <v>3011</v>
      </c>
    </row>
    <row r="780" spans="1:17" s="10" customFormat="1" ht="16.5" customHeight="1">
      <c r="A780" s="10" t="s">
        <v>39</v>
      </c>
      <c r="B780" s="10">
        <f t="shared" si="98"/>
        <v>4411410</v>
      </c>
      <c r="C780" s="10" t="str">
        <f>CONCATENATE(VLOOKUP(F780,[1]源核类型!$A$2:$B$20,2,FALSE),"：位置",E780)</f>
        <v>磐石：位置4</v>
      </c>
      <c r="D780" s="10">
        <v>4</v>
      </c>
      <c r="E780" s="10">
        <v>4</v>
      </c>
      <c r="F780" s="10">
        <v>11</v>
      </c>
      <c r="G780" s="10">
        <v>410</v>
      </c>
      <c r="H780" s="10">
        <v>3</v>
      </c>
      <c r="I780" s="10">
        <v>11</v>
      </c>
      <c r="J780" s="17">
        <f>IFERROR(INDEX(Sheet3!E:E,MATCH(C780,Sheet3!A:A,0)),(G780-10)*10+H780*100)</f>
        <v>4300</v>
      </c>
      <c r="K780" s="10">
        <v>0</v>
      </c>
      <c r="L780" s="10">
        <f>IFERROR(INDEX(Sheet3!G:G,MATCH(C780,Sheet3!A:A,0)),(G780-10)*10+20000)</f>
        <v>24000</v>
      </c>
      <c r="M780" s="10">
        <v>4</v>
      </c>
      <c r="N780" s="10">
        <f>VLOOKUP(M780,Sheet2!I:J,2,0)</f>
        <v>4500</v>
      </c>
      <c r="O780" s="10">
        <v>0</v>
      </c>
      <c r="P780" s="10">
        <f t="shared" si="97"/>
        <v>4</v>
      </c>
      <c r="Q780" s="17">
        <f>IF(G780&gt;300,(G780-10)*10+10+VLOOKUP(I780,Sheet5!E:G,3,FALSE),0)</f>
        <v>4011</v>
      </c>
    </row>
    <row r="781" spans="1:17" s="10" customFormat="1" ht="16.5" customHeight="1">
      <c r="A781" s="10" t="s">
        <v>39</v>
      </c>
      <c r="B781" s="10">
        <f t="shared" si="98"/>
        <v>4411510</v>
      </c>
      <c r="C781" s="10" t="str">
        <f>CONCATENATE(VLOOKUP(F781,[1]源核类型!$A$2:$B$20,2,FALSE),"：位置",E781)</f>
        <v>磐石：位置4</v>
      </c>
      <c r="D781" s="10">
        <v>4</v>
      </c>
      <c r="E781" s="10">
        <v>4</v>
      </c>
      <c r="F781" s="10">
        <v>11</v>
      </c>
      <c r="G781" s="10">
        <v>510</v>
      </c>
      <c r="H781" s="10">
        <v>3</v>
      </c>
      <c r="I781" s="10">
        <v>11</v>
      </c>
      <c r="J781" s="17">
        <f>IFERROR(INDEX(Sheet3!E:E,MATCH(C781,Sheet3!A:A,0)),(G781-10)*10+H781*100)</f>
        <v>5300</v>
      </c>
      <c r="K781" s="10">
        <v>0</v>
      </c>
      <c r="L781" s="10">
        <f>IFERROR(INDEX(Sheet3!G:G,MATCH(C781,Sheet3!A:A,0)),(G781-10)*10+20000)</f>
        <v>25000</v>
      </c>
      <c r="M781" s="10">
        <v>5</v>
      </c>
      <c r="N781" s="10">
        <f>VLOOKUP(M781,Sheet2!I:J,2,0)</f>
        <v>5000</v>
      </c>
      <c r="O781" s="10">
        <v>0</v>
      </c>
      <c r="P781" s="10">
        <f t="shared" si="97"/>
        <v>5</v>
      </c>
      <c r="Q781" s="17">
        <f>IF(G781&gt;300,(G781-10)*10+10+VLOOKUP(I781,Sheet5!E:G,3,FALSE),0)</f>
        <v>5011</v>
      </c>
    </row>
    <row r="782" spans="1:17" s="10" customFormat="1" ht="16.5" customHeight="1">
      <c r="A782" s="10" t="s">
        <v>39</v>
      </c>
      <c r="B782" s="10">
        <f t="shared" si="98"/>
        <v>4212110</v>
      </c>
      <c r="C782" s="10" t="str">
        <f>CONCATENATE(VLOOKUP(F782,[1]源核类型!$A$2:$B$20,2,FALSE),"：位置",E782)</f>
        <v>激励：位置2</v>
      </c>
      <c r="D782" s="10">
        <v>4</v>
      </c>
      <c r="E782" s="10">
        <v>2</v>
      </c>
      <c r="F782" s="10">
        <v>12</v>
      </c>
      <c r="G782" s="10">
        <v>110</v>
      </c>
      <c r="H782" s="10">
        <v>1</v>
      </c>
      <c r="I782" s="10">
        <v>12</v>
      </c>
      <c r="J782" s="17">
        <f>IFERROR(INDEX(Sheet3!E:E,MATCH(C782,Sheet3!A:A,0)),(G782-10)*10+H782*100)</f>
        <v>1100</v>
      </c>
      <c r="K782" s="10">
        <v>0</v>
      </c>
      <c r="L782" s="10">
        <f>IFERROR(INDEX(Sheet3!G:G,MATCH(C782,Sheet3!A:A,0)),(G782-10)*10+20000)</f>
        <v>21000</v>
      </c>
      <c r="M782" s="10">
        <v>1</v>
      </c>
      <c r="N782" s="10">
        <f>VLOOKUP(M782,Sheet2!I:J,2,0)</f>
        <v>3000</v>
      </c>
      <c r="O782" s="10">
        <v>0</v>
      </c>
      <c r="P782" s="10">
        <f t="shared" si="97"/>
        <v>1</v>
      </c>
      <c r="Q782" s="17">
        <f>IF(G782&gt;300,(G782-10)*10+10+VLOOKUP(I782,Sheet5!E:G,3,FALSE),0)</f>
        <v>0</v>
      </c>
    </row>
    <row r="783" spans="1:17" s="10" customFormat="1" ht="16.5" customHeight="1">
      <c r="A783" s="10" t="s">
        <v>39</v>
      </c>
      <c r="B783" s="10">
        <f t="shared" si="98"/>
        <v>4212210</v>
      </c>
      <c r="C783" s="10" t="str">
        <f>CONCATENATE(VLOOKUP(F783,[1]源核类型!$A$2:$B$20,2,FALSE),"：位置",E783)</f>
        <v>激励：位置2</v>
      </c>
      <c r="D783" s="10">
        <v>4</v>
      </c>
      <c r="E783" s="10">
        <v>2</v>
      </c>
      <c r="F783" s="10">
        <v>12</v>
      </c>
      <c r="G783" s="10">
        <v>210</v>
      </c>
      <c r="H783" s="10">
        <v>1</v>
      </c>
      <c r="I783" s="10">
        <v>12</v>
      </c>
      <c r="J783" s="17">
        <f>IFERROR(INDEX(Sheet3!E:E,MATCH(C783,Sheet3!A:A,0)),(G783-10)*10+H783*100)</f>
        <v>2100</v>
      </c>
      <c r="K783" s="10">
        <v>0</v>
      </c>
      <c r="L783" s="10">
        <f>IFERROR(INDEX(Sheet3!G:G,MATCH(C783,Sheet3!A:A,0)),(G783-10)*10+20000)</f>
        <v>22000</v>
      </c>
      <c r="M783" s="10">
        <v>2</v>
      </c>
      <c r="N783" s="10">
        <f>VLOOKUP(M783,Sheet2!I:J,2,0)</f>
        <v>3500</v>
      </c>
      <c r="O783" s="10">
        <v>0</v>
      </c>
      <c r="P783" s="10">
        <f t="shared" si="97"/>
        <v>2</v>
      </c>
      <c r="Q783" s="17">
        <f>IF(G783&gt;300,(G783-10)*10+10+VLOOKUP(I783,Sheet5!E:G,3,FALSE),0)</f>
        <v>0</v>
      </c>
    </row>
    <row r="784" spans="1:17" s="10" customFormat="1" ht="16.5" customHeight="1">
      <c r="A784" s="10" t="s">
        <v>39</v>
      </c>
      <c r="B784" s="10">
        <f t="shared" si="98"/>
        <v>4212310</v>
      </c>
      <c r="C784" s="10" t="str">
        <f>CONCATENATE(VLOOKUP(F784,[1]源核类型!$A$2:$B$20,2,FALSE),"：位置",E784)</f>
        <v>激励：位置2</v>
      </c>
      <c r="D784" s="10">
        <v>4</v>
      </c>
      <c r="E784" s="10">
        <v>2</v>
      </c>
      <c r="F784" s="10">
        <v>12</v>
      </c>
      <c r="G784" s="10">
        <v>310</v>
      </c>
      <c r="H784" s="10">
        <v>1</v>
      </c>
      <c r="I784" s="10">
        <v>12</v>
      </c>
      <c r="J784" s="17">
        <f>IFERROR(INDEX(Sheet3!E:E,MATCH(C784,Sheet3!A:A,0)),(G784-10)*10+H784*100)</f>
        <v>3100</v>
      </c>
      <c r="K784" s="10">
        <v>0</v>
      </c>
      <c r="L784" s="10">
        <f>IFERROR(INDEX(Sheet3!G:G,MATCH(C784,Sheet3!A:A,0)),(G784-10)*10+20000)</f>
        <v>23000</v>
      </c>
      <c r="M784" s="10">
        <v>3</v>
      </c>
      <c r="N784" s="10">
        <f>VLOOKUP(M784,Sheet2!I:J,2,0)</f>
        <v>4000</v>
      </c>
      <c r="O784" s="10">
        <v>0</v>
      </c>
      <c r="P784" s="10">
        <f t="shared" si="97"/>
        <v>3</v>
      </c>
      <c r="Q784" s="17">
        <f>IF(G784&gt;300,(G784-10)*10+10+VLOOKUP(I784,Sheet5!E:G,3,FALSE),0)</f>
        <v>3011</v>
      </c>
    </row>
    <row r="785" spans="1:17" s="10" customFormat="1" ht="16.5" customHeight="1">
      <c r="A785" s="10" t="s">
        <v>39</v>
      </c>
      <c r="B785" s="10">
        <f t="shared" si="98"/>
        <v>4212410</v>
      </c>
      <c r="C785" s="10" t="str">
        <f>CONCATENATE(VLOOKUP(F785,[1]源核类型!$A$2:$B$20,2,FALSE),"：位置",E785)</f>
        <v>激励：位置2</v>
      </c>
      <c r="D785" s="10">
        <v>4</v>
      </c>
      <c r="E785" s="10">
        <v>2</v>
      </c>
      <c r="F785" s="10">
        <v>12</v>
      </c>
      <c r="G785" s="10">
        <v>410</v>
      </c>
      <c r="H785" s="10">
        <v>1</v>
      </c>
      <c r="I785" s="10">
        <v>12</v>
      </c>
      <c r="J785" s="17">
        <f>IFERROR(INDEX(Sheet3!E:E,MATCH(C785,Sheet3!A:A,0)),(G785-10)*10+H785*100)</f>
        <v>4100</v>
      </c>
      <c r="K785" s="10">
        <v>0</v>
      </c>
      <c r="L785" s="10">
        <f>IFERROR(INDEX(Sheet3!G:G,MATCH(C785,Sheet3!A:A,0)),(G785-10)*10+20000)</f>
        <v>24000</v>
      </c>
      <c r="M785" s="10">
        <v>4</v>
      </c>
      <c r="N785" s="10">
        <f>VLOOKUP(M785,Sheet2!I:J,2,0)</f>
        <v>4500</v>
      </c>
      <c r="O785" s="10">
        <v>0</v>
      </c>
      <c r="P785" s="10">
        <f t="shared" si="97"/>
        <v>4</v>
      </c>
      <c r="Q785" s="17">
        <f>IF(G785&gt;300,(G785-10)*10+10+VLOOKUP(I785,Sheet5!E:G,3,FALSE),0)</f>
        <v>4011</v>
      </c>
    </row>
    <row r="786" spans="1:17" s="10" customFormat="1" ht="16.5" customHeight="1">
      <c r="A786" s="10" t="s">
        <v>39</v>
      </c>
      <c r="B786" s="10">
        <f t="shared" si="98"/>
        <v>4212510</v>
      </c>
      <c r="C786" s="10" t="str">
        <f>CONCATENATE(VLOOKUP(F786,[1]源核类型!$A$2:$B$20,2,FALSE),"：位置",E786)</f>
        <v>激励：位置2</v>
      </c>
      <c r="D786" s="10">
        <v>4</v>
      </c>
      <c r="E786" s="10">
        <v>2</v>
      </c>
      <c r="F786" s="10">
        <v>12</v>
      </c>
      <c r="G786" s="10">
        <v>510</v>
      </c>
      <c r="H786" s="10">
        <v>1</v>
      </c>
      <c r="I786" s="10">
        <v>12</v>
      </c>
      <c r="J786" s="17">
        <f>IFERROR(INDEX(Sheet3!E:E,MATCH(C786,Sheet3!A:A,0)),(G786-10)*10+H786*100)</f>
        <v>5100</v>
      </c>
      <c r="K786" s="10">
        <v>0</v>
      </c>
      <c r="L786" s="10">
        <f>IFERROR(INDEX(Sheet3!G:G,MATCH(C786,Sheet3!A:A,0)),(G786-10)*10+20000)</f>
        <v>25000</v>
      </c>
      <c r="M786" s="10">
        <v>5</v>
      </c>
      <c r="N786" s="10">
        <f>VLOOKUP(M786,Sheet2!I:J,2,0)</f>
        <v>5000</v>
      </c>
      <c r="O786" s="10">
        <v>0</v>
      </c>
      <c r="P786" s="10">
        <f t="shared" si="97"/>
        <v>5</v>
      </c>
      <c r="Q786" s="17">
        <f>IF(G786&gt;300,(G786-10)*10+10+VLOOKUP(I786,Sheet5!E:G,3,FALSE),0)</f>
        <v>5011</v>
      </c>
    </row>
    <row r="787" spans="1:17" s="10" customFormat="1" ht="16.5" customHeight="1">
      <c r="A787" s="10" t="s">
        <v>39</v>
      </c>
      <c r="B787" s="10">
        <f t="shared" si="98"/>
        <v>4312110</v>
      </c>
      <c r="C787" s="10" t="str">
        <f>CONCATENATE(VLOOKUP(F787,[1]源核类型!$A$2:$B$20,2,FALSE),"：位置",E787)</f>
        <v>激励：位置3</v>
      </c>
      <c r="D787" s="10">
        <v>4</v>
      </c>
      <c r="E787" s="10">
        <v>3</v>
      </c>
      <c r="F787" s="10">
        <v>12</v>
      </c>
      <c r="G787" s="10">
        <v>110</v>
      </c>
      <c r="H787" s="10">
        <v>2</v>
      </c>
      <c r="I787" s="10">
        <v>12</v>
      </c>
      <c r="J787" s="17">
        <f>IFERROR(INDEX(Sheet3!E:E,MATCH(C787,Sheet3!A:A,0)),(G787-10)*10+H787*100)</f>
        <v>1200</v>
      </c>
      <c r="K787" s="10">
        <v>0</v>
      </c>
      <c r="L787" s="10">
        <f>IFERROR(INDEX(Sheet3!G:G,MATCH(C787,Sheet3!A:A,0)),(G787-10)*10+20000)</f>
        <v>21000</v>
      </c>
      <c r="M787" s="10">
        <v>1</v>
      </c>
      <c r="N787" s="10">
        <f>VLOOKUP(M787,Sheet2!I:J,2,0)</f>
        <v>3000</v>
      </c>
      <c r="O787" s="10">
        <v>0</v>
      </c>
      <c r="P787" s="10">
        <f t="shared" si="97"/>
        <v>1</v>
      </c>
      <c r="Q787" s="17">
        <f>IF(G787&gt;300,(G787-10)*10+10+VLOOKUP(I787,Sheet5!E:G,3,FALSE),0)</f>
        <v>0</v>
      </c>
    </row>
    <row r="788" spans="1:17" s="10" customFormat="1" ht="16.5" customHeight="1">
      <c r="A788" s="10" t="s">
        <v>39</v>
      </c>
      <c r="B788" s="10">
        <f t="shared" si="98"/>
        <v>4312210</v>
      </c>
      <c r="C788" s="10" t="str">
        <f>CONCATENATE(VLOOKUP(F788,[1]源核类型!$A$2:$B$20,2,FALSE),"：位置",E788)</f>
        <v>激励：位置3</v>
      </c>
      <c r="D788" s="10">
        <v>4</v>
      </c>
      <c r="E788" s="10">
        <v>3</v>
      </c>
      <c r="F788" s="10">
        <v>12</v>
      </c>
      <c r="G788" s="10">
        <v>210</v>
      </c>
      <c r="H788" s="10">
        <v>2</v>
      </c>
      <c r="I788" s="10">
        <v>12</v>
      </c>
      <c r="J788" s="17">
        <f>IFERROR(INDEX(Sheet3!E:E,MATCH(C788,Sheet3!A:A,0)),(G788-10)*10+H788*100)</f>
        <v>2200</v>
      </c>
      <c r="K788" s="10">
        <v>0</v>
      </c>
      <c r="L788" s="10">
        <f>IFERROR(INDEX(Sheet3!G:G,MATCH(C788,Sheet3!A:A,0)),(G788-10)*10+20000)</f>
        <v>22000</v>
      </c>
      <c r="M788" s="10">
        <v>2</v>
      </c>
      <c r="N788" s="10">
        <f>VLOOKUP(M788,Sheet2!I:J,2,0)</f>
        <v>3500</v>
      </c>
      <c r="O788" s="10">
        <v>0</v>
      </c>
      <c r="P788" s="10">
        <f t="shared" si="97"/>
        <v>2</v>
      </c>
      <c r="Q788" s="17">
        <f>IF(G788&gt;300,(G788-10)*10+10+VLOOKUP(I788,Sheet5!E:G,3,FALSE),0)</f>
        <v>0</v>
      </c>
    </row>
    <row r="789" spans="1:17" s="10" customFormat="1" ht="16.5" customHeight="1">
      <c r="A789" s="10" t="s">
        <v>39</v>
      </c>
      <c r="B789" s="10">
        <f t="shared" si="98"/>
        <v>4312310</v>
      </c>
      <c r="C789" s="10" t="str">
        <f>CONCATENATE(VLOOKUP(F789,[1]源核类型!$A$2:$B$20,2,FALSE),"：位置",E789)</f>
        <v>激励：位置3</v>
      </c>
      <c r="D789" s="10">
        <v>4</v>
      </c>
      <c r="E789" s="10">
        <v>3</v>
      </c>
      <c r="F789" s="10">
        <v>12</v>
      </c>
      <c r="G789" s="10">
        <v>310</v>
      </c>
      <c r="H789" s="10">
        <v>2</v>
      </c>
      <c r="I789" s="10">
        <v>12</v>
      </c>
      <c r="J789" s="17">
        <f>IFERROR(INDEX(Sheet3!E:E,MATCH(C789,Sheet3!A:A,0)),(G789-10)*10+H789*100)</f>
        <v>3200</v>
      </c>
      <c r="K789" s="10">
        <v>0</v>
      </c>
      <c r="L789" s="10">
        <f>IFERROR(INDEX(Sheet3!G:G,MATCH(C789,Sheet3!A:A,0)),(G789-10)*10+20000)</f>
        <v>23000</v>
      </c>
      <c r="M789" s="10">
        <v>3</v>
      </c>
      <c r="N789" s="10">
        <f>VLOOKUP(M789,Sheet2!I:J,2,0)</f>
        <v>4000</v>
      </c>
      <c r="O789" s="10">
        <v>0</v>
      </c>
      <c r="P789" s="10">
        <f t="shared" si="97"/>
        <v>3</v>
      </c>
      <c r="Q789" s="17">
        <f>IF(G789&gt;300,(G789-10)*10+10+VLOOKUP(I789,Sheet5!E:G,3,FALSE),0)</f>
        <v>3011</v>
      </c>
    </row>
    <row r="790" spans="1:17" s="10" customFormat="1" ht="16.5" customHeight="1">
      <c r="A790" s="10" t="s">
        <v>39</v>
      </c>
      <c r="B790" s="10">
        <f t="shared" si="98"/>
        <v>4312410</v>
      </c>
      <c r="C790" s="10" t="str">
        <f>CONCATENATE(VLOOKUP(F790,[1]源核类型!$A$2:$B$20,2,FALSE),"：位置",E790)</f>
        <v>激励：位置3</v>
      </c>
      <c r="D790" s="10">
        <v>4</v>
      </c>
      <c r="E790" s="10">
        <v>3</v>
      </c>
      <c r="F790" s="10">
        <v>12</v>
      </c>
      <c r="G790" s="10">
        <v>410</v>
      </c>
      <c r="H790" s="10">
        <v>2</v>
      </c>
      <c r="I790" s="10">
        <v>12</v>
      </c>
      <c r="J790" s="17">
        <f>IFERROR(INDEX(Sheet3!E:E,MATCH(C790,Sheet3!A:A,0)),(G790-10)*10+H790*100)</f>
        <v>4200</v>
      </c>
      <c r="K790" s="10">
        <v>0</v>
      </c>
      <c r="L790" s="10">
        <f>IFERROR(INDEX(Sheet3!G:G,MATCH(C790,Sheet3!A:A,0)),(G790-10)*10+20000)</f>
        <v>24000</v>
      </c>
      <c r="M790" s="10">
        <v>4</v>
      </c>
      <c r="N790" s="10">
        <f>VLOOKUP(M790,Sheet2!I:J,2,0)</f>
        <v>4500</v>
      </c>
      <c r="O790" s="10">
        <v>0</v>
      </c>
      <c r="P790" s="10">
        <f t="shared" si="97"/>
        <v>4</v>
      </c>
      <c r="Q790" s="17">
        <f>IF(G790&gt;300,(G790-10)*10+10+VLOOKUP(I790,Sheet5!E:G,3,FALSE),0)</f>
        <v>4011</v>
      </c>
    </row>
    <row r="791" spans="1:17" s="10" customFormat="1" ht="16.5" customHeight="1">
      <c r="A791" s="10" t="s">
        <v>39</v>
      </c>
      <c r="B791" s="10">
        <f t="shared" si="98"/>
        <v>4312510</v>
      </c>
      <c r="C791" s="10" t="str">
        <f>CONCATENATE(VLOOKUP(F791,[1]源核类型!$A$2:$B$20,2,FALSE),"：位置",E791)</f>
        <v>激励：位置3</v>
      </c>
      <c r="D791" s="10">
        <v>4</v>
      </c>
      <c r="E791" s="10">
        <v>3</v>
      </c>
      <c r="F791" s="10">
        <v>12</v>
      </c>
      <c r="G791" s="10">
        <v>510</v>
      </c>
      <c r="H791" s="10">
        <v>2</v>
      </c>
      <c r="I791" s="10">
        <v>12</v>
      </c>
      <c r="J791" s="17">
        <f>IFERROR(INDEX(Sheet3!E:E,MATCH(C791,Sheet3!A:A,0)),(G791-10)*10+H791*100)</f>
        <v>5200</v>
      </c>
      <c r="K791" s="10">
        <v>0</v>
      </c>
      <c r="L791" s="10">
        <f>IFERROR(INDEX(Sheet3!G:G,MATCH(C791,Sheet3!A:A,0)),(G791-10)*10+20000)</f>
        <v>25000</v>
      </c>
      <c r="M791" s="10">
        <v>5</v>
      </c>
      <c r="N791" s="10">
        <f>VLOOKUP(M791,Sheet2!I:J,2,0)</f>
        <v>5000</v>
      </c>
      <c r="O791" s="10">
        <v>0</v>
      </c>
      <c r="P791" s="10">
        <f t="shared" si="97"/>
        <v>5</v>
      </c>
      <c r="Q791" s="17">
        <f>IF(G791&gt;300,(G791-10)*10+10+VLOOKUP(I791,Sheet5!E:G,3,FALSE),0)</f>
        <v>5011</v>
      </c>
    </row>
    <row r="792" spans="1:17" s="10" customFormat="1" ht="16.5" customHeight="1">
      <c r="A792" s="10" t="s">
        <v>39</v>
      </c>
      <c r="B792" s="10">
        <f t="shared" si="98"/>
        <v>4412110</v>
      </c>
      <c r="C792" s="10" t="str">
        <f>CONCATENATE(VLOOKUP(F792,[1]源核类型!$A$2:$B$20,2,FALSE),"：位置",E792)</f>
        <v>激励：位置4</v>
      </c>
      <c r="D792" s="10">
        <v>4</v>
      </c>
      <c r="E792" s="10">
        <v>4</v>
      </c>
      <c r="F792" s="10">
        <v>12</v>
      </c>
      <c r="G792" s="10">
        <v>110</v>
      </c>
      <c r="H792" s="10">
        <v>3</v>
      </c>
      <c r="I792" s="10">
        <v>12</v>
      </c>
      <c r="J792" s="17">
        <f>IFERROR(INDEX(Sheet3!E:E,MATCH(C792,Sheet3!A:A,0)),(G792-10)*10+H792*100)</f>
        <v>1300</v>
      </c>
      <c r="K792" s="10">
        <v>0</v>
      </c>
      <c r="L792" s="10">
        <f>IFERROR(INDEX(Sheet3!G:G,MATCH(C792,Sheet3!A:A,0)),(G792-10)*10+20000)</f>
        <v>21000</v>
      </c>
      <c r="M792" s="10">
        <v>1</v>
      </c>
      <c r="N792" s="10">
        <f>VLOOKUP(M792,Sheet2!I:J,2,0)</f>
        <v>3000</v>
      </c>
      <c r="O792" s="10">
        <v>0</v>
      </c>
      <c r="P792" s="10">
        <f t="shared" si="97"/>
        <v>1</v>
      </c>
      <c r="Q792" s="17">
        <f>IF(G792&gt;300,(G792-10)*10+10+VLOOKUP(I792,Sheet5!E:G,3,FALSE),0)</f>
        <v>0</v>
      </c>
    </row>
    <row r="793" spans="1:17" s="10" customFormat="1" ht="16.5" customHeight="1">
      <c r="A793" s="10" t="s">
        <v>39</v>
      </c>
      <c r="B793" s="10">
        <f t="shared" si="98"/>
        <v>4412210</v>
      </c>
      <c r="C793" s="10" t="str">
        <f>CONCATENATE(VLOOKUP(F793,[1]源核类型!$A$2:$B$20,2,FALSE),"：位置",E793)</f>
        <v>激励：位置4</v>
      </c>
      <c r="D793" s="10">
        <v>4</v>
      </c>
      <c r="E793" s="10">
        <v>4</v>
      </c>
      <c r="F793" s="10">
        <v>12</v>
      </c>
      <c r="G793" s="10">
        <v>210</v>
      </c>
      <c r="H793" s="10">
        <v>3</v>
      </c>
      <c r="I793" s="10">
        <v>12</v>
      </c>
      <c r="J793" s="17">
        <f>IFERROR(INDEX(Sheet3!E:E,MATCH(C793,Sheet3!A:A,0)),(G793-10)*10+H793*100)</f>
        <v>2300</v>
      </c>
      <c r="K793" s="10">
        <v>0</v>
      </c>
      <c r="L793" s="10">
        <f>IFERROR(INDEX(Sheet3!G:G,MATCH(C793,Sheet3!A:A,0)),(G793-10)*10+20000)</f>
        <v>22000</v>
      </c>
      <c r="M793" s="10">
        <v>2</v>
      </c>
      <c r="N793" s="10">
        <f>VLOOKUP(M793,Sheet2!I:J,2,0)</f>
        <v>3500</v>
      </c>
      <c r="O793" s="10">
        <v>0</v>
      </c>
      <c r="P793" s="10">
        <f t="shared" si="97"/>
        <v>2</v>
      </c>
      <c r="Q793" s="17">
        <f>IF(G793&gt;300,(G793-10)*10+10+VLOOKUP(I793,Sheet5!E:G,3,FALSE),0)</f>
        <v>0</v>
      </c>
    </row>
    <row r="794" spans="1:17" s="10" customFormat="1" ht="16.5" customHeight="1">
      <c r="A794" s="10" t="s">
        <v>39</v>
      </c>
      <c r="B794" s="10">
        <f t="shared" si="98"/>
        <v>4412310</v>
      </c>
      <c r="C794" s="10" t="str">
        <f>CONCATENATE(VLOOKUP(F794,[1]源核类型!$A$2:$B$20,2,FALSE),"：位置",E794)</f>
        <v>激励：位置4</v>
      </c>
      <c r="D794" s="10">
        <v>4</v>
      </c>
      <c r="E794" s="10">
        <v>4</v>
      </c>
      <c r="F794" s="10">
        <v>12</v>
      </c>
      <c r="G794" s="10">
        <v>310</v>
      </c>
      <c r="H794" s="10">
        <v>3</v>
      </c>
      <c r="I794" s="10">
        <v>12</v>
      </c>
      <c r="J794" s="17">
        <f>IFERROR(INDEX(Sheet3!E:E,MATCH(C794,Sheet3!A:A,0)),(G794-10)*10+H794*100)</f>
        <v>3300</v>
      </c>
      <c r="K794" s="10">
        <v>0</v>
      </c>
      <c r="L794" s="10">
        <f>IFERROR(INDEX(Sheet3!G:G,MATCH(C794,Sheet3!A:A,0)),(G794-10)*10+20000)</f>
        <v>23000</v>
      </c>
      <c r="M794" s="10">
        <v>3</v>
      </c>
      <c r="N794" s="10">
        <f>VLOOKUP(M794,Sheet2!I:J,2,0)</f>
        <v>4000</v>
      </c>
      <c r="O794" s="10">
        <v>0</v>
      </c>
      <c r="P794" s="10">
        <f t="shared" si="97"/>
        <v>3</v>
      </c>
      <c r="Q794" s="17">
        <f>IF(G794&gt;300,(G794-10)*10+10+VLOOKUP(I794,Sheet5!E:G,3,FALSE),0)</f>
        <v>3011</v>
      </c>
    </row>
    <row r="795" spans="1:17" s="10" customFormat="1" ht="16.5" customHeight="1">
      <c r="A795" s="10" t="s">
        <v>39</v>
      </c>
      <c r="B795" s="10">
        <f t="shared" si="98"/>
        <v>4412410</v>
      </c>
      <c r="C795" s="10" t="str">
        <f>CONCATENATE(VLOOKUP(F795,[1]源核类型!$A$2:$B$20,2,FALSE),"：位置",E795)</f>
        <v>激励：位置4</v>
      </c>
      <c r="D795" s="10">
        <v>4</v>
      </c>
      <c r="E795" s="10">
        <v>4</v>
      </c>
      <c r="F795" s="10">
        <v>12</v>
      </c>
      <c r="G795" s="10">
        <v>410</v>
      </c>
      <c r="H795" s="10">
        <v>3</v>
      </c>
      <c r="I795" s="10">
        <v>12</v>
      </c>
      <c r="J795" s="17">
        <f>IFERROR(INDEX(Sheet3!E:E,MATCH(C795,Sheet3!A:A,0)),(G795-10)*10+H795*100)</f>
        <v>4300</v>
      </c>
      <c r="K795" s="10">
        <v>0</v>
      </c>
      <c r="L795" s="10">
        <f>IFERROR(INDEX(Sheet3!G:G,MATCH(C795,Sheet3!A:A,0)),(G795-10)*10+20000)</f>
        <v>24000</v>
      </c>
      <c r="M795" s="10">
        <v>4</v>
      </c>
      <c r="N795" s="10">
        <f>VLOOKUP(M795,Sheet2!I:J,2,0)</f>
        <v>4500</v>
      </c>
      <c r="O795" s="10">
        <v>0</v>
      </c>
      <c r="P795" s="10">
        <f t="shared" si="97"/>
        <v>4</v>
      </c>
      <c r="Q795" s="17">
        <f>IF(G795&gt;300,(G795-10)*10+10+VLOOKUP(I795,Sheet5!E:G,3,FALSE),0)</f>
        <v>4011</v>
      </c>
    </row>
    <row r="796" spans="1:17" s="10" customFormat="1" ht="16.5" customHeight="1">
      <c r="A796" s="10" t="s">
        <v>39</v>
      </c>
      <c r="B796" s="10">
        <f t="shared" si="98"/>
        <v>4412510</v>
      </c>
      <c r="C796" s="10" t="str">
        <f>CONCATENATE(VLOOKUP(F796,[1]源核类型!$A$2:$B$20,2,FALSE),"：位置",E796)</f>
        <v>激励：位置4</v>
      </c>
      <c r="D796" s="10">
        <v>4</v>
      </c>
      <c r="E796" s="10">
        <v>4</v>
      </c>
      <c r="F796" s="10">
        <v>12</v>
      </c>
      <c r="G796" s="10">
        <v>510</v>
      </c>
      <c r="H796" s="10">
        <v>3</v>
      </c>
      <c r="I796" s="10">
        <v>12</v>
      </c>
      <c r="J796" s="17">
        <f>IFERROR(INDEX(Sheet3!E:E,MATCH(C796,Sheet3!A:A,0)),(G796-10)*10+H796*100)</f>
        <v>5300</v>
      </c>
      <c r="K796" s="10">
        <v>0</v>
      </c>
      <c r="L796" s="10">
        <f>IFERROR(INDEX(Sheet3!G:G,MATCH(C796,Sheet3!A:A,0)),(G796-10)*10+20000)</f>
        <v>25000</v>
      </c>
      <c r="M796" s="10">
        <v>5</v>
      </c>
      <c r="N796" s="10">
        <f>VLOOKUP(M796,Sheet2!I:J,2,0)</f>
        <v>5000</v>
      </c>
      <c r="O796" s="10">
        <v>0</v>
      </c>
      <c r="P796" s="10">
        <f t="shared" si="97"/>
        <v>5</v>
      </c>
      <c r="Q796" s="17">
        <f>IF(G796&gt;300,(G796-10)*10+10+VLOOKUP(I796,Sheet5!E:G,3,FALSE),0)</f>
        <v>5011</v>
      </c>
    </row>
    <row r="797" spans="1:17" s="10" customFormat="1" ht="16.5" customHeight="1">
      <c r="A797" s="10" t="s">
        <v>39</v>
      </c>
      <c r="B797" s="10">
        <f t="shared" si="98"/>
        <v>4213110</v>
      </c>
      <c r="C797" s="10" t="str">
        <f>CONCATENATE(VLOOKUP(F797,[1]源核类型!$A$2:$B$20,2,FALSE),"：位置",E797)</f>
        <v>守护：位置2</v>
      </c>
      <c r="D797" s="10">
        <v>4</v>
      </c>
      <c r="E797" s="10">
        <v>2</v>
      </c>
      <c r="F797" s="10">
        <v>13</v>
      </c>
      <c r="G797" s="10">
        <v>110</v>
      </c>
      <c r="H797" s="10">
        <v>1</v>
      </c>
      <c r="I797" s="10">
        <v>13</v>
      </c>
      <c r="J797" s="17">
        <f>IFERROR(INDEX(Sheet3!E:E,MATCH(C797,Sheet3!A:A,0)),(G797-10)*10+H797*100)</f>
        <v>1100</v>
      </c>
      <c r="K797" s="10">
        <v>0</v>
      </c>
      <c r="L797" s="10">
        <f>IFERROR(INDEX(Sheet3!G:G,MATCH(C797,Sheet3!A:A,0)),(G797-10)*10+20000)</f>
        <v>21000</v>
      </c>
      <c r="M797" s="10">
        <v>1</v>
      </c>
      <c r="N797" s="10">
        <f>VLOOKUP(M797,Sheet2!I:J,2,0)</f>
        <v>3000</v>
      </c>
      <c r="O797" s="10">
        <v>0</v>
      </c>
      <c r="P797" s="10">
        <f t="shared" si="97"/>
        <v>1</v>
      </c>
      <c r="Q797" s="17">
        <f>IF(G797&gt;300,(G797-10)*10+10+VLOOKUP(I797,Sheet5!E:G,3,FALSE),0)</f>
        <v>0</v>
      </c>
    </row>
    <row r="798" spans="1:17" s="10" customFormat="1" ht="16.5" customHeight="1">
      <c r="A798" s="10" t="s">
        <v>39</v>
      </c>
      <c r="B798" s="10">
        <f t="shared" si="98"/>
        <v>4213210</v>
      </c>
      <c r="C798" s="10" t="str">
        <f>CONCATENATE(VLOOKUP(F798,[1]源核类型!$A$2:$B$20,2,FALSE),"：位置",E798)</f>
        <v>守护：位置2</v>
      </c>
      <c r="D798" s="10">
        <v>4</v>
      </c>
      <c r="E798" s="10">
        <v>2</v>
      </c>
      <c r="F798" s="10">
        <v>13</v>
      </c>
      <c r="G798" s="10">
        <v>210</v>
      </c>
      <c r="H798" s="10">
        <v>1</v>
      </c>
      <c r="I798" s="10">
        <v>13</v>
      </c>
      <c r="J798" s="17">
        <f>IFERROR(INDEX(Sheet3!E:E,MATCH(C798,Sheet3!A:A,0)),(G798-10)*10+H798*100)</f>
        <v>2100</v>
      </c>
      <c r="K798" s="10">
        <v>0</v>
      </c>
      <c r="L798" s="10">
        <f>IFERROR(INDEX(Sheet3!G:G,MATCH(C798,Sheet3!A:A,0)),(G798-10)*10+20000)</f>
        <v>22000</v>
      </c>
      <c r="M798" s="10">
        <v>2</v>
      </c>
      <c r="N798" s="10">
        <f>VLOOKUP(M798,Sheet2!I:J,2,0)</f>
        <v>3500</v>
      </c>
      <c r="O798" s="10">
        <v>0</v>
      </c>
      <c r="P798" s="10">
        <f t="shared" si="97"/>
        <v>2</v>
      </c>
      <c r="Q798" s="17">
        <f>IF(G798&gt;300,(G798-10)*10+10+VLOOKUP(I798,Sheet5!E:G,3,FALSE),0)</f>
        <v>0</v>
      </c>
    </row>
    <row r="799" spans="1:17" s="10" customFormat="1" ht="16.5" customHeight="1">
      <c r="A799" s="10" t="s">
        <v>39</v>
      </c>
      <c r="B799" s="10">
        <f t="shared" si="98"/>
        <v>4213310</v>
      </c>
      <c r="C799" s="10" t="str">
        <f>CONCATENATE(VLOOKUP(F799,[1]源核类型!$A$2:$B$20,2,FALSE),"：位置",E799)</f>
        <v>守护：位置2</v>
      </c>
      <c r="D799" s="10">
        <v>4</v>
      </c>
      <c r="E799" s="10">
        <v>2</v>
      </c>
      <c r="F799" s="10">
        <v>13</v>
      </c>
      <c r="G799" s="10">
        <v>310</v>
      </c>
      <c r="H799" s="10">
        <v>1</v>
      </c>
      <c r="I799" s="10">
        <v>13</v>
      </c>
      <c r="J799" s="17">
        <f>IFERROR(INDEX(Sheet3!E:E,MATCH(C799,Sheet3!A:A,0)),(G799-10)*10+H799*100)</f>
        <v>3100</v>
      </c>
      <c r="K799" s="10">
        <v>0</v>
      </c>
      <c r="L799" s="10">
        <f>IFERROR(INDEX(Sheet3!G:G,MATCH(C799,Sheet3!A:A,0)),(G799-10)*10+20000)</f>
        <v>23000</v>
      </c>
      <c r="M799" s="10">
        <v>3</v>
      </c>
      <c r="N799" s="10">
        <f>VLOOKUP(M799,Sheet2!I:J,2,0)</f>
        <v>4000</v>
      </c>
      <c r="O799" s="10">
        <v>0</v>
      </c>
      <c r="P799" s="10">
        <f t="shared" si="97"/>
        <v>3</v>
      </c>
      <c r="Q799" s="17">
        <f>IF(G799&gt;300,(G799-10)*10+10+VLOOKUP(I799,Sheet5!E:G,3,FALSE),0)</f>
        <v>3011</v>
      </c>
    </row>
    <row r="800" spans="1:17" s="10" customFormat="1" ht="16.5" customHeight="1">
      <c r="A800" s="10" t="s">
        <v>39</v>
      </c>
      <c r="B800" s="10">
        <f t="shared" si="98"/>
        <v>4213410</v>
      </c>
      <c r="C800" s="10" t="str">
        <f>CONCATENATE(VLOOKUP(F800,[1]源核类型!$A$2:$B$20,2,FALSE),"：位置",E800)</f>
        <v>守护：位置2</v>
      </c>
      <c r="D800" s="10">
        <v>4</v>
      </c>
      <c r="E800" s="10">
        <v>2</v>
      </c>
      <c r="F800" s="10">
        <v>13</v>
      </c>
      <c r="G800" s="10">
        <v>410</v>
      </c>
      <c r="H800" s="10">
        <v>1</v>
      </c>
      <c r="I800" s="10">
        <v>13</v>
      </c>
      <c r="J800" s="17">
        <f>IFERROR(INDEX(Sheet3!E:E,MATCH(C800,Sheet3!A:A,0)),(G800-10)*10+H800*100)</f>
        <v>4100</v>
      </c>
      <c r="K800" s="10">
        <v>0</v>
      </c>
      <c r="L800" s="10">
        <f>IFERROR(INDEX(Sheet3!G:G,MATCH(C800,Sheet3!A:A,0)),(G800-10)*10+20000)</f>
        <v>24000</v>
      </c>
      <c r="M800" s="10">
        <v>4</v>
      </c>
      <c r="N800" s="10">
        <f>VLOOKUP(M800,Sheet2!I:J,2,0)</f>
        <v>4500</v>
      </c>
      <c r="O800" s="10">
        <v>0</v>
      </c>
      <c r="P800" s="10">
        <f t="shared" si="97"/>
        <v>4</v>
      </c>
      <c r="Q800" s="17">
        <f>IF(G800&gt;300,(G800-10)*10+10+VLOOKUP(I800,Sheet5!E:G,3,FALSE),0)</f>
        <v>4011</v>
      </c>
    </row>
    <row r="801" spans="1:17" s="10" customFormat="1" ht="16.5" customHeight="1">
      <c r="A801" s="10" t="s">
        <v>39</v>
      </c>
      <c r="B801" s="10">
        <f t="shared" si="98"/>
        <v>4213510</v>
      </c>
      <c r="C801" s="10" t="str">
        <f>CONCATENATE(VLOOKUP(F801,[1]源核类型!$A$2:$B$20,2,FALSE),"：位置",E801)</f>
        <v>守护：位置2</v>
      </c>
      <c r="D801" s="10">
        <v>4</v>
      </c>
      <c r="E801" s="10">
        <v>2</v>
      </c>
      <c r="F801" s="10">
        <v>13</v>
      </c>
      <c r="G801" s="10">
        <v>510</v>
      </c>
      <c r="H801" s="10">
        <v>1</v>
      </c>
      <c r="I801" s="10">
        <v>13</v>
      </c>
      <c r="J801" s="17">
        <f>IFERROR(INDEX(Sheet3!E:E,MATCH(C801,Sheet3!A:A,0)),(G801-10)*10+H801*100)</f>
        <v>5100</v>
      </c>
      <c r="K801" s="10">
        <v>0</v>
      </c>
      <c r="L801" s="10">
        <f>IFERROR(INDEX(Sheet3!G:G,MATCH(C801,Sheet3!A:A,0)),(G801-10)*10+20000)</f>
        <v>25000</v>
      </c>
      <c r="M801" s="10">
        <v>5</v>
      </c>
      <c r="N801" s="10">
        <f>VLOOKUP(M801,Sheet2!I:J,2,0)</f>
        <v>5000</v>
      </c>
      <c r="O801" s="10">
        <v>0</v>
      </c>
      <c r="P801" s="10">
        <f t="shared" si="97"/>
        <v>5</v>
      </c>
      <c r="Q801" s="17">
        <f>IF(G801&gt;300,(G801-10)*10+10+VLOOKUP(I801,Sheet5!E:G,3,FALSE),0)</f>
        <v>5011</v>
      </c>
    </row>
    <row r="802" spans="1:17" s="10" customFormat="1" ht="16.5" customHeight="1">
      <c r="A802" s="10" t="s">
        <v>39</v>
      </c>
      <c r="B802" s="10">
        <f t="shared" si="98"/>
        <v>4313110</v>
      </c>
      <c r="C802" s="10" t="str">
        <f>CONCATENATE(VLOOKUP(F802,[1]源核类型!$A$2:$B$20,2,FALSE),"：位置",E802)</f>
        <v>守护：位置3</v>
      </c>
      <c r="D802" s="10">
        <v>4</v>
      </c>
      <c r="E802" s="10">
        <v>3</v>
      </c>
      <c r="F802" s="10">
        <v>13</v>
      </c>
      <c r="G802" s="10">
        <v>110</v>
      </c>
      <c r="H802" s="10">
        <v>2</v>
      </c>
      <c r="I802" s="10">
        <v>13</v>
      </c>
      <c r="J802" s="17">
        <f>IFERROR(INDEX(Sheet3!E:E,MATCH(C802,Sheet3!A:A,0)),(G802-10)*10+H802*100)</f>
        <v>1200</v>
      </c>
      <c r="K802" s="10">
        <v>0</v>
      </c>
      <c r="L802" s="10">
        <f>IFERROR(INDEX(Sheet3!G:G,MATCH(C802,Sheet3!A:A,0)),(G802-10)*10+20000)</f>
        <v>21000</v>
      </c>
      <c r="M802" s="10">
        <v>1</v>
      </c>
      <c r="N802" s="10">
        <f>VLOOKUP(M802,Sheet2!I:J,2,0)</f>
        <v>3000</v>
      </c>
      <c r="O802" s="10">
        <v>0</v>
      </c>
      <c r="P802" s="10">
        <f t="shared" si="97"/>
        <v>1</v>
      </c>
      <c r="Q802" s="17">
        <f>IF(G802&gt;300,(G802-10)*10+10+VLOOKUP(I802,Sheet5!E:G,3,FALSE),0)</f>
        <v>0</v>
      </c>
    </row>
    <row r="803" spans="1:17" s="10" customFormat="1" ht="16.5" customHeight="1">
      <c r="A803" s="10" t="s">
        <v>39</v>
      </c>
      <c r="B803" s="10">
        <f t="shared" si="98"/>
        <v>4313210</v>
      </c>
      <c r="C803" s="10" t="str">
        <f>CONCATENATE(VLOOKUP(F803,[1]源核类型!$A$2:$B$20,2,FALSE),"：位置",E803)</f>
        <v>守护：位置3</v>
      </c>
      <c r="D803" s="10">
        <v>4</v>
      </c>
      <c r="E803" s="10">
        <v>3</v>
      </c>
      <c r="F803" s="10">
        <v>13</v>
      </c>
      <c r="G803" s="10">
        <v>210</v>
      </c>
      <c r="H803" s="10">
        <v>2</v>
      </c>
      <c r="I803" s="10">
        <v>13</v>
      </c>
      <c r="J803" s="17">
        <f>IFERROR(INDEX(Sheet3!E:E,MATCH(C803,Sheet3!A:A,0)),(G803-10)*10+H803*100)</f>
        <v>2200</v>
      </c>
      <c r="K803" s="10">
        <v>0</v>
      </c>
      <c r="L803" s="10">
        <f>IFERROR(INDEX(Sheet3!G:G,MATCH(C803,Sheet3!A:A,0)),(G803-10)*10+20000)</f>
        <v>22000</v>
      </c>
      <c r="M803" s="10">
        <v>2</v>
      </c>
      <c r="N803" s="10">
        <f>VLOOKUP(M803,Sheet2!I:J,2,0)</f>
        <v>3500</v>
      </c>
      <c r="O803" s="10">
        <v>0</v>
      </c>
      <c r="P803" s="10">
        <f t="shared" si="97"/>
        <v>2</v>
      </c>
      <c r="Q803" s="17">
        <f>IF(G803&gt;300,(G803-10)*10+10+VLOOKUP(I803,Sheet5!E:G,3,FALSE),0)</f>
        <v>0</v>
      </c>
    </row>
    <row r="804" spans="1:17" s="10" customFormat="1" ht="16.5" customHeight="1">
      <c r="A804" s="10" t="s">
        <v>39</v>
      </c>
      <c r="B804" s="10">
        <f t="shared" si="98"/>
        <v>4313310</v>
      </c>
      <c r="C804" s="10" t="str">
        <f>CONCATENATE(VLOOKUP(F804,[1]源核类型!$A$2:$B$20,2,FALSE),"：位置",E804)</f>
        <v>守护：位置3</v>
      </c>
      <c r="D804" s="10">
        <v>4</v>
      </c>
      <c r="E804" s="10">
        <v>3</v>
      </c>
      <c r="F804" s="10">
        <v>13</v>
      </c>
      <c r="G804" s="10">
        <v>310</v>
      </c>
      <c r="H804" s="10">
        <v>2</v>
      </c>
      <c r="I804" s="10">
        <v>13</v>
      </c>
      <c r="J804" s="17">
        <f>IFERROR(INDEX(Sheet3!E:E,MATCH(C804,Sheet3!A:A,0)),(G804-10)*10+H804*100)</f>
        <v>3200</v>
      </c>
      <c r="K804" s="10">
        <v>0</v>
      </c>
      <c r="L804" s="10">
        <f>IFERROR(INDEX(Sheet3!G:G,MATCH(C804,Sheet3!A:A,0)),(G804-10)*10+20000)</f>
        <v>23000</v>
      </c>
      <c r="M804" s="10">
        <v>3</v>
      </c>
      <c r="N804" s="10">
        <f>VLOOKUP(M804,Sheet2!I:J,2,0)</f>
        <v>4000</v>
      </c>
      <c r="O804" s="10">
        <v>0</v>
      </c>
      <c r="P804" s="10">
        <f t="shared" si="97"/>
        <v>3</v>
      </c>
      <c r="Q804" s="17">
        <f>IF(G804&gt;300,(G804-10)*10+10+VLOOKUP(I804,Sheet5!E:G,3,FALSE),0)</f>
        <v>3011</v>
      </c>
    </row>
    <row r="805" spans="1:17" s="10" customFormat="1" ht="16.5" customHeight="1">
      <c r="A805" s="10" t="s">
        <v>39</v>
      </c>
      <c r="B805" s="10">
        <f t="shared" si="98"/>
        <v>4313410</v>
      </c>
      <c r="C805" s="10" t="str">
        <f>CONCATENATE(VLOOKUP(F805,[1]源核类型!$A$2:$B$20,2,FALSE),"：位置",E805)</f>
        <v>守护：位置3</v>
      </c>
      <c r="D805" s="10">
        <v>4</v>
      </c>
      <c r="E805" s="10">
        <v>3</v>
      </c>
      <c r="F805" s="10">
        <v>13</v>
      </c>
      <c r="G805" s="10">
        <v>410</v>
      </c>
      <c r="H805" s="10">
        <v>2</v>
      </c>
      <c r="I805" s="10">
        <v>13</v>
      </c>
      <c r="J805" s="17">
        <f>IFERROR(INDEX(Sheet3!E:E,MATCH(C805,Sheet3!A:A,0)),(G805-10)*10+H805*100)</f>
        <v>4200</v>
      </c>
      <c r="K805" s="10">
        <v>0</v>
      </c>
      <c r="L805" s="10">
        <f>IFERROR(INDEX(Sheet3!G:G,MATCH(C805,Sheet3!A:A,0)),(G805-10)*10+20000)</f>
        <v>24000</v>
      </c>
      <c r="M805" s="10">
        <v>4</v>
      </c>
      <c r="N805" s="10">
        <f>VLOOKUP(M805,Sheet2!I:J,2,0)</f>
        <v>4500</v>
      </c>
      <c r="O805" s="10">
        <v>0</v>
      </c>
      <c r="P805" s="10">
        <f t="shared" si="97"/>
        <v>4</v>
      </c>
      <c r="Q805" s="17">
        <f>IF(G805&gt;300,(G805-10)*10+10+VLOOKUP(I805,Sheet5!E:G,3,FALSE),0)</f>
        <v>4011</v>
      </c>
    </row>
    <row r="806" spans="1:17" s="10" customFormat="1" ht="16.5" customHeight="1">
      <c r="A806" s="10" t="s">
        <v>39</v>
      </c>
      <c r="B806" s="10">
        <f t="shared" si="98"/>
        <v>4313510</v>
      </c>
      <c r="C806" s="10" t="str">
        <f>CONCATENATE(VLOOKUP(F806,[1]源核类型!$A$2:$B$20,2,FALSE),"：位置",E806)</f>
        <v>守护：位置3</v>
      </c>
      <c r="D806" s="10">
        <v>4</v>
      </c>
      <c r="E806" s="10">
        <v>3</v>
      </c>
      <c r="F806" s="10">
        <v>13</v>
      </c>
      <c r="G806" s="10">
        <v>510</v>
      </c>
      <c r="H806" s="10">
        <v>2</v>
      </c>
      <c r="I806" s="10">
        <v>13</v>
      </c>
      <c r="J806" s="17">
        <f>IFERROR(INDEX(Sheet3!E:E,MATCH(C806,Sheet3!A:A,0)),(G806-10)*10+H806*100)</f>
        <v>5200</v>
      </c>
      <c r="K806" s="10">
        <v>0</v>
      </c>
      <c r="L806" s="10">
        <f>IFERROR(INDEX(Sheet3!G:G,MATCH(C806,Sheet3!A:A,0)),(G806-10)*10+20000)</f>
        <v>25000</v>
      </c>
      <c r="M806" s="10">
        <v>5</v>
      </c>
      <c r="N806" s="10">
        <f>VLOOKUP(M806,Sheet2!I:J,2,0)</f>
        <v>5000</v>
      </c>
      <c r="O806" s="10">
        <v>0</v>
      </c>
      <c r="P806" s="10">
        <f t="shared" si="97"/>
        <v>5</v>
      </c>
      <c r="Q806" s="17">
        <f>IF(G806&gt;300,(G806-10)*10+10+VLOOKUP(I806,Sheet5!E:G,3,FALSE),0)</f>
        <v>5011</v>
      </c>
    </row>
    <row r="807" spans="1:17" s="10" customFormat="1" ht="16.5" customHeight="1">
      <c r="A807" s="10" t="s">
        <v>39</v>
      </c>
      <c r="B807" s="10">
        <f t="shared" si="98"/>
        <v>4413110</v>
      </c>
      <c r="C807" s="10" t="str">
        <f>CONCATENATE(VLOOKUP(F807,[1]源核类型!$A$2:$B$20,2,FALSE),"：位置",E807)</f>
        <v>守护：位置4</v>
      </c>
      <c r="D807" s="10">
        <v>4</v>
      </c>
      <c r="E807" s="10">
        <v>4</v>
      </c>
      <c r="F807" s="10">
        <v>13</v>
      </c>
      <c r="G807" s="10">
        <v>110</v>
      </c>
      <c r="H807" s="10">
        <v>3</v>
      </c>
      <c r="I807" s="10">
        <v>13</v>
      </c>
      <c r="J807" s="17">
        <f>IFERROR(INDEX(Sheet3!E:E,MATCH(C807,Sheet3!A:A,0)),(G807-10)*10+H807*100)</f>
        <v>1300</v>
      </c>
      <c r="K807" s="10">
        <v>0</v>
      </c>
      <c r="L807" s="10">
        <f>IFERROR(INDEX(Sheet3!G:G,MATCH(C807,Sheet3!A:A,0)),(G807-10)*10+20000)</f>
        <v>21000</v>
      </c>
      <c r="M807" s="10">
        <v>1</v>
      </c>
      <c r="N807" s="10">
        <f>VLOOKUP(M807,Sheet2!I:J,2,0)</f>
        <v>3000</v>
      </c>
      <c r="O807" s="10">
        <v>0</v>
      </c>
      <c r="P807" s="10">
        <f t="shared" si="97"/>
        <v>1</v>
      </c>
      <c r="Q807" s="17">
        <f>IF(G807&gt;300,(G807-10)*10+10+VLOOKUP(I807,Sheet5!E:G,3,FALSE),0)</f>
        <v>0</v>
      </c>
    </row>
    <row r="808" spans="1:17" s="10" customFormat="1" ht="16.5" customHeight="1">
      <c r="A808" s="10" t="s">
        <v>39</v>
      </c>
      <c r="B808" s="10">
        <f t="shared" si="98"/>
        <v>4413210</v>
      </c>
      <c r="C808" s="10" t="str">
        <f>CONCATENATE(VLOOKUP(F808,[1]源核类型!$A$2:$B$20,2,FALSE),"：位置",E808)</f>
        <v>守护：位置4</v>
      </c>
      <c r="D808" s="10">
        <v>4</v>
      </c>
      <c r="E808" s="10">
        <v>4</v>
      </c>
      <c r="F808" s="10">
        <v>13</v>
      </c>
      <c r="G808" s="10">
        <v>210</v>
      </c>
      <c r="H808" s="10">
        <v>3</v>
      </c>
      <c r="I808" s="10">
        <v>13</v>
      </c>
      <c r="J808" s="17">
        <f>IFERROR(INDEX(Sheet3!E:E,MATCH(C808,Sheet3!A:A,0)),(G808-10)*10+H808*100)</f>
        <v>2300</v>
      </c>
      <c r="K808" s="10">
        <v>0</v>
      </c>
      <c r="L808" s="10">
        <f>IFERROR(INDEX(Sheet3!G:G,MATCH(C808,Sheet3!A:A,0)),(G808-10)*10+20000)</f>
        <v>22000</v>
      </c>
      <c r="M808" s="10">
        <v>2</v>
      </c>
      <c r="N808" s="10">
        <f>VLOOKUP(M808,Sheet2!I:J,2,0)</f>
        <v>3500</v>
      </c>
      <c r="O808" s="10">
        <v>0</v>
      </c>
      <c r="P808" s="10">
        <f t="shared" si="97"/>
        <v>2</v>
      </c>
      <c r="Q808" s="17">
        <f>IF(G808&gt;300,(G808-10)*10+10+VLOOKUP(I808,Sheet5!E:G,3,FALSE),0)</f>
        <v>0</v>
      </c>
    </row>
    <row r="809" spans="1:17" ht="16.5" customHeight="1">
      <c r="A809" s="10" t="s">
        <v>39</v>
      </c>
      <c r="B809" s="10">
        <f t="shared" si="98"/>
        <v>4413310</v>
      </c>
      <c r="C809" s="10" t="str">
        <f>CONCATENATE(VLOOKUP(F809,[1]源核类型!$A$2:$B$20,2,FALSE),"：位置",E809)</f>
        <v>守护：位置4</v>
      </c>
      <c r="D809" s="10">
        <v>4</v>
      </c>
      <c r="E809" s="10">
        <v>4</v>
      </c>
      <c r="F809" s="10">
        <v>13</v>
      </c>
      <c r="G809" s="10">
        <v>310</v>
      </c>
      <c r="H809" s="10">
        <v>3</v>
      </c>
      <c r="I809" s="10">
        <v>13</v>
      </c>
      <c r="J809" s="17">
        <f>IFERROR(INDEX(Sheet3!E:E,MATCH(C809,Sheet3!A:A,0)),(G809-10)*10+H809*100)</f>
        <v>3300</v>
      </c>
      <c r="K809" s="10">
        <v>0</v>
      </c>
      <c r="L809" s="10">
        <f>IFERROR(INDEX(Sheet3!G:G,MATCH(C809,Sheet3!A:A,0)),(G809-10)*10+20000)</f>
        <v>23000</v>
      </c>
      <c r="M809" s="10">
        <v>3</v>
      </c>
      <c r="N809" s="10">
        <f>VLOOKUP(M809,Sheet2!I:J,2,0)</f>
        <v>4000</v>
      </c>
      <c r="O809" s="10">
        <v>0</v>
      </c>
      <c r="P809" s="10">
        <f t="shared" ref="P809:P872" si="99">M809</f>
        <v>3</v>
      </c>
      <c r="Q809" s="17">
        <f>IF(G809&gt;300,(G809-10)*10+10+VLOOKUP(I809,Sheet5!E:G,3,FALSE),0)</f>
        <v>3011</v>
      </c>
    </row>
    <row r="810" spans="1:17" ht="16.5" customHeight="1">
      <c r="A810" s="10" t="s">
        <v>39</v>
      </c>
      <c r="B810" s="10">
        <f t="shared" si="98"/>
        <v>4413410</v>
      </c>
      <c r="C810" s="10" t="str">
        <f>CONCATENATE(VLOOKUP(F810,[1]源核类型!$A$2:$B$20,2,FALSE),"：位置",E810)</f>
        <v>守护：位置4</v>
      </c>
      <c r="D810" s="10">
        <v>4</v>
      </c>
      <c r="E810" s="10">
        <v>4</v>
      </c>
      <c r="F810" s="10">
        <v>13</v>
      </c>
      <c r="G810" s="10">
        <v>410</v>
      </c>
      <c r="H810" s="10">
        <v>3</v>
      </c>
      <c r="I810" s="10">
        <v>13</v>
      </c>
      <c r="J810" s="17">
        <f>IFERROR(INDEX(Sheet3!E:E,MATCH(C810,Sheet3!A:A,0)),(G810-10)*10+H810*100)</f>
        <v>4300</v>
      </c>
      <c r="K810" s="10">
        <v>0</v>
      </c>
      <c r="L810" s="10">
        <f>IFERROR(INDEX(Sheet3!G:G,MATCH(C810,Sheet3!A:A,0)),(G810-10)*10+20000)</f>
        <v>24000</v>
      </c>
      <c r="M810" s="10">
        <v>4</v>
      </c>
      <c r="N810" s="10">
        <f>VLOOKUP(M810,Sheet2!I:J,2,0)</f>
        <v>4500</v>
      </c>
      <c r="O810" s="10">
        <v>0</v>
      </c>
      <c r="P810" s="10">
        <f t="shared" si="99"/>
        <v>4</v>
      </c>
      <c r="Q810" s="17">
        <f>IF(G810&gt;300,(G810-10)*10+10+VLOOKUP(I810,Sheet5!E:G,3,FALSE),0)</f>
        <v>4011</v>
      </c>
    </row>
    <row r="811" spans="1:17" ht="16.5" customHeight="1">
      <c r="A811" s="10" t="s">
        <v>39</v>
      </c>
      <c r="B811" s="10">
        <f t="shared" si="98"/>
        <v>4413510</v>
      </c>
      <c r="C811" s="10" t="str">
        <f>CONCATENATE(VLOOKUP(F811,[1]源核类型!$A$2:$B$20,2,FALSE),"：位置",E811)</f>
        <v>守护：位置4</v>
      </c>
      <c r="D811" s="10">
        <v>4</v>
      </c>
      <c r="E811" s="10">
        <v>4</v>
      </c>
      <c r="F811" s="10">
        <v>13</v>
      </c>
      <c r="G811" s="10">
        <v>510</v>
      </c>
      <c r="H811" s="10">
        <v>3</v>
      </c>
      <c r="I811" s="10">
        <v>13</v>
      </c>
      <c r="J811" s="17">
        <f>IFERROR(INDEX(Sheet3!E:E,MATCH(C811,Sheet3!A:A,0)),(G811-10)*10+H811*100)</f>
        <v>5300</v>
      </c>
      <c r="K811" s="10">
        <v>0</v>
      </c>
      <c r="L811" s="10">
        <f>IFERROR(INDEX(Sheet3!G:G,MATCH(C811,Sheet3!A:A,0)),(G811-10)*10+20000)</f>
        <v>25000</v>
      </c>
      <c r="M811" s="10">
        <v>5</v>
      </c>
      <c r="N811" s="10">
        <f>VLOOKUP(M811,Sheet2!I:J,2,0)</f>
        <v>5000</v>
      </c>
      <c r="O811" s="10">
        <v>0</v>
      </c>
      <c r="P811" s="10">
        <f t="shared" si="99"/>
        <v>5</v>
      </c>
      <c r="Q811" s="17">
        <f>IF(G811&gt;300,(G811-10)*10+10+VLOOKUP(I811,Sheet5!E:G,3,FALSE),0)</f>
        <v>5011</v>
      </c>
    </row>
    <row r="812" spans="1:17" ht="16.5" customHeight="1">
      <c r="A812" s="10" t="s">
        <v>39</v>
      </c>
      <c r="B812" s="10">
        <f t="shared" si="98"/>
        <v>4214110</v>
      </c>
      <c r="C812" s="10" t="str">
        <f>CONCATENATE(VLOOKUP(F812,[1]源核类型!$A$2:$B$20,2,FALSE),"：位置",E812)</f>
        <v>大爱：位置2</v>
      </c>
      <c r="D812" s="10">
        <v>4</v>
      </c>
      <c r="E812" s="10">
        <v>2</v>
      </c>
      <c r="F812" s="10">
        <v>14</v>
      </c>
      <c r="G812" s="10">
        <v>110</v>
      </c>
      <c r="H812" s="10">
        <v>1</v>
      </c>
      <c r="I812" s="10">
        <v>14</v>
      </c>
      <c r="J812" s="17">
        <f>IFERROR(INDEX(Sheet3!E:E,MATCH(C812,Sheet3!A:A,0)),(G812-10)*10+H812*100)</f>
        <v>1100</v>
      </c>
      <c r="K812" s="10">
        <v>0</v>
      </c>
      <c r="L812" s="10">
        <f>IFERROR(INDEX(Sheet3!G:G,MATCH(C812,Sheet3!A:A,0)),(G812-10)*10+20000)</f>
        <v>21000</v>
      </c>
      <c r="M812" s="10">
        <v>1</v>
      </c>
      <c r="N812" s="10">
        <f>VLOOKUP(M812,Sheet2!I:J,2,0)</f>
        <v>3000</v>
      </c>
      <c r="O812" s="10">
        <v>0</v>
      </c>
      <c r="P812" s="10">
        <f t="shared" si="99"/>
        <v>1</v>
      </c>
      <c r="Q812" s="17">
        <f>IF(G812&gt;300,(G812-10)*10+10+VLOOKUP(I812,Sheet5!E:G,3,FALSE),0)</f>
        <v>0</v>
      </c>
    </row>
    <row r="813" spans="1:17" ht="16.5" customHeight="1">
      <c r="A813" s="10" t="s">
        <v>39</v>
      </c>
      <c r="B813" s="10">
        <f t="shared" si="98"/>
        <v>4214210</v>
      </c>
      <c r="C813" s="10" t="str">
        <f>CONCATENATE(VLOOKUP(F813,[1]源核类型!$A$2:$B$20,2,FALSE),"：位置",E813)</f>
        <v>大爱：位置2</v>
      </c>
      <c r="D813" s="10">
        <v>4</v>
      </c>
      <c r="E813" s="10">
        <v>2</v>
      </c>
      <c r="F813" s="10">
        <v>14</v>
      </c>
      <c r="G813" s="10">
        <v>210</v>
      </c>
      <c r="H813" s="10">
        <v>1</v>
      </c>
      <c r="I813" s="10">
        <v>14</v>
      </c>
      <c r="J813" s="17">
        <f>IFERROR(INDEX(Sheet3!E:E,MATCH(C813,Sheet3!A:A,0)),(G813-10)*10+H813*100)</f>
        <v>2100</v>
      </c>
      <c r="K813" s="10">
        <v>0</v>
      </c>
      <c r="L813" s="10">
        <f>IFERROR(INDEX(Sheet3!G:G,MATCH(C813,Sheet3!A:A,0)),(G813-10)*10+20000)</f>
        <v>22000</v>
      </c>
      <c r="M813" s="10">
        <v>2</v>
      </c>
      <c r="N813" s="10">
        <f>VLOOKUP(M813,Sheet2!I:J,2,0)</f>
        <v>3500</v>
      </c>
      <c r="O813" s="10">
        <v>0</v>
      </c>
      <c r="P813" s="10">
        <f t="shared" si="99"/>
        <v>2</v>
      </c>
      <c r="Q813" s="17">
        <f>IF(G813&gt;300,(G813-10)*10+10+VLOOKUP(I813,Sheet5!E:G,3,FALSE),0)</f>
        <v>0</v>
      </c>
    </row>
    <row r="814" spans="1:17" ht="16.5" customHeight="1">
      <c r="A814" s="10" t="s">
        <v>39</v>
      </c>
      <c r="B814" s="10">
        <f t="shared" si="98"/>
        <v>4214310</v>
      </c>
      <c r="C814" s="10" t="str">
        <f>CONCATENATE(VLOOKUP(F814,[1]源核类型!$A$2:$B$20,2,FALSE),"：位置",E814)</f>
        <v>大爱：位置2</v>
      </c>
      <c r="D814" s="10">
        <v>4</v>
      </c>
      <c r="E814" s="10">
        <v>2</v>
      </c>
      <c r="F814" s="10">
        <v>14</v>
      </c>
      <c r="G814" s="10">
        <v>310</v>
      </c>
      <c r="H814" s="10">
        <v>1</v>
      </c>
      <c r="I814" s="10">
        <v>14</v>
      </c>
      <c r="J814" s="17">
        <f>IFERROR(INDEX(Sheet3!E:E,MATCH(C814,Sheet3!A:A,0)),(G814-10)*10+H814*100)</f>
        <v>3100</v>
      </c>
      <c r="K814" s="10">
        <v>0</v>
      </c>
      <c r="L814" s="10">
        <f>IFERROR(INDEX(Sheet3!G:G,MATCH(C814,Sheet3!A:A,0)),(G814-10)*10+20000)</f>
        <v>23000</v>
      </c>
      <c r="M814" s="10">
        <v>3</v>
      </c>
      <c r="N814" s="10">
        <f>VLOOKUP(M814,Sheet2!I:J,2,0)</f>
        <v>4000</v>
      </c>
      <c r="O814" s="10">
        <v>0</v>
      </c>
      <c r="P814" s="10">
        <f t="shared" si="99"/>
        <v>3</v>
      </c>
      <c r="Q814" s="17">
        <f>IF(G814&gt;300,(G814-10)*10+10+VLOOKUP(I814,Sheet5!E:G,3,FALSE),0)</f>
        <v>3011</v>
      </c>
    </row>
    <row r="815" spans="1:17" ht="16.5" customHeight="1">
      <c r="A815" s="10" t="s">
        <v>39</v>
      </c>
      <c r="B815" s="10">
        <f t="shared" si="98"/>
        <v>4214410</v>
      </c>
      <c r="C815" s="10" t="str">
        <f>CONCATENATE(VLOOKUP(F815,[1]源核类型!$A$2:$B$20,2,FALSE),"：位置",E815)</f>
        <v>大爱：位置2</v>
      </c>
      <c r="D815" s="10">
        <v>4</v>
      </c>
      <c r="E815" s="10">
        <v>2</v>
      </c>
      <c r="F815" s="10">
        <v>14</v>
      </c>
      <c r="G815" s="10">
        <v>410</v>
      </c>
      <c r="H815" s="10">
        <v>1</v>
      </c>
      <c r="I815" s="10">
        <v>14</v>
      </c>
      <c r="J815" s="17">
        <f>IFERROR(INDEX(Sheet3!E:E,MATCH(C815,Sheet3!A:A,0)),(G815-10)*10+H815*100)</f>
        <v>4100</v>
      </c>
      <c r="K815" s="10">
        <v>0</v>
      </c>
      <c r="L815" s="10">
        <f>IFERROR(INDEX(Sheet3!G:G,MATCH(C815,Sheet3!A:A,0)),(G815-10)*10+20000)</f>
        <v>24000</v>
      </c>
      <c r="M815" s="10">
        <v>4</v>
      </c>
      <c r="N815" s="10">
        <f>VLOOKUP(M815,Sheet2!I:J,2,0)</f>
        <v>4500</v>
      </c>
      <c r="O815" s="10">
        <v>0</v>
      </c>
      <c r="P815" s="10">
        <f t="shared" si="99"/>
        <v>4</v>
      </c>
      <c r="Q815" s="17">
        <f>IF(G815&gt;300,(G815-10)*10+10+VLOOKUP(I815,Sheet5!E:G,3,FALSE),0)</f>
        <v>4011</v>
      </c>
    </row>
    <row r="816" spans="1:17" ht="16.5" customHeight="1">
      <c r="A816" s="10" t="s">
        <v>39</v>
      </c>
      <c r="B816" s="10">
        <f t="shared" si="98"/>
        <v>4214510</v>
      </c>
      <c r="C816" s="10" t="str">
        <f>CONCATENATE(VLOOKUP(F816,[1]源核类型!$A$2:$B$20,2,FALSE),"：位置",E816)</f>
        <v>大爱：位置2</v>
      </c>
      <c r="D816" s="10">
        <v>4</v>
      </c>
      <c r="E816" s="10">
        <v>2</v>
      </c>
      <c r="F816" s="10">
        <v>14</v>
      </c>
      <c r="G816" s="10">
        <v>510</v>
      </c>
      <c r="H816" s="10">
        <v>1</v>
      </c>
      <c r="I816" s="10">
        <v>14</v>
      </c>
      <c r="J816" s="17">
        <f>IFERROR(INDEX(Sheet3!E:E,MATCH(C816,Sheet3!A:A,0)),(G816-10)*10+H816*100)</f>
        <v>5100</v>
      </c>
      <c r="K816" s="10">
        <v>0</v>
      </c>
      <c r="L816" s="10">
        <f>IFERROR(INDEX(Sheet3!G:G,MATCH(C816,Sheet3!A:A,0)),(G816-10)*10+20000)</f>
        <v>25000</v>
      </c>
      <c r="M816" s="10">
        <v>5</v>
      </c>
      <c r="N816" s="10">
        <f>VLOOKUP(M816,Sheet2!I:J,2,0)</f>
        <v>5000</v>
      </c>
      <c r="O816" s="10">
        <v>0</v>
      </c>
      <c r="P816" s="10">
        <f t="shared" si="99"/>
        <v>5</v>
      </c>
      <c r="Q816" s="17">
        <f>IF(G816&gt;300,(G816-10)*10+10+VLOOKUP(I816,Sheet5!E:G,3,FALSE),0)</f>
        <v>5011</v>
      </c>
    </row>
    <row r="817" spans="1:17" ht="16.5" customHeight="1">
      <c r="A817" s="10" t="s">
        <v>39</v>
      </c>
      <c r="B817" s="10">
        <f t="shared" si="98"/>
        <v>4314110</v>
      </c>
      <c r="C817" s="10" t="str">
        <f>CONCATENATE(VLOOKUP(F817,[1]源核类型!$A$2:$B$20,2,FALSE),"：位置",E817)</f>
        <v>大爱：位置3</v>
      </c>
      <c r="D817" s="10">
        <v>4</v>
      </c>
      <c r="E817" s="10">
        <v>3</v>
      </c>
      <c r="F817" s="10">
        <v>14</v>
      </c>
      <c r="G817" s="10">
        <v>110</v>
      </c>
      <c r="H817" s="10">
        <v>2</v>
      </c>
      <c r="I817" s="10">
        <v>14</v>
      </c>
      <c r="J817" s="17">
        <f>IFERROR(INDEX(Sheet3!E:E,MATCH(C817,Sheet3!A:A,0)),(G817-10)*10+H817*100)</f>
        <v>1200</v>
      </c>
      <c r="K817" s="10">
        <v>0</v>
      </c>
      <c r="L817" s="10">
        <f>IFERROR(INDEX(Sheet3!G:G,MATCH(C817,Sheet3!A:A,0)),(G817-10)*10+20000)</f>
        <v>21000</v>
      </c>
      <c r="M817" s="10">
        <v>1</v>
      </c>
      <c r="N817" s="10">
        <f>VLOOKUP(M817,Sheet2!I:J,2,0)</f>
        <v>3000</v>
      </c>
      <c r="O817" s="10">
        <v>0</v>
      </c>
      <c r="P817" s="10">
        <f t="shared" si="99"/>
        <v>1</v>
      </c>
      <c r="Q817" s="17">
        <f>IF(G817&gt;300,(G817-10)*10+10+VLOOKUP(I817,Sheet5!E:G,3,FALSE),0)</f>
        <v>0</v>
      </c>
    </row>
    <row r="818" spans="1:17" ht="16.5" customHeight="1">
      <c r="A818" s="10" t="s">
        <v>39</v>
      </c>
      <c r="B818" s="10">
        <f t="shared" si="98"/>
        <v>4314210</v>
      </c>
      <c r="C818" s="10" t="str">
        <f>CONCATENATE(VLOOKUP(F818,[1]源核类型!$A$2:$B$20,2,FALSE),"：位置",E818)</f>
        <v>大爱：位置3</v>
      </c>
      <c r="D818" s="10">
        <v>4</v>
      </c>
      <c r="E818" s="10">
        <v>3</v>
      </c>
      <c r="F818" s="10">
        <v>14</v>
      </c>
      <c r="G818" s="10">
        <v>210</v>
      </c>
      <c r="H818" s="10">
        <v>2</v>
      </c>
      <c r="I818" s="10">
        <v>14</v>
      </c>
      <c r="J818" s="17">
        <f>IFERROR(INDEX(Sheet3!E:E,MATCH(C818,Sheet3!A:A,0)),(G818-10)*10+H818*100)</f>
        <v>2200</v>
      </c>
      <c r="K818" s="10">
        <v>0</v>
      </c>
      <c r="L818" s="10">
        <f>IFERROR(INDEX(Sheet3!G:G,MATCH(C818,Sheet3!A:A,0)),(G818-10)*10+20000)</f>
        <v>22000</v>
      </c>
      <c r="M818" s="10">
        <v>2</v>
      </c>
      <c r="N818" s="10">
        <f>VLOOKUP(M818,Sheet2!I:J,2,0)</f>
        <v>3500</v>
      </c>
      <c r="O818" s="10">
        <v>0</v>
      </c>
      <c r="P818" s="10">
        <f t="shared" si="99"/>
        <v>2</v>
      </c>
      <c r="Q818" s="17">
        <f>IF(G818&gt;300,(G818-10)*10+10+VLOOKUP(I818,Sheet5!E:G,3,FALSE),0)</f>
        <v>0</v>
      </c>
    </row>
    <row r="819" spans="1:17" ht="16.5" customHeight="1">
      <c r="A819" s="10" t="s">
        <v>39</v>
      </c>
      <c r="B819" s="10">
        <f t="shared" si="98"/>
        <v>4314310</v>
      </c>
      <c r="C819" s="10" t="str">
        <f>CONCATENATE(VLOOKUP(F819,[1]源核类型!$A$2:$B$20,2,FALSE),"：位置",E819)</f>
        <v>大爱：位置3</v>
      </c>
      <c r="D819" s="10">
        <v>4</v>
      </c>
      <c r="E819" s="10">
        <v>3</v>
      </c>
      <c r="F819" s="10">
        <v>14</v>
      </c>
      <c r="G819" s="10">
        <v>310</v>
      </c>
      <c r="H819" s="10">
        <v>2</v>
      </c>
      <c r="I819" s="10">
        <v>14</v>
      </c>
      <c r="J819" s="17">
        <f>IFERROR(INDEX(Sheet3!E:E,MATCH(C819,Sheet3!A:A,0)),(G819-10)*10+H819*100)</f>
        <v>3200</v>
      </c>
      <c r="K819" s="10">
        <v>0</v>
      </c>
      <c r="L819" s="10">
        <f>IFERROR(INDEX(Sheet3!G:G,MATCH(C819,Sheet3!A:A,0)),(G819-10)*10+20000)</f>
        <v>23000</v>
      </c>
      <c r="M819" s="10">
        <v>3</v>
      </c>
      <c r="N819" s="10">
        <f>VLOOKUP(M819,Sheet2!I:J,2,0)</f>
        <v>4000</v>
      </c>
      <c r="O819" s="10">
        <v>0</v>
      </c>
      <c r="P819" s="10">
        <f t="shared" si="99"/>
        <v>3</v>
      </c>
      <c r="Q819" s="17">
        <f>IF(G819&gt;300,(G819-10)*10+10+VLOOKUP(I819,Sheet5!E:G,3,FALSE),0)</f>
        <v>3011</v>
      </c>
    </row>
    <row r="820" spans="1:17" ht="16.5" customHeight="1">
      <c r="A820" s="10" t="s">
        <v>39</v>
      </c>
      <c r="B820" s="10">
        <f t="shared" si="98"/>
        <v>4314410</v>
      </c>
      <c r="C820" s="10" t="str">
        <f>CONCATENATE(VLOOKUP(F820,[1]源核类型!$A$2:$B$20,2,FALSE),"：位置",E820)</f>
        <v>大爱：位置3</v>
      </c>
      <c r="D820" s="10">
        <v>4</v>
      </c>
      <c r="E820" s="10">
        <v>3</v>
      </c>
      <c r="F820" s="10">
        <v>14</v>
      </c>
      <c r="G820" s="10">
        <v>410</v>
      </c>
      <c r="H820" s="10">
        <v>2</v>
      </c>
      <c r="I820" s="10">
        <v>14</v>
      </c>
      <c r="J820" s="17">
        <f>IFERROR(INDEX(Sheet3!E:E,MATCH(C820,Sheet3!A:A,0)),(G820-10)*10+H820*100)</f>
        <v>4200</v>
      </c>
      <c r="K820" s="10">
        <v>0</v>
      </c>
      <c r="L820" s="10">
        <f>IFERROR(INDEX(Sheet3!G:G,MATCH(C820,Sheet3!A:A,0)),(G820-10)*10+20000)</f>
        <v>24000</v>
      </c>
      <c r="M820" s="10">
        <v>4</v>
      </c>
      <c r="N820" s="10">
        <f>VLOOKUP(M820,Sheet2!I:J,2,0)</f>
        <v>4500</v>
      </c>
      <c r="O820" s="10">
        <v>0</v>
      </c>
      <c r="P820" s="10">
        <f t="shared" si="99"/>
        <v>4</v>
      </c>
      <c r="Q820" s="17">
        <f>IF(G820&gt;300,(G820-10)*10+10+VLOOKUP(I820,Sheet5!E:G,3,FALSE),0)</f>
        <v>4011</v>
      </c>
    </row>
    <row r="821" spans="1:17" ht="16.5" customHeight="1">
      <c r="A821" s="10" t="s">
        <v>39</v>
      </c>
      <c r="B821" s="10">
        <f t="shared" si="98"/>
        <v>4314510</v>
      </c>
      <c r="C821" s="10" t="str">
        <f>CONCATENATE(VLOOKUP(F821,[1]源核类型!$A$2:$B$20,2,FALSE),"：位置",E821)</f>
        <v>大爱：位置3</v>
      </c>
      <c r="D821" s="10">
        <v>4</v>
      </c>
      <c r="E821" s="10">
        <v>3</v>
      </c>
      <c r="F821" s="10">
        <v>14</v>
      </c>
      <c r="G821" s="10">
        <v>510</v>
      </c>
      <c r="H821" s="10">
        <v>2</v>
      </c>
      <c r="I821" s="10">
        <v>14</v>
      </c>
      <c r="J821" s="17">
        <f>IFERROR(INDEX(Sheet3!E:E,MATCH(C821,Sheet3!A:A,0)),(G821-10)*10+H821*100)</f>
        <v>5200</v>
      </c>
      <c r="K821" s="10">
        <v>0</v>
      </c>
      <c r="L821" s="10">
        <f>IFERROR(INDEX(Sheet3!G:G,MATCH(C821,Sheet3!A:A,0)),(G821-10)*10+20000)</f>
        <v>25000</v>
      </c>
      <c r="M821" s="10">
        <v>5</v>
      </c>
      <c r="N821" s="10">
        <f>VLOOKUP(M821,Sheet2!I:J,2,0)</f>
        <v>5000</v>
      </c>
      <c r="O821" s="10">
        <v>0</v>
      </c>
      <c r="P821" s="10">
        <f t="shared" si="99"/>
        <v>5</v>
      </c>
      <c r="Q821" s="17">
        <f>IF(G821&gt;300,(G821-10)*10+10+VLOOKUP(I821,Sheet5!E:G,3,FALSE),0)</f>
        <v>5011</v>
      </c>
    </row>
    <row r="822" spans="1:17" ht="16.5" customHeight="1">
      <c r="A822" s="10" t="s">
        <v>39</v>
      </c>
      <c r="B822" s="10">
        <f t="shared" si="98"/>
        <v>4414110</v>
      </c>
      <c r="C822" s="10" t="str">
        <f>CONCATENATE(VLOOKUP(F822,[1]源核类型!$A$2:$B$20,2,FALSE),"：位置",E822)</f>
        <v>大爱：位置4</v>
      </c>
      <c r="D822" s="10">
        <v>4</v>
      </c>
      <c r="E822" s="10">
        <v>4</v>
      </c>
      <c r="F822" s="10">
        <v>14</v>
      </c>
      <c r="G822" s="10">
        <v>110</v>
      </c>
      <c r="H822" s="10">
        <v>3</v>
      </c>
      <c r="I822" s="10">
        <v>14</v>
      </c>
      <c r="J822" s="17">
        <f>IFERROR(INDEX(Sheet3!E:E,MATCH(C822,Sheet3!A:A,0)),(G822-10)*10+H822*100)</f>
        <v>1300</v>
      </c>
      <c r="K822" s="10">
        <v>0</v>
      </c>
      <c r="L822" s="10">
        <f>IFERROR(INDEX(Sheet3!G:G,MATCH(C822,Sheet3!A:A,0)),(G822-10)*10+20000)</f>
        <v>21000</v>
      </c>
      <c r="M822" s="10">
        <v>1</v>
      </c>
      <c r="N822" s="10">
        <f>VLOOKUP(M822,Sheet2!I:J,2,0)</f>
        <v>3000</v>
      </c>
      <c r="O822" s="10">
        <v>0</v>
      </c>
      <c r="P822" s="10">
        <f t="shared" si="99"/>
        <v>1</v>
      </c>
      <c r="Q822" s="17">
        <f>IF(G822&gt;300,(G822-10)*10+10+VLOOKUP(I822,Sheet5!E:G,3,FALSE),0)</f>
        <v>0</v>
      </c>
    </row>
    <row r="823" spans="1:17" ht="16.5" customHeight="1">
      <c r="A823" s="10" t="s">
        <v>39</v>
      </c>
      <c r="B823" s="10">
        <f t="shared" si="98"/>
        <v>4414210</v>
      </c>
      <c r="C823" s="10" t="str">
        <f>CONCATENATE(VLOOKUP(F823,[1]源核类型!$A$2:$B$20,2,FALSE),"：位置",E823)</f>
        <v>大爱：位置4</v>
      </c>
      <c r="D823" s="10">
        <v>4</v>
      </c>
      <c r="E823" s="10">
        <v>4</v>
      </c>
      <c r="F823" s="10">
        <v>14</v>
      </c>
      <c r="G823" s="10">
        <v>210</v>
      </c>
      <c r="H823" s="10">
        <v>3</v>
      </c>
      <c r="I823" s="10">
        <v>14</v>
      </c>
      <c r="J823" s="17">
        <f>IFERROR(INDEX(Sheet3!E:E,MATCH(C823,Sheet3!A:A,0)),(G823-10)*10+H823*100)</f>
        <v>2300</v>
      </c>
      <c r="K823" s="10">
        <v>0</v>
      </c>
      <c r="L823" s="10">
        <f>IFERROR(INDEX(Sheet3!G:G,MATCH(C823,Sheet3!A:A,0)),(G823-10)*10+20000)</f>
        <v>22000</v>
      </c>
      <c r="M823" s="10">
        <v>2</v>
      </c>
      <c r="N823" s="10">
        <f>VLOOKUP(M823,Sheet2!I:J,2,0)</f>
        <v>3500</v>
      </c>
      <c r="O823" s="10">
        <v>0</v>
      </c>
      <c r="P823" s="10">
        <f t="shared" si="99"/>
        <v>2</v>
      </c>
      <c r="Q823" s="17">
        <f>IF(G823&gt;300,(G823-10)*10+10+VLOOKUP(I823,Sheet5!E:G,3,FALSE),0)</f>
        <v>0</v>
      </c>
    </row>
    <row r="824" spans="1:17" ht="16.5" customHeight="1">
      <c r="A824" s="10" t="s">
        <v>39</v>
      </c>
      <c r="B824" s="10">
        <f t="shared" si="98"/>
        <v>4414310</v>
      </c>
      <c r="C824" s="10" t="str">
        <f>CONCATENATE(VLOOKUP(F824,[1]源核类型!$A$2:$B$20,2,FALSE),"：位置",E824)</f>
        <v>大爱：位置4</v>
      </c>
      <c r="D824" s="10">
        <v>4</v>
      </c>
      <c r="E824" s="10">
        <v>4</v>
      </c>
      <c r="F824" s="10">
        <v>14</v>
      </c>
      <c r="G824" s="10">
        <v>310</v>
      </c>
      <c r="H824" s="10">
        <v>3</v>
      </c>
      <c r="I824" s="10">
        <v>14</v>
      </c>
      <c r="J824" s="17">
        <f>IFERROR(INDEX(Sheet3!E:E,MATCH(C824,Sheet3!A:A,0)),(G824-10)*10+H824*100)</f>
        <v>3300</v>
      </c>
      <c r="K824" s="10">
        <v>0</v>
      </c>
      <c r="L824" s="10">
        <f>IFERROR(INDEX(Sheet3!G:G,MATCH(C824,Sheet3!A:A,0)),(G824-10)*10+20000)</f>
        <v>23000</v>
      </c>
      <c r="M824" s="10">
        <v>3</v>
      </c>
      <c r="N824" s="10">
        <f>VLOOKUP(M824,Sheet2!I:J,2,0)</f>
        <v>4000</v>
      </c>
      <c r="O824" s="10">
        <v>0</v>
      </c>
      <c r="P824" s="10">
        <f t="shared" si="99"/>
        <v>3</v>
      </c>
      <c r="Q824" s="17">
        <f>IF(G824&gt;300,(G824-10)*10+10+VLOOKUP(I824,Sheet5!E:G,3,FALSE),0)</f>
        <v>3011</v>
      </c>
    </row>
    <row r="825" spans="1:17" ht="16.5" customHeight="1">
      <c r="A825" s="10" t="s">
        <v>39</v>
      </c>
      <c r="B825" s="10">
        <f t="shared" si="98"/>
        <v>4414410</v>
      </c>
      <c r="C825" s="10" t="str">
        <f>CONCATENATE(VLOOKUP(F825,[1]源核类型!$A$2:$B$20,2,FALSE),"：位置",E825)</f>
        <v>大爱：位置4</v>
      </c>
      <c r="D825" s="10">
        <v>4</v>
      </c>
      <c r="E825" s="10">
        <v>4</v>
      </c>
      <c r="F825" s="10">
        <v>14</v>
      </c>
      <c r="G825" s="10">
        <v>410</v>
      </c>
      <c r="H825" s="10">
        <v>3</v>
      </c>
      <c r="I825" s="10">
        <v>14</v>
      </c>
      <c r="J825" s="17">
        <f>IFERROR(INDEX(Sheet3!E:E,MATCH(C825,Sheet3!A:A,0)),(G825-10)*10+H825*100)</f>
        <v>4300</v>
      </c>
      <c r="K825" s="10">
        <v>0</v>
      </c>
      <c r="L825" s="10">
        <f>IFERROR(INDEX(Sheet3!G:G,MATCH(C825,Sheet3!A:A,0)),(G825-10)*10+20000)</f>
        <v>24000</v>
      </c>
      <c r="M825" s="10">
        <v>4</v>
      </c>
      <c r="N825" s="10">
        <f>VLOOKUP(M825,Sheet2!I:J,2,0)</f>
        <v>4500</v>
      </c>
      <c r="O825" s="10">
        <v>0</v>
      </c>
      <c r="P825" s="10">
        <f t="shared" si="99"/>
        <v>4</v>
      </c>
      <c r="Q825" s="17">
        <f>IF(G825&gt;300,(G825-10)*10+10+VLOOKUP(I825,Sheet5!E:G,3,FALSE),0)</f>
        <v>4011</v>
      </c>
    </row>
    <row r="826" spans="1:17" ht="16.5" customHeight="1">
      <c r="A826" s="10" t="s">
        <v>39</v>
      </c>
      <c r="B826" s="10">
        <f t="shared" si="98"/>
        <v>4414510</v>
      </c>
      <c r="C826" s="10" t="str">
        <f>CONCATENATE(VLOOKUP(F826,[1]源核类型!$A$2:$B$20,2,FALSE),"：位置",E826)</f>
        <v>大爱：位置4</v>
      </c>
      <c r="D826" s="10">
        <v>4</v>
      </c>
      <c r="E826" s="10">
        <v>4</v>
      </c>
      <c r="F826" s="10">
        <v>14</v>
      </c>
      <c r="G826" s="10">
        <v>510</v>
      </c>
      <c r="H826" s="10">
        <v>3</v>
      </c>
      <c r="I826" s="10">
        <v>14</v>
      </c>
      <c r="J826" s="17">
        <f>IFERROR(INDEX(Sheet3!E:E,MATCH(C826,Sheet3!A:A,0)),(G826-10)*10+H826*100)</f>
        <v>5300</v>
      </c>
      <c r="K826" s="10">
        <v>0</v>
      </c>
      <c r="L826" s="10">
        <f>IFERROR(INDEX(Sheet3!G:G,MATCH(C826,Sheet3!A:A,0)),(G826-10)*10+20000)</f>
        <v>25000</v>
      </c>
      <c r="M826" s="10">
        <v>5</v>
      </c>
      <c r="N826" s="10">
        <f>VLOOKUP(M826,Sheet2!I:J,2,0)</f>
        <v>5000</v>
      </c>
      <c r="O826" s="10">
        <v>0</v>
      </c>
      <c r="P826" s="10">
        <f t="shared" si="99"/>
        <v>5</v>
      </c>
      <c r="Q826" s="17">
        <f>IF(G826&gt;300,(G826-10)*10+10+VLOOKUP(I826,Sheet5!E:G,3,FALSE),0)</f>
        <v>5011</v>
      </c>
    </row>
    <row r="827" spans="1:17" ht="16.5" customHeight="1">
      <c r="A827" s="10" t="s">
        <v>39</v>
      </c>
      <c r="B827" s="10">
        <f t="shared" si="98"/>
        <v>4215110</v>
      </c>
      <c r="C827" s="10" t="str">
        <f>CONCATENATE(VLOOKUP(F827,[1]源核类型!$A$2:$B$20,2,FALSE),"：位置",E827)</f>
        <v>驱散：位置2</v>
      </c>
      <c r="D827" s="10">
        <v>4</v>
      </c>
      <c r="E827" s="10">
        <v>2</v>
      </c>
      <c r="F827" s="10">
        <v>15</v>
      </c>
      <c r="G827" s="10">
        <v>110</v>
      </c>
      <c r="H827" s="10">
        <v>1</v>
      </c>
      <c r="I827" s="10">
        <v>15</v>
      </c>
      <c r="J827" s="17">
        <f>IFERROR(INDEX(Sheet3!E:E,MATCH(C827,Sheet3!A:A,0)),(G827-10)*10+H827*100)</f>
        <v>1100</v>
      </c>
      <c r="K827" s="10">
        <v>0</v>
      </c>
      <c r="L827" s="10">
        <f>IFERROR(INDEX(Sheet3!G:G,MATCH(C827,Sheet3!A:A,0)),(G827-10)*10+20000)</f>
        <v>21000</v>
      </c>
      <c r="M827" s="10">
        <v>1</v>
      </c>
      <c r="N827" s="10">
        <f>VLOOKUP(M827,Sheet2!I:J,2,0)</f>
        <v>3000</v>
      </c>
      <c r="O827" s="10">
        <v>0</v>
      </c>
      <c r="P827" s="10">
        <f t="shared" si="99"/>
        <v>1</v>
      </c>
      <c r="Q827" s="17">
        <f>IF(G827&gt;300,(G827-10)*10+10+VLOOKUP(I827,Sheet5!E:G,3,FALSE),0)</f>
        <v>0</v>
      </c>
    </row>
    <row r="828" spans="1:17" ht="16.5" customHeight="1">
      <c r="A828" s="10" t="s">
        <v>39</v>
      </c>
      <c r="B828" s="10">
        <f t="shared" si="98"/>
        <v>4215210</v>
      </c>
      <c r="C828" s="10" t="str">
        <f>CONCATENATE(VLOOKUP(F828,[1]源核类型!$A$2:$B$20,2,FALSE),"：位置",E828)</f>
        <v>驱散：位置2</v>
      </c>
      <c r="D828" s="10">
        <v>4</v>
      </c>
      <c r="E828" s="10">
        <v>2</v>
      </c>
      <c r="F828" s="10">
        <v>15</v>
      </c>
      <c r="G828" s="10">
        <v>210</v>
      </c>
      <c r="H828" s="10">
        <v>1</v>
      </c>
      <c r="I828" s="10">
        <v>15</v>
      </c>
      <c r="J828" s="17">
        <f>IFERROR(INDEX(Sheet3!E:E,MATCH(C828,Sheet3!A:A,0)),(G828-10)*10+H828*100)</f>
        <v>2100</v>
      </c>
      <c r="K828" s="10">
        <v>0</v>
      </c>
      <c r="L828" s="10">
        <f>IFERROR(INDEX(Sheet3!G:G,MATCH(C828,Sheet3!A:A,0)),(G828-10)*10+20000)</f>
        <v>22000</v>
      </c>
      <c r="M828" s="10">
        <v>2</v>
      </c>
      <c r="N828" s="10">
        <f>VLOOKUP(M828,Sheet2!I:J,2,0)</f>
        <v>3500</v>
      </c>
      <c r="O828" s="10">
        <v>0</v>
      </c>
      <c r="P828" s="10">
        <f t="shared" si="99"/>
        <v>2</v>
      </c>
      <c r="Q828" s="17">
        <f>IF(G828&gt;300,(G828-10)*10+10+VLOOKUP(I828,Sheet5!E:G,3,FALSE),0)</f>
        <v>0</v>
      </c>
    </row>
    <row r="829" spans="1:17" ht="16.5" customHeight="1">
      <c r="A829" s="10" t="s">
        <v>39</v>
      </c>
      <c r="B829" s="10">
        <f t="shared" si="98"/>
        <v>4215310</v>
      </c>
      <c r="C829" s="10" t="str">
        <f>CONCATENATE(VLOOKUP(F829,[1]源核类型!$A$2:$B$20,2,FALSE),"：位置",E829)</f>
        <v>驱散：位置2</v>
      </c>
      <c r="D829" s="10">
        <v>4</v>
      </c>
      <c r="E829" s="10">
        <v>2</v>
      </c>
      <c r="F829" s="10">
        <v>15</v>
      </c>
      <c r="G829" s="10">
        <v>310</v>
      </c>
      <c r="H829" s="10">
        <v>1</v>
      </c>
      <c r="I829" s="10">
        <v>15</v>
      </c>
      <c r="J829" s="17">
        <f>IFERROR(INDEX(Sheet3!E:E,MATCH(C829,Sheet3!A:A,0)),(G829-10)*10+H829*100)</f>
        <v>3100</v>
      </c>
      <c r="K829" s="10">
        <v>0</v>
      </c>
      <c r="L829" s="10">
        <f>IFERROR(INDEX(Sheet3!G:G,MATCH(C829,Sheet3!A:A,0)),(G829-10)*10+20000)</f>
        <v>23000</v>
      </c>
      <c r="M829" s="10">
        <v>3</v>
      </c>
      <c r="N829" s="10">
        <f>VLOOKUP(M829,Sheet2!I:J,2,0)</f>
        <v>4000</v>
      </c>
      <c r="O829" s="10">
        <v>0</v>
      </c>
      <c r="P829" s="10">
        <f t="shared" si="99"/>
        <v>3</v>
      </c>
      <c r="Q829" s="17">
        <f>IF(G829&gt;300,(G829-10)*10+10+VLOOKUP(I829,Sheet5!E:G,3,FALSE),0)</f>
        <v>3011</v>
      </c>
    </row>
    <row r="830" spans="1:17" ht="16.5" customHeight="1">
      <c r="A830" s="10" t="s">
        <v>39</v>
      </c>
      <c r="B830" s="10">
        <f t="shared" si="98"/>
        <v>4215410</v>
      </c>
      <c r="C830" s="10" t="str">
        <f>CONCATENATE(VLOOKUP(F830,[1]源核类型!$A$2:$B$20,2,FALSE),"：位置",E830)</f>
        <v>驱散：位置2</v>
      </c>
      <c r="D830" s="10">
        <v>4</v>
      </c>
      <c r="E830" s="10">
        <v>2</v>
      </c>
      <c r="F830" s="10">
        <v>15</v>
      </c>
      <c r="G830" s="10">
        <v>410</v>
      </c>
      <c r="H830" s="10">
        <v>1</v>
      </c>
      <c r="I830" s="10">
        <v>15</v>
      </c>
      <c r="J830" s="17">
        <f>IFERROR(INDEX(Sheet3!E:E,MATCH(C830,Sheet3!A:A,0)),(G830-10)*10+H830*100)</f>
        <v>4100</v>
      </c>
      <c r="K830" s="10">
        <v>0</v>
      </c>
      <c r="L830" s="10">
        <f>IFERROR(INDEX(Sheet3!G:G,MATCH(C830,Sheet3!A:A,0)),(G830-10)*10+20000)</f>
        <v>24000</v>
      </c>
      <c r="M830" s="10">
        <v>4</v>
      </c>
      <c r="N830" s="10">
        <f>VLOOKUP(M830,Sheet2!I:J,2,0)</f>
        <v>4500</v>
      </c>
      <c r="O830" s="10">
        <v>0</v>
      </c>
      <c r="P830" s="10">
        <f t="shared" si="99"/>
        <v>4</v>
      </c>
      <c r="Q830" s="17">
        <f>IF(G830&gt;300,(G830-10)*10+10+VLOOKUP(I830,Sheet5!E:G,3,FALSE),0)</f>
        <v>4011</v>
      </c>
    </row>
    <row r="831" spans="1:17" ht="16.5" customHeight="1">
      <c r="A831" s="10" t="s">
        <v>39</v>
      </c>
      <c r="B831" s="10">
        <f t="shared" si="98"/>
        <v>4215510</v>
      </c>
      <c r="C831" s="10" t="str">
        <f>CONCATENATE(VLOOKUP(F831,[1]源核类型!$A$2:$B$20,2,FALSE),"：位置",E831)</f>
        <v>驱散：位置2</v>
      </c>
      <c r="D831" s="10">
        <v>4</v>
      </c>
      <c r="E831" s="10">
        <v>2</v>
      </c>
      <c r="F831" s="10">
        <v>15</v>
      </c>
      <c r="G831" s="10">
        <v>510</v>
      </c>
      <c r="H831" s="10">
        <v>1</v>
      </c>
      <c r="I831" s="10">
        <v>15</v>
      </c>
      <c r="J831" s="17">
        <f>IFERROR(INDEX(Sheet3!E:E,MATCH(C831,Sheet3!A:A,0)),(G831-10)*10+H831*100)</f>
        <v>5100</v>
      </c>
      <c r="K831" s="10">
        <v>0</v>
      </c>
      <c r="L831" s="10">
        <f>IFERROR(INDEX(Sheet3!G:G,MATCH(C831,Sheet3!A:A,0)),(G831-10)*10+20000)</f>
        <v>25000</v>
      </c>
      <c r="M831" s="10">
        <v>5</v>
      </c>
      <c r="N831" s="10">
        <f>VLOOKUP(M831,Sheet2!I:J,2,0)</f>
        <v>5000</v>
      </c>
      <c r="O831" s="10">
        <v>0</v>
      </c>
      <c r="P831" s="10">
        <f t="shared" si="99"/>
        <v>5</v>
      </c>
      <c r="Q831" s="17">
        <f>IF(G831&gt;300,(G831-10)*10+10+VLOOKUP(I831,Sheet5!E:G,3,FALSE),0)</f>
        <v>5011</v>
      </c>
    </row>
    <row r="832" spans="1:17" ht="16.5" customHeight="1">
      <c r="A832" s="10" t="s">
        <v>39</v>
      </c>
      <c r="B832" s="10">
        <f t="shared" si="98"/>
        <v>4315110</v>
      </c>
      <c r="C832" s="10" t="str">
        <f>CONCATENATE(VLOOKUP(F832,[1]源核类型!$A$2:$B$20,2,FALSE),"：位置",E832)</f>
        <v>驱散：位置3</v>
      </c>
      <c r="D832" s="10">
        <v>4</v>
      </c>
      <c r="E832" s="10">
        <v>3</v>
      </c>
      <c r="F832" s="10">
        <v>15</v>
      </c>
      <c r="G832" s="10">
        <v>110</v>
      </c>
      <c r="H832" s="10">
        <v>2</v>
      </c>
      <c r="I832" s="10">
        <v>15</v>
      </c>
      <c r="J832" s="17">
        <f>IFERROR(INDEX(Sheet3!E:E,MATCH(C832,Sheet3!A:A,0)),(G832-10)*10+H832*100)</f>
        <v>1200</v>
      </c>
      <c r="K832" s="10">
        <v>0</v>
      </c>
      <c r="L832" s="10">
        <f>IFERROR(INDEX(Sheet3!G:G,MATCH(C832,Sheet3!A:A,0)),(G832-10)*10+20000)</f>
        <v>21000</v>
      </c>
      <c r="M832" s="10">
        <v>1</v>
      </c>
      <c r="N832" s="10">
        <f>VLOOKUP(M832,Sheet2!I:J,2,0)</f>
        <v>3000</v>
      </c>
      <c r="O832" s="10">
        <v>0</v>
      </c>
      <c r="P832" s="10">
        <f t="shared" si="99"/>
        <v>1</v>
      </c>
      <c r="Q832" s="17">
        <f>IF(G832&gt;300,(G832-10)*10+10+VLOOKUP(I832,Sheet5!E:G,3,FALSE),0)</f>
        <v>0</v>
      </c>
    </row>
    <row r="833" spans="1:17" ht="16.5" customHeight="1">
      <c r="A833" s="10" t="s">
        <v>39</v>
      </c>
      <c r="B833" s="10">
        <f t="shared" si="98"/>
        <v>4315210</v>
      </c>
      <c r="C833" s="10" t="str">
        <f>CONCATENATE(VLOOKUP(F833,[1]源核类型!$A$2:$B$20,2,FALSE),"：位置",E833)</f>
        <v>驱散：位置3</v>
      </c>
      <c r="D833" s="10">
        <v>4</v>
      </c>
      <c r="E833" s="10">
        <v>3</v>
      </c>
      <c r="F833" s="10">
        <v>15</v>
      </c>
      <c r="G833" s="10">
        <v>210</v>
      </c>
      <c r="H833" s="10">
        <v>2</v>
      </c>
      <c r="I833" s="10">
        <v>15</v>
      </c>
      <c r="J833" s="17">
        <f>IFERROR(INDEX(Sheet3!E:E,MATCH(C833,Sheet3!A:A,0)),(G833-10)*10+H833*100)</f>
        <v>2200</v>
      </c>
      <c r="K833" s="10">
        <v>0</v>
      </c>
      <c r="L833" s="10">
        <f>IFERROR(INDEX(Sheet3!G:G,MATCH(C833,Sheet3!A:A,0)),(G833-10)*10+20000)</f>
        <v>22000</v>
      </c>
      <c r="M833" s="10">
        <v>2</v>
      </c>
      <c r="N833" s="10">
        <f>VLOOKUP(M833,Sheet2!I:J,2,0)</f>
        <v>3500</v>
      </c>
      <c r="O833" s="10">
        <v>0</v>
      </c>
      <c r="P833" s="10">
        <f t="shared" si="99"/>
        <v>2</v>
      </c>
      <c r="Q833" s="17">
        <f>IF(G833&gt;300,(G833-10)*10+10+VLOOKUP(I833,Sheet5!E:G,3,FALSE),0)</f>
        <v>0</v>
      </c>
    </row>
    <row r="834" spans="1:17" ht="16.5" customHeight="1">
      <c r="A834" s="10" t="s">
        <v>39</v>
      </c>
      <c r="B834" s="10">
        <f t="shared" si="98"/>
        <v>4315310</v>
      </c>
      <c r="C834" s="10" t="str">
        <f>CONCATENATE(VLOOKUP(F834,[1]源核类型!$A$2:$B$20,2,FALSE),"：位置",E834)</f>
        <v>驱散：位置3</v>
      </c>
      <c r="D834" s="10">
        <v>4</v>
      </c>
      <c r="E834" s="10">
        <v>3</v>
      </c>
      <c r="F834" s="10">
        <v>15</v>
      </c>
      <c r="G834" s="10">
        <v>310</v>
      </c>
      <c r="H834" s="10">
        <v>2</v>
      </c>
      <c r="I834" s="10">
        <v>15</v>
      </c>
      <c r="J834" s="17">
        <f>IFERROR(INDEX(Sheet3!E:E,MATCH(C834,Sheet3!A:A,0)),(G834-10)*10+H834*100)</f>
        <v>3200</v>
      </c>
      <c r="K834" s="10">
        <v>0</v>
      </c>
      <c r="L834" s="10">
        <f>IFERROR(INDEX(Sheet3!G:G,MATCH(C834,Sheet3!A:A,0)),(G834-10)*10+20000)</f>
        <v>23000</v>
      </c>
      <c r="M834" s="10">
        <v>3</v>
      </c>
      <c r="N834" s="10">
        <f>VLOOKUP(M834,Sheet2!I:J,2,0)</f>
        <v>4000</v>
      </c>
      <c r="O834" s="10">
        <v>0</v>
      </c>
      <c r="P834" s="10">
        <f t="shared" si="99"/>
        <v>3</v>
      </c>
      <c r="Q834" s="17">
        <f>IF(G834&gt;300,(G834-10)*10+10+VLOOKUP(I834,Sheet5!E:G,3,FALSE),0)</f>
        <v>3011</v>
      </c>
    </row>
    <row r="835" spans="1:17" ht="16.5" customHeight="1">
      <c r="A835" s="10" t="s">
        <v>39</v>
      </c>
      <c r="B835" s="10">
        <f t="shared" si="98"/>
        <v>4315410</v>
      </c>
      <c r="C835" s="10" t="str">
        <f>CONCATENATE(VLOOKUP(F835,[1]源核类型!$A$2:$B$20,2,FALSE),"：位置",E835)</f>
        <v>驱散：位置3</v>
      </c>
      <c r="D835" s="10">
        <v>4</v>
      </c>
      <c r="E835" s="10">
        <v>3</v>
      </c>
      <c r="F835" s="10">
        <v>15</v>
      </c>
      <c r="G835" s="10">
        <v>410</v>
      </c>
      <c r="H835" s="10">
        <v>2</v>
      </c>
      <c r="I835" s="10">
        <v>15</v>
      </c>
      <c r="J835" s="17">
        <f>IFERROR(INDEX(Sheet3!E:E,MATCH(C835,Sheet3!A:A,0)),(G835-10)*10+H835*100)</f>
        <v>4200</v>
      </c>
      <c r="K835" s="10">
        <v>0</v>
      </c>
      <c r="L835" s="10">
        <f>IFERROR(INDEX(Sheet3!G:G,MATCH(C835,Sheet3!A:A,0)),(G835-10)*10+20000)</f>
        <v>24000</v>
      </c>
      <c r="M835" s="10">
        <v>4</v>
      </c>
      <c r="N835" s="10">
        <f>VLOOKUP(M835,Sheet2!I:J,2,0)</f>
        <v>4500</v>
      </c>
      <c r="O835" s="10">
        <v>0</v>
      </c>
      <c r="P835" s="10">
        <f t="shared" si="99"/>
        <v>4</v>
      </c>
      <c r="Q835" s="17">
        <f>IF(G835&gt;300,(G835-10)*10+10+VLOOKUP(I835,Sheet5!E:G,3,FALSE),0)</f>
        <v>4011</v>
      </c>
    </row>
    <row r="836" spans="1:17" ht="16.5" customHeight="1">
      <c r="A836" s="10" t="s">
        <v>39</v>
      </c>
      <c r="B836" s="10">
        <f t="shared" si="98"/>
        <v>4315510</v>
      </c>
      <c r="C836" s="10" t="str">
        <f>CONCATENATE(VLOOKUP(F836,[1]源核类型!$A$2:$B$20,2,FALSE),"：位置",E836)</f>
        <v>驱散：位置3</v>
      </c>
      <c r="D836" s="10">
        <v>4</v>
      </c>
      <c r="E836" s="10">
        <v>3</v>
      </c>
      <c r="F836" s="10">
        <v>15</v>
      </c>
      <c r="G836" s="10">
        <v>510</v>
      </c>
      <c r="H836" s="10">
        <v>2</v>
      </c>
      <c r="I836" s="10">
        <v>15</v>
      </c>
      <c r="J836" s="17">
        <f>IFERROR(INDEX(Sheet3!E:E,MATCH(C836,Sheet3!A:A,0)),(G836-10)*10+H836*100)</f>
        <v>5200</v>
      </c>
      <c r="K836" s="10">
        <v>0</v>
      </c>
      <c r="L836" s="10">
        <f>IFERROR(INDEX(Sheet3!G:G,MATCH(C836,Sheet3!A:A,0)),(G836-10)*10+20000)</f>
        <v>25000</v>
      </c>
      <c r="M836" s="10">
        <v>5</v>
      </c>
      <c r="N836" s="10">
        <f>VLOOKUP(M836,Sheet2!I:J,2,0)</f>
        <v>5000</v>
      </c>
      <c r="O836" s="10">
        <v>0</v>
      </c>
      <c r="P836" s="10">
        <f t="shared" si="99"/>
        <v>5</v>
      </c>
      <c r="Q836" s="17">
        <f>IF(G836&gt;300,(G836-10)*10+10+VLOOKUP(I836,Sheet5!E:G,3,FALSE),0)</f>
        <v>5011</v>
      </c>
    </row>
    <row r="837" spans="1:17" ht="16.5" customHeight="1">
      <c r="A837" s="10" t="s">
        <v>39</v>
      </c>
      <c r="B837" s="10">
        <f t="shared" si="98"/>
        <v>4415110</v>
      </c>
      <c r="C837" s="10" t="str">
        <f>CONCATENATE(VLOOKUP(F837,[1]源核类型!$A$2:$B$20,2,FALSE),"：位置",E837)</f>
        <v>驱散：位置4</v>
      </c>
      <c r="D837" s="10">
        <v>4</v>
      </c>
      <c r="E837" s="10">
        <v>4</v>
      </c>
      <c r="F837" s="10">
        <v>15</v>
      </c>
      <c r="G837" s="10">
        <v>110</v>
      </c>
      <c r="H837" s="10">
        <v>3</v>
      </c>
      <c r="I837" s="10">
        <v>15</v>
      </c>
      <c r="J837" s="17">
        <f>IFERROR(INDEX(Sheet3!E:E,MATCH(C837,Sheet3!A:A,0)),(G837-10)*10+H837*100)</f>
        <v>1300</v>
      </c>
      <c r="K837" s="10">
        <v>0</v>
      </c>
      <c r="L837" s="10">
        <f>IFERROR(INDEX(Sheet3!G:G,MATCH(C837,Sheet3!A:A,0)),(G837-10)*10+20000)</f>
        <v>21000</v>
      </c>
      <c r="M837" s="10">
        <v>1</v>
      </c>
      <c r="N837" s="10">
        <f>VLOOKUP(M837,Sheet2!I:J,2,0)</f>
        <v>3000</v>
      </c>
      <c r="O837" s="10">
        <v>0</v>
      </c>
      <c r="P837" s="10">
        <f t="shared" si="99"/>
        <v>1</v>
      </c>
      <c r="Q837" s="17">
        <f>IF(G837&gt;300,(G837-10)*10+10+VLOOKUP(I837,Sheet5!E:G,3,FALSE),0)</f>
        <v>0</v>
      </c>
    </row>
    <row r="838" spans="1:17" ht="16.5" customHeight="1">
      <c r="A838" s="10" t="s">
        <v>39</v>
      </c>
      <c r="B838" s="10">
        <f t="shared" si="98"/>
        <v>4415210</v>
      </c>
      <c r="C838" s="10" t="str">
        <f>CONCATENATE(VLOOKUP(F838,[1]源核类型!$A$2:$B$20,2,FALSE),"：位置",E838)</f>
        <v>驱散：位置4</v>
      </c>
      <c r="D838" s="10">
        <v>4</v>
      </c>
      <c r="E838" s="10">
        <v>4</v>
      </c>
      <c r="F838" s="10">
        <v>15</v>
      </c>
      <c r="G838" s="10">
        <v>210</v>
      </c>
      <c r="H838" s="10">
        <v>3</v>
      </c>
      <c r="I838" s="10">
        <v>15</v>
      </c>
      <c r="J838" s="17">
        <f>IFERROR(INDEX(Sheet3!E:E,MATCH(C838,Sheet3!A:A,0)),(G838-10)*10+H838*100)</f>
        <v>2300</v>
      </c>
      <c r="K838" s="10">
        <v>0</v>
      </c>
      <c r="L838" s="10">
        <f>IFERROR(INDEX(Sheet3!G:G,MATCH(C838,Sheet3!A:A,0)),(G838-10)*10+20000)</f>
        <v>22000</v>
      </c>
      <c r="M838" s="10">
        <v>2</v>
      </c>
      <c r="N838" s="10">
        <f>VLOOKUP(M838,Sheet2!I:J,2,0)</f>
        <v>3500</v>
      </c>
      <c r="O838" s="10">
        <v>0</v>
      </c>
      <c r="P838" s="10">
        <f t="shared" si="99"/>
        <v>2</v>
      </c>
      <c r="Q838" s="17">
        <f>IF(G838&gt;300,(G838-10)*10+10+VLOOKUP(I838,Sheet5!E:G,3,FALSE),0)</f>
        <v>0</v>
      </c>
    </row>
    <row r="839" spans="1:17" ht="16.5" customHeight="1">
      <c r="A839" s="10" t="s">
        <v>39</v>
      </c>
      <c r="B839" s="10">
        <f t="shared" si="98"/>
        <v>4415310</v>
      </c>
      <c r="C839" s="10" t="str">
        <f>CONCATENATE(VLOOKUP(F839,[1]源核类型!$A$2:$B$20,2,FALSE),"：位置",E839)</f>
        <v>驱散：位置4</v>
      </c>
      <c r="D839" s="10">
        <v>4</v>
      </c>
      <c r="E839" s="10">
        <v>4</v>
      </c>
      <c r="F839" s="10">
        <v>15</v>
      </c>
      <c r="G839" s="10">
        <v>310</v>
      </c>
      <c r="H839" s="10">
        <v>3</v>
      </c>
      <c r="I839" s="10">
        <v>15</v>
      </c>
      <c r="J839" s="17">
        <f>IFERROR(INDEX(Sheet3!E:E,MATCH(C839,Sheet3!A:A,0)),(G839-10)*10+H839*100)</f>
        <v>3300</v>
      </c>
      <c r="K839" s="10">
        <v>0</v>
      </c>
      <c r="L839" s="10">
        <f>IFERROR(INDEX(Sheet3!G:G,MATCH(C839,Sheet3!A:A,0)),(G839-10)*10+20000)</f>
        <v>23000</v>
      </c>
      <c r="M839" s="10">
        <v>3</v>
      </c>
      <c r="N839" s="10">
        <f>VLOOKUP(M839,Sheet2!I:J,2,0)</f>
        <v>4000</v>
      </c>
      <c r="O839" s="10">
        <v>0</v>
      </c>
      <c r="P839" s="10">
        <f t="shared" si="99"/>
        <v>3</v>
      </c>
      <c r="Q839" s="17">
        <f>IF(G839&gt;300,(G839-10)*10+10+VLOOKUP(I839,Sheet5!E:G,3,FALSE),0)</f>
        <v>3011</v>
      </c>
    </row>
    <row r="840" spans="1:17" ht="16.5" customHeight="1">
      <c r="A840" s="10" t="s">
        <v>39</v>
      </c>
      <c r="B840" s="10">
        <f t="shared" ref="B840:B905" si="100">D840*1000000+E840*100000+F840*1000+G840</f>
        <v>4415410</v>
      </c>
      <c r="C840" s="10" t="str">
        <f>CONCATENATE(VLOOKUP(F840,[1]源核类型!$A$2:$B$20,2,FALSE),"：位置",E840)</f>
        <v>驱散：位置4</v>
      </c>
      <c r="D840" s="10">
        <v>4</v>
      </c>
      <c r="E840" s="10">
        <v>4</v>
      </c>
      <c r="F840" s="10">
        <v>15</v>
      </c>
      <c r="G840" s="10">
        <v>410</v>
      </c>
      <c r="H840" s="10">
        <v>3</v>
      </c>
      <c r="I840" s="10">
        <v>15</v>
      </c>
      <c r="J840" s="17">
        <f>IFERROR(INDEX(Sheet3!E:E,MATCH(C840,Sheet3!A:A,0)),(G840-10)*10+H840*100)</f>
        <v>4300</v>
      </c>
      <c r="K840" s="10">
        <v>0</v>
      </c>
      <c r="L840" s="10">
        <f>IFERROR(INDEX(Sheet3!G:G,MATCH(C840,Sheet3!A:A,0)),(G840-10)*10+20000)</f>
        <v>24000</v>
      </c>
      <c r="M840" s="10">
        <v>4</v>
      </c>
      <c r="N840" s="10">
        <f>VLOOKUP(M840,Sheet2!I:J,2,0)</f>
        <v>4500</v>
      </c>
      <c r="O840" s="10">
        <v>0</v>
      </c>
      <c r="P840" s="10">
        <f t="shared" si="99"/>
        <v>4</v>
      </c>
      <c r="Q840" s="17">
        <f>IF(G840&gt;300,(G840-10)*10+10+VLOOKUP(I840,Sheet5!E:G,3,FALSE),0)</f>
        <v>4011</v>
      </c>
    </row>
    <row r="841" spans="1:17" ht="16.5" customHeight="1">
      <c r="A841" s="10" t="s">
        <v>39</v>
      </c>
      <c r="B841" s="10">
        <f t="shared" si="100"/>
        <v>4415510</v>
      </c>
      <c r="C841" s="10" t="str">
        <f>CONCATENATE(VLOOKUP(F841,[1]源核类型!$A$2:$B$20,2,FALSE),"：位置",E841)</f>
        <v>驱散：位置4</v>
      </c>
      <c r="D841" s="10">
        <v>4</v>
      </c>
      <c r="E841" s="10">
        <v>4</v>
      </c>
      <c r="F841" s="10">
        <v>15</v>
      </c>
      <c r="G841" s="10">
        <v>510</v>
      </c>
      <c r="H841" s="10">
        <v>3</v>
      </c>
      <c r="I841" s="10">
        <v>15</v>
      </c>
      <c r="J841" s="17">
        <f>IFERROR(INDEX(Sheet3!E:E,MATCH(C841,Sheet3!A:A,0)),(G841-10)*10+H841*100)</f>
        <v>5300</v>
      </c>
      <c r="K841" s="10">
        <v>0</v>
      </c>
      <c r="L841" s="10">
        <f>IFERROR(INDEX(Sheet3!G:G,MATCH(C841,Sheet3!A:A,0)),(G841-10)*10+20000)</f>
        <v>25000</v>
      </c>
      <c r="M841" s="10">
        <v>5</v>
      </c>
      <c r="N841" s="10">
        <f>VLOOKUP(M841,Sheet2!I:J,2,0)</f>
        <v>5000</v>
      </c>
      <c r="O841" s="10">
        <v>0</v>
      </c>
      <c r="P841" s="10">
        <f t="shared" si="99"/>
        <v>5</v>
      </c>
      <c r="Q841" s="17">
        <f>IF(G841&gt;300,(G841-10)*10+10+VLOOKUP(I841,Sheet5!E:G,3,FALSE),0)</f>
        <v>5011</v>
      </c>
    </row>
    <row r="842" spans="1:17" ht="16.5" customHeight="1">
      <c r="A842" s="10" t="s">
        <v>39</v>
      </c>
      <c r="B842" s="10">
        <f t="shared" si="100"/>
        <v>4216110</v>
      </c>
      <c r="C842" s="10" t="str">
        <f>CONCATENATE(VLOOKUP(F842,[1]源核类型!$A$2:$B$20,2,FALSE),"：位置",E842)</f>
        <v>制衡：位置2</v>
      </c>
      <c r="D842" s="10">
        <v>4</v>
      </c>
      <c r="E842" s="10">
        <v>2</v>
      </c>
      <c r="F842" s="10">
        <v>16</v>
      </c>
      <c r="G842" s="10">
        <v>110</v>
      </c>
      <c r="H842" s="10">
        <v>1</v>
      </c>
      <c r="I842" s="10">
        <v>16</v>
      </c>
      <c r="J842" s="17">
        <f>IFERROR(INDEX(Sheet3!E:E,MATCH(C842,Sheet3!A:A,0)),(G842-10)*10+H842*100)</f>
        <v>1100</v>
      </c>
      <c r="K842" s="10">
        <v>0</v>
      </c>
      <c r="L842" s="10">
        <f>IFERROR(INDEX(Sheet3!G:G,MATCH(C842,Sheet3!A:A,0)),(G842-10)*10+20000)</f>
        <v>21000</v>
      </c>
      <c r="M842" s="10">
        <v>1</v>
      </c>
      <c r="N842" s="10">
        <f>VLOOKUP(M842,Sheet2!I:J,2,0)</f>
        <v>3000</v>
      </c>
      <c r="O842" s="10">
        <v>0</v>
      </c>
      <c r="P842" s="10">
        <f t="shared" si="99"/>
        <v>1</v>
      </c>
      <c r="Q842" s="17">
        <f>IF(G842&gt;300,(G842-10)*10+10+VLOOKUP(I842,Sheet5!E:G,3,FALSE),0)</f>
        <v>0</v>
      </c>
    </row>
    <row r="843" spans="1:17" ht="16.5" customHeight="1">
      <c r="A843" s="10" t="s">
        <v>39</v>
      </c>
      <c r="B843" s="10">
        <f t="shared" si="100"/>
        <v>4216210</v>
      </c>
      <c r="C843" s="10" t="str">
        <f>CONCATENATE(VLOOKUP(F843,[1]源核类型!$A$2:$B$20,2,FALSE),"：位置",E843)</f>
        <v>制衡：位置2</v>
      </c>
      <c r="D843" s="10">
        <v>4</v>
      </c>
      <c r="E843" s="10">
        <v>2</v>
      </c>
      <c r="F843" s="10">
        <v>16</v>
      </c>
      <c r="G843" s="10">
        <v>210</v>
      </c>
      <c r="H843" s="10">
        <v>1</v>
      </c>
      <c r="I843" s="10">
        <v>16</v>
      </c>
      <c r="J843" s="17">
        <f>IFERROR(INDEX(Sheet3!E:E,MATCH(C843,Sheet3!A:A,0)),(G843-10)*10+H843*100)</f>
        <v>2100</v>
      </c>
      <c r="K843" s="10">
        <v>0</v>
      </c>
      <c r="L843" s="10">
        <f>IFERROR(INDEX(Sheet3!G:G,MATCH(C843,Sheet3!A:A,0)),(G843-10)*10+20000)</f>
        <v>22000</v>
      </c>
      <c r="M843" s="10">
        <v>2</v>
      </c>
      <c r="N843" s="10">
        <f>VLOOKUP(M843,Sheet2!I:J,2,0)</f>
        <v>3500</v>
      </c>
      <c r="O843" s="10">
        <v>0</v>
      </c>
      <c r="P843" s="10">
        <f t="shared" si="99"/>
        <v>2</v>
      </c>
      <c r="Q843" s="17">
        <f>IF(G843&gt;300,(G843-10)*10+10+VLOOKUP(I843,Sheet5!E:G,3,FALSE),0)</f>
        <v>0</v>
      </c>
    </row>
    <row r="844" spans="1:17" ht="16.5" customHeight="1">
      <c r="A844" s="10" t="s">
        <v>39</v>
      </c>
      <c r="B844" s="10">
        <f t="shared" si="100"/>
        <v>4216310</v>
      </c>
      <c r="C844" s="10" t="str">
        <f>CONCATENATE(VLOOKUP(F844,[1]源核类型!$A$2:$B$20,2,FALSE),"：位置",E844)</f>
        <v>制衡：位置2</v>
      </c>
      <c r="D844" s="10">
        <v>4</v>
      </c>
      <c r="E844" s="10">
        <v>2</v>
      </c>
      <c r="F844" s="10">
        <v>16</v>
      </c>
      <c r="G844" s="10">
        <v>310</v>
      </c>
      <c r="H844" s="10">
        <v>1</v>
      </c>
      <c r="I844" s="10">
        <v>16</v>
      </c>
      <c r="J844" s="17">
        <f>IFERROR(INDEX(Sheet3!E:E,MATCH(C844,Sheet3!A:A,0)),(G844-10)*10+H844*100)</f>
        <v>3100</v>
      </c>
      <c r="K844" s="10">
        <v>0</v>
      </c>
      <c r="L844" s="10">
        <f>IFERROR(INDEX(Sheet3!G:G,MATCH(C844,Sheet3!A:A,0)),(G844-10)*10+20000)</f>
        <v>23000</v>
      </c>
      <c r="M844" s="10">
        <v>3</v>
      </c>
      <c r="N844" s="10">
        <f>VLOOKUP(M844,Sheet2!I:J,2,0)</f>
        <v>4000</v>
      </c>
      <c r="O844" s="10">
        <v>0</v>
      </c>
      <c r="P844" s="10">
        <f t="shared" si="99"/>
        <v>3</v>
      </c>
      <c r="Q844" s="17">
        <f>IF(G844&gt;300,(G844-10)*10+10+VLOOKUP(I844,Sheet5!E:G,3,FALSE),0)</f>
        <v>3010</v>
      </c>
    </row>
    <row r="845" spans="1:17" ht="16.5" customHeight="1">
      <c r="A845" s="10" t="s">
        <v>39</v>
      </c>
      <c r="B845" s="10">
        <f t="shared" si="100"/>
        <v>4216410</v>
      </c>
      <c r="C845" s="10" t="str">
        <f>CONCATENATE(VLOOKUP(F845,[1]源核类型!$A$2:$B$20,2,FALSE),"：位置",E845)</f>
        <v>制衡：位置2</v>
      </c>
      <c r="D845" s="10">
        <v>4</v>
      </c>
      <c r="E845" s="10">
        <v>2</v>
      </c>
      <c r="F845" s="10">
        <v>16</v>
      </c>
      <c r="G845" s="10">
        <v>410</v>
      </c>
      <c r="H845" s="10">
        <v>1</v>
      </c>
      <c r="I845" s="10">
        <v>16</v>
      </c>
      <c r="J845" s="17">
        <f>IFERROR(INDEX(Sheet3!E:E,MATCH(C845,Sheet3!A:A,0)),(G845-10)*10+H845*100)</f>
        <v>4100</v>
      </c>
      <c r="K845" s="10">
        <v>0</v>
      </c>
      <c r="L845" s="10">
        <f>IFERROR(INDEX(Sheet3!G:G,MATCH(C845,Sheet3!A:A,0)),(G845-10)*10+20000)</f>
        <v>24000</v>
      </c>
      <c r="M845" s="10">
        <v>4</v>
      </c>
      <c r="N845" s="10">
        <f>VLOOKUP(M845,Sheet2!I:J,2,0)</f>
        <v>4500</v>
      </c>
      <c r="O845" s="10">
        <v>0</v>
      </c>
      <c r="P845" s="10">
        <f t="shared" si="99"/>
        <v>4</v>
      </c>
      <c r="Q845" s="17">
        <f>IF(G845&gt;300,(G845-10)*10+10+VLOOKUP(I845,Sheet5!E:G,3,FALSE),0)</f>
        <v>4010</v>
      </c>
    </row>
    <row r="846" spans="1:17" ht="16.5" customHeight="1">
      <c r="A846" s="10" t="s">
        <v>39</v>
      </c>
      <c r="B846" s="10">
        <f t="shared" si="100"/>
        <v>4216510</v>
      </c>
      <c r="C846" s="10" t="str">
        <f>CONCATENATE(VLOOKUP(F846,[1]源核类型!$A$2:$B$20,2,FALSE),"：位置",E846)</f>
        <v>制衡：位置2</v>
      </c>
      <c r="D846" s="10">
        <v>4</v>
      </c>
      <c r="E846" s="10">
        <v>2</v>
      </c>
      <c r="F846" s="10">
        <v>16</v>
      </c>
      <c r="G846" s="10">
        <v>510</v>
      </c>
      <c r="H846" s="10">
        <v>1</v>
      </c>
      <c r="I846" s="10">
        <v>16</v>
      </c>
      <c r="J846" s="17">
        <f>IFERROR(INDEX(Sheet3!E:E,MATCH(C846,Sheet3!A:A,0)),(G846-10)*10+H846*100)</f>
        <v>5100</v>
      </c>
      <c r="K846" s="10">
        <v>0</v>
      </c>
      <c r="L846" s="10">
        <f>IFERROR(INDEX(Sheet3!G:G,MATCH(C846,Sheet3!A:A,0)),(G846-10)*10+20000)</f>
        <v>25000</v>
      </c>
      <c r="M846" s="10">
        <v>5</v>
      </c>
      <c r="N846" s="10">
        <f>VLOOKUP(M846,Sheet2!I:J,2,0)</f>
        <v>5000</v>
      </c>
      <c r="O846" s="10">
        <v>0</v>
      </c>
      <c r="P846" s="10">
        <f t="shared" si="99"/>
        <v>5</v>
      </c>
      <c r="Q846" s="17">
        <f>IF(G846&gt;300,(G846-10)*10+10+VLOOKUP(I846,Sheet5!E:G,3,FALSE),0)</f>
        <v>5010</v>
      </c>
    </row>
    <row r="847" spans="1:17" ht="16.5" customHeight="1">
      <c r="A847" s="10" t="s">
        <v>39</v>
      </c>
      <c r="B847" s="10">
        <f t="shared" si="100"/>
        <v>4316110</v>
      </c>
      <c r="C847" s="10" t="str">
        <f>CONCATENATE(VLOOKUP(F847,[1]源核类型!$A$2:$B$20,2,FALSE),"：位置",E847)</f>
        <v>制衡：位置3</v>
      </c>
      <c r="D847" s="10">
        <v>4</v>
      </c>
      <c r="E847" s="10">
        <v>3</v>
      </c>
      <c r="F847" s="10">
        <v>16</v>
      </c>
      <c r="G847" s="10">
        <v>110</v>
      </c>
      <c r="H847" s="10">
        <v>2</v>
      </c>
      <c r="I847" s="10">
        <v>16</v>
      </c>
      <c r="J847" s="17">
        <f>IFERROR(INDEX(Sheet3!E:E,MATCH(C847,Sheet3!A:A,0)),(G847-10)*10+H847*100)</f>
        <v>1200</v>
      </c>
      <c r="K847" s="10">
        <v>0</v>
      </c>
      <c r="L847" s="10">
        <f>IFERROR(INDEX(Sheet3!G:G,MATCH(C847,Sheet3!A:A,0)),(G847-10)*10+20000)</f>
        <v>21000</v>
      </c>
      <c r="M847" s="10">
        <v>1</v>
      </c>
      <c r="N847" s="10">
        <f>VLOOKUP(M847,Sheet2!I:J,2,0)</f>
        <v>3000</v>
      </c>
      <c r="O847" s="10">
        <v>0</v>
      </c>
      <c r="P847" s="10">
        <f t="shared" si="99"/>
        <v>1</v>
      </c>
      <c r="Q847" s="17">
        <f>IF(G847&gt;300,(G847-10)*10+10+VLOOKUP(I847,Sheet5!E:G,3,FALSE),0)</f>
        <v>0</v>
      </c>
    </row>
    <row r="848" spans="1:17" ht="16.5" customHeight="1">
      <c r="A848" s="10" t="s">
        <v>39</v>
      </c>
      <c r="B848" s="10">
        <f t="shared" si="100"/>
        <v>4316210</v>
      </c>
      <c r="C848" s="10" t="str">
        <f>CONCATENATE(VLOOKUP(F848,[1]源核类型!$A$2:$B$20,2,FALSE),"：位置",E848)</f>
        <v>制衡：位置3</v>
      </c>
      <c r="D848" s="10">
        <v>4</v>
      </c>
      <c r="E848" s="10">
        <v>3</v>
      </c>
      <c r="F848" s="10">
        <v>16</v>
      </c>
      <c r="G848" s="10">
        <v>210</v>
      </c>
      <c r="H848" s="10">
        <v>2</v>
      </c>
      <c r="I848" s="10">
        <v>16</v>
      </c>
      <c r="J848" s="17">
        <f>IFERROR(INDEX(Sheet3!E:E,MATCH(C848,Sheet3!A:A,0)),(G848-10)*10+H848*100)</f>
        <v>2200</v>
      </c>
      <c r="K848" s="10">
        <v>0</v>
      </c>
      <c r="L848" s="10">
        <f>IFERROR(INDEX(Sheet3!G:G,MATCH(C848,Sheet3!A:A,0)),(G848-10)*10+20000)</f>
        <v>22000</v>
      </c>
      <c r="M848" s="10">
        <v>2</v>
      </c>
      <c r="N848" s="10">
        <f>VLOOKUP(M848,Sheet2!I:J,2,0)</f>
        <v>3500</v>
      </c>
      <c r="O848" s="10">
        <v>0</v>
      </c>
      <c r="P848" s="10">
        <f t="shared" si="99"/>
        <v>2</v>
      </c>
      <c r="Q848" s="17">
        <f>IF(G848&gt;300,(G848-10)*10+10+VLOOKUP(I848,Sheet5!E:G,3,FALSE),0)</f>
        <v>0</v>
      </c>
    </row>
    <row r="849" spans="1:17" ht="16.5" customHeight="1">
      <c r="A849" s="10" t="s">
        <v>39</v>
      </c>
      <c r="B849" s="10">
        <f t="shared" si="100"/>
        <v>4316310</v>
      </c>
      <c r="C849" s="10" t="str">
        <f>CONCATENATE(VLOOKUP(F849,[1]源核类型!$A$2:$B$20,2,FALSE),"：位置",E849)</f>
        <v>制衡：位置3</v>
      </c>
      <c r="D849" s="10">
        <v>4</v>
      </c>
      <c r="E849" s="10">
        <v>3</v>
      </c>
      <c r="F849" s="10">
        <v>16</v>
      </c>
      <c r="G849" s="10">
        <v>310</v>
      </c>
      <c r="H849" s="10">
        <v>2</v>
      </c>
      <c r="I849" s="10">
        <v>16</v>
      </c>
      <c r="J849" s="17">
        <f>IFERROR(INDEX(Sheet3!E:E,MATCH(C849,Sheet3!A:A,0)),(G849-10)*10+H849*100)</f>
        <v>3200</v>
      </c>
      <c r="K849" s="10">
        <v>0</v>
      </c>
      <c r="L849" s="10">
        <f>IFERROR(INDEX(Sheet3!G:G,MATCH(C849,Sheet3!A:A,0)),(G849-10)*10+20000)</f>
        <v>23000</v>
      </c>
      <c r="M849" s="10">
        <v>3</v>
      </c>
      <c r="N849" s="10">
        <f>VLOOKUP(M849,Sheet2!I:J,2,0)</f>
        <v>4000</v>
      </c>
      <c r="O849" s="10">
        <v>0</v>
      </c>
      <c r="P849" s="10">
        <f t="shared" si="99"/>
        <v>3</v>
      </c>
      <c r="Q849" s="17">
        <f>IF(G849&gt;300,(G849-10)*10+10+VLOOKUP(I849,Sheet5!E:G,3,FALSE),0)</f>
        <v>3010</v>
      </c>
    </row>
    <row r="850" spans="1:17" ht="16.5" customHeight="1">
      <c r="A850" s="10" t="s">
        <v>39</v>
      </c>
      <c r="B850" s="10">
        <f t="shared" si="100"/>
        <v>4316410</v>
      </c>
      <c r="C850" s="10" t="str">
        <f>CONCATENATE(VLOOKUP(F850,[1]源核类型!$A$2:$B$20,2,FALSE),"：位置",E850)</f>
        <v>制衡：位置3</v>
      </c>
      <c r="D850" s="10">
        <v>4</v>
      </c>
      <c r="E850" s="10">
        <v>3</v>
      </c>
      <c r="F850" s="10">
        <v>16</v>
      </c>
      <c r="G850" s="10">
        <v>410</v>
      </c>
      <c r="H850" s="10">
        <v>2</v>
      </c>
      <c r="I850" s="10">
        <v>16</v>
      </c>
      <c r="J850" s="17">
        <f>IFERROR(INDEX(Sheet3!E:E,MATCH(C850,Sheet3!A:A,0)),(G850-10)*10+H850*100)</f>
        <v>4200</v>
      </c>
      <c r="K850" s="10">
        <v>0</v>
      </c>
      <c r="L850" s="10">
        <f>IFERROR(INDEX(Sheet3!G:G,MATCH(C850,Sheet3!A:A,0)),(G850-10)*10+20000)</f>
        <v>24000</v>
      </c>
      <c r="M850" s="10">
        <v>4</v>
      </c>
      <c r="N850" s="10">
        <f>VLOOKUP(M850,Sheet2!I:J,2,0)</f>
        <v>4500</v>
      </c>
      <c r="O850" s="10">
        <v>0</v>
      </c>
      <c r="P850" s="10">
        <f t="shared" si="99"/>
        <v>4</v>
      </c>
      <c r="Q850" s="17">
        <f>IF(G850&gt;300,(G850-10)*10+10+VLOOKUP(I850,Sheet5!E:G,3,FALSE),0)</f>
        <v>4010</v>
      </c>
    </row>
    <row r="851" spans="1:17" ht="16.5" customHeight="1">
      <c r="A851" s="10" t="s">
        <v>39</v>
      </c>
      <c r="B851" s="10">
        <f t="shared" si="100"/>
        <v>4316510</v>
      </c>
      <c r="C851" s="10" t="str">
        <f>CONCATENATE(VLOOKUP(F851,[1]源核类型!$A$2:$B$20,2,FALSE),"：位置",E851)</f>
        <v>制衡：位置3</v>
      </c>
      <c r="D851" s="10">
        <v>4</v>
      </c>
      <c r="E851" s="10">
        <v>3</v>
      </c>
      <c r="F851" s="10">
        <v>16</v>
      </c>
      <c r="G851" s="10">
        <v>510</v>
      </c>
      <c r="H851" s="10">
        <v>2</v>
      </c>
      <c r="I851" s="10">
        <v>16</v>
      </c>
      <c r="J851" s="17">
        <f>IFERROR(INDEX(Sheet3!E:E,MATCH(C851,Sheet3!A:A,0)),(G851-10)*10+H851*100)</f>
        <v>5200</v>
      </c>
      <c r="K851" s="10">
        <v>0</v>
      </c>
      <c r="L851" s="10">
        <f>IFERROR(INDEX(Sheet3!G:G,MATCH(C851,Sheet3!A:A,0)),(G851-10)*10+20000)</f>
        <v>25000</v>
      </c>
      <c r="M851" s="10">
        <v>5</v>
      </c>
      <c r="N851" s="10">
        <f>VLOOKUP(M851,Sheet2!I:J,2,0)</f>
        <v>5000</v>
      </c>
      <c r="O851" s="10">
        <v>0</v>
      </c>
      <c r="P851" s="10">
        <f t="shared" si="99"/>
        <v>5</v>
      </c>
      <c r="Q851" s="17">
        <f>IF(G851&gt;300,(G851-10)*10+10+VLOOKUP(I851,Sheet5!E:G,3,FALSE),0)</f>
        <v>5010</v>
      </c>
    </row>
    <row r="852" spans="1:17" ht="16.5" customHeight="1">
      <c r="A852" s="10" t="s">
        <v>39</v>
      </c>
      <c r="B852" s="10">
        <f t="shared" si="100"/>
        <v>4416110</v>
      </c>
      <c r="C852" s="10" t="str">
        <f>CONCATENATE(VLOOKUP(F852,[1]源核类型!$A$2:$B$20,2,FALSE),"：位置",E852)</f>
        <v>制衡：位置4</v>
      </c>
      <c r="D852" s="10">
        <v>4</v>
      </c>
      <c r="E852" s="10">
        <v>4</v>
      </c>
      <c r="F852" s="10">
        <v>16</v>
      </c>
      <c r="G852" s="10">
        <v>110</v>
      </c>
      <c r="H852" s="10">
        <v>3</v>
      </c>
      <c r="I852" s="10">
        <v>16</v>
      </c>
      <c r="J852" s="17">
        <f>IFERROR(INDEX(Sheet3!E:E,MATCH(C852,Sheet3!A:A,0)),(G852-10)*10+H852*100)</f>
        <v>1300</v>
      </c>
      <c r="K852" s="10">
        <v>0</v>
      </c>
      <c r="L852" s="10">
        <f>IFERROR(INDEX(Sheet3!G:G,MATCH(C852,Sheet3!A:A,0)),(G852-10)*10+20000)</f>
        <v>21000</v>
      </c>
      <c r="M852" s="10">
        <v>1</v>
      </c>
      <c r="N852" s="10">
        <f>VLOOKUP(M852,Sheet2!I:J,2,0)</f>
        <v>3000</v>
      </c>
      <c r="O852" s="10">
        <v>0</v>
      </c>
      <c r="P852" s="10">
        <f t="shared" si="99"/>
        <v>1</v>
      </c>
      <c r="Q852" s="17">
        <f>IF(G852&gt;300,(G852-10)*10+10+VLOOKUP(I852,Sheet5!E:G,3,FALSE),0)</f>
        <v>0</v>
      </c>
    </row>
    <row r="853" spans="1:17" ht="16.5" customHeight="1">
      <c r="A853" s="10" t="s">
        <v>39</v>
      </c>
      <c r="B853" s="10">
        <f t="shared" si="100"/>
        <v>4416210</v>
      </c>
      <c r="C853" s="10" t="str">
        <f>CONCATENATE(VLOOKUP(F853,[1]源核类型!$A$2:$B$20,2,FALSE),"：位置",E853)</f>
        <v>制衡：位置4</v>
      </c>
      <c r="D853" s="10">
        <v>4</v>
      </c>
      <c r="E853" s="10">
        <v>4</v>
      </c>
      <c r="F853" s="10">
        <v>16</v>
      </c>
      <c r="G853" s="10">
        <v>210</v>
      </c>
      <c r="H853" s="10">
        <v>3</v>
      </c>
      <c r="I853" s="10">
        <v>16</v>
      </c>
      <c r="J853" s="17">
        <f>IFERROR(INDEX(Sheet3!E:E,MATCH(C853,Sheet3!A:A,0)),(G853-10)*10+H853*100)</f>
        <v>2300</v>
      </c>
      <c r="K853" s="10">
        <v>0</v>
      </c>
      <c r="L853" s="10">
        <f>IFERROR(INDEX(Sheet3!G:G,MATCH(C853,Sheet3!A:A,0)),(G853-10)*10+20000)</f>
        <v>22000</v>
      </c>
      <c r="M853" s="10">
        <v>2</v>
      </c>
      <c r="N853" s="10">
        <f>VLOOKUP(M853,Sheet2!I:J,2,0)</f>
        <v>3500</v>
      </c>
      <c r="O853" s="10">
        <v>0</v>
      </c>
      <c r="P853" s="10">
        <f t="shared" si="99"/>
        <v>2</v>
      </c>
      <c r="Q853" s="17">
        <f>IF(G853&gt;300,(G853-10)*10+10+VLOOKUP(I853,Sheet5!E:G,3,FALSE),0)</f>
        <v>0</v>
      </c>
    </row>
    <row r="854" spans="1:17" ht="16.5" customHeight="1">
      <c r="A854" s="10" t="s">
        <v>39</v>
      </c>
      <c r="B854" s="10">
        <f t="shared" si="100"/>
        <v>4416310</v>
      </c>
      <c r="C854" s="10" t="str">
        <f>CONCATENATE(VLOOKUP(F854,[1]源核类型!$A$2:$B$20,2,FALSE),"：位置",E854)</f>
        <v>制衡：位置4</v>
      </c>
      <c r="D854" s="10">
        <v>4</v>
      </c>
      <c r="E854" s="10">
        <v>4</v>
      </c>
      <c r="F854" s="10">
        <v>16</v>
      </c>
      <c r="G854" s="10">
        <v>310</v>
      </c>
      <c r="H854" s="10">
        <v>3</v>
      </c>
      <c r="I854" s="10">
        <v>16</v>
      </c>
      <c r="J854" s="17">
        <f>IFERROR(INDEX(Sheet3!E:E,MATCH(C854,Sheet3!A:A,0)),(G854-10)*10+H854*100)</f>
        <v>3300</v>
      </c>
      <c r="K854" s="10">
        <v>0</v>
      </c>
      <c r="L854" s="10">
        <f>IFERROR(INDEX(Sheet3!G:G,MATCH(C854,Sheet3!A:A,0)),(G854-10)*10+20000)</f>
        <v>23000</v>
      </c>
      <c r="M854" s="10">
        <v>3</v>
      </c>
      <c r="N854" s="10">
        <f>VLOOKUP(M854,Sheet2!I:J,2,0)</f>
        <v>4000</v>
      </c>
      <c r="O854" s="10">
        <v>0</v>
      </c>
      <c r="P854" s="10">
        <f t="shared" si="99"/>
        <v>3</v>
      </c>
      <c r="Q854" s="17">
        <f>IF(G854&gt;300,(G854-10)*10+10+VLOOKUP(I854,Sheet5!E:G,3,FALSE),0)</f>
        <v>3010</v>
      </c>
    </row>
    <row r="855" spans="1:17" ht="16.5" customHeight="1">
      <c r="A855" s="10" t="s">
        <v>39</v>
      </c>
      <c r="B855" s="10">
        <f t="shared" si="100"/>
        <v>4416410</v>
      </c>
      <c r="C855" s="10" t="str">
        <f>CONCATENATE(VLOOKUP(F855,[1]源核类型!$A$2:$B$20,2,FALSE),"：位置",E855)</f>
        <v>制衡：位置4</v>
      </c>
      <c r="D855" s="10">
        <v>4</v>
      </c>
      <c r="E855" s="10">
        <v>4</v>
      </c>
      <c r="F855" s="10">
        <v>16</v>
      </c>
      <c r="G855" s="10">
        <v>410</v>
      </c>
      <c r="H855" s="10">
        <v>3</v>
      </c>
      <c r="I855" s="10">
        <v>16</v>
      </c>
      <c r="J855" s="17">
        <f>IFERROR(INDEX(Sheet3!E:E,MATCH(C855,Sheet3!A:A,0)),(G855-10)*10+H855*100)</f>
        <v>4300</v>
      </c>
      <c r="K855" s="10">
        <v>0</v>
      </c>
      <c r="L855" s="10">
        <f>IFERROR(INDEX(Sheet3!G:G,MATCH(C855,Sheet3!A:A,0)),(G855-10)*10+20000)</f>
        <v>24000</v>
      </c>
      <c r="M855" s="10">
        <v>4</v>
      </c>
      <c r="N855" s="10">
        <f>VLOOKUP(M855,Sheet2!I:J,2,0)</f>
        <v>4500</v>
      </c>
      <c r="O855" s="10">
        <v>0</v>
      </c>
      <c r="P855" s="10">
        <f t="shared" si="99"/>
        <v>4</v>
      </c>
      <c r="Q855" s="17">
        <f>IF(G855&gt;300,(G855-10)*10+10+VLOOKUP(I855,Sheet5!E:G,3,FALSE),0)</f>
        <v>4010</v>
      </c>
    </row>
    <row r="856" spans="1:17" s="11" customFormat="1" ht="16.5" customHeight="1">
      <c r="A856" s="17" t="s">
        <v>39</v>
      </c>
      <c r="B856" s="17">
        <f t="shared" si="100"/>
        <v>4416510</v>
      </c>
      <c r="C856" s="17" t="str">
        <f>CONCATENATE(VLOOKUP(F856,[1]源核类型!$A$2:$B$20,2,FALSE),"：位置",E856)</f>
        <v>制衡：位置4</v>
      </c>
      <c r="D856" s="17">
        <v>4</v>
      </c>
      <c r="E856" s="17">
        <v>4</v>
      </c>
      <c r="F856" s="17">
        <v>16</v>
      </c>
      <c r="G856" s="17">
        <v>510</v>
      </c>
      <c r="H856" s="17">
        <v>3</v>
      </c>
      <c r="I856" s="17">
        <v>16</v>
      </c>
      <c r="J856" s="17">
        <f>IFERROR(INDEX(Sheet3!E:E,MATCH(C856,Sheet3!A:A,0)),(G856-10)*10+H856*100)</f>
        <v>5300</v>
      </c>
      <c r="K856" s="17">
        <v>0</v>
      </c>
      <c r="L856" s="10">
        <f>IFERROR(INDEX(Sheet3!G:G,MATCH(C856,Sheet3!A:A,0)),(G856-10)*10+20000)</f>
        <v>25000</v>
      </c>
      <c r="M856" s="17">
        <v>5</v>
      </c>
      <c r="N856" s="17">
        <f>VLOOKUP(M856,Sheet2!I:J,2,0)</f>
        <v>5000</v>
      </c>
      <c r="O856" s="17">
        <v>0</v>
      </c>
      <c r="P856" s="17">
        <f t="shared" si="99"/>
        <v>5</v>
      </c>
      <c r="Q856" s="17">
        <f>IF(G856&gt;300,(G856-10)*10+10+VLOOKUP(I856,Sheet5!E:G,3,FALSE),0)</f>
        <v>5010</v>
      </c>
    </row>
    <row r="857" spans="1:17" ht="16.5" customHeight="1">
      <c r="A857" s="10" t="s">
        <v>39</v>
      </c>
      <c r="B857" s="10">
        <f t="shared" si="100"/>
        <v>4217110</v>
      </c>
      <c r="C857" s="10" t="str">
        <f>CONCATENATE(VLOOKUP(I857,Sheet2!$D$2:$F$20,3,FALSE),"：位置",E857)</f>
        <v>电极火花：位置2</v>
      </c>
      <c r="D857" s="10">
        <v>4</v>
      </c>
      <c r="E857" s="10">
        <v>2</v>
      </c>
      <c r="F857" s="10">
        <v>17</v>
      </c>
      <c r="G857" s="10">
        <v>110</v>
      </c>
      <c r="H857" s="10">
        <v>1</v>
      </c>
      <c r="I857" s="10">
        <v>17</v>
      </c>
      <c r="J857" s="17">
        <f>IFERROR(INDEX(Sheet3!E:E,MATCH(C857,Sheet3!A:A,0)),(G857-10)*10+H857*100)</f>
        <v>1100</v>
      </c>
      <c r="K857" s="10">
        <v>0</v>
      </c>
      <c r="L857" s="10">
        <f>IFERROR(INDEX(Sheet3!G:G,MATCH(C857,Sheet3!A:A,0)),(G857-10)*10+20000)</f>
        <v>21000</v>
      </c>
      <c r="M857" s="10">
        <v>1</v>
      </c>
      <c r="N857" s="10">
        <f>VLOOKUP(M857,Sheet2!I:J,2,0)</f>
        <v>3000</v>
      </c>
      <c r="O857" s="10">
        <v>0</v>
      </c>
      <c r="P857" s="10">
        <f t="shared" si="99"/>
        <v>1</v>
      </c>
      <c r="Q857" s="17">
        <f>IF(G857&gt;300,(G857-10)*10+10+VLOOKUP(I857,Sheet5!E:G,3,FALSE),0)</f>
        <v>0</v>
      </c>
    </row>
    <row r="858" spans="1:17" ht="16.5" customHeight="1">
      <c r="A858" s="10" t="s">
        <v>39</v>
      </c>
      <c r="B858" s="10">
        <f t="shared" si="100"/>
        <v>4217210</v>
      </c>
      <c r="C858" s="10" t="str">
        <f>CONCATENATE(VLOOKUP(I858,Sheet2!$D$2:$F$20,3,FALSE),"：位置",E858)</f>
        <v>电极火花：位置2</v>
      </c>
      <c r="D858" s="10">
        <v>4</v>
      </c>
      <c r="E858" s="10">
        <v>2</v>
      </c>
      <c r="F858" s="10">
        <v>17</v>
      </c>
      <c r="G858" s="10">
        <v>210</v>
      </c>
      <c r="H858" s="10">
        <v>1</v>
      </c>
      <c r="I858" s="10">
        <v>17</v>
      </c>
      <c r="J858" s="17">
        <f>IFERROR(INDEX(Sheet3!E:E,MATCH(C858,Sheet3!A:A,0)),(G858-10)*10+H858*100)</f>
        <v>2100</v>
      </c>
      <c r="K858" s="10">
        <v>0</v>
      </c>
      <c r="L858" s="10">
        <f>IFERROR(INDEX(Sheet3!G:G,MATCH(C858,Sheet3!A:A,0)),(G858-10)*10+20000)</f>
        <v>22000</v>
      </c>
      <c r="M858" s="10">
        <v>2</v>
      </c>
      <c r="N858" s="10">
        <f>VLOOKUP(M858,Sheet2!I:J,2,0)</f>
        <v>3500</v>
      </c>
      <c r="O858" s="10">
        <v>0</v>
      </c>
      <c r="P858" s="10">
        <f t="shared" si="99"/>
        <v>2</v>
      </c>
      <c r="Q858" s="17">
        <f>IF(G858&gt;300,(G858-10)*10+10+VLOOKUP(I858,Sheet5!E:G,3,FALSE),0)</f>
        <v>0</v>
      </c>
    </row>
    <row r="859" spans="1:17" ht="16.5" customHeight="1">
      <c r="A859" s="10" t="s">
        <v>39</v>
      </c>
      <c r="B859" s="10">
        <f t="shared" si="100"/>
        <v>4217310</v>
      </c>
      <c r="C859" s="10" t="str">
        <f>CONCATENATE(VLOOKUP(I859,Sheet2!$D$2:$F$20,3,FALSE),"：位置",E859)</f>
        <v>电极火花：位置2</v>
      </c>
      <c r="D859" s="10">
        <v>4</v>
      </c>
      <c r="E859" s="10">
        <v>2</v>
      </c>
      <c r="F859" s="10">
        <v>17</v>
      </c>
      <c r="G859" s="10">
        <v>310</v>
      </c>
      <c r="H859" s="10">
        <v>1</v>
      </c>
      <c r="I859" s="10">
        <v>17</v>
      </c>
      <c r="J859" s="17">
        <f>IFERROR(INDEX(Sheet3!E:E,MATCH(C859,Sheet3!A:A,0)),(G859-10)*10+H859*100)</f>
        <v>3100</v>
      </c>
      <c r="K859" s="10">
        <v>0</v>
      </c>
      <c r="L859" s="10">
        <f>IFERROR(INDEX(Sheet3!G:G,MATCH(C859,Sheet3!A:A,0)),(G859-10)*10+20000)</f>
        <v>23000</v>
      </c>
      <c r="M859" s="10">
        <v>3</v>
      </c>
      <c r="N859" s="10">
        <f>VLOOKUP(M859,Sheet2!I:J,2,0)</f>
        <v>4000</v>
      </c>
      <c r="O859" s="10">
        <v>0</v>
      </c>
      <c r="P859" s="10">
        <f t="shared" si="99"/>
        <v>3</v>
      </c>
      <c r="Q859" s="17">
        <f>IF(G859&gt;300,(G859-10)*10+10+VLOOKUP(I859,Sheet5!E:G,3,FALSE),0)</f>
        <v>3010</v>
      </c>
    </row>
    <row r="860" spans="1:17" ht="16.5" customHeight="1">
      <c r="A860" s="10" t="s">
        <v>39</v>
      </c>
      <c r="B860" s="10">
        <f t="shared" si="100"/>
        <v>4217410</v>
      </c>
      <c r="C860" s="10" t="str">
        <f>CONCATENATE(VLOOKUP(I860,Sheet2!$D$2:$F$20,3,FALSE),"：位置",E860)</f>
        <v>电极火花：位置2</v>
      </c>
      <c r="D860" s="10">
        <v>4</v>
      </c>
      <c r="E860" s="10">
        <v>2</v>
      </c>
      <c r="F860" s="10">
        <v>17</v>
      </c>
      <c r="G860" s="10">
        <v>410</v>
      </c>
      <c r="H860" s="10">
        <v>1</v>
      </c>
      <c r="I860" s="10">
        <v>17</v>
      </c>
      <c r="J860" s="17">
        <f>IFERROR(INDEX(Sheet3!E:E,MATCH(C860,Sheet3!A:A,0)),(G860-10)*10+H860*100)</f>
        <v>4100</v>
      </c>
      <c r="K860" s="10">
        <v>0</v>
      </c>
      <c r="L860" s="10">
        <f>IFERROR(INDEX(Sheet3!G:G,MATCH(C860,Sheet3!A:A,0)),(G860-10)*10+20000)</f>
        <v>24000</v>
      </c>
      <c r="M860" s="10">
        <v>4</v>
      </c>
      <c r="N860" s="10">
        <f>VLOOKUP(M860,Sheet2!I:J,2,0)</f>
        <v>4500</v>
      </c>
      <c r="O860" s="10">
        <v>0</v>
      </c>
      <c r="P860" s="10">
        <f t="shared" si="99"/>
        <v>4</v>
      </c>
      <c r="Q860" s="17">
        <f>IF(G860&gt;300,(G860-10)*10+10+VLOOKUP(I860,Sheet5!E:G,3,FALSE),0)</f>
        <v>4010</v>
      </c>
    </row>
    <row r="861" spans="1:17" ht="16.5" customHeight="1">
      <c r="A861" s="10" t="s">
        <v>39</v>
      </c>
      <c r="B861" s="10">
        <f t="shared" si="100"/>
        <v>4217510</v>
      </c>
      <c r="C861" s="10" t="str">
        <f>CONCATENATE(VLOOKUP(I861,Sheet2!$D$2:$F$20,3,FALSE),"：位置",E861)</f>
        <v>电极火花：位置2</v>
      </c>
      <c r="D861" s="10">
        <v>4</v>
      </c>
      <c r="E861" s="10">
        <v>2</v>
      </c>
      <c r="F861" s="10">
        <v>17</v>
      </c>
      <c r="G861" s="10">
        <v>510</v>
      </c>
      <c r="H861" s="10">
        <v>1</v>
      </c>
      <c r="I861" s="10">
        <v>17</v>
      </c>
      <c r="J861" s="17">
        <f>IFERROR(INDEX(Sheet3!E:E,MATCH(C861,Sheet3!A:A,0)),(G861-10)*10+H861*100)</f>
        <v>5100</v>
      </c>
      <c r="K861" s="10">
        <v>0</v>
      </c>
      <c r="L861" s="10">
        <f>IFERROR(INDEX(Sheet3!G:G,MATCH(C861,Sheet3!A:A,0)),(G861-10)*10+20000)</f>
        <v>25000</v>
      </c>
      <c r="M861" s="10">
        <v>5</v>
      </c>
      <c r="N861" s="10">
        <f>VLOOKUP(M861,Sheet2!I:J,2,0)</f>
        <v>5000</v>
      </c>
      <c r="O861" s="10">
        <v>0</v>
      </c>
      <c r="P861" s="10">
        <f t="shared" si="99"/>
        <v>5</v>
      </c>
      <c r="Q861" s="17">
        <f>IF(G861&gt;300,(G861-10)*10+10+VLOOKUP(I861,Sheet5!E:G,3,FALSE),0)</f>
        <v>5010</v>
      </c>
    </row>
    <row r="862" spans="1:17" ht="16.5" customHeight="1">
      <c r="A862" s="10" t="s">
        <v>39</v>
      </c>
      <c r="B862" s="10">
        <f t="shared" si="100"/>
        <v>4317110</v>
      </c>
      <c r="C862" s="10" t="str">
        <f>CONCATENATE(VLOOKUP(I862,Sheet2!$D$2:$F$20,3,FALSE),"：位置",E862)</f>
        <v>电极火花：位置3</v>
      </c>
      <c r="D862" s="10">
        <v>4</v>
      </c>
      <c r="E862" s="10">
        <v>3</v>
      </c>
      <c r="F862" s="10">
        <v>17</v>
      </c>
      <c r="G862" s="10">
        <v>110</v>
      </c>
      <c r="H862" s="10">
        <v>2</v>
      </c>
      <c r="I862" s="10">
        <v>17</v>
      </c>
      <c r="J862" s="17">
        <f>IFERROR(INDEX(Sheet3!E:E,MATCH(C862,Sheet3!A:A,0)),(G862-10)*10+H862*100)</f>
        <v>1200</v>
      </c>
      <c r="K862" s="10">
        <v>0</v>
      </c>
      <c r="L862" s="10">
        <f>IFERROR(INDEX(Sheet3!G:G,MATCH(C862,Sheet3!A:A,0)),(G862-10)*10+20000)</f>
        <v>21000</v>
      </c>
      <c r="M862" s="10">
        <v>1</v>
      </c>
      <c r="N862" s="10">
        <f>VLOOKUP(M862,Sheet2!I:J,2,0)</f>
        <v>3000</v>
      </c>
      <c r="O862" s="10">
        <v>0</v>
      </c>
      <c r="P862" s="10">
        <f t="shared" si="99"/>
        <v>1</v>
      </c>
      <c r="Q862" s="17">
        <f>IF(G862&gt;300,(G862-10)*10+10+VLOOKUP(I862,Sheet5!E:G,3,FALSE),0)</f>
        <v>0</v>
      </c>
    </row>
    <row r="863" spans="1:17" ht="16.5" customHeight="1">
      <c r="A863" s="10" t="s">
        <v>39</v>
      </c>
      <c r="B863" s="10">
        <f t="shared" si="100"/>
        <v>4317210</v>
      </c>
      <c r="C863" s="10" t="str">
        <f>CONCATENATE(VLOOKUP(I863,Sheet2!$D$2:$F$20,3,FALSE),"：位置",E863)</f>
        <v>电极火花：位置3</v>
      </c>
      <c r="D863" s="10">
        <v>4</v>
      </c>
      <c r="E863" s="10">
        <v>3</v>
      </c>
      <c r="F863" s="10">
        <v>17</v>
      </c>
      <c r="G863" s="10">
        <v>210</v>
      </c>
      <c r="H863" s="10">
        <v>2</v>
      </c>
      <c r="I863" s="10">
        <v>17</v>
      </c>
      <c r="J863" s="17">
        <f>IFERROR(INDEX(Sheet3!E:E,MATCH(C863,Sheet3!A:A,0)),(G863-10)*10+H863*100)</f>
        <v>2200</v>
      </c>
      <c r="K863" s="10">
        <v>0</v>
      </c>
      <c r="L863" s="10">
        <f>IFERROR(INDEX(Sheet3!G:G,MATCH(C863,Sheet3!A:A,0)),(G863-10)*10+20000)</f>
        <v>22000</v>
      </c>
      <c r="M863" s="10">
        <v>2</v>
      </c>
      <c r="N863" s="10">
        <f>VLOOKUP(M863,Sheet2!I:J,2,0)</f>
        <v>3500</v>
      </c>
      <c r="O863" s="10">
        <v>0</v>
      </c>
      <c r="P863" s="10">
        <f t="shared" si="99"/>
        <v>2</v>
      </c>
      <c r="Q863" s="17">
        <f>IF(G863&gt;300,(G863-10)*10+10+VLOOKUP(I863,Sheet5!E:G,3,FALSE),0)</f>
        <v>0</v>
      </c>
    </row>
    <row r="864" spans="1:17" ht="16.5" customHeight="1">
      <c r="A864" s="10" t="s">
        <v>39</v>
      </c>
      <c r="B864" s="10">
        <f t="shared" si="100"/>
        <v>4317310</v>
      </c>
      <c r="C864" s="10" t="str">
        <f>CONCATENATE(VLOOKUP(I864,Sheet2!$D$2:$F$20,3,FALSE),"：位置",E864)</f>
        <v>电极火花：位置3</v>
      </c>
      <c r="D864" s="10">
        <v>4</v>
      </c>
      <c r="E864" s="10">
        <v>3</v>
      </c>
      <c r="F864" s="10">
        <v>17</v>
      </c>
      <c r="G864" s="10">
        <v>310</v>
      </c>
      <c r="H864" s="10">
        <v>2</v>
      </c>
      <c r="I864" s="10">
        <v>17</v>
      </c>
      <c r="J864" s="17">
        <f>IFERROR(INDEX(Sheet3!E:E,MATCH(C864,Sheet3!A:A,0)),(G864-10)*10+H864*100)</f>
        <v>3200</v>
      </c>
      <c r="K864" s="10">
        <v>0</v>
      </c>
      <c r="L864" s="10">
        <f>IFERROR(INDEX(Sheet3!G:G,MATCH(C864,Sheet3!A:A,0)),(G864-10)*10+20000)</f>
        <v>23000</v>
      </c>
      <c r="M864" s="10">
        <v>3</v>
      </c>
      <c r="N864" s="10">
        <f>VLOOKUP(M864,Sheet2!I:J,2,0)</f>
        <v>4000</v>
      </c>
      <c r="O864" s="10">
        <v>0</v>
      </c>
      <c r="P864" s="10">
        <f t="shared" si="99"/>
        <v>3</v>
      </c>
      <c r="Q864" s="17">
        <f>IF(G864&gt;300,(G864-10)*10+10+VLOOKUP(I864,Sheet5!E:G,3,FALSE),0)</f>
        <v>3010</v>
      </c>
    </row>
    <row r="865" spans="1:17" ht="16.5" customHeight="1">
      <c r="A865" s="10" t="s">
        <v>39</v>
      </c>
      <c r="B865" s="10">
        <f t="shared" si="100"/>
        <v>4317410</v>
      </c>
      <c r="C865" s="10" t="str">
        <f>CONCATENATE(VLOOKUP(I865,Sheet2!$D$2:$F$20,3,FALSE),"：位置",E865)</f>
        <v>电极火花：位置3</v>
      </c>
      <c r="D865" s="10">
        <v>4</v>
      </c>
      <c r="E865" s="10">
        <v>3</v>
      </c>
      <c r="F865" s="10">
        <v>17</v>
      </c>
      <c r="G865" s="10">
        <v>410</v>
      </c>
      <c r="H865" s="10">
        <v>2</v>
      </c>
      <c r="I865" s="10">
        <v>17</v>
      </c>
      <c r="J865" s="17">
        <f>IFERROR(INDEX(Sheet3!E:E,MATCH(C865,Sheet3!A:A,0)),(G865-10)*10+H865*100)</f>
        <v>4200</v>
      </c>
      <c r="K865" s="10">
        <v>0</v>
      </c>
      <c r="L865" s="10">
        <f>IFERROR(INDEX(Sheet3!G:G,MATCH(C865,Sheet3!A:A,0)),(G865-10)*10+20000)</f>
        <v>24000</v>
      </c>
      <c r="M865" s="10">
        <v>4</v>
      </c>
      <c r="N865" s="10">
        <f>VLOOKUP(M865,Sheet2!I:J,2,0)</f>
        <v>4500</v>
      </c>
      <c r="O865" s="10">
        <v>0</v>
      </c>
      <c r="P865" s="10">
        <f t="shared" si="99"/>
        <v>4</v>
      </c>
      <c r="Q865" s="17">
        <f>IF(G865&gt;300,(G865-10)*10+10+VLOOKUP(I865,Sheet5!E:G,3,FALSE),0)</f>
        <v>4010</v>
      </c>
    </row>
    <row r="866" spans="1:17" ht="16.5" customHeight="1">
      <c r="A866" s="10" t="s">
        <v>39</v>
      </c>
      <c r="B866" s="10">
        <f t="shared" si="100"/>
        <v>4317510</v>
      </c>
      <c r="C866" s="10" t="str">
        <f>CONCATENATE(VLOOKUP(I866,Sheet2!$D$2:$F$20,3,FALSE),"：位置",E866)</f>
        <v>电极火花：位置3</v>
      </c>
      <c r="D866" s="10">
        <v>4</v>
      </c>
      <c r="E866" s="10">
        <v>3</v>
      </c>
      <c r="F866" s="10">
        <v>17</v>
      </c>
      <c r="G866" s="10">
        <v>510</v>
      </c>
      <c r="H866" s="10">
        <v>2</v>
      </c>
      <c r="I866" s="10">
        <v>17</v>
      </c>
      <c r="J866" s="17">
        <f>IFERROR(INDEX(Sheet3!E:E,MATCH(C866,Sheet3!A:A,0)),(G866-10)*10+H866*100)</f>
        <v>5200</v>
      </c>
      <c r="K866" s="10">
        <v>0</v>
      </c>
      <c r="L866" s="10">
        <f>IFERROR(INDEX(Sheet3!G:G,MATCH(C866,Sheet3!A:A,0)),(G866-10)*10+20000)</f>
        <v>25000</v>
      </c>
      <c r="M866" s="10">
        <v>5</v>
      </c>
      <c r="N866" s="10">
        <f>VLOOKUP(M866,Sheet2!I:J,2,0)</f>
        <v>5000</v>
      </c>
      <c r="O866" s="10">
        <v>0</v>
      </c>
      <c r="P866" s="10">
        <f t="shared" si="99"/>
        <v>5</v>
      </c>
      <c r="Q866" s="17">
        <f>IF(G866&gt;300,(G866-10)*10+10+VLOOKUP(I866,Sheet5!E:G,3,FALSE),0)</f>
        <v>5010</v>
      </c>
    </row>
    <row r="867" spans="1:17" ht="16.5" customHeight="1">
      <c r="A867" s="10" t="s">
        <v>39</v>
      </c>
      <c r="B867" s="10">
        <f t="shared" si="100"/>
        <v>4417110</v>
      </c>
      <c r="C867" s="10" t="str">
        <f>CONCATENATE(VLOOKUP(I867,Sheet2!$D$2:$F$20,3,FALSE),"：位置",E867)</f>
        <v>电极火花：位置4</v>
      </c>
      <c r="D867" s="10">
        <v>4</v>
      </c>
      <c r="E867" s="10">
        <v>4</v>
      </c>
      <c r="F867" s="10">
        <v>17</v>
      </c>
      <c r="G867" s="10">
        <v>110</v>
      </c>
      <c r="H867" s="10">
        <v>3</v>
      </c>
      <c r="I867" s="10">
        <v>17</v>
      </c>
      <c r="J867" s="17">
        <f>IFERROR(INDEX(Sheet3!E:E,MATCH(C867,Sheet3!A:A,0)),(G867-10)*10+H867*100)</f>
        <v>1300</v>
      </c>
      <c r="K867" s="10">
        <v>0</v>
      </c>
      <c r="L867" s="10">
        <f>IFERROR(INDEX(Sheet3!G:G,MATCH(C867,Sheet3!A:A,0)),(G867-10)*10+20000)</f>
        <v>21000</v>
      </c>
      <c r="M867" s="10">
        <v>1</v>
      </c>
      <c r="N867" s="10">
        <f>VLOOKUP(M867,Sheet2!I:J,2,0)</f>
        <v>3000</v>
      </c>
      <c r="O867" s="10">
        <v>0</v>
      </c>
      <c r="P867" s="10">
        <f t="shared" si="99"/>
        <v>1</v>
      </c>
      <c r="Q867" s="17">
        <f>IF(G867&gt;300,(G867-10)*10+10+VLOOKUP(I867,Sheet5!E:G,3,FALSE),0)</f>
        <v>0</v>
      </c>
    </row>
    <row r="868" spans="1:17" ht="16.5" customHeight="1">
      <c r="A868" s="10" t="s">
        <v>39</v>
      </c>
      <c r="B868" s="10">
        <f t="shared" si="100"/>
        <v>4417210</v>
      </c>
      <c r="C868" s="10" t="str">
        <f>CONCATENATE(VLOOKUP(I868,Sheet2!$D$2:$F$20,3,FALSE),"：位置",E868)</f>
        <v>电极火花：位置4</v>
      </c>
      <c r="D868" s="10">
        <v>4</v>
      </c>
      <c r="E868" s="10">
        <v>4</v>
      </c>
      <c r="F868" s="10">
        <v>17</v>
      </c>
      <c r="G868" s="10">
        <v>210</v>
      </c>
      <c r="H868" s="10">
        <v>3</v>
      </c>
      <c r="I868" s="10">
        <v>17</v>
      </c>
      <c r="J868" s="17">
        <f>IFERROR(INDEX(Sheet3!E:E,MATCH(C868,Sheet3!A:A,0)),(G868-10)*10+H868*100)</f>
        <v>2300</v>
      </c>
      <c r="K868" s="10">
        <v>0</v>
      </c>
      <c r="L868" s="10">
        <f>IFERROR(INDEX(Sheet3!G:G,MATCH(C868,Sheet3!A:A,0)),(G868-10)*10+20000)</f>
        <v>22000</v>
      </c>
      <c r="M868" s="10">
        <v>2</v>
      </c>
      <c r="N868" s="10">
        <f>VLOOKUP(M868,Sheet2!I:J,2,0)</f>
        <v>3500</v>
      </c>
      <c r="O868" s="10">
        <v>0</v>
      </c>
      <c r="P868" s="10">
        <f t="shared" si="99"/>
        <v>2</v>
      </c>
      <c r="Q868" s="17">
        <f>IF(G868&gt;300,(G868-10)*10+10+VLOOKUP(I868,Sheet5!E:G,3,FALSE),0)</f>
        <v>0</v>
      </c>
    </row>
    <row r="869" spans="1:17" ht="16.5" customHeight="1">
      <c r="A869" s="10" t="s">
        <v>39</v>
      </c>
      <c r="B869" s="10">
        <f t="shared" si="100"/>
        <v>4417310</v>
      </c>
      <c r="C869" s="10" t="str">
        <f>CONCATENATE(VLOOKUP(I869,Sheet2!$D$2:$F$20,3,FALSE),"：位置",E869)</f>
        <v>电极火花：位置4</v>
      </c>
      <c r="D869" s="10">
        <v>4</v>
      </c>
      <c r="E869" s="10">
        <v>4</v>
      </c>
      <c r="F869" s="10">
        <v>17</v>
      </c>
      <c r="G869" s="10">
        <v>310</v>
      </c>
      <c r="H869" s="10">
        <v>3</v>
      </c>
      <c r="I869" s="10">
        <v>17</v>
      </c>
      <c r="J869" s="17">
        <f>IFERROR(INDEX(Sheet3!E:E,MATCH(C869,Sheet3!A:A,0)),(G869-10)*10+H869*100)</f>
        <v>3300</v>
      </c>
      <c r="K869" s="10">
        <v>0</v>
      </c>
      <c r="L869" s="10">
        <f>IFERROR(INDEX(Sheet3!G:G,MATCH(C869,Sheet3!A:A,0)),(G869-10)*10+20000)</f>
        <v>23000</v>
      </c>
      <c r="M869" s="10">
        <v>3</v>
      </c>
      <c r="N869" s="10">
        <f>VLOOKUP(M869,Sheet2!I:J,2,0)</f>
        <v>4000</v>
      </c>
      <c r="O869" s="10">
        <v>0</v>
      </c>
      <c r="P869" s="10">
        <f t="shared" si="99"/>
        <v>3</v>
      </c>
      <c r="Q869" s="17">
        <f>IF(G869&gt;300,(G869-10)*10+10+VLOOKUP(I869,Sheet5!E:G,3,FALSE),0)</f>
        <v>3010</v>
      </c>
    </row>
    <row r="870" spans="1:17" ht="16.5" customHeight="1">
      <c r="A870" s="10" t="s">
        <v>39</v>
      </c>
      <c r="B870" s="10">
        <f t="shared" si="100"/>
        <v>4417410</v>
      </c>
      <c r="C870" s="10" t="str">
        <f>CONCATENATE(VLOOKUP(I870,Sheet2!$D$2:$F$20,3,FALSE),"：位置",E870)</f>
        <v>电极火花：位置4</v>
      </c>
      <c r="D870" s="10">
        <v>4</v>
      </c>
      <c r="E870" s="10">
        <v>4</v>
      </c>
      <c r="F870" s="10">
        <v>17</v>
      </c>
      <c r="G870" s="10">
        <v>410</v>
      </c>
      <c r="H870" s="10">
        <v>3</v>
      </c>
      <c r="I870" s="10">
        <v>17</v>
      </c>
      <c r="J870" s="17">
        <f>IFERROR(INDEX(Sheet3!E:E,MATCH(C870,Sheet3!A:A,0)),(G870-10)*10+H870*100)</f>
        <v>4300</v>
      </c>
      <c r="K870" s="10">
        <v>0</v>
      </c>
      <c r="L870" s="10">
        <f>IFERROR(INDEX(Sheet3!G:G,MATCH(C870,Sheet3!A:A,0)),(G870-10)*10+20000)</f>
        <v>24000</v>
      </c>
      <c r="M870" s="10">
        <v>4</v>
      </c>
      <c r="N870" s="10">
        <f>VLOOKUP(M870,Sheet2!I:J,2,0)</f>
        <v>4500</v>
      </c>
      <c r="O870" s="10">
        <v>0</v>
      </c>
      <c r="P870" s="10">
        <f t="shared" si="99"/>
        <v>4</v>
      </c>
      <c r="Q870" s="17">
        <f>IF(G870&gt;300,(G870-10)*10+10+VLOOKUP(I870,Sheet5!E:G,3,FALSE),0)</f>
        <v>4010</v>
      </c>
    </row>
    <row r="871" spans="1:17" ht="16.5" customHeight="1">
      <c r="A871" s="10" t="s">
        <v>39</v>
      </c>
      <c r="B871" s="10">
        <f t="shared" si="100"/>
        <v>4417510</v>
      </c>
      <c r="C871" s="10" t="str">
        <f>CONCATENATE(VLOOKUP(I871,Sheet2!$D$2:$F$20,3,FALSE),"：位置",E871)</f>
        <v>电极火花：位置4</v>
      </c>
      <c r="D871" s="10">
        <v>4</v>
      </c>
      <c r="E871" s="10">
        <v>4</v>
      </c>
      <c r="F871" s="10">
        <v>17</v>
      </c>
      <c r="G871" s="10">
        <v>510</v>
      </c>
      <c r="H871" s="10">
        <v>3</v>
      </c>
      <c r="I871" s="10">
        <v>17</v>
      </c>
      <c r="J871" s="17">
        <f>IFERROR(INDEX(Sheet3!E:E,MATCH(C871,Sheet3!A:A,0)),(G871-10)*10+H871*100)</f>
        <v>5300</v>
      </c>
      <c r="K871" s="10">
        <v>0</v>
      </c>
      <c r="L871" s="10">
        <f>IFERROR(INDEX(Sheet3!G:G,MATCH(C871,Sheet3!A:A,0)),(G871-10)*10+20000)</f>
        <v>25000</v>
      </c>
      <c r="M871" s="10">
        <v>5</v>
      </c>
      <c r="N871" s="10">
        <f>VLOOKUP(M871,Sheet2!I:J,2,0)</f>
        <v>5000</v>
      </c>
      <c r="O871" s="10">
        <v>0</v>
      </c>
      <c r="P871" s="10">
        <f t="shared" si="99"/>
        <v>5</v>
      </c>
      <c r="Q871" s="17">
        <f>IF(G871&gt;300,(G871-10)*10+10+VLOOKUP(I871,Sheet5!E:G,3,FALSE),0)</f>
        <v>5010</v>
      </c>
    </row>
    <row r="872" spans="1:17" ht="16.5" customHeight="1">
      <c r="A872" s="10" t="s">
        <v>39</v>
      </c>
      <c r="B872" s="10">
        <f t="shared" si="100"/>
        <v>4218110</v>
      </c>
      <c r="C872" s="10" t="str">
        <f>CONCATENATE(VLOOKUP(I872,Sheet2!$D$2:$F$20,3,FALSE),"：位置",E872)</f>
        <v>热感扫描：位置2</v>
      </c>
      <c r="D872" s="10">
        <v>4</v>
      </c>
      <c r="E872" s="10">
        <v>2</v>
      </c>
      <c r="F872" s="10">
        <v>18</v>
      </c>
      <c r="G872" s="10">
        <v>110</v>
      </c>
      <c r="H872" s="10">
        <v>1</v>
      </c>
      <c r="I872" s="10">
        <v>18</v>
      </c>
      <c r="J872" s="17">
        <f>IFERROR(INDEX(Sheet3!E:E,MATCH(C872,Sheet3!A:A,0)),(G872-10)*10+H872*100)</f>
        <v>1100</v>
      </c>
      <c r="K872" s="10">
        <v>0</v>
      </c>
      <c r="L872" s="10">
        <f>IFERROR(INDEX(Sheet3!G:G,MATCH(C872,Sheet3!A:A,0)),(G872-10)*10+20000)</f>
        <v>21000</v>
      </c>
      <c r="M872" s="10">
        <v>1</v>
      </c>
      <c r="N872" s="10">
        <f>VLOOKUP(M872,Sheet2!I:J,2,0)</f>
        <v>3000</v>
      </c>
      <c r="O872" s="10">
        <v>0</v>
      </c>
      <c r="P872" s="10">
        <f t="shared" si="99"/>
        <v>1</v>
      </c>
      <c r="Q872" s="17">
        <f>IF(G872&gt;300,(G872-10)*10+10+VLOOKUP(I872,Sheet5!E:G,3,FALSE),0)</f>
        <v>0</v>
      </c>
    </row>
    <row r="873" spans="1:17" ht="16.5" customHeight="1">
      <c r="A873" s="10" t="s">
        <v>39</v>
      </c>
      <c r="B873" s="10">
        <f t="shared" si="100"/>
        <v>4218210</v>
      </c>
      <c r="C873" s="10" t="str">
        <f>CONCATENATE(VLOOKUP(I873,Sheet2!$D$2:$F$20,3,FALSE),"：位置",E873)</f>
        <v>热感扫描：位置2</v>
      </c>
      <c r="D873" s="10">
        <v>4</v>
      </c>
      <c r="E873" s="10">
        <v>2</v>
      </c>
      <c r="F873" s="10">
        <v>18</v>
      </c>
      <c r="G873" s="10">
        <v>210</v>
      </c>
      <c r="H873" s="10">
        <v>1</v>
      </c>
      <c r="I873" s="10">
        <v>18</v>
      </c>
      <c r="J873" s="17">
        <f>IFERROR(INDEX(Sheet3!E:E,MATCH(C873,Sheet3!A:A,0)),(G873-10)*10+H873*100)</f>
        <v>2100</v>
      </c>
      <c r="K873" s="10">
        <v>0</v>
      </c>
      <c r="L873" s="10">
        <f>IFERROR(INDEX(Sheet3!G:G,MATCH(C873,Sheet3!A:A,0)),(G873-10)*10+20000)</f>
        <v>22000</v>
      </c>
      <c r="M873" s="10">
        <v>2</v>
      </c>
      <c r="N873" s="10">
        <f>VLOOKUP(M873,Sheet2!I:J,2,0)</f>
        <v>3500</v>
      </c>
      <c r="O873" s="10">
        <v>0</v>
      </c>
      <c r="P873" s="10">
        <f t="shared" ref="P873:P936" si="101">M873</f>
        <v>2</v>
      </c>
      <c r="Q873" s="17">
        <f>IF(G873&gt;300,(G873-10)*10+10+VLOOKUP(I873,Sheet5!E:G,3,FALSE),0)</f>
        <v>0</v>
      </c>
    </row>
    <row r="874" spans="1:17" ht="16.5" customHeight="1">
      <c r="A874" s="10" t="s">
        <v>39</v>
      </c>
      <c r="B874" s="10">
        <f t="shared" si="100"/>
        <v>4218310</v>
      </c>
      <c r="C874" s="10" t="str">
        <f>CONCATENATE(VLOOKUP(I874,Sheet2!$D$2:$F$20,3,FALSE),"：位置",E874)</f>
        <v>热感扫描：位置2</v>
      </c>
      <c r="D874" s="10">
        <v>4</v>
      </c>
      <c r="E874" s="10">
        <v>2</v>
      </c>
      <c r="F874" s="10">
        <v>18</v>
      </c>
      <c r="G874" s="10">
        <v>310</v>
      </c>
      <c r="H874" s="10">
        <v>1</v>
      </c>
      <c r="I874" s="10">
        <v>18</v>
      </c>
      <c r="J874" s="17">
        <f>IFERROR(INDEX(Sheet3!E:E,MATCH(C874,Sheet3!A:A,0)),(G874-10)*10+H874*100)</f>
        <v>3100</v>
      </c>
      <c r="K874" s="10">
        <v>0</v>
      </c>
      <c r="L874" s="10">
        <f>IFERROR(INDEX(Sheet3!G:G,MATCH(C874,Sheet3!A:A,0)),(G874-10)*10+20000)</f>
        <v>23000</v>
      </c>
      <c r="M874" s="10">
        <v>3</v>
      </c>
      <c r="N874" s="10">
        <f>VLOOKUP(M874,Sheet2!I:J,2,0)</f>
        <v>4000</v>
      </c>
      <c r="O874" s="10">
        <v>0</v>
      </c>
      <c r="P874" s="10">
        <f t="shared" si="101"/>
        <v>3</v>
      </c>
      <c r="Q874" s="17">
        <f>IF(G874&gt;300,(G874-10)*10+10+VLOOKUP(I874,Sheet5!E:G,3,FALSE),0)</f>
        <v>3010</v>
      </c>
    </row>
    <row r="875" spans="1:17" ht="16.5" customHeight="1">
      <c r="A875" s="10" t="s">
        <v>39</v>
      </c>
      <c r="B875" s="10">
        <f t="shared" si="100"/>
        <v>4218410</v>
      </c>
      <c r="C875" s="10" t="str">
        <f>CONCATENATE(VLOOKUP(I875,Sheet2!$D$2:$F$20,3,FALSE),"：位置",E875)</f>
        <v>热感扫描：位置2</v>
      </c>
      <c r="D875" s="10">
        <v>4</v>
      </c>
      <c r="E875" s="10">
        <v>2</v>
      </c>
      <c r="F875" s="10">
        <v>18</v>
      </c>
      <c r="G875" s="10">
        <v>410</v>
      </c>
      <c r="H875" s="10">
        <v>1</v>
      </c>
      <c r="I875" s="10">
        <v>18</v>
      </c>
      <c r="J875" s="17">
        <f>IFERROR(INDEX(Sheet3!E:E,MATCH(C875,Sheet3!A:A,0)),(G875-10)*10+H875*100)</f>
        <v>4100</v>
      </c>
      <c r="K875" s="10">
        <v>0</v>
      </c>
      <c r="L875" s="10">
        <f>IFERROR(INDEX(Sheet3!G:G,MATCH(C875,Sheet3!A:A,0)),(G875-10)*10+20000)</f>
        <v>24000</v>
      </c>
      <c r="M875" s="10">
        <v>4</v>
      </c>
      <c r="N875" s="10">
        <f>VLOOKUP(M875,Sheet2!I:J,2,0)</f>
        <v>4500</v>
      </c>
      <c r="O875" s="10">
        <v>0</v>
      </c>
      <c r="P875" s="10">
        <f t="shared" si="101"/>
        <v>4</v>
      </c>
      <c r="Q875" s="17">
        <f>IF(G875&gt;300,(G875-10)*10+10+VLOOKUP(I875,Sheet5!E:G,3,FALSE),0)</f>
        <v>4010</v>
      </c>
    </row>
    <row r="876" spans="1:17" ht="16.5" customHeight="1">
      <c r="A876" s="10" t="s">
        <v>39</v>
      </c>
      <c r="B876" s="10">
        <f t="shared" si="100"/>
        <v>4218510</v>
      </c>
      <c r="C876" s="10" t="str">
        <f>CONCATENATE(VLOOKUP(I876,Sheet2!$D$2:$F$20,3,FALSE),"：位置",E876)</f>
        <v>热感扫描：位置2</v>
      </c>
      <c r="D876" s="10">
        <v>4</v>
      </c>
      <c r="E876" s="10">
        <v>2</v>
      </c>
      <c r="F876" s="10">
        <v>18</v>
      </c>
      <c r="G876" s="10">
        <v>510</v>
      </c>
      <c r="H876" s="10">
        <v>1</v>
      </c>
      <c r="I876" s="10">
        <v>18</v>
      </c>
      <c r="J876" s="17">
        <f>IFERROR(INDEX(Sheet3!E:E,MATCH(C876,Sheet3!A:A,0)),(G876-10)*10+H876*100)</f>
        <v>5100</v>
      </c>
      <c r="K876" s="10">
        <v>0</v>
      </c>
      <c r="L876" s="10">
        <f>IFERROR(INDEX(Sheet3!G:G,MATCH(C876,Sheet3!A:A,0)),(G876-10)*10+20000)</f>
        <v>25000</v>
      </c>
      <c r="M876" s="10">
        <v>5</v>
      </c>
      <c r="N876" s="10">
        <f>VLOOKUP(M876,Sheet2!I:J,2,0)</f>
        <v>5000</v>
      </c>
      <c r="O876" s="10">
        <v>0</v>
      </c>
      <c r="P876" s="10">
        <f t="shared" si="101"/>
        <v>5</v>
      </c>
      <c r="Q876" s="17">
        <f>IF(G876&gt;300,(G876-10)*10+10+VLOOKUP(I876,Sheet5!E:G,3,FALSE),0)</f>
        <v>5010</v>
      </c>
    </row>
    <row r="877" spans="1:17" ht="16.5" customHeight="1">
      <c r="A877" s="10" t="s">
        <v>39</v>
      </c>
      <c r="B877" s="10">
        <f t="shared" si="100"/>
        <v>4318110</v>
      </c>
      <c r="C877" s="10" t="str">
        <f>CONCATENATE(VLOOKUP(I877,Sheet2!$D$2:$F$20,3,FALSE),"：位置",E877)</f>
        <v>热感扫描：位置3</v>
      </c>
      <c r="D877" s="10">
        <v>4</v>
      </c>
      <c r="E877" s="10">
        <v>3</v>
      </c>
      <c r="F877" s="10">
        <v>18</v>
      </c>
      <c r="G877" s="10">
        <v>110</v>
      </c>
      <c r="H877" s="10">
        <v>2</v>
      </c>
      <c r="I877" s="10">
        <v>18</v>
      </c>
      <c r="J877" s="17">
        <f>IFERROR(INDEX(Sheet3!E:E,MATCH(C877,Sheet3!A:A,0)),(G877-10)*10+H877*100)</f>
        <v>1200</v>
      </c>
      <c r="K877" s="10">
        <v>0</v>
      </c>
      <c r="L877" s="10">
        <f>IFERROR(INDEX(Sheet3!G:G,MATCH(C877,Sheet3!A:A,0)),(G877-10)*10+20000)</f>
        <v>21000</v>
      </c>
      <c r="M877" s="10">
        <v>1</v>
      </c>
      <c r="N877" s="10">
        <f>VLOOKUP(M877,Sheet2!I:J,2,0)</f>
        <v>3000</v>
      </c>
      <c r="O877" s="10">
        <v>0</v>
      </c>
      <c r="P877" s="10">
        <f t="shared" si="101"/>
        <v>1</v>
      </c>
      <c r="Q877" s="17">
        <f>IF(G877&gt;300,(G877-10)*10+10+VLOOKUP(I877,Sheet5!E:G,3,FALSE),0)</f>
        <v>0</v>
      </c>
    </row>
    <row r="878" spans="1:17" ht="16.5" customHeight="1">
      <c r="A878" s="10" t="s">
        <v>39</v>
      </c>
      <c r="B878" s="10">
        <f t="shared" si="100"/>
        <v>4318210</v>
      </c>
      <c r="C878" s="10" t="str">
        <f>CONCATENATE(VLOOKUP(I878,Sheet2!$D$2:$F$20,3,FALSE),"：位置",E878)</f>
        <v>热感扫描：位置3</v>
      </c>
      <c r="D878" s="10">
        <v>4</v>
      </c>
      <c r="E878" s="10">
        <v>3</v>
      </c>
      <c r="F878" s="10">
        <v>18</v>
      </c>
      <c r="G878" s="10">
        <v>210</v>
      </c>
      <c r="H878" s="10">
        <v>2</v>
      </c>
      <c r="I878" s="10">
        <v>18</v>
      </c>
      <c r="J878" s="17">
        <f>IFERROR(INDEX(Sheet3!E:E,MATCH(C878,Sheet3!A:A,0)),(G878-10)*10+H878*100)</f>
        <v>2200</v>
      </c>
      <c r="K878" s="10">
        <v>0</v>
      </c>
      <c r="L878" s="10">
        <f>IFERROR(INDEX(Sheet3!G:G,MATCH(C878,Sheet3!A:A,0)),(G878-10)*10+20000)</f>
        <v>22000</v>
      </c>
      <c r="M878" s="10">
        <v>2</v>
      </c>
      <c r="N878" s="10">
        <f>VLOOKUP(M878,Sheet2!I:J,2,0)</f>
        <v>3500</v>
      </c>
      <c r="O878" s="10">
        <v>0</v>
      </c>
      <c r="P878" s="10">
        <f t="shared" si="101"/>
        <v>2</v>
      </c>
      <c r="Q878" s="17">
        <f>IF(G878&gt;300,(G878-10)*10+10+VLOOKUP(I878,Sheet5!E:G,3,FALSE),0)</f>
        <v>0</v>
      </c>
    </row>
    <row r="879" spans="1:17" ht="16.5" customHeight="1">
      <c r="A879" s="10" t="s">
        <v>39</v>
      </c>
      <c r="B879" s="10">
        <f t="shared" si="100"/>
        <v>4318310</v>
      </c>
      <c r="C879" s="10" t="str">
        <f>CONCATENATE(VLOOKUP(I879,Sheet2!$D$2:$F$20,3,FALSE),"：位置",E879)</f>
        <v>热感扫描：位置3</v>
      </c>
      <c r="D879" s="10">
        <v>4</v>
      </c>
      <c r="E879" s="10">
        <v>3</v>
      </c>
      <c r="F879" s="10">
        <v>18</v>
      </c>
      <c r="G879" s="10">
        <v>310</v>
      </c>
      <c r="H879" s="10">
        <v>2</v>
      </c>
      <c r="I879" s="10">
        <v>18</v>
      </c>
      <c r="J879" s="17">
        <f>IFERROR(INDEX(Sheet3!E:E,MATCH(C879,Sheet3!A:A,0)),(G879-10)*10+H879*100)</f>
        <v>3200</v>
      </c>
      <c r="K879" s="10">
        <v>0</v>
      </c>
      <c r="L879" s="10">
        <f>IFERROR(INDEX(Sheet3!G:G,MATCH(C879,Sheet3!A:A,0)),(G879-10)*10+20000)</f>
        <v>23000</v>
      </c>
      <c r="M879" s="10">
        <v>3</v>
      </c>
      <c r="N879" s="10">
        <f>VLOOKUP(M879,Sheet2!I:J,2,0)</f>
        <v>4000</v>
      </c>
      <c r="O879" s="10">
        <v>0</v>
      </c>
      <c r="P879" s="10">
        <f t="shared" si="101"/>
        <v>3</v>
      </c>
      <c r="Q879" s="17">
        <f>IF(G879&gt;300,(G879-10)*10+10+VLOOKUP(I879,Sheet5!E:G,3,FALSE),0)</f>
        <v>3010</v>
      </c>
    </row>
    <row r="880" spans="1:17" ht="16.5" customHeight="1">
      <c r="A880" s="10" t="s">
        <v>39</v>
      </c>
      <c r="B880" s="10">
        <f t="shared" si="100"/>
        <v>4318410</v>
      </c>
      <c r="C880" s="10" t="str">
        <f>CONCATENATE(VLOOKUP(I880,Sheet2!$D$2:$F$20,3,FALSE),"：位置",E880)</f>
        <v>热感扫描：位置3</v>
      </c>
      <c r="D880" s="10">
        <v>4</v>
      </c>
      <c r="E880" s="10">
        <v>3</v>
      </c>
      <c r="F880" s="10">
        <v>18</v>
      </c>
      <c r="G880" s="10">
        <v>410</v>
      </c>
      <c r="H880" s="10">
        <v>2</v>
      </c>
      <c r="I880" s="10">
        <v>18</v>
      </c>
      <c r="J880" s="17">
        <f>IFERROR(INDEX(Sheet3!E:E,MATCH(C880,Sheet3!A:A,0)),(G880-10)*10+H880*100)</f>
        <v>4200</v>
      </c>
      <c r="K880" s="10">
        <v>0</v>
      </c>
      <c r="L880" s="10">
        <f>IFERROR(INDEX(Sheet3!G:G,MATCH(C880,Sheet3!A:A,0)),(G880-10)*10+20000)</f>
        <v>24000</v>
      </c>
      <c r="M880" s="10">
        <v>4</v>
      </c>
      <c r="N880" s="10">
        <f>VLOOKUP(M880,Sheet2!I:J,2,0)</f>
        <v>4500</v>
      </c>
      <c r="O880" s="10">
        <v>0</v>
      </c>
      <c r="P880" s="10">
        <f t="shared" si="101"/>
        <v>4</v>
      </c>
      <c r="Q880" s="17">
        <f>IF(G880&gt;300,(G880-10)*10+10+VLOOKUP(I880,Sheet5!E:G,3,FALSE),0)</f>
        <v>4010</v>
      </c>
    </row>
    <row r="881" spans="1:17" ht="16.5" customHeight="1">
      <c r="A881" s="10" t="s">
        <v>39</v>
      </c>
      <c r="B881" s="10">
        <f t="shared" si="100"/>
        <v>4318510</v>
      </c>
      <c r="C881" s="10" t="str">
        <f>CONCATENATE(VLOOKUP(I881,Sheet2!$D$2:$F$20,3,FALSE),"：位置",E881)</f>
        <v>热感扫描：位置3</v>
      </c>
      <c r="D881" s="10">
        <v>4</v>
      </c>
      <c r="E881" s="10">
        <v>3</v>
      </c>
      <c r="F881" s="10">
        <v>18</v>
      </c>
      <c r="G881" s="10">
        <v>510</v>
      </c>
      <c r="H881" s="10">
        <v>2</v>
      </c>
      <c r="I881" s="10">
        <v>18</v>
      </c>
      <c r="J881" s="17">
        <f>IFERROR(INDEX(Sheet3!E:E,MATCH(C881,Sheet3!A:A,0)),(G881-10)*10+H881*100)</f>
        <v>5200</v>
      </c>
      <c r="K881" s="10">
        <v>0</v>
      </c>
      <c r="L881" s="10">
        <f>IFERROR(INDEX(Sheet3!G:G,MATCH(C881,Sheet3!A:A,0)),(G881-10)*10+20000)</f>
        <v>25000</v>
      </c>
      <c r="M881" s="10">
        <v>5</v>
      </c>
      <c r="N881" s="10">
        <f>VLOOKUP(M881,Sheet2!I:J,2,0)</f>
        <v>5000</v>
      </c>
      <c r="O881" s="10">
        <v>0</v>
      </c>
      <c r="P881" s="10">
        <f t="shared" si="101"/>
        <v>5</v>
      </c>
      <c r="Q881" s="17">
        <f>IF(G881&gt;300,(G881-10)*10+10+VLOOKUP(I881,Sheet5!E:G,3,FALSE),0)</f>
        <v>5010</v>
      </c>
    </row>
    <row r="882" spans="1:17" ht="16.5" customHeight="1">
      <c r="A882" s="10" t="s">
        <v>39</v>
      </c>
      <c r="B882" s="10">
        <f t="shared" si="100"/>
        <v>4418110</v>
      </c>
      <c r="C882" s="10" t="str">
        <f>CONCATENATE(VLOOKUP(I882,Sheet2!$D$2:$F$20,3,FALSE),"：位置",E882)</f>
        <v>热感扫描：位置4</v>
      </c>
      <c r="D882" s="10">
        <v>4</v>
      </c>
      <c r="E882" s="10">
        <v>4</v>
      </c>
      <c r="F882" s="10">
        <v>18</v>
      </c>
      <c r="G882" s="10">
        <v>110</v>
      </c>
      <c r="H882" s="10">
        <v>3</v>
      </c>
      <c r="I882" s="10">
        <v>18</v>
      </c>
      <c r="J882" s="17">
        <f>IFERROR(INDEX(Sheet3!E:E,MATCH(C882,Sheet3!A:A,0)),(G882-10)*10+H882*100)</f>
        <v>1300</v>
      </c>
      <c r="K882" s="10">
        <v>0</v>
      </c>
      <c r="L882" s="10">
        <f>IFERROR(INDEX(Sheet3!G:G,MATCH(C882,Sheet3!A:A,0)),(G882-10)*10+20000)</f>
        <v>21000</v>
      </c>
      <c r="M882" s="10">
        <v>1</v>
      </c>
      <c r="N882" s="10">
        <f>VLOOKUP(M882,Sheet2!I:J,2,0)</f>
        <v>3000</v>
      </c>
      <c r="O882" s="10">
        <v>0</v>
      </c>
      <c r="P882" s="10">
        <f t="shared" si="101"/>
        <v>1</v>
      </c>
      <c r="Q882" s="17">
        <f>IF(G882&gt;300,(G882-10)*10+10+VLOOKUP(I882,Sheet5!E:G,3,FALSE),0)</f>
        <v>0</v>
      </c>
    </row>
    <row r="883" spans="1:17" ht="16.5" customHeight="1">
      <c r="A883" s="10" t="s">
        <v>39</v>
      </c>
      <c r="B883" s="10">
        <f t="shared" si="100"/>
        <v>4418210</v>
      </c>
      <c r="C883" s="10" t="str">
        <f>CONCATENATE(VLOOKUP(I883,Sheet2!$D$2:$F$20,3,FALSE),"：位置",E883)</f>
        <v>热感扫描：位置4</v>
      </c>
      <c r="D883" s="10">
        <v>4</v>
      </c>
      <c r="E883" s="10">
        <v>4</v>
      </c>
      <c r="F883" s="10">
        <v>18</v>
      </c>
      <c r="G883" s="10">
        <v>210</v>
      </c>
      <c r="H883" s="10">
        <v>3</v>
      </c>
      <c r="I883" s="10">
        <v>18</v>
      </c>
      <c r="J883" s="17">
        <f>IFERROR(INDEX(Sheet3!E:E,MATCH(C883,Sheet3!A:A,0)),(G883-10)*10+H883*100)</f>
        <v>2300</v>
      </c>
      <c r="K883" s="10">
        <v>0</v>
      </c>
      <c r="L883" s="10">
        <f>IFERROR(INDEX(Sheet3!G:G,MATCH(C883,Sheet3!A:A,0)),(G883-10)*10+20000)</f>
        <v>22000</v>
      </c>
      <c r="M883" s="10">
        <v>2</v>
      </c>
      <c r="N883" s="10">
        <f>VLOOKUP(M883,Sheet2!I:J,2,0)</f>
        <v>3500</v>
      </c>
      <c r="O883" s="10">
        <v>0</v>
      </c>
      <c r="P883" s="10">
        <f t="shared" si="101"/>
        <v>2</v>
      </c>
      <c r="Q883" s="17">
        <f>IF(G883&gt;300,(G883-10)*10+10+VLOOKUP(I883,Sheet5!E:G,3,FALSE),0)</f>
        <v>0</v>
      </c>
    </row>
    <row r="884" spans="1:17" ht="16.5" customHeight="1">
      <c r="A884" s="10" t="s">
        <v>39</v>
      </c>
      <c r="B884" s="10">
        <f t="shared" si="100"/>
        <v>4418310</v>
      </c>
      <c r="C884" s="10" t="str">
        <f>CONCATENATE(VLOOKUP(I884,Sheet2!$D$2:$F$20,3,FALSE),"：位置",E884)</f>
        <v>热感扫描：位置4</v>
      </c>
      <c r="D884" s="10">
        <v>4</v>
      </c>
      <c r="E884" s="10">
        <v>4</v>
      </c>
      <c r="F884" s="10">
        <v>18</v>
      </c>
      <c r="G884" s="10">
        <v>310</v>
      </c>
      <c r="H884" s="10">
        <v>3</v>
      </c>
      <c r="I884" s="10">
        <v>18</v>
      </c>
      <c r="J884" s="17">
        <f>IFERROR(INDEX(Sheet3!E:E,MATCH(C884,Sheet3!A:A,0)),(G884-10)*10+H884*100)</f>
        <v>3300</v>
      </c>
      <c r="K884" s="10">
        <v>0</v>
      </c>
      <c r="L884" s="10">
        <f>IFERROR(INDEX(Sheet3!G:G,MATCH(C884,Sheet3!A:A,0)),(G884-10)*10+20000)</f>
        <v>23000</v>
      </c>
      <c r="M884" s="10">
        <v>3</v>
      </c>
      <c r="N884" s="10">
        <f>VLOOKUP(M884,Sheet2!I:J,2,0)</f>
        <v>4000</v>
      </c>
      <c r="O884" s="10">
        <v>0</v>
      </c>
      <c r="P884" s="10">
        <f t="shared" si="101"/>
        <v>3</v>
      </c>
      <c r="Q884" s="17">
        <f>IF(G884&gt;300,(G884-10)*10+10+VLOOKUP(I884,Sheet5!E:G,3,FALSE),0)</f>
        <v>3010</v>
      </c>
    </row>
    <row r="885" spans="1:17" ht="16.5" customHeight="1">
      <c r="A885" s="10" t="s">
        <v>39</v>
      </c>
      <c r="B885" s="10">
        <f t="shared" si="100"/>
        <v>4418410</v>
      </c>
      <c r="C885" s="10" t="str">
        <f>CONCATENATE(VLOOKUP(I885,Sheet2!$D$2:$F$20,3,FALSE),"：位置",E885)</f>
        <v>热感扫描：位置4</v>
      </c>
      <c r="D885" s="10">
        <v>4</v>
      </c>
      <c r="E885" s="10">
        <v>4</v>
      </c>
      <c r="F885" s="10">
        <v>18</v>
      </c>
      <c r="G885" s="10">
        <v>410</v>
      </c>
      <c r="H885" s="10">
        <v>3</v>
      </c>
      <c r="I885" s="10">
        <v>18</v>
      </c>
      <c r="J885" s="17">
        <f>IFERROR(INDEX(Sheet3!E:E,MATCH(C885,Sheet3!A:A,0)),(G885-10)*10+H885*100)</f>
        <v>4300</v>
      </c>
      <c r="K885" s="10">
        <v>0</v>
      </c>
      <c r="L885" s="10">
        <f>IFERROR(INDEX(Sheet3!G:G,MATCH(C885,Sheet3!A:A,0)),(G885-10)*10+20000)</f>
        <v>24000</v>
      </c>
      <c r="M885" s="10">
        <v>4</v>
      </c>
      <c r="N885" s="10">
        <f>VLOOKUP(M885,Sheet2!I:J,2,0)</f>
        <v>4500</v>
      </c>
      <c r="O885" s="10">
        <v>0</v>
      </c>
      <c r="P885" s="10">
        <f t="shared" si="101"/>
        <v>4</v>
      </c>
      <c r="Q885" s="17">
        <f>IF(G885&gt;300,(G885-10)*10+10+VLOOKUP(I885,Sheet5!E:G,3,FALSE),0)</f>
        <v>4010</v>
      </c>
    </row>
    <row r="886" spans="1:17" ht="16.5" customHeight="1">
      <c r="A886" s="10" t="s">
        <v>39</v>
      </c>
      <c r="B886" s="10">
        <f t="shared" si="100"/>
        <v>4418510</v>
      </c>
      <c r="C886" s="10" t="str">
        <f>CONCATENATE(VLOOKUP(I886,Sheet2!$D$2:$F$20,3,FALSE),"：位置",E886)</f>
        <v>热感扫描：位置4</v>
      </c>
      <c r="D886" s="10">
        <v>4</v>
      </c>
      <c r="E886" s="10">
        <v>4</v>
      </c>
      <c r="F886" s="10">
        <v>18</v>
      </c>
      <c r="G886" s="10">
        <v>510</v>
      </c>
      <c r="H886" s="10">
        <v>3</v>
      </c>
      <c r="I886" s="10">
        <v>18</v>
      </c>
      <c r="J886" s="17">
        <f>IFERROR(INDEX(Sheet3!E:E,MATCH(C886,Sheet3!A:A,0)),(G886-10)*10+H886*100)</f>
        <v>5300</v>
      </c>
      <c r="K886" s="10">
        <v>0</v>
      </c>
      <c r="L886" s="10">
        <f>IFERROR(INDEX(Sheet3!G:G,MATCH(C886,Sheet3!A:A,0)),(G886-10)*10+20000)</f>
        <v>25000</v>
      </c>
      <c r="M886" s="10">
        <v>5</v>
      </c>
      <c r="N886" s="10">
        <f>VLOOKUP(M886,Sheet2!I:J,2,0)</f>
        <v>5000</v>
      </c>
      <c r="O886" s="10">
        <v>0</v>
      </c>
      <c r="P886" s="10">
        <f t="shared" si="101"/>
        <v>5</v>
      </c>
      <c r="Q886" s="17">
        <f>IF(G886&gt;300,(G886-10)*10+10+VLOOKUP(I886,Sheet5!E:G,3,FALSE),0)</f>
        <v>5010</v>
      </c>
    </row>
    <row r="887" spans="1:17" ht="16.5" customHeight="1">
      <c r="A887" s="10" t="s">
        <v>39</v>
      </c>
      <c r="B887" s="10">
        <f t="shared" si="100"/>
        <v>4219110</v>
      </c>
      <c r="C887" s="10" t="str">
        <f>CONCATENATE(VLOOKUP(I887,Sheet2!$D$2:$F$20,3,FALSE),"：位置",E887)</f>
        <v>意念冠冕：位置2</v>
      </c>
      <c r="D887" s="10">
        <v>4</v>
      </c>
      <c r="E887" s="10">
        <v>2</v>
      </c>
      <c r="F887" s="10">
        <v>19</v>
      </c>
      <c r="G887" s="10">
        <v>110</v>
      </c>
      <c r="H887" s="10">
        <v>1</v>
      </c>
      <c r="I887" s="10">
        <v>19</v>
      </c>
      <c r="J887" s="17">
        <f>IFERROR(INDEX(Sheet3!E:E,MATCH(C887,Sheet3!A:A,0)),(G887-10)*10+H887*100)</f>
        <v>1100</v>
      </c>
      <c r="K887" s="10">
        <v>0</v>
      </c>
      <c r="L887" s="10">
        <f>IFERROR(INDEX(Sheet3!G:G,MATCH(C887,Sheet3!A:A,0)),(G887-10)*10+20000)</f>
        <v>21000</v>
      </c>
      <c r="M887" s="10">
        <v>1</v>
      </c>
      <c r="N887" s="10">
        <f>VLOOKUP(M887,Sheet2!I:J,2,0)</f>
        <v>3000</v>
      </c>
      <c r="O887" s="10">
        <v>0</v>
      </c>
      <c r="P887" s="10">
        <f t="shared" si="101"/>
        <v>1</v>
      </c>
      <c r="Q887" s="17">
        <f>IF(G887&gt;300,(G887-10)*10+10+VLOOKUP(I887,Sheet5!E:G,3,FALSE),0)</f>
        <v>0</v>
      </c>
    </row>
    <row r="888" spans="1:17" ht="16.5" customHeight="1">
      <c r="A888" s="10" t="s">
        <v>39</v>
      </c>
      <c r="B888" s="10">
        <f t="shared" si="100"/>
        <v>4219210</v>
      </c>
      <c r="C888" s="10" t="str">
        <f>CONCATENATE(VLOOKUP(I888,Sheet2!$D$2:$F$20,3,FALSE),"：位置",E888)</f>
        <v>意念冠冕：位置2</v>
      </c>
      <c r="D888" s="10">
        <v>4</v>
      </c>
      <c r="E888" s="10">
        <v>2</v>
      </c>
      <c r="F888" s="10">
        <v>19</v>
      </c>
      <c r="G888" s="10">
        <v>210</v>
      </c>
      <c r="H888" s="10">
        <v>1</v>
      </c>
      <c r="I888" s="10">
        <v>19</v>
      </c>
      <c r="J888" s="17">
        <f>IFERROR(INDEX(Sheet3!E:E,MATCH(C888,Sheet3!A:A,0)),(G888-10)*10+H888*100)</f>
        <v>2100</v>
      </c>
      <c r="K888" s="10">
        <v>0</v>
      </c>
      <c r="L888" s="10">
        <f>IFERROR(INDEX(Sheet3!G:G,MATCH(C888,Sheet3!A:A,0)),(G888-10)*10+20000)</f>
        <v>22000</v>
      </c>
      <c r="M888" s="10">
        <v>2</v>
      </c>
      <c r="N888" s="10">
        <f>VLOOKUP(M888,Sheet2!I:J,2,0)</f>
        <v>3500</v>
      </c>
      <c r="O888" s="10">
        <v>0</v>
      </c>
      <c r="P888" s="10">
        <f t="shared" si="101"/>
        <v>2</v>
      </c>
      <c r="Q888" s="17">
        <f>IF(G888&gt;300,(G888-10)*10+10+VLOOKUP(I888,Sheet5!E:G,3,FALSE),0)</f>
        <v>0</v>
      </c>
    </row>
    <row r="889" spans="1:17" ht="16.5" customHeight="1">
      <c r="A889" s="10" t="s">
        <v>39</v>
      </c>
      <c r="B889" s="10">
        <f t="shared" si="100"/>
        <v>4219310</v>
      </c>
      <c r="C889" s="10" t="str">
        <f>CONCATENATE(VLOOKUP(I889,Sheet2!$D$2:$F$20,3,FALSE),"：位置",E889)</f>
        <v>意念冠冕：位置2</v>
      </c>
      <c r="D889" s="10">
        <v>4</v>
      </c>
      <c r="E889" s="10">
        <v>2</v>
      </c>
      <c r="F889" s="10">
        <v>19</v>
      </c>
      <c r="G889" s="10">
        <v>310</v>
      </c>
      <c r="H889" s="10">
        <v>1</v>
      </c>
      <c r="I889" s="10">
        <v>19</v>
      </c>
      <c r="J889" s="17">
        <f>IFERROR(INDEX(Sheet3!E:E,MATCH(C889,Sheet3!A:A,0)),(G889-10)*10+H889*100)</f>
        <v>3100</v>
      </c>
      <c r="K889" s="10">
        <v>0</v>
      </c>
      <c r="L889" s="10">
        <f>IFERROR(INDEX(Sheet3!G:G,MATCH(C889,Sheet3!A:A,0)),(G889-10)*10+20000)</f>
        <v>23000</v>
      </c>
      <c r="M889" s="10">
        <v>3</v>
      </c>
      <c r="N889" s="10">
        <f>VLOOKUP(M889,Sheet2!I:J,2,0)</f>
        <v>4000</v>
      </c>
      <c r="O889" s="10">
        <v>0</v>
      </c>
      <c r="P889" s="10">
        <f t="shared" si="101"/>
        <v>3</v>
      </c>
      <c r="Q889" s="17">
        <f>IF(G889&gt;300,(G889-10)*10+10+VLOOKUP(I889,Sheet5!E:G,3,FALSE),0)</f>
        <v>3010</v>
      </c>
    </row>
    <row r="890" spans="1:17" ht="16.5" customHeight="1">
      <c r="A890" s="10" t="s">
        <v>39</v>
      </c>
      <c r="B890" s="10">
        <f t="shared" si="100"/>
        <v>4219410</v>
      </c>
      <c r="C890" s="10" t="str">
        <f>CONCATENATE(VLOOKUP(I890,Sheet2!$D$2:$F$20,3,FALSE),"：位置",E890)</f>
        <v>意念冠冕：位置2</v>
      </c>
      <c r="D890" s="10">
        <v>4</v>
      </c>
      <c r="E890" s="10">
        <v>2</v>
      </c>
      <c r="F890" s="10">
        <v>19</v>
      </c>
      <c r="G890" s="10">
        <v>410</v>
      </c>
      <c r="H890" s="10">
        <v>1</v>
      </c>
      <c r="I890" s="10">
        <v>19</v>
      </c>
      <c r="J890" s="17">
        <f>IFERROR(INDEX(Sheet3!E:E,MATCH(C890,Sheet3!A:A,0)),(G890-10)*10+H890*100)</f>
        <v>4100</v>
      </c>
      <c r="K890" s="10">
        <v>0</v>
      </c>
      <c r="L890" s="10">
        <f>IFERROR(INDEX(Sheet3!G:G,MATCH(C890,Sheet3!A:A,0)),(G890-10)*10+20000)</f>
        <v>24000</v>
      </c>
      <c r="M890" s="10">
        <v>4</v>
      </c>
      <c r="N890" s="10">
        <f>VLOOKUP(M890,Sheet2!I:J,2,0)</f>
        <v>4500</v>
      </c>
      <c r="O890" s="10">
        <v>0</v>
      </c>
      <c r="P890" s="10">
        <f t="shared" si="101"/>
        <v>4</v>
      </c>
      <c r="Q890" s="17">
        <f>IF(G890&gt;300,(G890-10)*10+10+VLOOKUP(I890,Sheet5!E:G,3,FALSE),0)</f>
        <v>4010</v>
      </c>
    </row>
    <row r="891" spans="1:17" ht="16.5" customHeight="1">
      <c r="A891" s="10" t="s">
        <v>39</v>
      </c>
      <c r="B891" s="10">
        <f t="shared" si="100"/>
        <v>4219510</v>
      </c>
      <c r="C891" s="10" t="str">
        <f>CONCATENATE(VLOOKUP(I891,Sheet2!$D$2:$F$20,3,FALSE),"：位置",E891)</f>
        <v>意念冠冕：位置2</v>
      </c>
      <c r="D891" s="10">
        <v>4</v>
      </c>
      <c r="E891" s="10">
        <v>2</v>
      </c>
      <c r="F891" s="10">
        <v>19</v>
      </c>
      <c r="G891" s="10">
        <v>510</v>
      </c>
      <c r="H891" s="10">
        <v>1</v>
      </c>
      <c r="I891" s="10">
        <v>19</v>
      </c>
      <c r="J891" s="17">
        <f>IFERROR(INDEX(Sheet3!E:E,MATCH(C891,Sheet3!A:A,0)),(G891-10)*10+H891*100)</f>
        <v>5100</v>
      </c>
      <c r="K891" s="10">
        <v>0</v>
      </c>
      <c r="L891" s="10">
        <f>IFERROR(INDEX(Sheet3!G:G,MATCH(C891,Sheet3!A:A,0)),(G891-10)*10+20000)</f>
        <v>25000</v>
      </c>
      <c r="M891" s="10">
        <v>5</v>
      </c>
      <c r="N891" s="10">
        <f>VLOOKUP(M891,Sheet2!I:J,2,0)</f>
        <v>5000</v>
      </c>
      <c r="O891" s="10">
        <v>0</v>
      </c>
      <c r="P891" s="10">
        <f t="shared" si="101"/>
        <v>5</v>
      </c>
      <c r="Q891" s="17">
        <f>IF(G891&gt;300,(G891-10)*10+10+VLOOKUP(I891,Sheet5!E:G,3,FALSE),0)</f>
        <v>5010</v>
      </c>
    </row>
    <row r="892" spans="1:17" ht="16.5" customHeight="1">
      <c r="A892" s="10" t="s">
        <v>39</v>
      </c>
      <c r="B892" s="10">
        <f t="shared" si="100"/>
        <v>4319110</v>
      </c>
      <c r="C892" s="10" t="str">
        <f>CONCATENATE(VLOOKUP(I892,Sheet2!$D$2:$F$20,3,FALSE),"：位置",E892)</f>
        <v>意念冠冕：位置3</v>
      </c>
      <c r="D892" s="10">
        <v>4</v>
      </c>
      <c r="E892" s="10">
        <v>3</v>
      </c>
      <c r="F892" s="10">
        <v>19</v>
      </c>
      <c r="G892" s="10">
        <v>110</v>
      </c>
      <c r="H892" s="10">
        <v>2</v>
      </c>
      <c r="I892" s="10">
        <v>19</v>
      </c>
      <c r="J892" s="17">
        <f>IFERROR(INDEX(Sheet3!E:E,MATCH(C892,Sheet3!A:A,0)),(G892-10)*10+H892*100)</f>
        <v>1200</v>
      </c>
      <c r="K892" s="10">
        <v>0</v>
      </c>
      <c r="L892" s="10">
        <f>IFERROR(INDEX(Sheet3!G:G,MATCH(C892,Sheet3!A:A,0)),(G892-10)*10+20000)</f>
        <v>21000</v>
      </c>
      <c r="M892" s="10">
        <v>1</v>
      </c>
      <c r="N892" s="10">
        <f>VLOOKUP(M892,Sheet2!I:J,2,0)</f>
        <v>3000</v>
      </c>
      <c r="O892" s="10">
        <v>0</v>
      </c>
      <c r="P892" s="10">
        <f t="shared" si="101"/>
        <v>1</v>
      </c>
      <c r="Q892" s="17">
        <f>IF(G892&gt;300,(G892-10)*10+10+VLOOKUP(I892,Sheet5!E:G,3,FALSE),0)</f>
        <v>0</v>
      </c>
    </row>
    <row r="893" spans="1:17" ht="16.5" customHeight="1">
      <c r="A893" s="10" t="s">
        <v>39</v>
      </c>
      <c r="B893" s="10">
        <f t="shared" si="100"/>
        <v>4319210</v>
      </c>
      <c r="C893" s="10" t="str">
        <f>CONCATENATE(VLOOKUP(I893,Sheet2!$D$2:$F$20,3,FALSE),"：位置",E893)</f>
        <v>意念冠冕：位置3</v>
      </c>
      <c r="D893" s="10">
        <v>4</v>
      </c>
      <c r="E893" s="10">
        <v>3</v>
      </c>
      <c r="F893" s="10">
        <v>19</v>
      </c>
      <c r="G893" s="10">
        <v>210</v>
      </c>
      <c r="H893" s="10">
        <v>2</v>
      </c>
      <c r="I893" s="10">
        <v>19</v>
      </c>
      <c r="J893" s="17">
        <f>IFERROR(INDEX(Sheet3!E:E,MATCH(C893,Sheet3!A:A,0)),(G893-10)*10+H893*100)</f>
        <v>2200</v>
      </c>
      <c r="K893" s="10">
        <v>0</v>
      </c>
      <c r="L893" s="10">
        <f>IFERROR(INDEX(Sheet3!G:G,MATCH(C893,Sheet3!A:A,0)),(G893-10)*10+20000)</f>
        <v>22000</v>
      </c>
      <c r="M893" s="10">
        <v>2</v>
      </c>
      <c r="N893" s="10">
        <f>VLOOKUP(M893,Sheet2!I:J,2,0)</f>
        <v>3500</v>
      </c>
      <c r="O893" s="10">
        <v>0</v>
      </c>
      <c r="P893" s="10">
        <f t="shared" si="101"/>
        <v>2</v>
      </c>
      <c r="Q893" s="17">
        <f>IF(G893&gt;300,(G893-10)*10+10+VLOOKUP(I893,Sheet5!E:G,3,FALSE),0)</f>
        <v>0</v>
      </c>
    </row>
    <row r="894" spans="1:17" ht="16.5" customHeight="1">
      <c r="A894" s="10" t="s">
        <v>39</v>
      </c>
      <c r="B894" s="10">
        <f t="shared" si="100"/>
        <v>4319310</v>
      </c>
      <c r="C894" s="10" t="str">
        <f>CONCATENATE(VLOOKUP(I894,Sheet2!$D$2:$F$20,3,FALSE),"：位置",E894)</f>
        <v>意念冠冕：位置3</v>
      </c>
      <c r="D894" s="10">
        <v>4</v>
      </c>
      <c r="E894" s="10">
        <v>3</v>
      </c>
      <c r="F894" s="10">
        <v>19</v>
      </c>
      <c r="G894" s="10">
        <v>310</v>
      </c>
      <c r="H894" s="10">
        <v>2</v>
      </c>
      <c r="I894" s="10">
        <v>19</v>
      </c>
      <c r="J894" s="17">
        <f>IFERROR(INDEX(Sheet3!E:E,MATCH(C894,Sheet3!A:A,0)),(G894-10)*10+H894*100)</f>
        <v>3200</v>
      </c>
      <c r="K894" s="10">
        <v>0</v>
      </c>
      <c r="L894" s="10">
        <f>IFERROR(INDEX(Sheet3!G:G,MATCH(C894,Sheet3!A:A,0)),(G894-10)*10+20000)</f>
        <v>23000</v>
      </c>
      <c r="M894" s="10">
        <v>3</v>
      </c>
      <c r="N894" s="10">
        <f>VLOOKUP(M894,Sheet2!I:J,2,0)</f>
        <v>4000</v>
      </c>
      <c r="O894" s="10">
        <v>0</v>
      </c>
      <c r="P894" s="10">
        <f t="shared" si="101"/>
        <v>3</v>
      </c>
      <c r="Q894" s="17">
        <f>IF(G894&gt;300,(G894-10)*10+10+VLOOKUP(I894,Sheet5!E:G,3,FALSE),0)</f>
        <v>3010</v>
      </c>
    </row>
    <row r="895" spans="1:17" ht="16.5" customHeight="1">
      <c r="A895" s="10" t="s">
        <v>39</v>
      </c>
      <c r="B895" s="10">
        <f t="shared" si="100"/>
        <v>4319410</v>
      </c>
      <c r="C895" s="10" t="str">
        <f>CONCATENATE(VLOOKUP(I895,Sheet2!$D$2:$F$20,3,FALSE),"：位置",E895)</f>
        <v>意念冠冕：位置3</v>
      </c>
      <c r="D895" s="10">
        <v>4</v>
      </c>
      <c r="E895" s="10">
        <v>3</v>
      </c>
      <c r="F895" s="10">
        <v>19</v>
      </c>
      <c r="G895" s="10">
        <v>410</v>
      </c>
      <c r="H895" s="10">
        <v>2</v>
      </c>
      <c r="I895" s="10">
        <v>19</v>
      </c>
      <c r="J895" s="17">
        <f>IFERROR(INDEX(Sheet3!E:E,MATCH(C895,Sheet3!A:A,0)),(G895-10)*10+H895*100)</f>
        <v>4200</v>
      </c>
      <c r="K895" s="10">
        <v>0</v>
      </c>
      <c r="L895" s="10">
        <f>IFERROR(INDEX(Sheet3!G:G,MATCH(C895,Sheet3!A:A,0)),(G895-10)*10+20000)</f>
        <v>24000</v>
      </c>
      <c r="M895" s="10">
        <v>4</v>
      </c>
      <c r="N895" s="10">
        <f>VLOOKUP(M895,Sheet2!I:J,2,0)</f>
        <v>4500</v>
      </c>
      <c r="O895" s="10">
        <v>0</v>
      </c>
      <c r="P895" s="10">
        <f t="shared" si="101"/>
        <v>4</v>
      </c>
      <c r="Q895" s="17">
        <f>IF(G895&gt;300,(G895-10)*10+10+VLOOKUP(I895,Sheet5!E:G,3,FALSE),0)</f>
        <v>4010</v>
      </c>
    </row>
    <row r="896" spans="1:17" ht="16.5" customHeight="1">
      <c r="A896" s="10" t="s">
        <v>39</v>
      </c>
      <c r="B896" s="10">
        <f t="shared" si="100"/>
        <v>4319510</v>
      </c>
      <c r="C896" s="10" t="str">
        <f>CONCATENATE(VLOOKUP(I896,Sheet2!$D$2:$F$20,3,FALSE),"：位置",E896)</f>
        <v>意念冠冕：位置3</v>
      </c>
      <c r="D896" s="10">
        <v>4</v>
      </c>
      <c r="E896" s="10">
        <v>3</v>
      </c>
      <c r="F896" s="10">
        <v>19</v>
      </c>
      <c r="G896" s="10">
        <v>510</v>
      </c>
      <c r="H896" s="10">
        <v>2</v>
      </c>
      <c r="I896" s="10">
        <v>19</v>
      </c>
      <c r="J896" s="17">
        <f>IFERROR(INDEX(Sheet3!E:E,MATCH(C896,Sheet3!A:A,0)),(G896-10)*10+H896*100)</f>
        <v>5200</v>
      </c>
      <c r="K896" s="10">
        <v>0</v>
      </c>
      <c r="L896" s="10">
        <f>IFERROR(INDEX(Sheet3!G:G,MATCH(C896,Sheet3!A:A,0)),(G896-10)*10+20000)</f>
        <v>25000</v>
      </c>
      <c r="M896" s="10">
        <v>5</v>
      </c>
      <c r="N896" s="10">
        <f>VLOOKUP(M896,Sheet2!I:J,2,0)</f>
        <v>5000</v>
      </c>
      <c r="O896" s="10">
        <v>0</v>
      </c>
      <c r="P896" s="10">
        <f t="shared" si="101"/>
        <v>5</v>
      </c>
      <c r="Q896" s="17">
        <f>IF(G896&gt;300,(G896-10)*10+10+VLOOKUP(I896,Sheet5!E:G,3,FALSE),0)</f>
        <v>5010</v>
      </c>
    </row>
    <row r="897" spans="1:17" ht="16.5" customHeight="1">
      <c r="A897" s="10" t="s">
        <v>39</v>
      </c>
      <c r="B897" s="10">
        <f t="shared" si="100"/>
        <v>4419110</v>
      </c>
      <c r="C897" s="10" t="str">
        <f>CONCATENATE(VLOOKUP(I897,Sheet2!$D$2:$F$20,3,FALSE),"：位置",E897)</f>
        <v>意念冠冕：位置4</v>
      </c>
      <c r="D897" s="10">
        <v>4</v>
      </c>
      <c r="E897" s="10">
        <v>4</v>
      </c>
      <c r="F897" s="10">
        <v>19</v>
      </c>
      <c r="G897" s="10">
        <v>110</v>
      </c>
      <c r="H897" s="10">
        <v>3</v>
      </c>
      <c r="I897" s="10">
        <v>19</v>
      </c>
      <c r="J897" s="17">
        <f>IFERROR(INDEX(Sheet3!E:E,MATCH(C897,Sheet3!A:A,0)),(G897-10)*10+H897*100)</f>
        <v>1300</v>
      </c>
      <c r="K897" s="10">
        <v>0</v>
      </c>
      <c r="L897" s="10">
        <f>IFERROR(INDEX(Sheet3!G:G,MATCH(C897,Sheet3!A:A,0)),(G897-10)*10+20000)</f>
        <v>21000</v>
      </c>
      <c r="M897" s="10">
        <v>1</v>
      </c>
      <c r="N897" s="10">
        <f>VLOOKUP(M897,Sheet2!I:J,2,0)</f>
        <v>3000</v>
      </c>
      <c r="O897" s="10">
        <v>0</v>
      </c>
      <c r="P897" s="10">
        <f t="shared" si="101"/>
        <v>1</v>
      </c>
      <c r="Q897" s="17">
        <f>IF(G897&gt;300,(G897-10)*10+10+VLOOKUP(I897,Sheet5!E:G,3,FALSE),0)</f>
        <v>0</v>
      </c>
    </row>
    <row r="898" spans="1:17" ht="16.5" customHeight="1">
      <c r="A898" s="10" t="s">
        <v>39</v>
      </c>
      <c r="B898" s="10">
        <f t="shared" si="100"/>
        <v>4419210</v>
      </c>
      <c r="C898" s="10" t="str">
        <f>CONCATENATE(VLOOKUP(I898,Sheet2!$D$2:$F$20,3,FALSE),"：位置",E898)</f>
        <v>意念冠冕：位置4</v>
      </c>
      <c r="D898" s="10">
        <v>4</v>
      </c>
      <c r="E898" s="10">
        <v>4</v>
      </c>
      <c r="F898" s="10">
        <v>19</v>
      </c>
      <c r="G898" s="10">
        <v>210</v>
      </c>
      <c r="H898" s="10">
        <v>3</v>
      </c>
      <c r="I898" s="10">
        <v>19</v>
      </c>
      <c r="J898" s="17">
        <f>IFERROR(INDEX(Sheet3!E:E,MATCH(C898,Sheet3!A:A,0)),(G898-10)*10+H898*100)</f>
        <v>2300</v>
      </c>
      <c r="K898" s="10">
        <v>0</v>
      </c>
      <c r="L898" s="10">
        <f>IFERROR(INDEX(Sheet3!G:G,MATCH(C898,Sheet3!A:A,0)),(G898-10)*10+20000)</f>
        <v>22000</v>
      </c>
      <c r="M898" s="10">
        <v>2</v>
      </c>
      <c r="N898" s="10">
        <f>VLOOKUP(M898,Sheet2!I:J,2,0)</f>
        <v>3500</v>
      </c>
      <c r="O898" s="10">
        <v>0</v>
      </c>
      <c r="P898" s="10">
        <f t="shared" si="101"/>
        <v>2</v>
      </c>
      <c r="Q898" s="17">
        <f>IF(G898&gt;300,(G898-10)*10+10+VLOOKUP(I898,Sheet5!E:G,3,FALSE),0)</f>
        <v>0</v>
      </c>
    </row>
    <row r="899" spans="1:17" ht="16.5" customHeight="1">
      <c r="A899" s="10" t="s">
        <v>39</v>
      </c>
      <c r="B899" s="10">
        <f t="shared" si="100"/>
        <v>4419310</v>
      </c>
      <c r="C899" s="10" t="str">
        <f>CONCATENATE(VLOOKUP(I899,Sheet2!$D$2:$F$20,3,FALSE),"：位置",E899)</f>
        <v>意念冠冕：位置4</v>
      </c>
      <c r="D899" s="10">
        <v>4</v>
      </c>
      <c r="E899" s="10">
        <v>4</v>
      </c>
      <c r="F899" s="10">
        <v>19</v>
      </c>
      <c r="G899" s="10">
        <v>310</v>
      </c>
      <c r="H899" s="10">
        <v>3</v>
      </c>
      <c r="I899" s="10">
        <v>19</v>
      </c>
      <c r="J899" s="17">
        <f>IFERROR(INDEX(Sheet3!E:E,MATCH(C899,Sheet3!A:A,0)),(G899-10)*10+H899*100)</f>
        <v>3300</v>
      </c>
      <c r="K899" s="10">
        <v>0</v>
      </c>
      <c r="L899" s="10">
        <f>IFERROR(INDEX(Sheet3!G:G,MATCH(C899,Sheet3!A:A,0)),(G899-10)*10+20000)</f>
        <v>23000</v>
      </c>
      <c r="M899" s="10">
        <v>3</v>
      </c>
      <c r="N899" s="10">
        <f>VLOOKUP(M899,Sheet2!I:J,2,0)</f>
        <v>4000</v>
      </c>
      <c r="O899" s="10">
        <v>0</v>
      </c>
      <c r="P899" s="10">
        <f t="shared" si="101"/>
        <v>3</v>
      </c>
      <c r="Q899" s="17">
        <f>IF(G899&gt;300,(G899-10)*10+10+VLOOKUP(I899,Sheet5!E:G,3,FALSE),0)</f>
        <v>3010</v>
      </c>
    </row>
    <row r="900" spans="1:17" ht="16.5" customHeight="1">
      <c r="A900" s="10" t="s">
        <v>39</v>
      </c>
      <c r="B900" s="10">
        <f t="shared" si="100"/>
        <v>4419410</v>
      </c>
      <c r="C900" s="10" t="str">
        <f>CONCATENATE(VLOOKUP(I900,Sheet2!$D$2:$F$20,3,FALSE),"：位置",E900)</f>
        <v>意念冠冕：位置4</v>
      </c>
      <c r="D900" s="10">
        <v>4</v>
      </c>
      <c r="E900" s="10">
        <v>4</v>
      </c>
      <c r="F900" s="10">
        <v>19</v>
      </c>
      <c r="G900" s="10">
        <v>410</v>
      </c>
      <c r="H900" s="10">
        <v>3</v>
      </c>
      <c r="I900" s="10">
        <v>19</v>
      </c>
      <c r="J900" s="17">
        <f>IFERROR(INDEX(Sheet3!E:E,MATCH(C900,Sheet3!A:A,0)),(G900-10)*10+H900*100)</f>
        <v>4300</v>
      </c>
      <c r="K900" s="10">
        <v>0</v>
      </c>
      <c r="L900" s="10">
        <f>IFERROR(INDEX(Sheet3!G:G,MATCH(C900,Sheet3!A:A,0)),(G900-10)*10+20000)</f>
        <v>24000</v>
      </c>
      <c r="M900" s="10">
        <v>4</v>
      </c>
      <c r="N900" s="10">
        <f>VLOOKUP(M900,Sheet2!I:J,2,0)</f>
        <v>4500</v>
      </c>
      <c r="O900" s="10">
        <v>0</v>
      </c>
      <c r="P900" s="10">
        <f t="shared" si="101"/>
        <v>4</v>
      </c>
      <c r="Q900" s="17">
        <f>IF(G900&gt;300,(G900-10)*10+10+VLOOKUP(I900,Sheet5!E:G,3,FALSE),0)</f>
        <v>4010</v>
      </c>
    </row>
    <row r="901" spans="1:17" ht="16.5" customHeight="1">
      <c r="A901" s="10" t="s">
        <v>39</v>
      </c>
      <c r="B901" s="10">
        <f t="shared" si="100"/>
        <v>4419510</v>
      </c>
      <c r="C901" s="10" t="str">
        <f>CONCATENATE(VLOOKUP(I901,Sheet2!$D$2:$F$20,3,FALSE),"：位置",E901)</f>
        <v>意念冠冕：位置4</v>
      </c>
      <c r="D901" s="10">
        <v>4</v>
      </c>
      <c r="E901" s="10">
        <v>4</v>
      </c>
      <c r="F901" s="10">
        <v>19</v>
      </c>
      <c r="G901" s="10">
        <v>510</v>
      </c>
      <c r="H901" s="10">
        <v>3</v>
      </c>
      <c r="I901" s="10">
        <v>19</v>
      </c>
      <c r="J901" s="17">
        <f>IFERROR(INDEX(Sheet3!E:E,MATCH(C901,Sheet3!A:A,0)),(G901-10)*10+H901*100)</f>
        <v>5300</v>
      </c>
      <c r="K901" s="10">
        <v>0</v>
      </c>
      <c r="L901" s="10">
        <f>IFERROR(INDEX(Sheet3!G:G,MATCH(C901,Sheet3!A:A,0)),(G901-10)*10+20000)</f>
        <v>25000</v>
      </c>
      <c r="M901" s="10">
        <v>5</v>
      </c>
      <c r="N901" s="10">
        <f>VLOOKUP(M901,Sheet2!I:J,2,0)</f>
        <v>5000</v>
      </c>
      <c r="O901" s="10">
        <v>0</v>
      </c>
      <c r="P901" s="10">
        <f t="shared" si="101"/>
        <v>5</v>
      </c>
      <c r="Q901" s="17">
        <f>IF(G901&gt;300,(G901-10)*10+10+VLOOKUP(I901,Sheet5!E:G,3,FALSE),0)</f>
        <v>5010</v>
      </c>
    </row>
    <row r="902" spans="1:17" ht="16.5" customHeight="1">
      <c r="A902" s="10" t="s">
        <v>39</v>
      </c>
      <c r="B902" s="10">
        <f t="shared" si="100"/>
        <v>4220110</v>
      </c>
      <c r="C902" s="10" t="str">
        <f>CONCATENATE(VLOOKUP(I902,Sheet2!$D$2:$F$20,3,FALSE),"：位置",E902)</f>
        <v>斗志绷带：位置2</v>
      </c>
      <c r="D902" s="10">
        <v>4</v>
      </c>
      <c r="E902" s="10">
        <v>2</v>
      </c>
      <c r="F902" s="10">
        <v>20</v>
      </c>
      <c r="G902" s="10">
        <v>110</v>
      </c>
      <c r="H902" s="10">
        <v>1</v>
      </c>
      <c r="I902" s="10">
        <v>20</v>
      </c>
      <c r="J902" s="17">
        <f>IFERROR(INDEX(Sheet3!E:E,MATCH(C902,Sheet3!A:A,0)),(G902-10)*10+H902*100)</f>
        <v>1100</v>
      </c>
      <c r="K902" s="10">
        <v>0</v>
      </c>
      <c r="L902" s="10">
        <f>IFERROR(INDEX(Sheet3!G:G,MATCH(C902,Sheet3!A:A,0)),(G902-10)*10+20000)</f>
        <v>21000</v>
      </c>
      <c r="M902" s="10">
        <v>1</v>
      </c>
      <c r="N902" s="10">
        <f>VLOOKUP(M902,Sheet2!I:J,2,0)</f>
        <v>3000</v>
      </c>
      <c r="O902" s="10">
        <v>0</v>
      </c>
      <c r="P902" s="10">
        <f t="shared" si="101"/>
        <v>1</v>
      </c>
      <c r="Q902" s="17">
        <f>IF(G902&gt;300,(G902-10)*10+10+VLOOKUP(I902,Sheet5!E:G,3,FALSE),0)</f>
        <v>0</v>
      </c>
    </row>
    <row r="903" spans="1:17" ht="16.5" customHeight="1">
      <c r="A903" s="10" t="s">
        <v>39</v>
      </c>
      <c r="B903" s="10">
        <f t="shared" si="100"/>
        <v>4220210</v>
      </c>
      <c r="C903" s="10" t="str">
        <f>CONCATENATE(VLOOKUP(I903,Sheet2!$D$2:$F$20,3,FALSE),"：位置",E903)</f>
        <v>斗志绷带：位置2</v>
      </c>
      <c r="D903" s="10">
        <v>4</v>
      </c>
      <c r="E903" s="10">
        <v>2</v>
      </c>
      <c r="F903" s="10">
        <v>20</v>
      </c>
      <c r="G903" s="10">
        <v>210</v>
      </c>
      <c r="H903" s="10">
        <v>1</v>
      </c>
      <c r="I903" s="10">
        <v>20</v>
      </c>
      <c r="J903" s="17">
        <f>IFERROR(INDEX(Sheet3!E:E,MATCH(C903,Sheet3!A:A,0)),(G903-10)*10+H903*100)</f>
        <v>2100</v>
      </c>
      <c r="K903" s="10">
        <v>0</v>
      </c>
      <c r="L903" s="10">
        <f>IFERROR(INDEX(Sheet3!G:G,MATCH(C903,Sheet3!A:A,0)),(G903-10)*10+20000)</f>
        <v>22000</v>
      </c>
      <c r="M903" s="10">
        <v>2</v>
      </c>
      <c r="N903" s="10">
        <f>VLOOKUP(M903,Sheet2!I:J,2,0)</f>
        <v>3500</v>
      </c>
      <c r="O903" s="10">
        <v>0</v>
      </c>
      <c r="P903" s="10">
        <f t="shared" si="101"/>
        <v>2</v>
      </c>
      <c r="Q903" s="17">
        <f>IF(G903&gt;300,(G903-10)*10+10+VLOOKUP(I903,Sheet5!E:G,3,FALSE),0)</f>
        <v>0</v>
      </c>
    </row>
    <row r="904" spans="1:17" ht="16.5" customHeight="1">
      <c r="A904" s="10" t="s">
        <v>39</v>
      </c>
      <c r="B904" s="10">
        <f t="shared" si="100"/>
        <v>4220310</v>
      </c>
      <c r="C904" s="10" t="str">
        <f>CONCATENATE(VLOOKUP(I904,Sheet2!$D$2:$F$20,3,FALSE),"：位置",E904)</f>
        <v>斗志绷带：位置2</v>
      </c>
      <c r="D904" s="10">
        <v>4</v>
      </c>
      <c r="E904" s="10">
        <v>2</v>
      </c>
      <c r="F904" s="10">
        <v>20</v>
      </c>
      <c r="G904" s="10">
        <v>310</v>
      </c>
      <c r="H904" s="10">
        <v>1</v>
      </c>
      <c r="I904" s="10">
        <v>20</v>
      </c>
      <c r="J904" s="17">
        <f>IFERROR(INDEX(Sheet3!E:E,MATCH(C904,Sheet3!A:A,0)),(G904-10)*10+H904*100)</f>
        <v>3100</v>
      </c>
      <c r="K904" s="10">
        <v>0</v>
      </c>
      <c r="L904" s="10">
        <f>IFERROR(INDEX(Sheet3!G:G,MATCH(C904,Sheet3!A:A,0)),(G904-10)*10+20000)</f>
        <v>23000</v>
      </c>
      <c r="M904" s="10">
        <v>3</v>
      </c>
      <c r="N904" s="10">
        <f>VLOOKUP(M904,Sheet2!I:J,2,0)</f>
        <v>4000</v>
      </c>
      <c r="O904" s="10">
        <v>0</v>
      </c>
      <c r="P904" s="10">
        <f t="shared" si="101"/>
        <v>3</v>
      </c>
      <c r="Q904" s="17">
        <f>IF(G904&gt;300,(G904-10)*10+10+VLOOKUP(I904,Sheet5!E:G,3,FALSE),0)</f>
        <v>3011</v>
      </c>
    </row>
    <row r="905" spans="1:17" ht="16.5" customHeight="1">
      <c r="A905" s="10" t="s">
        <v>39</v>
      </c>
      <c r="B905" s="10">
        <f t="shared" si="100"/>
        <v>4220410</v>
      </c>
      <c r="C905" s="10" t="str">
        <f>CONCATENATE(VLOOKUP(I905,Sheet2!$D$2:$F$20,3,FALSE),"：位置",E905)</f>
        <v>斗志绷带：位置2</v>
      </c>
      <c r="D905" s="10">
        <v>4</v>
      </c>
      <c r="E905" s="10">
        <v>2</v>
      </c>
      <c r="F905" s="10">
        <v>20</v>
      </c>
      <c r="G905" s="10">
        <v>410</v>
      </c>
      <c r="H905" s="10">
        <v>1</v>
      </c>
      <c r="I905" s="10">
        <v>20</v>
      </c>
      <c r="J905" s="17">
        <f>IFERROR(INDEX(Sheet3!E:E,MATCH(C905,Sheet3!A:A,0)),(G905-10)*10+H905*100)</f>
        <v>4100</v>
      </c>
      <c r="K905" s="10">
        <v>0</v>
      </c>
      <c r="L905" s="10">
        <f>IFERROR(INDEX(Sheet3!G:G,MATCH(C905,Sheet3!A:A,0)),(G905-10)*10+20000)</f>
        <v>24000</v>
      </c>
      <c r="M905" s="10">
        <v>4</v>
      </c>
      <c r="N905" s="10">
        <f>VLOOKUP(M905,Sheet2!I:J,2,0)</f>
        <v>4500</v>
      </c>
      <c r="O905" s="10">
        <v>0</v>
      </c>
      <c r="P905" s="10">
        <f t="shared" si="101"/>
        <v>4</v>
      </c>
      <c r="Q905" s="17">
        <f>IF(G905&gt;300,(G905-10)*10+10+VLOOKUP(I905,Sheet5!E:G,3,FALSE),0)</f>
        <v>4011</v>
      </c>
    </row>
    <row r="906" spans="1:17" ht="16.5" customHeight="1">
      <c r="A906" s="10" t="s">
        <v>39</v>
      </c>
      <c r="B906" s="10">
        <f t="shared" ref="B906:B946" si="102">D906*1000000+E906*100000+F906*1000+G906</f>
        <v>4220510</v>
      </c>
      <c r="C906" s="10" t="str">
        <f>CONCATENATE(VLOOKUP(I906,Sheet2!$D$2:$F$20,3,FALSE),"：位置",E906)</f>
        <v>斗志绷带：位置2</v>
      </c>
      <c r="D906" s="10">
        <v>4</v>
      </c>
      <c r="E906" s="10">
        <v>2</v>
      </c>
      <c r="F906" s="10">
        <v>20</v>
      </c>
      <c r="G906" s="10">
        <v>510</v>
      </c>
      <c r="H906" s="10">
        <v>1</v>
      </c>
      <c r="I906" s="10">
        <v>20</v>
      </c>
      <c r="J906" s="17">
        <f>IFERROR(INDEX(Sheet3!E:E,MATCH(C906,Sheet3!A:A,0)),(G906-10)*10+H906*100)</f>
        <v>5100</v>
      </c>
      <c r="K906" s="10">
        <v>0</v>
      </c>
      <c r="L906" s="10">
        <f>IFERROR(INDEX(Sheet3!G:G,MATCH(C906,Sheet3!A:A,0)),(G906-10)*10+20000)</f>
        <v>25000</v>
      </c>
      <c r="M906" s="10">
        <v>5</v>
      </c>
      <c r="N906" s="10">
        <f>VLOOKUP(M906,Sheet2!I:J,2,0)</f>
        <v>5000</v>
      </c>
      <c r="O906" s="10">
        <v>0</v>
      </c>
      <c r="P906" s="10">
        <f t="shared" si="101"/>
        <v>5</v>
      </c>
      <c r="Q906" s="17">
        <f>IF(G906&gt;300,(G906-10)*10+10+VLOOKUP(I906,Sheet5!E:G,3,FALSE),0)</f>
        <v>5011</v>
      </c>
    </row>
    <row r="907" spans="1:17" ht="16.5" customHeight="1">
      <c r="A907" s="10" t="s">
        <v>39</v>
      </c>
      <c r="B907" s="10">
        <f t="shared" si="102"/>
        <v>4320110</v>
      </c>
      <c r="C907" s="10" t="str">
        <f>CONCATENATE(VLOOKUP(I907,Sheet2!$D$2:$F$20,3,FALSE),"：位置",E907)</f>
        <v>斗志绷带：位置3</v>
      </c>
      <c r="D907" s="10">
        <v>4</v>
      </c>
      <c r="E907" s="10">
        <v>3</v>
      </c>
      <c r="F907" s="10">
        <v>20</v>
      </c>
      <c r="G907" s="10">
        <v>110</v>
      </c>
      <c r="H907" s="10">
        <v>2</v>
      </c>
      <c r="I907" s="10">
        <v>20</v>
      </c>
      <c r="J907" s="17">
        <f>IFERROR(INDEX(Sheet3!E:E,MATCH(C907,Sheet3!A:A,0)),(G907-10)*10+H907*100)</f>
        <v>1200</v>
      </c>
      <c r="K907" s="10">
        <v>0</v>
      </c>
      <c r="L907" s="10">
        <f>IFERROR(INDEX(Sheet3!G:G,MATCH(C907,Sheet3!A:A,0)),(G907-10)*10+20000)</f>
        <v>21000</v>
      </c>
      <c r="M907" s="10">
        <v>1</v>
      </c>
      <c r="N907" s="10">
        <f>VLOOKUP(M907,Sheet2!I:J,2,0)</f>
        <v>3000</v>
      </c>
      <c r="O907" s="10">
        <v>0</v>
      </c>
      <c r="P907" s="10">
        <f t="shared" si="101"/>
        <v>1</v>
      </c>
      <c r="Q907" s="17">
        <f>IF(G907&gt;300,(G907-10)*10+10+VLOOKUP(I907,Sheet5!E:G,3,FALSE),0)</f>
        <v>0</v>
      </c>
    </row>
    <row r="908" spans="1:17" ht="16.5" customHeight="1">
      <c r="A908" s="10" t="s">
        <v>39</v>
      </c>
      <c r="B908" s="10">
        <f t="shared" si="102"/>
        <v>4320210</v>
      </c>
      <c r="C908" s="10" t="str">
        <f>CONCATENATE(VLOOKUP(I908,Sheet2!$D$2:$F$20,3,FALSE),"：位置",E908)</f>
        <v>斗志绷带：位置3</v>
      </c>
      <c r="D908" s="10">
        <v>4</v>
      </c>
      <c r="E908" s="10">
        <v>3</v>
      </c>
      <c r="F908" s="10">
        <v>20</v>
      </c>
      <c r="G908" s="10">
        <v>210</v>
      </c>
      <c r="H908" s="10">
        <v>2</v>
      </c>
      <c r="I908" s="10">
        <v>20</v>
      </c>
      <c r="J908" s="17">
        <f>IFERROR(INDEX(Sheet3!E:E,MATCH(C908,Sheet3!A:A,0)),(G908-10)*10+H908*100)</f>
        <v>2200</v>
      </c>
      <c r="K908" s="10">
        <v>0</v>
      </c>
      <c r="L908" s="10">
        <f>IFERROR(INDEX(Sheet3!G:G,MATCH(C908,Sheet3!A:A,0)),(G908-10)*10+20000)</f>
        <v>22000</v>
      </c>
      <c r="M908" s="10">
        <v>2</v>
      </c>
      <c r="N908" s="10">
        <f>VLOOKUP(M908,Sheet2!I:J,2,0)</f>
        <v>3500</v>
      </c>
      <c r="O908" s="10">
        <v>0</v>
      </c>
      <c r="P908" s="10">
        <f t="shared" si="101"/>
        <v>2</v>
      </c>
      <c r="Q908" s="17">
        <f>IF(G908&gt;300,(G908-10)*10+10+VLOOKUP(I908,Sheet5!E:G,3,FALSE),0)</f>
        <v>0</v>
      </c>
    </row>
    <row r="909" spans="1:17" ht="16.5" customHeight="1">
      <c r="A909" s="10" t="s">
        <v>39</v>
      </c>
      <c r="B909" s="10">
        <f t="shared" si="102"/>
        <v>4320310</v>
      </c>
      <c r="C909" s="10" t="str">
        <f>CONCATENATE(VLOOKUP(I909,Sheet2!$D$2:$F$20,3,FALSE),"：位置",E909)</f>
        <v>斗志绷带：位置3</v>
      </c>
      <c r="D909" s="10">
        <v>4</v>
      </c>
      <c r="E909" s="10">
        <v>3</v>
      </c>
      <c r="F909" s="10">
        <v>20</v>
      </c>
      <c r="G909" s="10">
        <v>310</v>
      </c>
      <c r="H909" s="10">
        <v>2</v>
      </c>
      <c r="I909" s="10">
        <v>20</v>
      </c>
      <c r="J909" s="17">
        <f>IFERROR(INDEX(Sheet3!E:E,MATCH(C909,Sheet3!A:A,0)),(G909-10)*10+H909*100)</f>
        <v>3200</v>
      </c>
      <c r="K909" s="10">
        <v>0</v>
      </c>
      <c r="L909" s="10">
        <f>IFERROR(INDEX(Sheet3!G:G,MATCH(C909,Sheet3!A:A,0)),(G909-10)*10+20000)</f>
        <v>23000</v>
      </c>
      <c r="M909" s="10">
        <v>3</v>
      </c>
      <c r="N909" s="10">
        <f>VLOOKUP(M909,Sheet2!I:J,2,0)</f>
        <v>4000</v>
      </c>
      <c r="O909" s="10">
        <v>0</v>
      </c>
      <c r="P909" s="10">
        <f t="shared" si="101"/>
        <v>3</v>
      </c>
      <c r="Q909" s="17">
        <f>IF(G909&gt;300,(G909-10)*10+10+VLOOKUP(I909,Sheet5!E:G,3,FALSE),0)</f>
        <v>3011</v>
      </c>
    </row>
    <row r="910" spans="1:17" ht="16.5" customHeight="1">
      <c r="A910" s="10" t="s">
        <v>39</v>
      </c>
      <c r="B910" s="10">
        <f t="shared" si="102"/>
        <v>4320410</v>
      </c>
      <c r="C910" s="10" t="str">
        <f>CONCATENATE(VLOOKUP(I910,Sheet2!$D$2:$F$20,3,FALSE),"：位置",E910)</f>
        <v>斗志绷带：位置3</v>
      </c>
      <c r="D910" s="10">
        <v>4</v>
      </c>
      <c r="E910" s="10">
        <v>3</v>
      </c>
      <c r="F910" s="10">
        <v>20</v>
      </c>
      <c r="G910" s="10">
        <v>410</v>
      </c>
      <c r="H910" s="10">
        <v>2</v>
      </c>
      <c r="I910" s="10">
        <v>20</v>
      </c>
      <c r="J910" s="17">
        <f>IFERROR(INDEX(Sheet3!E:E,MATCH(C910,Sheet3!A:A,0)),(G910-10)*10+H910*100)</f>
        <v>4200</v>
      </c>
      <c r="K910" s="10">
        <v>0</v>
      </c>
      <c r="L910" s="10">
        <f>IFERROR(INDEX(Sheet3!G:G,MATCH(C910,Sheet3!A:A,0)),(G910-10)*10+20000)</f>
        <v>24000</v>
      </c>
      <c r="M910" s="10">
        <v>4</v>
      </c>
      <c r="N910" s="10">
        <f>VLOOKUP(M910,Sheet2!I:J,2,0)</f>
        <v>4500</v>
      </c>
      <c r="O910" s="10">
        <v>0</v>
      </c>
      <c r="P910" s="10">
        <f t="shared" si="101"/>
        <v>4</v>
      </c>
      <c r="Q910" s="17">
        <f>IF(G910&gt;300,(G910-10)*10+10+VLOOKUP(I910,Sheet5!E:G,3,FALSE),0)</f>
        <v>4011</v>
      </c>
    </row>
    <row r="911" spans="1:17" ht="16.5" customHeight="1">
      <c r="A911" s="10" t="s">
        <v>39</v>
      </c>
      <c r="B911" s="10">
        <f t="shared" si="102"/>
        <v>4320510</v>
      </c>
      <c r="C911" s="10" t="str">
        <f>CONCATENATE(VLOOKUP(I911,Sheet2!$D$2:$F$20,3,FALSE),"：位置",E911)</f>
        <v>斗志绷带：位置3</v>
      </c>
      <c r="D911" s="10">
        <v>4</v>
      </c>
      <c r="E911" s="10">
        <v>3</v>
      </c>
      <c r="F911" s="10">
        <v>20</v>
      </c>
      <c r="G911" s="10">
        <v>510</v>
      </c>
      <c r="H911" s="10">
        <v>2</v>
      </c>
      <c r="I911" s="10">
        <v>20</v>
      </c>
      <c r="J911" s="17">
        <f>IFERROR(INDEX(Sheet3!E:E,MATCH(C911,Sheet3!A:A,0)),(G911-10)*10+H911*100)</f>
        <v>5200</v>
      </c>
      <c r="K911" s="10">
        <v>0</v>
      </c>
      <c r="L911" s="10">
        <f>IFERROR(INDEX(Sheet3!G:G,MATCH(C911,Sheet3!A:A,0)),(G911-10)*10+20000)</f>
        <v>25000</v>
      </c>
      <c r="M911" s="10">
        <v>5</v>
      </c>
      <c r="N911" s="10">
        <f>VLOOKUP(M911,Sheet2!I:J,2,0)</f>
        <v>5000</v>
      </c>
      <c r="O911" s="10">
        <v>0</v>
      </c>
      <c r="P911" s="10">
        <f t="shared" si="101"/>
        <v>5</v>
      </c>
      <c r="Q911" s="17">
        <f>IF(G911&gt;300,(G911-10)*10+10+VLOOKUP(I911,Sheet5!E:G,3,FALSE),0)</f>
        <v>5011</v>
      </c>
    </row>
    <row r="912" spans="1:17" ht="16.5" customHeight="1">
      <c r="A912" s="10" t="s">
        <v>39</v>
      </c>
      <c r="B912" s="10">
        <f t="shared" si="102"/>
        <v>4420110</v>
      </c>
      <c r="C912" s="10" t="str">
        <f>CONCATENATE(VLOOKUP(I912,Sheet2!$D$2:$F$20,3,FALSE),"：位置",E912)</f>
        <v>斗志绷带：位置4</v>
      </c>
      <c r="D912" s="10">
        <v>4</v>
      </c>
      <c r="E912" s="10">
        <v>4</v>
      </c>
      <c r="F912" s="10">
        <v>20</v>
      </c>
      <c r="G912" s="10">
        <v>110</v>
      </c>
      <c r="H912" s="10">
        <v>3</v>
      </c>
      <c r="I912" s="10">
        <v>20</v>
      </c>
      <c r="J912" s="17">
        <f>IFERROR(INDEX(Sheet3!E:E,MATCH(C912,Sheet3!A:A,0)),(G912-10)*10+H912*100)</f>
        <v>1300</v>
      </c>
      <c r="K912" s="10">
        <v>0</v>
      </c>
      <c r="L912" s="10">
        <f>IFERROR(INDEX(Sheet3!G:G,MATCH(C912,Sheet3!A:A,0)),(G912-10)*10+20000)</f>
        <v>21000</v>
      </c>
      <c r="M912" s="10">
        <v>1</v>
      </c>
      <c r="N912" s="10">
        <f>VLOOKUP(M912,Sheet2!I:J,2,0)</f>
        <v>3000</v>
      </c>
      <c r="O912" s="10">
        <v>0</v>
      </c>
      <c r="P912" s="10">
        <f t="shared" si="101"/>
        <v>1</v>
      </c>
      <c r="Q912" s="17">
        <f>IF(G912&gt;300,(G912-10)*10+10+VLOOKUP(I912,Sheet5!E:G,3,FALSE),0)</f>
        <v>0</v>
      </c>
    </row>
    <row r="913" spans="1:17" ht="16.5" customHeight="1">
      <c r="A913" s="10" t="s">
        <v>39</v>
      </c>
      <c r="B913" s="10">
        <f t="shared" si="102"/>
        <v>4420210</v>
      </c>
      <c r="C913" s="10" t="str">
        <f>CONCATENATE(VLOOKUP(I913,Sheet2!$D$2:$F$20,3,FALSE),"：位置",E913)</f>
        <v>斗志绷带：位置4</v>
      </c>
      <c r="D913" s="10">
        <v>4</v>
      </c>
      <c r="E913" s="10">
        <v>4</v>
      </c>
      <c r="F913" s="10">
        <v>20</v>
      </c>
      <c r="G913" s="10">
        <v>210</v>
      </c>
      <c r="H913" s="10">
        <v>3</v>
      </c>
      <c r="I913" s="10">
        <v>20</v>
      </c>
      <c r="J913" s="17">
        <f>IFERROR(INDEX(Sheet3!E:E,MATCH(C913,Sheet3!A:A,0)),(G913-10)*10+H913*100)</f>
        <v>2300</v>
      </c>
      <c r="K913" s="10">
        <v>0</v>
      </c>
      <c r="L913" s="10">
        <f>IFERROR(INDEX(Sheet3!G:G,MATCH(C913,Sheet3!A:A,0)),(G913-10)*10+20000)</f>
        <v>22000</v>
      </c>
      <c r="M913" s="10">
        <v>2</v>
      </c>
      <c r="N913" s="10">
        <f>VLOOKUP(M913,Sheet2!I:J,2,0)</f>
        <v>3500</v>
      </c>
      <c r="O913" s="10">
        <v>0</v>
      </c>
      <c r="P913" s="10">
        <f t="shared" si="101"/>
        <v>2</v>
      </c>
      <c r="Q913" s="17">
        <f>IF(G913&gt;300,(G913-10)*10+10+VLOOKUP(I913,Sheet5!E:G,3,FALSE),0)</f>
        <v>0</v>
      </c>
    </row>
    <row r="914" spans="1:17" ht="16.5" customHeight="1">
      <c r="A914" s="10" t="s">
        <v>39</v>
      </c>
      <c r="B914" s="10">
        <f t="shared" si="102"/>
        <v>4420310</v>
      </c>
      <c r="C914" s="10" t="str">
        <f>CONCATENATE(VLOOKUP(I914,Sheet2!$D$2:$F$20,3,FALSE),"：位置",E914)</f>
        <v>斗志绷带：位置4</v>
      </c>
      <c r="D914" s="10">
        <v>4</v>
      </c>
      <c r="E914" s="10">
        <v>4</v>
      </c>
      <c r="F914" s="10">
        <v>20</v>
      </c>
      <c r="G914" s="10">
        <v>310</v>
      </c>
      <c r="H914" s="10">
        <v>3</v>
      </c>
      <c r="I914" s="10">
        <v>20</v>
      </c>
      <c r="J914" s="17">
        <f>IFERROR(INDEX(Sheet3!E:E,MATCH(C914,Sheet3!A:A,0)),(G914-10)*10+H914*100)</f>
        <v>3300</v>
      </c>
      <c r="K914" s="10">
        <v>0</v>
      </c>
      <c r="L914" s="10">
        <f>IFERROR(INDEX(Sheet3!G:G,MATCH(C914,Sheet3!A:A,0)),(G914-10)*10+20000)</f>
        <v>23000</v>
      </c>
      <c r="M914" s="10">
        <v>3</v>
      </c>
      <c r="N914" s="10">
        <f>VLOOKUP(M914,Sheet2!I:J,2,0)</f>
        <v>4000</v>
      </c>
      <c r="O914" s="10">
        <v>0</v>
      </c>
      <c r="P914" s="10">
        <f t="shared" si="101"/>
        <v>3</v>
      </c>
      <c r="Q914" s="17">
        <f>IF(G914&gt;300,(G914-10)*10+10+VLOOKUP(I914,Sheet5!E:G,3,FALSE),0)</f>
        <v>3011</v>
      </c>
    </row>
    <row r="915" spans="1:17" ht="16.5" customHeight="1">
      <c r="A915" s="10" t="s">
        <v>39</v>
      </c>
      <c r="B915" s="10">
        <f t="shared" si="102"/>
        <v>4420410</v>
      </c>
      <c r="C915" s="10" t="str">
        <f>CONCATENATE(VLOOKUP(I915,Sheet2!$D$2:$F$20,3,FALSE),"：位置",E915)</f>
        <v>斗志绷带：位置4</v>
      </c>
      <c r="D915" s="10">
        <v>4</v>
      </c>
      <c r="E915" s="10">
        <v>4</v>
      </c>
      <c r="F915" s="10">
        <v>20</v>
      </c>
      <c r="G915" s="10">
        <v>410</v>
      </c>
      <c r="H915" s="10">
        <v>3</v>
      </c>
      <c r="I915" s="10">
        <v>20</v>
      </c>
      <c r="J915" s="17">
        <f>IFERROR(INDEX(Sheet3!E:E,MATCH(C915,Sheet3!A:A,0)),(G915-10)*10+H915*100)</f>
        <v>4300</v>
      </c>
      <c r="K915" s="10">
        <v>0</v>
      </c>
      <c r="L915" s="10">
        <f>IFERROR(INDEX(Sheet3!G:G,MATCH(C915,Sheet3!A:A,0)),(G915-10)*10+20000)</f>
        <v>24000</v>
      </c>
      <c r="M915" s="10">
        <v>4</v>
      </c>
      <c r="N915" s="10">
        <f>VLOOKUP(M915,Sheet2!I:J,2,0)</f>
        <v>4500</v>
      </c>
      <c r="O915" s="10">
        <v>0</v>
      </c>
      <c r="P915" s="10">
        <f t="shared" si="101"/>
        <v>4</v>
      </c>
      <c r="Q915" s="17">
        <f>IF(G915&gt;300,(G915-10)*10+10+VLOOKUP(I915,Sheet5!E:G,3,FALSE),0)</f>
        <v>4011</v>
      </c>
    </row>
    <row r="916" spans="1:17" ht="16.5" customHeight="1">
      <c r="A916" s="10" t="s">
        <v>39</v>
      </c>
      <c r="B916" s="10">
        <f t="shared" si="102"/>
        <v>4420510</v>
      </c>
      <c r="C916" s="10" t="str">
        <f>CONCATENATE(VLOOKUP(I916,Sheet2!$D$2:$F$20,3,FALSE),"：位置",E916)</f>
        <v>斗志绷带：位置4</v>
      </c>
      <c r="D916" s="10">
        <v>4</v>
      </c>
      <c r="E916" s="10">
        <v>4</v>
      </c>
      <c r="F916" s="10">
        <v>20</v>
      </c>
      <c r="G916" s="10">
        <v>510</v>
      </c>
      <c r="H916" s="10">
        <v>3</v>
      </c>
      <c r="I916" s="10">
        <v>20</v>
      </c>
      <c r="J916" s="17">
        <f>IFERROR(INDEX(Sheet3!E:E,MATCH(C916,Sheet3!A:A,0)),(G916-10)*10+H916*100)</f>
        <v>5300</v>
      </c>
      <c r="K916" s="10">
        <v>0</v>
      </c>
      <c r="L916" s="10">
        <f>IFERROR(INDEX(Sheet3!G:G,MATCH(C916,Sheet3!A:A,0)),(G916-10)*10+20000)</f>
        <v>25000</v>
      </c>
      <c r="M916" s="10">
        <v>5</v>
      </c>
      <c r="N916" s="10">
        <f>VLOOKUP(M916,Sheet2!I:J,2,0)</f>
        <v>5000</v>
      </c>
      <c r="O916" s="10">
        <v>0</v>
      </c>
      <c r="P916" s="10">
        <f t="shared" si="101"/>
        <v>5</v>
      </c>
      <c r="Q916" s="17">
        <f>IF(G916&gt;300,(G916-10)*10+10+VLOOKUP(I916,Sheet5!E:G,3,FALSE),0)</f>
        <v>5011</v>
      </c>
    </row>
    <row r="917" spans="1:17" s="9" customFormat="1" ht="16.5" customHeight="1">
      <c r="A917" s="13" t="s">
        <v>39</v>
      </c>
      <c r="B917" s="13">
        <f t="shared" si="102"/>
        <v>4221110</v>
      </c>
      <c r="C917" s="13" t="str">
        <f>CONCATENATE(VLOOKUP(I917,Sheet2!$D:$F,3,FALSE),"：位置",E917)</f>
        <v>格斗冠军：位置2</v>
      </c>
      <c r="D917" s="13">
        <v>4</v>
      </c>
      <c r="E917" s="13">
        <v>2</v>
      </c>
      <c r="F917" s="13">
        <v>21</v>
      </c>
      <c r="G917" s="13">
        <v>110</v>
      </c>
      <c r="H917" s="13">
        <v>1</v>
      </c>
      <c r="I917" s="13">
        <v>21</v>
      </c>
      <c r="J917" s="17">
        <f>IFERROR(INDEX(Sheet3!E:E,MATCH(C917,Sheet3!A:A,0)),(G917-10)*10+H917*100)</f>
        <v>1100</v>
      </c>
      <c r="K917" s="13">
        <v>0</v>
      </c>
      <c r="L917" s="10">
        <f>IFERROR(INDEX(Sheet3!G:G,MATCH(C917,Sheet3!A:A,0)),(G917-10)*10+20000)</f>
        <v>21000</v>
      </c>
      <c r="M917" s="13">
        <v>1</v>
      </c>
      <c r="N917" s="13">
        <f>VLOOKUP(M917,Sheet2!I:J,2,0)</f>
        <v>3000</v>
      </c>
      <c r="O917" s="13">
        <v>0</v>
      </c>
      <c r="P917" s="13">
        <f t="shared" si="101"/>
        <v>1</v>
      </c>
      <c r="Q917" s="17">
        <f>IF(G917&gt;300,(G917-10)*10+10+VLOOKUP(I917,Sheet5!E:G,3,FALSE),0)</f>
        <v>0</v>
      </c>
    </row>
    <row r="918" spans="1:17" s="9" customFormat="1" ht="16.5" customHeight="1">
      <c r="A918" s="13" t="s">
        <v>39</v>
      </c>
      <c r="B918" s="13">
        <f t="shared" si="102"/>
        <v>4221210</v>
      </c>
      <c r="C918" s="13" t="str">
        <f>CONCATENATE(VLOOKUP(I918,Sheet2!$D:$F,3,FALSE),"：位置",E918)</f>
        <v>格斗冠军：位置2</v>
      </c>
      <c r="D918" s="13">
        <v>4</v>
      </c>
      <c r="E918" s="13">
        <v>2</v>
      </c>
      <c r="F918" s="13">
        <v>21</v>
      </c>
      <c r="G918" s="13">
        <v>210</v>
      </c>
      <c r="H918" s="13">
        <v>1</v>
      </c>
      <c r="I918" s="13">
        <v>21</v>
      </c>
      <c r="J918" s="17">
        <f>IFERROR(INDEX(Sheet3!E:E,MATCH(C918,Sheet3!A:A,0)),(G918-10)*10+H918*100)</f>
        <v>2100</v>
      </c>
      <c r="K918" s="13">
        <v>0</v>
      </c>
      <c r="L918" s="10">
        <f>IFERROR(INDEX(Sheet3!G:G,MATCH(C918,Sheet3!A:A,0)),(G918-10)*10+20000)</f>
        <v>22000</v>
      </c>
      <c r="M918" s="13">
        <v>2</v>
      </c>
      <c r="N918" s="13">
        <f>VLOOKUP(M918,Sheet2!I:J,2,0)</f>
        <v>3500</v>
      </c>
      <c r="O918" s="13">
        <v>0</v>
      </c>
      <c r="P918" s="13">
        <f t="shared" si="101"/>
        <v>2</v>
      </c>
      <c r="Q918" s="17">
        <f>IF(G918&gt;300,(G918-10)*10+10+VLOOKUP(I918,Sheet5!E:G,3,FALSE),0)</f>
        <v>0</v>
      </c>
    </row>
    <row r="919" spans="1:17" s="9" customFormat="1" ht="16.5" customHeight="1">
      <c r="A919" s="13" t="s">
        <v>39</v>
      </c>
      <c r="B919" s="13">
        <f t="shared" si="102"/>
        <v>4221310</v>
      </c>
      <c r="C919" s="13" t="str">
        <f>CONCATENATE(VLOOKUP(I919,Sheet2!$D:$F,3,FALSE),"：位置",E919)</f>
        <v>格斗冠军：位置2</v>
      </c>
      <c r="D919" s="13">
        <v>4</v>
      </c>
      <c r="E919" s="13">
        <v>2</v>
      </c>
      <c r="F919" s="13">
        <v>21</v>
      </c>
      <c r="G919" s="13">
        <v>310</v>
      </c>
      <c r="H919" s="13">
        <v>1</v>
      </c>
      <c r="I919" s="13">
        <v>21</v>
      </c>
      <c r="J919" s="17">
        <f>IFERROR(INDEX(Sheet3!E:E,MATCH(C919,Sheet3!A:A,0)),(G919-10)*10+H919*100)</f>
        <v>3100</v>
      </c>
      <c r="K919" s="13">
        <v>0</v>
      </c>
      <c r="L919" s="10">
        <f>IFERROR(INDEX(Sheet3!G:G,MATCH(C919,Sheet3!A:A,0)),(G919-10)*10+20000)</f>
        <v>23000</v>
      </c>
      <c r="M919" s="13">
        <v>3</v>
      </c>
      <c r="N919" s="13">
        <f>VLOOKUP(M919,Sheet2!I:J,2,0)</f>
        <v>4000</v>
      </c>
      <c r="O919" s="13">
        <v>0</v>
      </c>
      <c r="P919" s="13">
        <f t="shared" si="101"/>
        <v>3</v>
      </c>
      <c r="Q919" s="17">
        <f>IF(G919&gt;300,(G919-10)*10+10+VLOOKUP(I919,Sheet5!E:G,3,FALSE),0)</f>
        <v>3010</v>
      </c>
    </row>
    <row r="920" spans="1:17" s="9" customFormat="1" ht="16.5" customHeight="1">
      <c r="A920" s="13" t="s">
        <v>39</v>
      </c>
      <c r="B920" s="13">
        <f t="shared" si="102"/>
        <v>4221410</v>
      </c>
      <c r="C920" s="13" t="str">
        <f>CONCATENATE(VLOOKUP(I920,Sheet2!$D:$F,3,FALSE),"：位置",E920)</f>
        <v>格斗冠军：位置2</v>
      </c>
      <c r="D920" s="13">
        <v>4</v>
      </c>
      <c r="E920" s="13">
        <v>2</v>
      </c>
      <c r="F920" s="13">
        <v>21</v>
      </c>
      <c r="G920" s="13">
        <v>410</v>
      </c>
      <c r="H920" s="13">
        <v>1</v>
      </c>
      <c r="I920" s="13">
        <v>21</v>
      </c>
      <c r="J920" s="17">
        <f>IFERROR(INDEX(Sheet3!E:E,MATCH(C920,Sheet3!A:A,0)),(G920-10)*10+H920*100)</f>
        <v>4100</v>
      </c>
      <c r="K920" s="13">
        <v>0</v>
      </c>
      <c r="L920" s="10">
        <f>IFERROR(INDEX(Sheet3!G:G,MATCH(C920,Sheet3!A:A,0)),(G920-10)*10+20000)</f>
        <v>24000</v>
      </c>
      <c r="M920" s="13">
        <v>4</v>
      </c>
      <c r="N920" s="13">
        <f>VLOOKUP(M920,Sheet2!I:J,2,0)</f>
        <v>4500</v>
      </c>
      <c r="O920" s="13">
        <v>0</v>
      </c>
      <c r="P920" s="13">
        <f t="shared" si="101"/>
        <v>4</v>
      </c>
      <c r="Q920" s="17">
        <f>IF(G920&gt;300,(G920-10)*10+10+VLOOKUP(I920,Sheet5!E:G,3,FALSE),0)</f>
        <v>4010</v>
      </c>
    </row>
    <row r="921" spans="1:17" s="9" customFormat="1" ht="16.5" customHeight="1">
      <c r="A921" s="13" t="s">
        <v>39</v>
      </c>
      <c r="B921" s="13">
        <f t="shared" si="102"/>
        <v>4221510</v>
      </c>
      <c r="C921" s="13" t="str">
        <f>CONCATENATE(VLOOKUP(I921,Sheet2!$D:$F,3,FALSE),"：位置",E921)</f>
        <v>格斗冠军：位置2</v>
      </c>
      <c r="D921" s="13">
        <v>4</v>
      </c>
      <c r="E921" s="13">
        <v>2</v>
      </c>
      <c r="F921" s="13">
        <v>21</v>
      </c>
      <c r="G921" s="13">
        <v>510</v>
      </c>
      <c r="H921" s="13">
        <v>1</v>
      </c>
      <c r="I921" s="13">
        <v>21</v>
      </c>
      <c r="J921" s="17">
        <f>IFERROR(INDEX(Sheet3!E:E,MATCH(C921,Sheet3!A:A,0)),(G921-10)*10+H921*100)</f>
        <v>5100</v>
      </c>
      <c r="K921" s="13">
        <v>0</v>
      </c>
      <c r="L921" s="10">
        <f>IFERROR(INDEX(Sheet3!G:G,MATCH(C921,Sheet3!A:A,0)),(G921-10)*10+20000)</f>
        <v>25000</v>
      </c>
      <c r="M921" s="13">
        <v>5</v>
      </c>
      <c r="N921" s="13">
        <f>VLOOKUP(M921,Sheet2!I:J,2,0)</f>
        <v>5000</v>
      </c>
      <c r="O921" s="13">
        <v>0</v>
      </c>
      <c r="P921" s="13">
        <f t="shared" si="101"/>
        <v>5</v>
      </c>
      <c r="Q921" s="17">
        <f>IF(G921&gt;300,(G921-10)*10+10+VLOOKUP(I921,Sheet5!E:G,3,FALSE),0)</f>
        <v>5010</v>
      </c>
    </row>
    <row r="922" spans="1:17" s="9" customFormat="1" ht="16.5" customHeight="1">
      <c r="A922" s="13" t="s">
        <v>39</v>
      </c>
      <c r="B922" s="13">
        <f t="shared" si="102"/>
        <v>4321110</v>
      </c>
      <c r="C922" s="13" t="str">
        <f>CONCATENATE(VLOOKUP(I922,Sheet2!$D:$F,3,FALSE),"：位置",E922)</f>
        <v>格斗冠军：位置3</v>
      </c>
      <c r="D922" s="13">
        <v>4</v>
      </c>
      <c r="E922" s="13">
        <v>3</v>
      </c>
      <c r="F922" s="13">
        <v>21</v>
      </c>
      <c r="G922" s="13">
        <v>110</v>
      </c>
      <c r="H922" s="13">
        <v>2</v>
      </c>
      <c r="I922" s="13">
        <v>21</v>
      </c>
      <c r="J922" s="17">
        <f>IFERROR(INDEX(Sheet3!E:E,MATCH(C922,Sheet3!A:A,0)),(G922-10)*10+H922*100)</f>
        <v>1200</v>
      </c>
      <c r="K922" s="13">
        <v>0</v>
      </c>
      <c r="L922" s="10">
        <f>IFERROR(INDEX(Sheet3!G:G,MATCH(C922,Sheet3!A:A,0)),(G922-10)*10+20000)</f>
        <v>21000</v>
      </c>
      <c r="M922" s="13">
        <v>1</v>
      </c>
      <c r="N922" s="13">
        <f>VLOOKUP(M922,Sheet2!I:J,2,0)</f>
        <v>3000</v>
      </c>
      <c r="O922" s="13">
        <v>0</v>
      </c>
      <c r="P922" s="13">
        <f t="shared" si="101"/>
        <v>1</v>
      </c>
      <c r="Q922" s="17">
        <f>IF(G922&gt;300,(G922-10)*10+10+VLOOKUP(I922,Sheet5!E:G,3,FALSE),0)</f>
        <v>0</v>
      </c>
    </row>
    <row r="923" spans="1:17" s="9" customFormat="1" ht="16.5" customHeight="1">
      <c r="A923" s="13" t="s">
        <v>39</v>
      </c>
      <c r="B923" s="13">
        <f t="shared" si="102"/>
        <v>4321210</v>
      </c>
      <c r="C923" s="13" t="str">
        <f>CONCATENATE(VLOOKUP(I923,Sheet2!$D:$F,3,FALSE),"：位置",E923)</f>
        <v>格斗冠军：位置3</v>
      </c>
      <c r="D923" s="13">
        <v>4</v>
      </c>
      <c r="E923" s="13">
        <v>3</v>
      </c>
      <c r="F923" s="13">
        <v>21</v>
      </c>
      <c r="G923" s="13">
        <v>210</v>
      </c>
      <c r="H923" s="13">
        <v>2</v>
      </c>
      <c r="I923" s="13">
        <v>21</v>
      </c>
      <c r="J923" s="17">
        <f>IFERROR(INDEX(Sheet3!E:E,MATCH(C923,Sheet3!A:A,0)),(G923-10)*10+H923*100)</f>
        <v>2200</v>
      </c>
      <c r="K923" s="13">
        <v>0</v>
      </c>
      <c r="L923" s="10">
        <f>IFERROR(INDEX(Sheet3!G:G,MATCH(C923,Sheet3!A:A,0)),(G923-10)*10+20000)</f>
        <v>22000</v>
      </c>
      <c r="M923" s="13">
        <v>2</v>
      </c>
      <c r="N923" s="13">
        <f>VLOOKUP(M923,Sheet2!I:J,2,0)</f>
        <v>3500</v>
      </c>
      <c r="O923" s="13">
        <v>0</v>
      </c>
      <c r="P923" s="13">
        <f t="shared" si="101"/>
        <v>2</v>
      </c>
      <c r="Q923" s="17">
        <f>IF(G923&gt;300,(G923-10)*10+10+VLOOKUP(I923,Sheet5!E:G,3,FALSE),0)</f>
        <v>0</v>
      </c>
    </row>
    <row r="924" spans="1:17" s="9" customFormat="1" ht="16.5" customHeight="1">
      <c r="A924" s="13" t="s">
        <v>39</v>
      </c>
      <c r="B924" s="13">
        <f t="shared" si="102"/>
        <v>4321310</v>
      </c>
      <c r="C924" s="13" t="str">
        <f>CONCATENATE(VLOOKUP(I924,Sheet2!$D:$F,3,FALSE),"：位置",E924)</f>
        <v>格斗冠军：位置3</v>
      </c>
      <c r="D924" s="13">
        <v>4</v>
      </c>
      <c r="E924" s="13">
        <v>3</v>
      </c>
      <c r="F924" s="13">
        <v>21</v>
      </c>
      <c r="G924" s="13">
        <v>310</v>
      </c>
      <c r="H924" s="13">
        <v>2</v>
      </c>
      <c r="I924" s="13">
        <v>21</v>
      </c>
      <c r="J924" s="17">
        <f>IFERROR(INDEX(Sheet3!E:E,MATCH(C924,Sheet3!A:A,0)),(G924-10)*10+H924*100)</f>
        <v>3200</v>
      </c>
      <c r="K924" s="13">
        <v>0</v>
      </c>
      <c r="L924" s="10">
        <f>IFERROR(INDEX(Sheet3!G:G,MATCH(C924,Sheet3!A:A,0)),(G924-10)*10+20000)</f>
        <v>23000</v>
      </c>
      <c r="M924" s="13">
        <v>3</v>
      </c>
      <c r="N924" s="13">
        <f>VLOOKUP(M924,Sheet2!I:J,2,0)</f>
        <v>4000</v>
      </c>
      <c r="O924" s="13">
        <v>0</v>
      </c>
      <c r="P924" s="13">
        <f t="shared" si="101"/>
        <v>3</v>
      </c>
      <c r="Q924" s="17">
        <f>IF(G924&gt;300,(G924-10)*10+10+VLOOKUP(I924,Sheet5!E:G,3,FALSE),0)</f>
        <v>3010</v>
      </c>
    </row>
    <row r="925" spans="1:17" s="9" customFormat="1" ht="16.5" customHeight="1">
      <c r="A925" s="13" t="s">
        <v>39</v>
      </c>
      <c r="B925" s="13">
        <f t="shared" si="102"/>
        <v>4321410</v>
      </c>
      <c r="C925" s="13" t="str">
        <f>CONCATENATE(VLOOKUP(I925,Sheet2!$D:$F,3,FALSE),"：位置",E925)</f>
        <v>格斗冠军：位置3</v>
      </c>
      <c r="D925" s="13">
        <v>4</v>
      </c>
      <c r="E925" s="13">
        <v>3</v>
      </c>
      <c r="F925" s="13">
        <v>21</v>
      </c>
      <c r="G925" s="13">
        <v>410</v>
      </c>
      <c r="H925" s="13">
        <v>2</v>
      </c>
      <c r="I925" s="13">
        <v>21</v>
      </c>
      <c r="J925" s="17">
        <f>IFERROR(INDEX(Sheet3!E:E,MATCH(C925,Sheet3!A:A,0)),(G925-10)*10+H925*100)</f>
        <v>4200</v>
      </c>
      <c r="K925" s="13">
        <v>0</v>
      </c>
      <c r="L925" s="10">
        <f>IFERROR(INDEX(Sheet3!G:G,MATCH(C925,Sheet3!A:A,0)),(G925-10)*10+20000)</f>
        <v>24000</v>
      </c>
      <c r="M925" s="13">
        <v>4</v>
      </c>
      <c r="N925" s="13">
        <f>VLOOKUP(M925,Sheet2!I:J,2,0)</f>
        <v>4500</v>
      </c>
      <c r="O925" s="13">
        <v>0</v>
      </c>
      <c r="P925" s="13">
        <f t="shared" si="101"/>
        <v>4</v>
      </c>
      <c r="Q925" s="17">
        <f>IF(G925&gt;300,(G925-10)*10+10+VLOOKUP(I925,Sheet5!E:G,3,FALSE),0)</f>
        <v>4010</v>
      </c>
    </row>
    <row r="926" spans="1:17" s="9" customFormat="1" ht="16.5" customHeight="1">
      <c r="A926" s="13" t="s">
        <v>39</v>
      </c>
      <c r="B926" s="13">
        <f t="shared" si="102"/>
        <v>4321510</v>
      </c>
      <c r="C926" s="13" t="str">
        <f>CONCATENATE(VLOOKUP(I926,Sheet2!$D:$F,3,FALSE),"：位置",E926)</f>
        <v>格斗冠军：位置3</v>
      </c>
      <c r="D926" s="13">
        <v>4</v>
      </c>
      <c r="E926" s="13">
        <v>3</v>
      </c>
      <c r="F926" s="13">
        <v>21</v>
      </c>
      <c r="G926" s="13">
        <v>510</v>
      </c>
      <c r="H926" s="13">
        <v>2</v>
      </c>
      <c r="I926" s="13">
        <v>21</v>
      </c>
      <c r="J926" s="17">
        <f>IFERROR(INDEX(Sheet3!E:E,MATCH(C926,Sheet3!A:A,0)),(G926-10)*10+H926*100)</f>
        <v>5200</v>
      </c>
      <c r="K926" s="13">
        <v>0</v>
      </c>
      <c r="L926" s="10">
        <f>IFERROR(INDEX(Sheet3!G:G,MATCH(C926,Sheet3!A:A,0)),(G926-10)*10+20000)</f>
        <v>25000</v>
      </c>
      <c r="M926" s="13">
        <v>5</v>
      </c>
      <c r="N926" s="13">
        <f>VLOOKUP(M926,Sheet2!I:J,2,0)</f>
        <v>5000</v>
      </c>
      <c r="O926" s="13">
        <v>0</v>
      </c>
      <c r="P926" s="13">
        <f t="shared" si="101"/>
        <v>5</v>
      </c>
      <c r="Q926" s="17">
        <f>IF(G926&gt;300,(G926-10)*10+10+VLOOKUP(I926,Sheet5!E:G,3,FALSE),0)</f>
        <v>5010</v>
      </c>
    </row>
    <row r="927" spans="1:17" s="9" customFormat="1" ht="16.5" customHeight="1">
      <c r="A927" s="13" t="s">
        <v>39</v>
      </c>
      <c r="B927" s="13">
        <f t="shared" si="102"/>
        <v>4421110</v>
      </c>
      <c r="C927" s="13" t="str">
        <f>CONCATENATE(VLOOKUP(I927,Sheet2!$D:$F,3,FALSE),"：位置",E927)</f>
        <v>格斗冠军：位置4</v>
      </c>
      <c r="D927" s="13">
        <v>4</v>
      </c>
      <c r="E927" s="13">
        <v>4</v>
      </c>
      <c r="F927" s="13">
        <v>21</v>
      </c>
      <c r="G927" s="13">
        <v>110</v>
      </c>
      <c r="H927" s="13">
        <v>3</v>
      </c>
      <c r="I927" s="13">
        <v>21</v>
      </c>
      <c r="J927" s="17">
        <f>IFERROR(INDEX(Sheet3!E:E,MATCH(C927,Sheet3!A:A,0)),(G927-10)*10+H927*100)</f>
        <v>1300</v>
      </c>
      <c r="K927" s="13">
        <v>0</v>
      </c>
      <c r="L927" s="10">
        <f>IFERROR(INDEX(Sheet3!G:G,MATCH(C927,Sheet3!A:A,0)),(G927-10)*10+20000)</f>
        <v>21000</v>
      </c>
      <c r="M927" s="13">
        <v>1</v>
      </c>
      <c r="N927" s="13">
        <f>VLOOKUP(M927,Sheet2!I:J,2,0)</f>
        <v>3000</v>
      </c>
      <c r="O927" s="13">
        <v>0</v>
      </c>
      <c r="P927" s="13">
        <f t="shared" si="101"/>
        <v>1</v>
      </c>
      <c r="Q927" s="17">
        <f>IF(G927&gt;300,(G927-10)*10+10+VLOOKUP(I927,Sheet5!E:G,3,FALSE),0)</f>
        <v>0</v>
      </c>
    </row>
    <row r="928" spans="1:17" s="9" customFormat="1" ht="16.5" customHeight="1">
      <c r="A928" s="13" t="s">
        <v>39</v>
      </c>
      <c r="B928" s="13">
        <f t="shared" si="102"/>
        <v>4421210</v>
      </c>
      <c r="C928" s="13" t="str">
        <f>CONCATENATE(VLOOKUP(I928,Sheet2!$D:$F,3,FALSE),"：位置",E928)</f>
        <v>格斗冠军：位置4</v>
      </c>
      <c r="D928" s="13">
        <v>4</v>
      </c>
      <c r="E928" s="13">
        <v>4</v>
      </c>
      <c r="F928" s="13">
        <v>21</v>
      </c>
      <c r="G928" s="13">
        <v>210</v>
      </c>
      <c r="H928" s="13">
        <v>3</v>
      </c>
      <c r="I928" s="13">
        <v>21</v>
      </c>
      <c r="J928" s="17">
        <f>IFERROR(INDEX(Sheet3!E:E,MATCH(C928,Sheet3!A:A,0)),(G928-10)*10+H928*100)</f>
        <v>2300</v>
      </c>
      <c r="K928" s="13">
        <v>0</v>
      </c>
      <c r="L928" s="10">
        <f>IFERROR(INDEX(Sheet3!G:G,MATCH(C928,Sheet3!A:A,0)),(G928-10)*10+20000)</f>
        <v>22000</v>
      </c>
      <c r="M928" s="13">
        <v>2</v>
      </c>
      <c r="N928" s="13">
        <f>VLOOKUP(M928,Sheet2!I:J,2,0)</f>
        <v>3500</v>
      </c>
      <c r="O928" s="13">
        <v>0</v>
      </c>
      <c r="P928" s="13">
        <f t="shared" si="101"/>
        <v>2</v>
      </c>
      <c r="Q928" s="17">
        <f>IF(G928&gt;300,(G928-10)*10+10+VLOOKUP(I928,Sheet5!E:G,3,FALSE),0)</f>
        <v>0</v>
      </c>
    </row>
    <row r="929" spans="1:17" s="9" customFormat="1" ht="16.5" customHeight="1">
      <c r="A929" s="13" t="s">
        <v>39</v>
      </c>
      <c r="B929" s="13">
        <f t="shared" si="102"/>
        <v>4421310</v>
      </c>
      <c r="C929" s="13" t="str">
        <f>CONCATENATE(VLOOKUP(I929,Sheet2!$D:$F,3,FALSE),"：位置",E929)</f>
        <v>格斗冠军：位置4</v>
      </c>
      <c r="D929" s="13">
        <v>4</v>
      </c>
      <c r="E929" s="13">
        <v>4</v>
      </c>
      <c r="F929" s="13">
        <v>21</v>
      </c>
      <c r="G929" s="13">
        <v>310</v>
      </c>
      <c r="H929" s="13">
        <v>3</v>
      </c>
      <c r="I929" s="13">
        <v>21</v>
      </c>
      <c r="J929" s="17">
        <f>IFERROR(INDEX(Sheet3!E:E,MATCH(C929,Sheet3!A:A,0)),(G929-10)*10+H929*100)</f>
        <v>3300</v>
      </c>
      <c r="K929" s="13">
        <v>0</v>
      </c>
      <c r="L929" s="10">
        <f>IFERROR(INDEX(Sheet3!G:G,MATCH(C929,Sheet3!A:A,0)),(G929-10)*10+20000)</f>
        <v>23000</v>
      </c>
      <c r="M929" s="13">
        <v>3</v>
      </c>
      <c r="N929" s="13">
        <f>VLOOKUP(M929,Sheet2!I:J,2,0)</f>
        <v>4000</v>
      </c>
      <c r="O929" s="13">
        <v>0</v>
      </c>
      <c r="P929" s="13">
        <f t="shared" si="101"/>
        <v>3</v>
      </c>
      <c r="Q929" s="17">
        <f>IF(G929&gt;300,(G929-10)*10+10+VLOOKUP(I929,Sheet5!E:G,3,FALSE),0)</f>
        <v>3010</v>
      </c>
    </row>
    <row r="930" spans="1:17" s="9" customFormat="1" ht="16.5" customHeight="1">
      <c r="A930" s="13" t="s">
        <v>39</v>
      </c>
      <c r="B930" s="13">
        <f t="shared" si="102"/>
        <v>4421410</v>
      </c>
      <c r="C930" s="13" t="str">
        <f>CONCATENATE(VLOOKUP(I930,Sheet2!$D:$F,3,FALSE),"：位置",E930)</f>
        <v>格斗冠军：位置4</v>
      </c>
      <c r="D930" s="13">
        <v>4</v>
      </c>
      <c r="E930" s="13">
        <v>4</v>
      </c>
      <c r="F930" s="13">
        <v>21</v>
      </c>
      <c r="G930" s="13">
        <v>410</v>
      </c>
      <c r="H930" s="13">
        <v>3</v>
      </c>
      <c r="I930" s="13">
        <v>21</v>
      </c>
      <c r="J930" s="17">
        <f>IFERROR(INDEX(Sheet3!E:E,MATCH(C930,Sheet3!A:A,0)),(G930-10)*10+H930*100)</f>
        <v>4300</v>
      </c>
      <c r="K930" s="13">
        <v>0</v>
      </c>
      <c r="L930" s="10">
        <f>IFERROR(INDEX(Sheet3!G:G,MATCH(C930,Sheet3!A:A,0)),(G930-10)*10+20000)</f>
        <v>24000</v>
      </c>
      <c r="M930" s="13">
        <v>4</v>
      </c>
      <c r="N930" s="13">
        <f>VLOOKUP(M930,Sheet2!I:J,2,0)</f>
        <v>4500</v>
      </c>
      <c r="O930" s="13">
        <v>0</v>
      </c>
      <c r="P930" s="13">
        <f t="shared" si="101"/>
        <v>4</v>
      </c>
      <c r="Q930" s="17">
        <f>IF(G930&gt;300,(G930-10)*10+10+VLOOKUP(I930,Sheet5!E:G,3,FALSE),0)</f>
        <v>4010</v>
      </c>
    </row>
    <row r="931" spans="1:17" s="9" customFormat="1" ht="16.5" customHeight="1">
      <c r="A931" s="13" t="s">
        <v>39</v>
      </c>
      <c r="B931" s="13">
        <f t="shared" si="102"/>
        <v>4421510</v>
      </c>
      <c r="C931" s="13" t="str">
        <f>CONCATENATE(VLOOKUP(I931,Sheet2!$D:$F,3,FALSE),"：位置",E931)</f>
        <v>格斗冠军：位置4</v>
      </c>
      <c r="D931" s="13">
        <v>4</v>
      </c>
      <c r="E931" s="13">
        <v>4</v>
      </c>
      <c r="F931" s="13">
        <v>21</v>
      </c>
      <c r="G931" s="13">
        <v>510</v>
      </c>
      <c r="H931" s="13">
        <v>3</v>
      </c>
      <c r="I931" s="13">
        <v>21</v>
      </c>
      <c r="J931" s="17">
        <f>IFERROR(INDEX(Sheet3!E:E,MATCH(C931,Sheet3!A:A,0)),(G931-10)*10+H931*100)</f>
        <v>5300</v>
      </c>
      <c r="K931" s="13">
        <v>0</v>
      </c>
      <c r="L931" s="10">
        <f>IFERROR(INDEX(Sheet3!G:G,MATCH(C931,Sheet3!A:A,0)),(G931-10)*10+20000)</f>
        <v>25000</v>
      </c>
      <c r="M931" s="13">
        <v>5</v>
      </c>
      <c r="N931" s="13">
        <f>VLOOKUP(M931,Sheet2!I:J,2,0)</f>
        <v>5000</v>
      </c>
      <c r="O931" s="13">
        <v>0</v>
      </c>
      <c r="P931" s="13">
        <f t="shared" si="101"/>
        <v>5</v>
      </c>
      <c r="Q931" s="17">
        <f>IF(G931&gt;300,(G931-10)*10+10+VLOOKUP(I931,Sheet5!E:G,3,FALSE),0)</f>
        <v>5010</v>
      </c>
    </row>
    <row r="932" spans="1:17" s="9" customFormat="1" ht="16.5" customHeight="1">
      <c r="A932" s="13" t="s">
        <v>39</v>
      </c>
      <c r="B932" s="13">
        <f t="shared" si="102"/>
        <v>4222110</v>
      </c>
      <c r="C932" s="13" t="str">
        <f>CONCATENATE(VLOOKUP(I932,Sheet2!$D:$F,3,FALSE),"：位置",E932)</f>
        <v>英雄狩猎：位置2</v>
      </c>
      <c r="D932" s="13">
        <v>4</v>
      </c>
      <c r="E932" s="13">
        <v>2</v>
      </c>
      <c r="F932" s="13">
        <v>22</v>
      </c>
      <c r="G932" s="13">
        <v>110</v>
      </c>
      <c r="H932" s="13">
        <v>1</v>
      </c>
      <c r="I932" s="13">
        <v>22</v>
      </c>
      <c r="J932" s="17">
        <f>IFERROR(INDEX(Sheet3!E:E,MATCH(C932,Sheet3!A:A,0)),(G932-10)*10+H932*100)</f>
        <v>1100</v>
      </c>
      <c r="K932" s="13">
        <v>0</v>
      </c>
      <c r="L932" s="10">
        <f>IFERROR(INDEX(Sheet3!G:G,MATCH(C932,Sheet3!A:A,0)),(G932-10)*10+20000)</f>
        <v>21000</v>
      </c>
      <c r="M932" s="13">
        <v>1</v>
      </c>
      <c r="N932" s="13">
        <f>VLOOKUP(M932,Sheet2!I:J,2,0)</f>
        <v>3000</v>
      </c>
      <c r="O932" s="13">
        <v>0</v>
      </c>
      <c r="P932" s="13">
        <f t="shared" si="101"/>
        <v>1</v>
      </c>
      <c r="Q932" s="17">
        <f>IF(G932&gt;300,(G932-10)*10+10+VLOOKUP(I932,Sheet5!E:G,3,FALSE),0)</f>
        <v>0</v>
      </c>
    </row>
    <row r="933" spans="1:17" s="9" customFormat="1" ht="16.5" customHeight="1">
      <c r="A933" s="13" t="s">
        <v>39</v>
      </c>
      <c r="B933" s="13">
        <f t="shared" si="102"/>
        <v>4222210</v>
      </c>
      <c r="C933" s="13" t="str">
        <f>CONCATENATE(VLOOKUP(I933,Sheet2!$D:$F,3,FALSE),"：位置",E933)</f>
        <v>英雄狩猎：位置2</v>
      </c>
      <c r="D933" s="13">
        <v>4</v>
      </c>
      <c r="E933" s="13">
        <v>2</v>
      </c>
      <c r="F933" s="13">
        <v>22</v>
      </c>
      <c r="G933" s="13">
        <v>210</v>
      </c>
      <c r="H933" s="13">
        <v>1</v>
      </c>
      <c r="I933" s="13">
        <v>22</v>
      </c>
      <c r="J933" s="17">
        <f>IFERROR(INDEX(Sheet3!E:E,MATCH(C933,Sheet3!A:A,0)),(G933-10)*10+H933*100)</f>
        <v>2100</v>
      </c>
      <c r="K933" s="13">
        <v>0</v>
      </c>
      <c r="L933" s="10">
        <f>IFERROR(INDEX(Sheet3!G:G,MATCH(C933,Sheet3!A:A,0)),(G933-10)*10+20000)</f>
        <v>22000</v>
      </c>
      <c r="M933" s="13">
        <v>2</v>
      </c>
      <c r="N933" s="13">
        <f>VLOOKUP(M933,Sheet2!I:J,2,0)</f>
        <v>3500</v>
      </c>
      <c r="O933" s="13">
        <v>0</v>
      </c>
      <c r="P933" s="13">
        <f t="shared" si="101"/>
        <v>2</v>
      </c>
      <c r="Q933" s="17">
        <f>IF(G933&gt;300,(G933-10)*10+10+VLOOKUP(I933,Sheet5!E:G,3,FALSE),0)</f>
        <v>0</v>
      </c>
    </row>
    <row r="934" spans="1:17" s="9" customFormat="1" ht="16.5" customHeight="1">
      <c r="A934" s="13" t="s">
        <v>39</v>
      </c>
      <c r="B934" s="13">
        <f t="shared" si="102"/>
        <v>4222310</v>
      </c>
      <c r="C934" s="13" t="str">
        <f>CONCATENATE(VLOOKUP(I934,Sheet2!$D:$F,3,FALSE),"：位置",E934)</f>
        <v>英雄狩猎：位置2</v>
      </c>
      <c r="D934" s="13">
        <v>4</v>
      </c>
      <c r="E934" s="13">
        <v>2</v>
      </c>
      <c r="F934" s="13">
        <v>22</v>
      </c>
      <c r="G934" s="13">
        <v>310</v>
      </c>
      <c r="H934" s="13">
        <v>1</v>
      </c>
      <c r="I934" s="13">
        <v>22</v>
      </c>
      <c r="J934" s="17">
        <f>IFERROR(INDEX(Sheet3!E:E,MATCH(C934,Sheet3!A:A,0)),(G934-10)*10+H934*100)</f>
        <v>3100</v>
      </c>
      <c r="K934" s="13">
        <v>0</v>
      </c>
      <c r="L934" s="10">
        <f>IFERROR(INDEX(Sheet3!G:G,MATCH(C934,Sheet3!A:A,0)),(G934-10)*10+20000)</f>
        <v>23000</v>
      </c>
      <c r="M934" s="13">
        <v>3</v>
      </c>
      <c r="N934" s="13">
        <f>VLOOKUP(M934,Sheet2!I:J,2,0)</f>
        <v>4000</v>
      </c>
      <c r="O934" s="13">
        <v>0</v>
      </c>
      <c r="P934" s="13">
        <f t="shared" si="101"/>
        <v>3</v>
      </c>
      <c r="Q934" s="17">
        <f>IF(G934&gt;300,(G934-10)*10+10+VLOOKUP(I934,Sheet5!E:G,3,FALSE),0)</f>
        <v>3010</v>
      </c>
    </row>
    <row r="935" spans="1:17" s="9" customFormat="1" ht="16.5" customHeight="1">
      <c r="A935" s="13" t="s">
        <v>39</v>
      </c>
      <c r="B935" s="13">
        <f t="shared" si="102"/>
        <v>4222410</v>
      </c>
      <c r="C935" s="13" t="str">
        <f>CONCATENATE(VLOOKUP(I935,Sheet2!$D:$F,3,FALSE),"：位置",E935)</f>
        <v>英雄狩猎：位置2</v>
      </c>
      <c r="D935" s="13">
        <v>4</v>
      </c>
      <c r="E935" s="13">
        <v>2</v>
      </c>
      <c r="F935" s="13">
        <v>22</v>
      </c>
      <c r="G935" s="13">
        <v>410</v>
      </c>
      <c r="H935" s="13">
        <v>1</v>
      </c>
      <c r="I935" s="13">
        <v>22</v>
      </c>
      <c r="J935" s="17">
        <f>IFERROR(INDEX(Sheet3!E:E,MATCH(C935,Sheet3!A:A,0)),(G935-10)*10+H935*100)</f>
        <v>4100</v>
      </c>
      <c r="K935" s="13">
        <v>0</v>
      </c>
      <c r="L935" s="10">
        <f>IFERROR(INDEX(Sheet3!G:G,MATCH(C935,Sheet3!A:A,0)),(G935-10)*10+20000)</f>
        <v>24000</v>
      </c>
      <c r="M935" s="13">
        <v>4</v>
      </c>
      <c r="N935" s="13">
        <f>VLOOKUP(M935,Sheet2!I:J,2,0)</f>
        <v>4500</v>
      </c>
      <c r="O935" s="13">
        <v>0</v>
      </c>
      <c r="P935" s="13">
        <f t="shared" si="101"/>
        <v>4</v>
      </c>
      <c r="Q935" s="17">
        <f>IF(G935&gt;300,(G935-10)*10+10+VLOOKUP(I935,Sheet5!E:G,3,FALSE),0)</f>
        <v>4010</v>
      </c>
    </row>
    <row r="936" spans="1:17" s="9" customFormat="1" ht="16.5" customHeight="1">
      <c r="A936" s="13" t="s">
        <v>39</v>
      </c>
      <c r="B936" s="13">
        <f t="shared" si="102"/>
        <v>4222510</v>
      </c>
      <c r="C936" s="13" t="str">
        <f>CONCATENATE(VLOOKUP(I936,Sheet2!$D:$F,3,FALSE),"：位置",E936)</f>
        <v>英雄狩猎：位置2</v>
      </c>
      <c r="D936" s="13">
        <v>4</v>
      </c>
      <c r="E936" s="13">
        <v>2</v>
      </c>
      <c r="F936" s="13">
        <v>22</v>
      </c>
      <c r="G936" s="13">
        <v>510</v>
      </c>
      <c r="H936" s="13">
        <v>1</v>
      </c>
      <c r="I936" s="13">
        <v>22</v>
      </c>
      <c r="J936" s="17">
        <f>IFERROR(INDEX(Sheet3!E:E,MATCH(C936,Sheet3!A:A,0)),(G936-10)*10+H936*100)</f>
        <v>5100</v>
      </c>
      <c r="K936" s="13">
        <v>0</v>
      </c>
      <c r="L936" s="10">
        <f>IFERROR(INDEX(Sheet3!G:G,MATCH(C936,Sheet3!A:A,0)),(G936-10)*10+20000)</f>
        <v>25000</v>
      </c>
      <c r="M936" s="13">
        <v>5</v>
      </c>
      <c r="N936" s="13">
        <f>VLOOKUP(M936,Sheet2!I:J,2,0)</f>
        <v>5000</v>
      </c>
      <c r="O936" s="13">
        <v>0</v>
      </c>
      <c r="P936" s="13">
        <f t="shared" si="101"/>
        <v>5</v>
      </c>
      <c r="Q936" s="17">
        <f>IF(G936&gt;300,(G936-10)*10+10+VLOOKUP(I936,Sheet5!E:G,3,FALSE),0)</f>
        <v>5010</v>
      </c>
    </row>
    <row r="937" spans="1:17" s="9" customFormat="1" ht="16.5" customHeight="1">
      <c r="A937" s="13" t="s">
        <v>39</v>
      </c>
      <c r="B937" s="13">
        <f t="shared" si="102"/>
        <v>4322110</v>
      </c>
      <c r="C937" s="13" t="str">
        <f>CONCATENATE(VLOOKUP(I937,Sheet2!$D:$F,3,FALSE),"：位置",E937)</f>
        <v>英雄狩猎：位置3</v>
      </c>
      <c r="D937" s="13">
        <v>4</v>
      </c>
      <c r="E937" s="13">
        <v>3</v>
      </c>
      <c r="F937" s="13">
        <v>22</v>
      </c>
      <c r="G937" s="13">
        <v>110</v>
      </c>
      <c r="H937" s="13">
        <v>2</v>
      </c>
      <c r="I937" s="13">
        <v>22</v>
      </c>
      <c r="J937" s="17">
        <f>IFERROR(INDEX(Sheet3!E:E,MATCH(C937,Sheet3!A:A,0)),(G937-10)*10+H937*100)</f>
        <v>1200</v>
      </c>
      <c r="K937" s="13">
        <v>0</v>
      </c>
      <c r="L937" s="10">
        <f>IFERROR(INDEX(Sheet3!G:G,MATCH(C937,Sheet3!A:A,0)),(G937-10)*10+20000)</f>
        <v>21000</v>
      </c>
      <c r="M937" s="13">
        <v>1</v>
      </c>
      <c r="N937" s="13">
        <f>VLOOKUP(M937,Sheet2!I:J,2,0)</f>
        <v>3000</v>
      </c>
      <c r="O937" s="13">
        <v>0</v>
      </c>
      <c r="P937" s="13">
        <f t="shared" ref="P937:P947" si="103">M937</f>
        <v>1</v>
      </c>
      <c r="Q937" s="17">
        <f>IF(G937&gt;300,(G937-10)*10+10+VLOOKUP(I937,Sheet5!E:G,3,FALSE),0)</f>
        <v>0</v>
      </c>
    </row>
    <row r="938" spans="1:17" s="9" customFormat="1" ht="16.5" customHeight="1">
      <c r="A938" s="13" t="s">
        <v>39</v>
      </c>
      <c r="B938" s="13">
        <f t="shared" si="102"/>
        <v>4322210</v>
      </c>
      <c r="C938" s="13" t="str">
        <f>CONCATENATE(VLOOKUP(I938,Sheet2!$D:$F,3,FALSE),"：位置",E938)</f>
        <v>英雄狩猎：位置3</v>
      </c>
      <c r="D938" s="13">
        <v>4</v>
      </c>
      <c r="E938" s="13">
        <v>3</v>
      </c>
      <c r="F938" s="13">
        <v>22</v>
      </c>
      <c r="G938" s="13">
        <v>210</v>
      </c>
      <c r="H938" s="13">
        <v>2</v>
      </c>
      <c r="I938" s="13">
        <v>22</v>
      </c>
      <c r="J938" s="17">
        <f>IFERROR(INDEX(Sheet3!E:E,MATCH(C938,Sheet3!A:A,0)),(G938-10)*10+H938*100)</f>
        <v>2200</v>
      </c>
      <c r="K938" s="13">
        <v>0</v>
      </c>
      <c r="L938" s="10">
        <f>IFERROR(INDEX(Sheet3!G:G,MATCH(C938,Sheet3!A:A,0)),(G938-10)*10+20000)</f>
        <v>22000</v>
      </c>
      <c r="M938" s="13">
        <v>2</v>
      </c>
      <c r="N938" s="13">
        <f>VLOOKUP(M938,Sheet2!I:J,2,0)</f>
        <v>3500</v>
      </c>
      <c r="O938" s="13">
        <v>0</v>
      </c>
      <c r="P938" s="13">
        <f t="shared" si="103"/>
        <v>2</v>
      </c>
      <c r="Q938" s="17">
        <f>IF(G938&gt;300,(G938-10)*10+10+VLOOKUP(I938,Sheet5!E:G,3,FALSE),0)</f>
        <v>0</v>
      </c>
    </row>
    <row r="939" spans="1:17" s="9" customFormat="1" ht="16.5" customHeight="1">
      <c r="A939" s="13" t="s">
        <v>39</v>
      </c>
      <c r="B939" s="13">
        <f t="shared" si="102"/>
        <v>4322310</v>
      </c>
      <c r="C939" s="13" t="str">
        <f>CONCATENATE(VLOOKUP(I939,Sheet2!$D:$F,3,FALSE),"：位置",E939)</f>
        <v>英雄狩猎：位置3</v>
      </c>
      <c r="D939" s="13">
        <v>4</v>
      </c>
      <c r="E939" s="13">
        <v>3</v>
      </c>
      <c r="F939" s="13">
        <v>22</v>
      </c>
      <c r="G939" s="13">
        <v>310</v>
      </c>
      <c r="H939" s="13">
        <v>2</v>
      </c>
      <c r="I939" s="13">
        <v>22</v>
      </c>
      <c r="J939" s="17">
        <f>IFERROR(INDEX(Sheet3!E:E,MATCH(C939,Sheet3!A:A,0)),(G939-10)*10+H939*100)</f>
        <v>3200</v>
      </c>
      <c r="K939" s="13">
        <v>0</v>
      </c>
      <c r="L939" s="10">
        <f>IFERROR(INDEX(Sheet3!G:G,MATCH(C939,Sheet3!A:A,0)),(G939-10)*10+20000)</f>
        <v>23000</v>
      </c>
      <c r="M939" s="13">
        <v>3</v>
      </c>
      <c r="N939" s="13">
        <f>VLOOKUP(M939,Sheet2!I:J,2,0)</f>
        <v>4000</v>
      </c>
      <c r="O939" s="13">
        <v>0</v>
      </c>
      <c r="P939" s="13">
        <f t="shared" si="103"/>
        <v>3</v>
      </c>
      <c r="Q939" s="17">
        <f>IF(G939&gt;300,(G939-10)*10+10+VLOOKUP(I939,Sheet5!E:G,3,FALSE),0)</f>
        <v>3010</v>
      </c>
    </row>
    <row r="940" spans="1:17" s="9" customFormat="1" ht="16.5" customHeight="1">
      <c r="A940" s="13" t="s">
        <v>39</v>
      </c>
      <c r="B940" s="13">
        <f t="shared" si="102"/>
        <v>4322410</v>
      </c>
      <c r="C940" s="13" t="str">
        <f>CONCATENATE(VLOOKUP(I940,Sheet2!$D:$F,3,FALSE),"：位置",E940)</f>
        <v>英雄狩猎：位置3</v>
      </c>
      <c r="D940" s="13">
        <v>4</v>
      </c>
      <c r="E940" s="13">
        <v>3</v>
      </c>
      <c r="F940" s="13">
        <v>22</v>
      </c>
      <c r="G940" s="13">
        <v>410</v>
      </c>
      <c r="H940" s="13">
        <v>2</v>
      </c>
      <c r="I940" s="13">
        <v>22</v>
      </c>
      <c r="J940" s="17">
        <f>IFERROR(INDEX(Sheet3!E:E,MATCH(C940,Sheet3!A:A,0)),(G940-10)*10+H940*100)</f>
        <v>4200</v>
      </c>
      <c r="K940" s="13">
        <v>0</v>
      </c>
      <c r="L940" s="10">
        <f>IFERROR(INDEX(Sheet3!G:G,MATCH(C940,Sheet3!A:A,0)),(G940-10)*10+20000)</f>
        <v>24000</v>
      </c>
      <c r="M940" s="13">
        <v>4</v>
      </c>
      <c r="N940" s="13">
        <f>VLOOKUP(M940,Sheet2!I:J,2,0)</f>
        <v>4500</v>
      </c>
      <c r="O940" s="13">
        <v>0</v>
      </c>
      <c r="P940" s="13">
        <f t="shared" si="103"/>
        <v>4</v>
      </c>
      <c r="Q940" s="17">
        <f>IF(G940&gt;300,(G940-10)*10+10+VLOOKUP(I940,Sheet5!E:G,3,FALSE),0)</f>
        <v>4010</v>
      </c>
    </row>
    <row r="941" spans="1:17" s="9" customFormat="1" ht="16.5" customHeight="1">
      <c r="A941" s="13" t="s">
        <v>39</v>
      </c>
      <c r="B941" s="13">
        <f t="shared" si="102"/>
        <v>4322510</v>
      </c>
      <c r="C941" s="13" t="str">
        <f>CONCATENATE(VLOOKUP(I941,Sheet2!$D:$F,3,FALSE),"：位置",E941)</f>
        <v>英雄狩猎：位置3</v>
      </c>
      <c r="D941" s="13">
        <v>4</v>
      </c>
      <c r="E941" s="13">
        <v>3</v>
      </c>
      <c r="F941" s="13">
        <v>22</v>
      </c>
      <c r="G941" s="13">
        <v>510</v>
      </c>
      <c r="H941" s="13">
        <v>2</v>
      </c>
      <c r="I941" s="13">
        <v>22</v>
      </c>
      <c r="J941" s="17">
        <f>IFERROR(INDEX(Sheet3!E:E,MATCH(C941,Sheet3!A:A,0)),(G941-10)*10+H941*100)</f>
        <v>5200</v>
      </c>
      <c r="K941" s="13">
        <v>0</v>
      </c>
      <c r="L941" s="10">
        <f>IFERROR(INDEX(Sheet3!G:G,MATCH(C941,Sheet3!A:A,0)),(G941-10)*10+20000)</f>
        <v>25000</v>
      </c>
      <c r="M941" s="13">
        <v>5</v>
      </c>
      <c r="N941" s="13">
        <f>VLOOKUP(M941,Sheet2!I:J,2,0)</f>
        <v>5000</v>
      </c>
      <c r="O941" s="13">
        <v>0</v>
      </c>
      <c r="P941" s="13">
        <f t="shared" si="103"/>
        <v>5</v>
      </c>
      <c r="Q941" s="17">
        <f>IF(G941&gt;300,(G941-10)*10+10+VLOOKUP(I941,Sheet5!E:G,3,FALSE),0)</f>
        <v>5010</v>
      </c>
    </row>
    <row r="942" spans="1:17" s="9" customFormat="1" ht="16.5" customHeight="1">
      <c r="A942" s="13" t="s">
        <v>39</v>
      </c>
      <c r="B942" s="13">
        <f t="shared" si="102"/>
        <v>4422110</v>
      </c>
      <c r="C942" s="13" t="str">
        <f>CONCATENATE(VLOOKUP(I942,Sheet2!$D:$F,3,FALSE),"：位置",E942)</f>
        <v>英雄狩猎：位置4</v>
      </c>
      <c r="D942" s="13">
        <v>4</v>
      </c>
      <c r="E942" s="13">
        <v>4</v>
      </c>
      <c r="F942" s="13">
        <v>22</v>
      </c>
      <c r="G942" s="13">
        <v>110</v>
      </c>
      <c r="H942" s="13">
        <v>3</v>
      </c>
      <c r="I942" s="13">
        <v>22</v>
      </c>
      <c r="J942" s="17">
        <f>IFERROR(INDEX(Sheet3!E:E,MATCH(C942,Sheet3!A:A,0)),(G942-10)*10+H942*100)</f>
        <v>1300</v>
      </c>
      <c r="K942" s="13">
        <v>0</v>
      </c>
      <c r="L942" s="10">
        <f>IFERROR(INDEX(Sheet3!G:G,MATCH(C942,Sheet3!A:A,0)),(G942-10)*10+20000)</f>
        <v>21000</v>
      </c>
      <c r="M942" s="13">
        <v>1</v>
      </c>
      <c r="N942" s="13">
        <f>VLOOKUP(M942,Sheet2!I:J,2,0)</f>
        <v>3000</v>
      </c>
      <c r="O942" s="13">
        <v>0</v>
      </c>
      <c r="P942" s="13">
        <f t="shared" si="103"/>
        <v>1</v>
      </c>
      <c r="Q942" s="17">
        <f>IF(G942&gt;300,(G942-10)*10+10+VLOOKUP(I942,Sheet5!E:G,3,FALSE),0)</f>
        <v>0</v>
      </c>
    </row>
    <row r="943" spans="1:17" s="9" customFormat="1" ht="16.5" customHeight="1">
      <c r="A943" s="13" t="s">
        <v>39</v>
      </c>
      <c r="B943" s="13">
        <f t="shared" si="102"/>
        <v>4422210</v>
      </c>
      <c r="C943" s="13" t="str">
        <f>CONCATENATE(VLOOKUP(I943,Sheet2!$D:$F,3,FALSE),"：位置",E943)</f>
        <v>英雄狩猎：位置4</v>
      </c>
      <c r="D943" s="13">
        <v>4</v>
      </c>
      <c r="E943" s="13">
        <v>4</v>
      </c>
      <c r="F943" s="13">
        <v>22</v>
      </c>
      <c r="G943" s="13">
        <v>210</v>
      </c>
      <c r="H943" s="13">
        <v>3</v>
      </c>
      <c r="I943" s="13">
        <v>22</v>
      </c>
      <c r="J943" s="17">
        <f>IFERROR(INDEX(Sheet3!E:E,MATCH(C943,Sheet3!A:A,0)),(G943-10)*10+H943*100)</f>
        <v>2300</v>
      </c>
      <c r="K943" s="13">
        <v>0</v>
      </c>
      <c r="L943" s="10">
        <f>IFERROR(INDEX(Sheet3!G:G,MATCH(C943,Sheet3!A:A,0)),(G943-10)*10+20000)</f>
        <v>22000</v>
      </c>
      <c r="M943" s="13">
        <v>2</v>
      </c>
      <c r="N943" s="13">
        <f>VLOOKUP(M943,Sheet2!I:J,2,0)</f>
        <v>3500</v>
      </c>
      <c r="O943" s="13">
        <v>0</v>
      </c>
      <c r="P943" s="13">
        <f t="shared" si="103"/>
        <v>2</v>
      </c>
      <c r="Q943" s="17">
        <f>IF(G943&gt;300,(G943-10)*10+10+VLOOKUP(I943,Sheet5!E:G,3,FALSE),0)</f>
        <v>0</v>
      </c>
    </row>
    <row r="944" spans="1:17" s="9" customFormat="1" ht="16.5" customHeight="1">
      <c r="A944" s="13" t="s">
        <v>39</v>
      </c>
      <c r="B944" s="13">
        <f t="shared" si="102"/>
        <v>4422310</v>
      </c>
      <c r="C944" s="13" t="str">
        <f>CONCATENATE(VLOOKUP(I944,Sheet2!$D:$F,3,FALSE),"：位置",E944)</f>
        <v>英雄狩猎：位置4</v>
      </c>
      <c r="D944" s="13">
        <v>4</v>
      </c>
      <c r="E944" s="13">
        <v>4</v>
      </c>
      <c r="F944" s="13">
        <v>22</v>
      </c>
      <c r="G944" s="13">
        <v>310</v>
      </c>
      <c r="H944" s="13">
        <v>3</v>
      </c>
      <c r="I944" s="13">
        <v>22</v>
      </c>
      <c r="J944" s="17">
        <f>IFERROR(INDEX(Sheet3!E:E,MATCH(C944,Sheet3!A:A,0)),(G944-10)*10+H944*100)</f>
        <v>3300</v>
      </c>
      <c r="K944" s="13">
        <v>0</v>
      </c>
      <c r="L944" s="10">
        <f>IFERROR(INDEX(Sheet3!G:G,MATCH(C944,Sheet3!A:A,0)),(G944-10)*10+20000)</f>
        <v>23000</v>
      </c>
      <c r="M944" s="13">
        <v>3</v>
      </c>
      <c r="N944" s="13">
        <f>VLOOKUP(M944,Sheet2!I:J,2,0)</f>
        <v>4000</v>
      </c>
      <c r="O944" s="13">
        <v>0</v>
      </c>
      <c r="P944" s="13">
        <f t="shared" si="103"/>
        <v>3</v>
      </c>
      <c r="Q944" s="17">
        <f>IF(G944&gt;300,(G944-10)*10+10+VLOOKUP(I944,Sheet5!E:G,3,FALSE),0)</f>
        <v>3010</v>
      </c>
    </row>
    <row r="945" spans="1:17" s="9" customFormat="1" ht="16.5" customHeight="1">
      <c r="A945" s="13" t="s">
        <v>39</v>
      </c>
      <c r="B945" s="13">
        <f t="shared" si="102"/>
        <v>4422410</v>
      </c>
      <c r="C945" s="13" t="str">
        <f>CONCATENATE(VLOOKUP(I945,Sheet2!$D:$F,3,FALSE),"：位置",E945)</f>
        <v>英雄狩猎：位置4</v>
      </c>
      <c r="D945" s="13">
        <v>4</v>
      </c>
      <c r="E945" s="13">
        <v>4</v>
      </c>
      <c r="F945" s="13">
        <v>22</v>
      </c>
      <c r="G945" s="13">
        <v>410</v>
      </c>
      <c r="H945" s="13">
        <v>3</v>
      </c>
      <c r="I945" s="13">
        <v>22</v>
      </c>
      <c r="J945" s="17">
        <f>IFERROR(INDEX(Sheet3!E:E,MATCH(C945,Sheet3!A:A,0)),(G945-10)*10+H945*100)</f>
        <v>4300</v>
      </c>
      <c r="K945" s="13">
        <v>0</v>
      </c>
      <c r="L945" s="10">
        <f>IFERROR(INDEX(Sheet3!G:G,MATCH(C945,Sheet3!A:A,0)),(G945-10)*10+20000)</f>
        <v>24000</v>
      </c>
      <c r="M945" s="13">
        <v>4</v>
      </c>
      <c r="N945" s="13">
        <f>VLOOKUP(M945,Sheet2!I:J,2,0)</f>
        <v>4500</v>
      </c>
      <c r="O945" s="13">
        <v>0</v>
      </c>
      <c r="P945" s="13">
        <f t="shared" si="103"/>
        <v>4</v>
      </c>
      <c r="Q945" s="17">
        <f>IF(G945&gt;300,(G945-10)*10+10+VLOOKUP(I945,Sheet5!E:G,3,FALSE),0)</f>
        <v>4010</v>
      </c>
    </row>
    <row r="946" spans="1:17" s="9" customFormat="1" ht="16.5" customHeight="1">
      <c r="A946" s="13" t="s">
        <v>39</v>
      </c>
      <c r="B946" s="13">
        <f t="shared" si="102"/>
        <v>4422510</v>
      </c>
      <c r="C946" s="13" t="str">
        <f>CONCATENATE(VLOOKUP(I946,Sheet2!$D:$F,3,FALSE),"：位置",E946)</f>
        <v>英雄狩猎：位置4</v>
      </c>
      <c r="D946" s="13">
        <v>4</v>
      </c>
      <c r="E946" s="13">
        <v>4</v>
      </c>
      <c r="F946" s="13">
        <v>22</v>
      </c>
      <c r="G946" s="13">
        <v>510</v>
      </c>
      <c r="H946" s="13">
        <v>3</v>
      </c>
      <c r="I946" s="13">
        <v>22</v>
      </c>
      <c r="J946" s="17">
        <f>IFERROR(INDEX(Sheet3!E:E,MATCH(C946,Sheet3!A:A,0)),(G946-10)*10+H946*100)</f>
        <v>5300</v>
      </c>
      <c r="K946" s="13">
        <v>0</v>
      </c>
      <c r="L946" s="10">
        <f>IFERROR(INDEX(Sheet3!G:G,MATCH(C946,Sheet3!A:A,0)),(G946-10)*10+20000)</f>
        <v>25000</v>
      </c>
      <c r="M946" s="13">
        <v>5</v>
      </c>
      <c r="N946" s="13">
        <f>VLOOKUP(M946,Sheet2!I:J,2,0)</f>
        <v>5000</v>
      </c>
      <c r="O946" s="13">
        <v>0</v>
      </c>
      <c r="P946" s="13">
        <f t="shared" si="103"/>
        <v>5</v>
      </c>
      <c r="Q946" s="17">
        <f>IF(G946&gt;300,(G946-10)*10+10+VLOOKUP(I946,Sheet5!E:G,3,FALSE),0)</f>
        <v>5010</v>
      </c>
    </row>
    <row r="947" spans="1:17" s="9" customFormat="1" ht="16.5" customHeight="1">
      <c r="A947" s="13" t="s">
        <v>39</v>
      </c>
      <c r="B947" s="13">
        <f t="shared" ref="B947:B959" si="104">D947*1000000+E947*100000+F947*1000+G947</f>
        <v>4224510</v>
      </c>
      <c r="C947" s="13" t="str">
        <f>CONCATENATE(VLOOKUP(I947,Sheet2!$D:$F,3,FALSE),"：位置",E947)</f>
        <v>暴走因子：位置2</v>
      </c>
      <c r="D947" s="13">
        <v>4</v>
      </c>
      <c r="E947" s="13">
        <v>2</v>
      </c>
      <c r="F947" s="13">
        <v>24</v>
      </c>
      <c r="G947" s="13">
        <v>510</v>
      </c>
      <c r="H947" s="13">
        <v>1</v>
      </c>
      <c r="I947" s="13">
        <v>24</v>
      </c>
      <c r="J947" s="13">
        <f>IFERROR(INDEX(Sheet3!E:E,MATCH(C947,Sheet3!A:A,0)),(G947-10)*10+H947*100)</f>
        <v>5100</v>
      </c>
      <c r="K947" s="13">
        <v>0</v>
      </c>
      <c r="L947" s="13">
        <f>IFERROR(INDEX(Sheet3!G:G,MATCH(C947,Sheet3!A:A,0)),(G947-10)*10+20000)</f>
        <v>25000</v>
      </c>
      <c r="M947" s="13">
        <v>5</v>
      </c>
      <c r="N947" s="13">
        <f>VLOOKUP(M947,Sheet2!I:J,2,0)</f>
        <v>5000</v>
      </c>
      <c r="O947" s="13">
        <v>0</v>
      </c>
      <c r="P947" s="13">
        <f t="shared" si="103"/>
        <v>5</v>
      </c>
      <c r="Q947" s="13">
        <f>IF(G947&gt;300,(G947-10)*10+10+VLOOKUP(I947,Sheet5!E:G,3,FALSE),0)</f>
        <v>5010</v>
      </c>
    </row>
    <row r="948" spans="1:17" s="9" customFormat="1" ht="16.5" customHeight="1">
      <c r="A948" s="13" t="s">
        <v>39</v>
      </c>
      <c r="B948" s="13">
        <f t="shared" si="104"/>
        <v>4324510</v>
      </c>
      <c r="C948" s="13" t="str">
        <f>CONCATENATE(VLOOKUP(I948,Sheet2!$D:$F,3,FALSE),"：位置",E948)</f>
        <v>暴走因子：位置3</v>
      </c>
      <c r="D948" s="13">
        <v>4</v>
      </c>
      <c r="E948" s="13">
        <v>3</v>
      </c>
      <c r="F948" s="13">
        <v>24</v>
      </c>
      <c r="G948" s="13">
        <v>510</v>
      </c>
      <c r="H948" s="13">
        <v>2</v>
      </c>
      <c r="I948" s="13">
        <v>24</v>
      </c>
      <c r="J948" s="13">
        <f>IFERROR(INDEX(Sheet3!E:E,MATCH(C948,Sheet3!A:A,0)),(G948-10)*10+H948*100)</f>
        <v>5200</v>
      </c>
      <c r="K948" s="13">
        <v>0</v>
      </c>
      <c r="L948" s="13">
        <f>IFERROR(INDEX(Sheet3!G:G,MATCH(C948,Sheet3!A:A,0)),(G948-10)*10+20000)</f>
        <v>25000</v>
      </c>
      <c r="M948" s="13">
        <v>5</v>
      </c>
      <c r="N948" s="13">
        <f>VLOOKUP(M948,Sheet2!I:J,2,0)</f>
        <v>5000</v>
      </c>
      <c r="O948" s="13">
        <v>0</v>
      </c>
      <c r="P948" s="13">
        <f t="shared" ref="P948:P959" si="105">M948</f>
        <v>5</v>
      </c>
      <c r="Q948" s="13">
        <f>IF(G948&gt;300,(G948-10)*10+10+VLOOKUP(I948,Sheet5!E:G,3,FALSE),0)</f>
        <v>5010</v>
      </c>
    </row>
    <row r="949" spans="1:17" s="9" customFormat="1" ht="16.5" customHeight="1">
      <c r="A949" s="13" t="s">
        <v>39</v>
      </c>
      <c r="B949" s="13">
        <f t="shared" si="104"/>
        <v>4424510</v>
      </c>
      <c r="C949" s="13" t="str">
        <f>CONCATENATE(VLOOKUP(I949,Sheet2!$D:$F,3,FALSE),"：位置",E949)</f>
        <v>暴走因子：位置4</v>
      </c>
      <c r="D949" s="13">
        <v>4</v>
      </c>
      <c r="E949" s="13">
        <v>4</v>
      </c>
      <c r="F949" s="13">
        <v>24</v>
      </c>
      <c r="G949" s="13">
        <v>510</v>
      </c>
      <c r="H949" s="13">
        <v>3</v>
      </c>
      <c r="I949" s="13">
        <v>24</v>
      </c>
      <c r="J949" s="13">
        <f>IFERROR(INDEX(Sheet3!E:E,MATCH(C949,Sheet3!A:A,0)),(G949-10)*10+H949*100)</f>
        <v>5300</v>
      </c>
      <c r="K949" s="13">
        <v>0</v>
      </c>
      <c r="L949" s="13">
        <f>IFERROR(INDEX(Sheet3!G:G,MATCH(C949,Sheet3!A:A,0)),(G949-10)*10+20000)</f>
        <v>25000</v>
      </c>
      <c r="M949" s="13">
        <v>5</v>
      </c>
      <c r="N949" s="13">
        <f>VLOOKUP(M949,Sheet2!I:J,2,0)</f>
        <v>5000</v>
      </c>
      <c r="O949" s="13">
        <v>0</v>
      </c>
      <c r="P949" s="13">
        <f t="shared" si="105"/>
        <v>5</v>
      </c>
      <c r="Q949" s="13">
        <f>IF(G949&gt;300,(G949-10)*10+10+VLOOKUP(I949,Sheet5!E:G,3,FALSE),0)</f>
        <v>5010</v>
      </c>
    </row>
    <row r="950" spans="1:17" s="22" customFormat="1" ht="16.5" customHeight="1">
      <c r="A950" s="6" t="s">
        <v>39</v>
      </c>
      <c r="B950" s="6">
        <f t="shared" ref="B950" si="106">D950*1000000+E950*100000+F950*1000+G950</f>
        <v>4225310</v>
      </c>
      <c r="C950" s="6" t="str">
        <f>CONCATENATE(VLOOKUP(I950,Sheet2!$D:$F,3,FALSE),"：位置",E950)</f>
        <v>冲锋号令：位置2</v>
      </c>
      <c r="D950" s="6">
        <v>4</v>
      </c>
      <c r="E950" s="6">
        <v>2</v>
      </c>
      <c r="F950" s="6">
        <v>25</v>
      </c>
      <c r="G950" s="6">
        <v>310</v>
      </c>
      <c r="H950" s="6">
        <v>1</v>
      </c>
      <c r="I950" s="6">
        <v>25</v>
      </c>
      <c r="J950" s="6">
        <f>IFERROR(INDEX(Sheet3!E:E,MATCH(C950,Sheet3!A:A,0)),(G950-10)*10+H950*100)</f>
        <v>3100</v>
      </c>
      <c r="K950" s="6">
        <v>0</v>
      </c>
      <c r="L950" s="6">
        <f>IFERROR(INDEX(Sheet3!G:G,MATCH(C950,Sheet3!A:A,0)),(G950-10)*10+20000)</f>
        <v>23000</v>
      </c>
      <c r="M950" s="6">
        <v>3</v>
      </c>
      <c r="N950" s="6">
        <f>VLOOKUP(M950,Sheet2!I:J,2,0)</f>
        <v>4000</v>
      </c>
      <c r="O950" s="6">
        <v>0</v>
      </c>
      <c r="P950" s="6">
        <f t="shared" ref="P950" si="107">M950</f>
        <v>3</v>
      </c>
      <c r="Q950" s="6">
        <f>IF(G950&gt;300,(G950-10)*10+10+VLOOKUP(I950,Sheet5!E:G,3,FALSE),0)</f>
        <v>3010</v>
      </c>
    </row>
    <row r="951" spans="1:17" s="22" customFormat="1" ht="16.5" customHeight="1">
      <c r="A951" s="6" t="s">
        <v>39</v>
      </c>
      <c r="B951" s="6">
        <f t="shared" si="104"/>
        <v>4225410</v>
      </c>
      <c r="C951" s="6" t="str">
        <f>CONCATENATE(VLOOKUP(I951,Sheet2!$D:$F,3,FALSE),"：位置",E951)</f>
        <v>冲锋号令：位置2</v>
      </c>
      <c r="D951" s="6">
        <v>4</v>
      </c>
      <c r="E951" s="6">
        <v>2</v>
      </c>
      <c r="F951" s="6">
        <v>25</v>
      </c>
      <c r="G951" s="6">
        <v>410</v>
      </c>
      <c r="H951" s="6">
        <v>1</v>
      </c>
      <c r="I951" s="6">
        <v>25</v>
      </c>
      <c r="J951" s="6">
        <f>IFERROR(INDEX(Sheet3!E:E,MATCH(C951,Sheet3!A:A,0)),(G951-10)*10+H951*100)</f>
        <v>4100</v>
      </c>
      <c r="K951" s="6">
        <v>0</v>
      </c>
      <c r="L951" s="6">
        <f>IFERROR(INDEX(Sheet3!G:G,MATCH(C951,Sheet3!A:A,0)),(G951-10)*10+20000)</f>
        <v>24000</v>
      </c>
      <c r="M951" s="6">
        <v>4</v>
      </c>
      <c r="N951" s="6">
        <f>VLOOKUP(M951,Sheet2!I:J,2,0)</f>
        <v>4500</v>
      </c>
      <c r="O951" s="6">
        <v>0</v>
      </c>
      <c r="P951" s="6">
        <f t="shared" si="105"/>
        <v>4</v>
      </c>
      <c r="Q951" s="6">
        <f>IF(G951&gt;300,(G951-10)*10+10+VLOOKUP(I951,Sheet5!E:G,3,FALSE),0)</f>
        <v>4010</v>
      </c>
    </row>
    <row r="952" spans="1:17" s="22" customFormat="1" ht="16.5" customHeight="1">
      <c r="A952" s="6" t="s">
        <v>39</v>
      </c>
      <c r="B952" s="6">
        <f t="shared" si="104"/>
        <v>4225510</v>
      </c>
      <c r="C952" s="6" t="str">
        <f>CONCATENATE(VLOOKUP(I952,Sheet2!$D:$F,3,FALSE),"：位置",E952)</f>
        <v>冲锋号令：位置2</v>
      </c>
      <c r="D952" s="6">
        <v>4</v>
      </c>
      <c r="E952" s="6">
        <v>2</v>
      </c>
      <c r="F952" s="6">
        <v>25</v>
      </c>
      <c r="G952" s="6">
        <v>510</v>
      </c>
      <c r="H952" s="6">
        <v>1</v>
      </c>
      <c r="I952" s="6">
        <v>25</v>
      </c>
      <c r="J952" s="6">
        <f>IFERROR(INDEX(Sheet3!E:E,MATCH(C952,Sheet3!A:A,0)),(G952-10)*10+H952*100)</f>
        <v>5100</v>
      </c>
      <c r="K952" s="6">
        <v>0</v>
      </c>
      <c r="L952" s="6">
        <f>IFERROR(INDEX(Sheet3!G:G,MATCH(C952,Sheet3!A:A,0)),(G952-10)*10+20000)</f>
        <v>25000</v>
      </c>
      <c r="M952" s="6">
        <v>5</v>
      </c>
      <c r="N952" s="6">
        <f>VLOOKUP(M952,Sheet2!I:J,2,0)</f>
        <v>5000</v>
      </c>
      <c r="O952" s="6">
        <v>0</v>
      </c>
      <c r="P952" s="6">
        <f t="shared" si="105"/>
        <v>5</v>
      </c>
      <c r="Q952" s="6">
        <f>IF(G952&gt;300,(G952-10)*10+10+VLOOKUP(I952,Sheet5!E:G,3,FALSE),0)</f>
        <v>5010</v>
      </c>
    </row>
    <row r="953" spans="1:17" s="22" customFormat="1" ht="16.5" customHeight="1">
      <c r="A953" s="6" t="s">
        <v>39</v>
      </c>
      <c r="B953" s="6">
        <f t="shared" ref="B953" si="108">D953*1000000+E953*100000+F953*1000+G953</f>
        <v>4325310</v>
      </c>
      <c r="C953" s="6" t="str">
        <f>CONCATENATE(VLOOKUP(I953,Sheet2!$D:$F,3,FALSE),"：位置",E953)</f>
        <v>冲锋号令：位置3</v>
      </c>
      <c r="D953" s="6">
        <v>4</v>
      </c>
      <c r="E953" s="6">
        <v>3</v>
      </c>
      <c r="F953" s="6">
        <v>25</v>
      </c>
      <c r="G953" s="6">
        <v>310</v>
      </c>
      <c r="H953" s="6">
        <v>2</v>
      </c>
      <c r="I953" s="6">
        <v>25</v>
      </c>
      <c r="J953" s="6">
        <f>IFERROR(INDEX(Sheet3!E:E,MATCH(C953,Sheet3!A:A,0)),(G953-10)*10+H953*100)</f>
        <v>3200</v>
      </c>
      <c r="K953" s="6">
        <v>0</v>
      </c>
      <c r="L953" s="6">
        <f>IFERROR(INDEX(Sheet3!G:G,MATCH(C953,Sheet3!A:A,0)),(G953-10)*10+20000)</f>
        <v>23000</v>
      </c>
      <c r="M953" s="6">
        <v>3</v>
      </c>
      <c r="N953" s="6">
        <f>VLOOKUP(M953,Sheet2!I:J,2,0)</f>
        <v>4000</v>
      </c>
      <c r="O953" s="6">
        <v>0</v>
      </c>
      <c r="P953" s="6">
        <f t="shared" ref="P953" si="109">M953</f>
        <v>3</v>
      </c>
      <c r="Q953" s="6">
        <f>IF(G953&gt;300,(G953-10)*10+10+VLOOKUP(I953,Sheet5!E:G,3,FALSE),0)</f>
        <v>3010</v>
      </c>
    </row>
    <row r="954" spans="1:17" s="22" customFormat="1" ht="16.5" customHeight="1">
      <c r="A954" s="6" t="s">
        <v>39</v>
      </c>
      <c r="B954" s="6">
        <f t="shared" si="104"/>
        <v>4325410</v>
      </c>
      <c r="C954" s="6" t="str">
        <f>CONCATENATE(VLOOKUP(I954,Sheet2!$D:$F,3,FALSE),"：位置",E954)</f>
        <v>冲锋号令：位置3</v>
      </c>
      <c r="D954" s="6">
        <v>4</v>
      </c>
      <c r="E954" s="6">
        <v>3</v>
      </c>
      <c r="F954" s="6">
        <v>25</v>
      </c>
      <c r="G954" s="6">
        <v>410</v>
      </c>
      <c r="H954" s="6">
        <v>2</v>
      </c>
      <c r="I954" s="6">
        <v>25</v>
      </c>
      <c r="J954" s="6">
        <f>IFERROR(INDEX(Sheet3!E:E,MATCH(C954,Sheet3!A:A,0)),(G954-10)*10+H954*100)</f>
        <v>4200</v>
      </c>
      <c r="K954" s="6">
        <v>0</v>
      </c>
      <c r="L954" s="6">
        <f>IFERROR(INDEX(Sheet3!G:G,MATCH(C954,Sheet3!A:A,0)),(G954-10)*10+20000)</f>
        <v>24000</v>
      </c>
      <c r="M954" s="6">
        <v>4</v>
      </c>
      <c r="N954" s="6">
        <f>VLOOKUP(M954,Sheet2!I:J,2,0)</f>
        <v>4500</v>
      </c>
      <c r="O954" s="6">
        <v>0</v>
      </c>
      <c r="P954" s="6">
        <f t="shared" si="105"/>
        <v>4</v>
      </c>
      <c r="Q954" s="6">
        <f>IF(G954&gt;300,(G954-10)*10+10+VLOOKUP(I954,Sheet5!E:G,3,FALSE),0)</f>
        <v>4010</v>
      </c>
    </row>
    <row r="955" spans="1:17" s="22" customFormat="1" ht="16.5" customHeight="1">
      <c r="A955" s="6" t="s">
        <v>39</v>
      </c>
      <c r="B955" s="6">
        <f t="shared" si="104"/>
        <v>4325510</v>
      </c>
      <c r="C955" s="6" t="str">
        <f>CONCATENATE(VLOOKUP(I955,Sheet2!$D:$F,3,FALSE),"：位置",E955)</f>
        <v>冲锋号令：位置3</v>
      </c>
      <c r="D955" s="6">
        <v>4</v>
      </c>
      <c r="E955" s="6">
        <v>3</v>
      </c>
      <c r="F955" s="6">
        <v>25</v>
      </c>
      <c r="G955" s="6">
        <v>510</v>
      </c>
      <c r="H955" s="6">
        <v>2</v>
      </c>
      <c r="I955" s="6">
        <v>25</v>
      </c>
      <c r="J955" s="6">
        <f>IFERROR(INDEX(Sheet3!E:E,MATCH(C955,Sheet3!A:A,0)),(G955-10)*10+H955*100)</f>
        <v>5200</v>
      </c>
      <c r="K955" s="6">
        <v>0</v>
      </c>
      <c r="L955" s="6">
        <f>IFERROR(INDEX(Sheet3!G:G,MATCH(C955,Sheet3!A:A,0)),(G955-10)*10+20000)</f>
        <v>25000</v>
      </c>
      <c r="M955" s="6">
        <v>5</v>
      </c>
      <c r="N955" s="6">
        <f>VLOOKUP(M955,Sheet2!I:J,2,0)</f>
        <v>5000</v>
      </c>
      <c r="O955" s="6">
        <v>0</v>
      </c>
      <c r="P955" s="6">
        <f t="shared" si="105"/>
        <v>5</v>
      </c>
      <c r="Q955" s="6">
        <f>IF(G955&gt;300,(G955-10)*10+10+VLOOKUP(I955,Sheet5!E:G,3,FALSE),0)</f>
        <v>5010</v>
      </c>
    </row>
    <row r="956" spans="1:17" s="22" customFormat="1" ht="16.5" customHeight="1">
      <c r="A956" s="6" t="s">
        <v>39</v>
      </c>
      <c r="B956" s="6">
        <f t="shared" ref="B956" si="110">D956*1000000+E956*100000+F956*1000+G956</f>
        <v>4425310</v>
      </c>
      <c r="C956" s="6" t="str">
        <f>CONCATENATE(VLOOKUP(I956,Sheet2!$D:$F,3,FALSE),"：位置",E956)</f>
        <v>冲锋号令：位置4</v>
      </c>
      <c r="D956" s="6">
        <v>4</v>
      </c>
      <c r="E956" s="6">
        <v>4</v>
      </c>
      <c r="F956" s="6">
        <v>25</v>
      </c>
      <c r="G956" s="6">
        <v>310</v>
      </c>
      <c r="H956" s="6">
        <v>3</v>
      </c>
      <c r="I956" s="6">
        <v>25</v>
      </c>
      <c r="J956" s="6">
        <f>IFERROR(INDEX(Sheet3!E:E,MATCH(C956,Sheet3!A:A,0)),(G956-10)*10+H956*100)</f>
        <v>3300</v>
      </c>
      <c r="K956" s="6">
        <v>0</v>
      </c>
      <c r="L956" s="6">
        <f>IFERROR(INDEX(Sheet3!G:G,MATCH(C956,Sheet3!A:A,0)),(G956-10)*10+20000)</f>
        <v>23000</v>
      </c>
      <c r="M956" s="6">
        <v>3</v>
      </c>
      <c r="N956" s="6">
        <f>VLOOKUP(M956,Sheet2!I:J,2,0)</f>
        <v>4000</v>
      </c>
      <c r="O956" s="6">
        <v>0</v>
      </c>
      <c r="P956" s="6">
        <f t="shared" ref="P956" si="111">M956</f>
        <v>3</v>
      </c>
      <c r="Q956" s="6">
        <f>IF(G956&gt;300,(G956-10)*10+10+VLOOKUP(I956,Sheet5!E:G,3,FALSE),0)</f>
        <v>3010</v>
      </c>
    </row>
    <row r="957" spans="1:17" s="22" customFormat="1" ht="16.5" customHeight="1">
      <c r="A957" s="6" t="s">
        <v>39</v>
      </c>
      <c r="B957" s="6">
        <f t="shared" si="104"/>
        <v>4425410</v>
      </c>
      <c r="C957" s="6" t="str">
        <f>CONCATENATE(VLOOKUP(I957,Sheet2!$D:$F,3,FALSE),"：位置",E957)</f>
        <v>冲锋号令：位置4</v>
      </c>
      <c r="D957" s="6">
        <v>4</v>
      </c>
      <c r="E957" s="6">
        <v>4</v>
      </c>
      <c r="F957" s="6">
        <v>25</v>
      </c>
      <c r="G957" s="6">
        <v>410</v>
      </c>
      <c r="H957" s="6">
        <v>3</v>
      </c>
      <c r="I957" s="6">
        <v>25</v>
      </c>
      <c r="J957" s="6">
        <f>IFERROR(INDEX(Sheet3!E:E,MATCH(C957,Sheet3!A:A,0)),(G957-10)*10+H957*100)</f>
        <v>4300</v>
      </c>
      <c r="K957" s="6">
        <v>0</v>
      </c>
      <c r="L957" s="6">
        <f>IFERROR(INDEX(Sheet3!G:G,MATCH(C957,Sheet3!A:A,0)),(G957-10)*10+20000)</f>
        <v>24000</v>
      </c>
      <c r="M957" s="6">
        <v>4</v>
      </c>
      <c r="N957" s="6">
        <f>VLOOKUP(M957,Sheet2!I:J,2,0)</f>
        <v>4500</v>
      </c>
      <c r="O957" s="6">
        <v>0</v>
      </c>
      <c r="P957" s="6">
        <f t="shared" si="105"/>
        <v>4</v>
      </c>
      <c r="Q957" s="6">
        <f>IF(G957&gt;300,(G957-10)*10+10+VLOOKUP(I957,Sheet5!E:G,3,FALSE),0)</f>
        <v>4010</v>
      </c>
    </row>
    <row r="958" spans="1:17" s="22" customFormat="1" ht="16.5" customHeight="1">
      <c r="A958" s="6" t="s">
        <v>39</v>
      </c>
      <c r="B958" s="6">
        <f t="shared" si="104"/>
        <v>4425510</v>
      </c>
      <c r="C958" s="6" t="str">
        <f>CONCATENATE(VLOOKUP(I958,Sheet2!$D:$F,3,FALSE),"：位置",E958)</f>
        <v>冲锋号令：位置4</v>
      </c>
      <c r="D958" s="6">
        <v>4</v>
      </c>
      <c r="E958" s="6">
        <v>4</v>
      </c>
      <c r="F958" s="6">
        <v>25</v>
      </c>
      <c r="G958" s="6">
        <v>510</v>
      </c>
      <c r="H958" s="6">
        <v>3</v>
      </c>
      <c r="I958" s="6">
        <v>25</v>
      </c>
      <c r="J958" s="6">
        <f>IFERROR(INDEX(Sheet3!E:E,MATCH(C958,Sheet3!A:A,0)),(G958-10)*10+H958*100)</f>
        <v>5300</v>
      </c>
      <c r="K958" s="6">
        <v>0</v>
      </c>
      <c r="L958" s="6">
        <f>IFERROR(INDEX(Sheet3!G:G,MATCH(C958,Sheet3!A:A,0)),(G958-10)*10+20000)</f>
        <v>25000</v>
      </c>
      <c r="M958" s="6">
        <v>5</v>
      </c>
      <c r="N958" s="6">
        <f>VLOOKUP(M958,Sheet2!I:J,2,0)</f>
        <v>5000</v>
      </c>
      <c r="O958" s="6">
        <v>0</v>
      </c>
      <c r="P958" s="6">
        <f t="shared" si="105"/>
        <v>5</v>
      </c>
      <c r="Q958" s="6">
        <f>IF(G958&gt;300,(G958-10)*10+10+VLOOKUP(I958,Sheet5!E:G,3,FALSE),0)</f>
        <v>5010</v>
      </c>
    </row>
    <row r="959" spans="1:17" s="22" customFormat="1" ht="16.5" customHeight="1">
      <c r="A959" s="6" t="s">
        <v>39</v>
      </c>
      <c r="B959" s="6">
        <f t="shared" si="104"/>
        <v>4226310</v>
      </c>
      <c r="C959" s="6" t="str">
        <f>CONCATENATE(VLOOKUP(I959,Sheet2!$D:$F,3,FALSE),"：位置",E959)</f>
        <v>烟雾屏障：位置2</v>
      </c>
      <c r="D959" s="6">
        <v>4</v>
      </c>
      <c r="E959" s="6">
        <v>2</v>
      </c>
      <c r="F959" s="6">
        <v>26</v>
      </c>
      <c r="G959" s="6">
        <v>310</v>
      </c>
      <c r="H959" s="6">
        <v>1</v>
      </c>
      <c r="I959" s="6">
        <v>26</v>
      </c>
      <c r="J959" s="6">
        <f>IFERROR(INDEX(Sheet3!E:E,MATCH(C959,Sheet3!A:A,0)),(G959-10)*10+H959*100)</f>
        <v>3100</v>
      </c>
      <c r="K959" s="6">
        <v>0</v>
      </c>
      <c r="L959" s="6">
        <f>IFERROR(INDEX(Sheet3!G:G,MATCH(C959,Sheet3!A:A,0)),(G959-10)*10+20000)</f>
        <v>23000</v>
      </c>
      <c r="M959" s="6">
        <v>3</v>
      </c>
      <c r="N959" s="6">
        <f>VLOOKUP(M959,Sheet2!I:J,2,0)</f>
        <v>4000</v>
      </c>
      <c r="O959" s="6">
        <v>0</v>
      </c>
      <c r="P959" s="6">
        <f t="shared" si="105"/>
        <v>3</v>
      </c>
      <c r="Q959" s="6">
        <f>IF(G959&gt;300,(G959-10)*10+10+VLOOKUP(I959,Sheet5!E:G,3,FALSE),0)</f>
        <v>3011</v>
      </c>
    </row>
    <row r="960" spans="1:17" s="22" customFormat="1" ht="16.5" customHeight="1">
      <c r="A960" s="6" t="s">
        <v>39</v>
      </c>
      <c r="B960" s="6">
        <f t="shared" ref="B960:B970" si="112">D960*1000000+E960*100000+F960*1000+G960</f>
        <v>4226410</v>
      </c>
      <c r="C960" s="6" t="str">
        <f>CONCATENATE(VLOOKUP(I960,Sheet2!$D:$F,3,FALSE),"：位置",E960)</f>
        <v>烟雾屏障：位置2</v>
      </c>
      <c r="D960" s="6">
        <v>4</v>
      </c>
      <c r="E960" s="6">
        <v>2</v>
      </c>
      <c r="F960" s="6">
        <v>26</v>
      </c>
      <c r="G960" s="6">
        <v>410</v>
      </c>
      <c r="H960" s="6">
        <v>1</v>
      </c>
      <c r="I960" s="6">
        <v>26</v>
      </c>
      <c r="J960" s="6">
        <f>IFERROR(INDEX(Sheet3!E:E,MATCH(C960,Sheet3!A:A,0)),(G960-10)*10+H960*100)</f>
        <v>4100</v>
      </c>
      <c r="K960" s="6">
        <v>0</v>
      </c>
      <c r="L960" s="6">
        <f>IFERROR(INDEX(Sheet3!G:G,MATCH(C960,Sheet3!A:A,0)),(G960-10)*10+20000)</f>
        <v>24000</v>
      </c>
      <c r="M960" s="6">
        <v>4</v>
      </c>
      <c r="N960" s="6">
        <f>VLOOKUP(M960,Sheet2!I:J,2,0)</f>
        <v>4500</v>
      </c>
      <c r="O960" s="6">
        <v>0</v>
      </c>
      <c r="P960" s="6">
        <f t="shared" ref="P960:P970" si="113">M960</f>
        <v>4</v>
      </c>
      <c r="Q960" s="6">
        <f>IF(G960&gt;300,(G960-10)*10+10+VLOOKUP(I960,Sheet5!E:G,3,FALSE),0)</f>
        <v>4011</v>
      </c>
    </row>
    <row r="961" spans="1:17" s="22" customFormat="1" ht="16.5" customHeight="1">
      <c r="A961" s="6" t="s">
        <v>39</v>
      </c>
      <c r="B961" s="6">
        <f t="shared" si="112"/>
        <v>4226510</v>
      </c>
      <c r="C961" s="6" t="str">
        <f>CONCATENATE(VLOOKUP(I961,Sheet2!$D:$F,3,FALSE),"：位置",E961)</f>
        <v>烟雾屏障：位置2</v>
      </c>
      <c r="D961" s="6">
        <v>4</v>
      </c>
      <c r="E961" s="6">
        <v>2</v>
      </c>
      <c r="F961" s="6">
        <v>26</v>
      </c>
      <c r="G961" s="6">
        <v>510</v>
      </c>
      <c r="H961" s="6">
        <v>1</v>
      </c>
      <c r="I961" s="6">
        <v>26</v>
      </c>
      <c r="J961" s="6">
        <f>IFERROR(INDEX(Sheet3!E:E,MATCH(C961,Sheet3!A:A,0)),(G961-10)*10+H961*100)</f>
        <v>5100</v>
      </c>
      <c r="K961" s="6">
        <v>0</v>
      </c>
      <c r="L961" s="6">
        <f>IFERROR(INDEX(Sheet3!G:G,MATCH(C961,Sheet3!A:A,0)),(G961-10)*10+20000)</f>
        <v>25000</v>
      </c>
      <c r="M961" s="6">
        <v>5</v>
      </c>
      <c r="N961" s="6">
        <f>VLOOKUP(M961,Sheet2!I:J,2,0)</f>
        <v>5000</v>
      </c>
      <c r="O961" s="6">
        <v>0</v>
      </c>
      <c r="P961" s="6">
        <f t="shared" si="113"/>
        <v>5</v>
      </c>
      <c r="Q961" s="6">
        <f>IF(G961&gt;300,(G961-10)*10+10+VLOOKUP(I961,Sheet5!E:G,3,FALSE),0)</f>
        <v>5011</v>
      </c>
    </row>
    <row r="962" spans="1:17" s="22" customFormat="1" ht="16.5" customHeight="1">
      <c r="A962" s="6" t="s">
        <v>39</v>
      </c>
      <c r="B962" s="6">
        <f t="shared" ref="B962" si="114">D962*1000000+E962*100000+F962*1000+G962</f>
        <v>4326310</v>
      </c>
      <c r="C962" s="6" t="str">
        <f>CONCATENATE(VLOOKUP(I962,Sheet2!$D:$F,3,FALSE),"：位置",E962)</f>
        <v>烟雾屏障：位置3</v>
      </c>
      <c r="D962" s="6">
        <v>4</v>
      </c>
      <c r="E962" s="6">
        <v>3</v>
      </c>
      <c r="F962" s="6">
        <v>26</v>
      </c>
      <c r="G962" s="6">
        <v>310</v>
      </c>
      <c r="H962" s="6">
        <v>2</v>
      </c>
      <c r="I962" s="6">
        <v>26</v>
      </c>
      <c r="J962" s="6">
        <f>IFERROR(INDEX(Sheet3!E:E,MATCH(C962,Sheet3!A:A,0)),(G962-10)*10+H962*100)</f>
        <v>3200</v>
      </c>
      <c r="K962" s="6">
        <v>0</v>
      </c>
      <c r="L962" s="6">
        <f>IFERROR(INDEX(Sheet3!G:G,MATCH(C962,Sheet3!A:A,0)),(G962-10)*10+20000)</f>
        <v>23000</v>
      </c>
      <c r="M962" s="6">
        <v>3</v>
      </c>
      <c r="N962" s="6">
        <f>VLOOKUP(M962,Sheet2!I:J,2,0)</f>
        <v>4000</v>
      </c>
      <c r="O962" s="6">
        <v>0</v>
      </c>
      <c r="P962" s="6">
        <f t="shared" ref="P962" si="115">M962</f>
        <v>3</v>
      </c>
      <c r="Q962" s="6">
        <f>IF(G962&gt;300,(G962-10)*10+10+VLOOKUP(I962,Sheet5!E:G,3,FALSE),0)</f>
        <v>3011</v>
      </c>
    </row>
    <row r="963" spans="1:17" s="22" customFormat="1" ht="16.5" customHeight="1">
      <c r="A963" s="6" t="s">
        <v>39</v>
      </c>
      <c r="B963" s="6">
        <f t="shared" si="112"/>
        <v>4326410</v>
      </c>
      <c r="C963" s="6" t="str">
        <f>CONCATENATE(VLOOKUP(I963,Sheet2!$D:$F,3,FALSE),"：位置",E963)</f>
        <v>烟雾屏障：位置3</v>
      </c>
      <c r="D963" s="6">
        <v>4</v>
      </c>
      <c r="E963" s="6">
        <v>3</v>
      </c>
      <c r="F963" s="6">
        <v>26</v>
      </c>
      <c r="G963" s="6">
        <v>410</v>
      </c>
      <c r="H963" s="6">
        <v>2</v>
      </c>
      <c r="I963" s="6">
        <v>26</v>
      </c>
      <c r="J963" s="6">
        <f>IFERROR(INDEX(Sheet3!E:E,MATCH(C963,Sheet3!A:A,0)),(G963-10)*10+H963*100)</f>
        <v>4200</v>
      </c>
      <c r="K963" s="6">
        <v>0</v>
      </c>
      <c r="L963" s="6">
        <f>IFERROR(INDEX(Sheet3!G:G,MATCH(C963,Sheet3!A:A,0)),(G963-10)*10+20000)</f>
        <v>24000</v>
      </c>
      <c r="M963" s="6">
        <v>4</v>
      </c>
      <c r="N963" s="6">
        <f>VLOOKUP(M963,Sheet2!I:J,2,0)</f>
        <v>4500</v>
      </c>
      <c r="O963" s="6">
        <v>0</v>
      </c>
      <c r="P963" s="6">
        <f t="shared" si="113"/>
        <v>4</v>
      </c>
      <c r="Q963" s="6">
        <f>IF(G963&gt;300,(G963-10)*10+10+VLOOKUP(I963,Sheet5!E:G,3,FALSE),0)</f>
        <v>4011</v>
      </c>
    </row>
    <row r="964" spans="1:17" s="22" customFormat="1" ht="16.5" customHeight="1">
      <c r="A964" s="6" t="s">
        <v>39</v>
      </c>
      <c r="B964" s="6">
        <f t="shared" si="112"/>
        <v>4326510</v>
      </c>
      <c r="C964" s="6" t="str">
        <f>CONCATENATE(VLOOKUP(I964,Sheet2!$D:$F,3,FALSE),"：位置",E964)</f>
        <v>烟雾屏障：位置3</v>
      </c>
      <c r="D964" s="6">
        <v>4</v>
      </c>
      <c r="E964" s="6">
        <v>3</v>
      </c>
      <c r="F964" s="6">
        <v>26</v>
      </c>
      <c r="G964" s="6">
        <v>510</v>
      </c>
      <c r="H964" s="6">
        <v>2</v>
      </c>
      <c r="I964" s="6">
        <v>26</v>
      </c>
      <c r="J964" s="6">
        <f>IFERROR(INDEX(Sheet3!E:E,MATCH(C964,Sheet3!A:A,0)),(G964-10)*10+H964*100)</f>
        <v>5200</v>
      </c>
      <c r="K964" s="6">
        <v>0</v>
      </c>
      <c r="L964" s="6">
        <f>IFERROR(INDEX(Sheet3!G:G,MATCH(C964,Sheet3!A:A,0)),(G964-10)*10+20000)</f>
        <v>25000</v>
      </c>
      <c r="M964" s="6">
        <v>5</v>
      </c>
      <c r="N964" s="6">
        <f>VLOOKUP(M964,Sheet2!I:J,2,0)</f>
        <v>5000</v>
      </c>
      <c r="O964" s="6">
        <v>0</v>
      </c>
      <c r="P964" s="6">
        <f t="shared" si="113"/>
        <v>5</v>
      </c>
      <c r="Q964" s="6">
        <f>IF(G964&gt;300,(G964-10)*10+10+VLOOKUP(I964,Sheet5!E:G,3,FALSE),0)</f>
        <v>5011</v>
      </c>
    </row>
    <row r="965" spans="1:17" s="22" customFormat="1" ht="16.5" customHeight="1">
      <c r="A965" s="6" t="s">
        <v>39</v>
      </c>
      <c r="B965" s="6">
        <f t="shared" ref="B965" si="116">D965*1000000+E965*100000+F965*1000+G965</f>
        <v>4426310</v>
      </c>
      <c r="C965" s="6" t="str">
        <f>CONCATENATE(VLOOKUP(I965,Sheet2!$D:$F,3,FALSE),"：位置",E965)</f>
        <v>烟雾屏障：位置4</v>
      </c>
      <c r="D965" s="6">
        <v>4</v>
      </c>
      <c r="E965" s="6">
        <v>4</v>
      </c>
      <c r="F965" s="6">
        <v>26</v>
      </c>
      <c r="G965" s="6">
        <v>310</v>
      </c>
      <c r="H965" s="6">
        <v>3</v>
      </c>
      <c r="I965" s="6">
        <v>26</v>
      </c>
      <c r="J965" s="6">
        <f>IFERROR(INDEX(Sheet3!E:E,MATCH(C965,Sheet3!A:A,0)),(G965-10)*10+H965*100)</f>
        <v>3300</v>
      </c>
      <c r="K965" s="6">
        <v>0</v>
      </c>
      <c r="L965" s="6">
        <f>IFERROR(INDEX(Sheet3!G:G,MATCH(C965,Sheet3!A:A,0)),(G965-10)*10+20000)</f>
        <v>23000</v>
      </c>
      <c r="M965" s="6">
        <v>3</v>
      </c>
      <c r="N965" s="6">
        <f>VLOOKUP(M965,Sheet2!I:J,2,0)</f>
        <v>4000</v>
      </c>
      <c r="O965" s="6">
        <v>0</v>
      </c>
      <c r="P965" s="6">
        <f t="shared" ref="P965" si="117">M965</f>
        <v>3</v>
      </c>
      <c r="Q965" s="6">
        <f>IF(G965&gt;300,(G965-10)*10+10+VLOOKUP(I965,Sheet5!E:G,3,FALSE),0)</f>
        <v>3011</v>
      </c>
    </row>
    <row r="966" spans="1:17" s="22" customFormat="1" ht="16.5" customHeight="1">
      <c r="A966" s="6" t="s">
        <v>39</v>
      </c>
      <c r="B966" s="6">
        <f t="shared" si="112"/>
        <v>4426410</v>
      </c>
      <c r="C966" s="6" t="str">
        <f>CONCATENATE(VLOOKUP(I966,Sheet2!$D:$F,3,FALSE),"：位置",E966)</f>
        <v>烟雾屏障：位置4</v>
      </c>
      <c r="D966" s="6">
        <v>4</v>
      </c>
      <c r="E966" s="6">
        <v>4</v>
      </c>
      <c r="F966" s="6">
        <v>26</v>
      </c>
      <c r="G966" s="6">
        <v>410</v>
      </c>
      <c r="H966" s="6">
        <v>3</v>
      </c>
      <c r="I966" s="6">
        <v>26</v>
      </c>
      <c r="J966" s="6">
        <f>IFERROR(INDEX(Sheet3!E:E,MATCH(C966,Sheet3!A:A,0)),(G966-10)*10+H966*100)</f>
        <v>4300</v>
      </c>
      <c r="K966" s="6">
        <v>0</v>
      </c>
      <c r="L966" s="6">
        <f>IFERROR(INDEX(Sheet3!G:G,MATCH(C966,Sheet3!A:A,0)),(G966-10)*10+20000)</f>
        <v>24000</v>
      </c>
      <c r="M966" s="6">
        <v>4</v>
      </c>
      <c r="N966" s="6">
        <f>VLOOKUP(M966,Sheet2!I:J,2,0)</f>
        <v>4500</v>
      </c>
      <c r="O966" s="6">
        <v>0</v>
      </c>
      <c r="P966" s="6">
        <f t="shared" si="113"/>
        <v>4</v>
      </c>
      <c r="Q966" s="6">
        <f>IF(G966&gt;300,(G966-10)*10+10+VLOOKUP(I966,Sheet5!E:G,3,FALSE),0)</f>
        <v>4011</v>
      </c>
    </row>
    <row r="967" spans="1:17" s="22" customFormat="1" ht="16.5" customHeight="1">
      <c r="A967" s="6" t="s">
        <v>39</v>
      </c>
      <c r="B967" s="6">
        <f t="shared" si="112"/>
        <v>4426510</v>
      </c>
      <c r="C967" s="6" t="str">
        <f>CONCATENATE(VLOOKUP(I967,Sheet2!$D:$F,3,FALSE),"：位置",E967)</f>
        <v>烟雾屏障：位置4</v>
      </c>
      <c r="D967" s="6">
        <v>4</v>
      </c>
      <c r="E967" s="6">
        <v>4</v>
      </c>
      <c r="F967" s="6">
        <v>26</v>
      </c>
      <c r="G967" s="6">
        <v>510</v>
      </c>
      <c r="H967" s="6">
        <v>3</v>
      </c>
      <c r="I967" s="6">
        <v>26</v>
      </c>
      <c r="J967" s="6">
        <f>IFERROR(INDEX(Sheet3!E:E,MATCH(C967,Sheet3!A:A,0)),(G967-10)*10+H967*100)</f>
        <v>5300</v>
      </c>
      <c r="K967" s="6">
        <v>0</v>
      </c>
      <c r="L967" s="6">
        <f>IFERROR(INDEX(Sheet3!G:G,MATCH(C967,Sheet3!A:A,0)),(G967-10)*10+20000)</f>
        <v>25000</v>
      </c>
      <c r="M967" s="6">
        <v>5</v>
      </c>
      <c r="N967" s="6">
        <f>VLOOKUP(M967,Sheet2!I:J,2,0)</f>
        <v>5000</v>
      </c>
      <c r="O967" s="6">
        <v>0</v>
      </c>
      <c r="P967" s="6">
        <f t="shared" si="113"/>
        <v>5</v>
      </c>
      <c r="Q967" s="6">
        <f>IF(G967&gt;300,(G967-10)*10+10+VLOOKUP(I967,Sheet5!E:G,3,FALSE),0)</f>
        <v>5011</v>
      </c>
    </row>
    <row r="968" spans="1:17" s="22" customFormat="1" ht="16.5" customHeight="1">
      <c r="A968" s="6" t="s">
        <v>39</v>
      </c>
      <c r="B968" s="6">
        <f t="shared" si="112"/>
        <v>4227510</v>
      </c>
      <c r="C968" s="6" t="str">
        <f>CONCATENATE(VLOOKUP(I968,Sheet2!$D:$F,3,FALSE),"：位置",E968)</f>
        <v>爆破飞镖：位置2</v>
      </c>
      <c r="D968" s="6">
        <v>4</v>
      </c>
      <c r="E968" s="6">
        <v>2</v>
      </c>
      <c r="F968" s="6">
        <v>27</v>
      </c>
      <c r="G968" s="6">
        <v>510</v>
      </c>
      <c r="H968" s="6">
        <v>1</v>
      </c>
      <c r="I968" s="6">
        <v>27</v>
      </c>
      <c r="J968" s="6">
        <f>IFERROR(INDEX(Sheet3!E:E,MATCH(C968,Sheet3!A:A,0)),(G968-10)*10+H968*100)</f>
        <v>5100</v>
      </c>
      <c r="K968" s="6">
        <v>0</v>
      </c>
      <c r="L968" s="6">
        <f>IFERROR(INDEX(Sheet3!G:G,MATCH(C968,Sheet3!A:A,0)),(G968-10)*10+20000)</f>
        <v>25000</v>
      </c>
      <c r="M968" s="6">
        <v>5</v>
      </c>
      <c r="N968" s="6">
        <f>VLOOKUP(M968,Sheet2!I:J,2,0)</f>
        <v>5000</v>
      </c>
      <c r="O968" s="6">
        <v>0</v>
      </c>
      <c r="P968" s="6">
        <f t="shared" si="113"/>
        <v>5</v>
      </c>
      <c r="Q968" s="6">
        <f>IF(G968&gt;300,(G968-10)*10+10+VLOOKUP(I968,Sheet5!E:G,3,FALSE),0)</f>
        <v>5010</v>
      </c>
    </row>
    <row r="969" spans="1:17" s="22" customFormat="1" ht="16.5" customHeight="1">
      <c r="A969" s="6" t="s">
        <v>39</v>
      </c>
      <c r="B969" s="6">
        <f t="shared" si="112"/>
        <v>4327510</v>
      </c>
      <c r="C969" s="6" t="str">
        <f>CONCATENATE(VLOOKUP(I969,Sheet2!$D:$F,3,FALSE),"：位置",E969)</f>
        <v>爆破飞镖：位置3</v>
      </c>
      <c r="D969" s="6">
        <v>4</v>
      </c>
      <c r="E969" s="6">
        <v>3</v>
      </c>
      <c r="F969" s="6">
        <v>27</v>
      </c>
      <c r="G969" s="6">
        <v>510</v>
      </c>
      <c r="H969" s="6">
        <v>2</v>
      </c>
      <c r="I969" s="6">
        <v>27</v>
      </c>
      <c r="J969" s="6">
        <f>IFERROR(INDEX(Sheet3!E:E,MATCH(C969,Sheet3!A:A,0)),(G969-10)*10+H969*100)</f>
        <v>5200</v>
      </c>
      <c r="K969" s="6">
        <v>0</v>
      </c>
      <c r="L969" s="6">
        <f>IFERROR(INDEX(Sheet3!G:G,MATCH(C969,Sheet3!A:A,0)),(G969-10)*10+20000)</f>
        <v>25000</v>
      </c>
      <c r="M969" s="6">
        <v>5</v>
      </c>
      <c r="N969" s="6">
        <f>VLOOKUP(M969,Sheet2!I:J,2,0)</f>
        <v>5000</v>
      </c>
      <c r="O969" s="6">
        <v>0</v>
      </c>
      <c r="P969" s="6">
        <f t="shared" si="113"/>
        <v>5</v>
      </c>
      <c r="Q969" s="6">
        <f>IF(G969&gt;300,(G969-10)*10+10+VLOOKUP(I969,Sheet5!E:G,3,FALSE),0)</f>
        <v>5010</v>
      </c>
    </row>
    <row r="970" spans="1:17" s="22" customFormat="1" ht="16.5" customHeight="1">
      <c r="A970" s="6" t="s">
        <v>39</v>
      </c>
      <c r="B970" s="6">
        <f t="shared" si="112"/>
        <v>4427510</v>
      </c>
      <c r="C970" s="6" t="str">
        <f>CONCATENATE(VLOOKUP(I970,Sheet2!$D:$F,3,FALSE),"：位置",E970)</f>
        <v>爆破飞镖：位置4</v>
      </c>
      <c r="D970" s="6">
        <v>4</v>
      </c>
      <c r="E970" s="6">
        <v>4</v>
      </c>
      <c r="F970" s="6">
        <v>27</v>
      </c>
      <c r="G970" s="6">
        <v>510</v>
      </c>
      <c r="H970" s="6">
        <v>3</v>
      </c>
      <c r="I970" s="6">
        <v>27</v>
      </c>
      <c r="J970" s="6">
        <f>IFERROR(INDEX(Sheet3!E:E,MATCH(C970,Sheet3!A:A,0)),(G970-10)*10+H970*100)</f>
        <v>5300</v>
      </c>
      <c r="K970" s="6">
        <v>0</v>
      </c>
      <c r="L970" s="6">
        <f>IFERROR(INDEX(Sheet3!G:G,MATCH(C970,Sheet3!A:A,0)),(G970-10)*10+20000)</f>
        <v>25000</v>
      </c>
      <c r="M970" s="6">
        <v>5</v>
      </c>
      <c r="N970" s="6">
        <f>VLOOKUP(M970,Sheet2!I:J,2,0)</f>
        <v>5000</v>
      </c>
      <c r="O970" s="6">
        <v>0</v>
      </c>
      <c r="P970" s="6">
        <f t="shared" si="113"/>
        <v>5</v>
      </c>
      <c r="Q970" s="6">
        <f>IF(G970&gt;300,(G970-10)*10+10+VLOOKUP(I970,Sheet5!E:G,3,FALSE),0)</f>
        <v>5010</v>
      </c>
    </row>
    <row r="971" spans="1:17" s="22" customFormat="1" ht="16.5" customHeight="1">
      <c r="A971" s="6" t="s">
        <v>39</v>
      </c>
      <c r="B971" s="6">
        <f t="shared" ref="B971:B973" si="118">D971*1000000+E971*100000+F971*1000+G971</f>
        <v>4228510</v>
      </c>
      <c r="C971" s="6" t="str">
        <f>CONCATENATE(VLOOKUP(I971,Sheet2!$D:$F,3,FALSE),"：位置",E971)</f>
        <v>重型杠铃：位置2</v>
      </c>
      <c r="D971" s="6">
        <v>4</v>
      </c>
      <c r="E971" s="6">
        <v>2</v>
      </c>
      <c r="F971" s="6">
        <v>28</v>
      </c>
      <c r="G971" s="6">
        <v>510</v>
      </c>
      <c r="H971" s="6">
        <v>1</v>
      </c>
      <c r="I971" s="6">
        <v>28</v>
      </c>
      <c r="J971" s="6">
        <f>IFERROR(INDEX(Sheet3!E:E,MATCH(C971,Sheet3!A:A,0)),(G971-10)*10+H971*100)</f>
        <v>5100</v>
      </c>
      <c r="K971" s="6">
        <v>0</v>
      </c>
      <c r="L971" s="6">
        <f>IFERROR(INDEX(Sheet3!G:G,MATCH(C971,Sheet3!A:A,0)),(G971-10)*10+20000)</f>
        <v>25000</v>
      </c>
      <c r="M971" s="6">
        <v>5</v>
      </c>
      <c r="N971" s="6">
        <f>VLOOKUP(M971,Sheet2!I:J,2,0)</f>
        <v>5000</v>
      </c>
      <c r="O971" s="6">
        <v>0</v>
      </c>
      <c r="P971" s="6">
        <f t="shared" ref="P971:P973" si="119">M971</f>
        <v>5</v>
      </c>
      <c r="Q971" s="6">
        <f>IF(G971&gt;300,(G971-10)*10+10+VLOOKUP(I971,Sheet5!E:G,3,FALSE),0)</f>
        <v>5011</v>
      </c>
    </row>
    <row r="972" spans="1:17" s="22" customFormat="1" ht="16.5" customHeight="1">
      <c r="A972" s="6" t="s">
        <v>39</v>
      </c>
      <c r="B972" s="6">
        <f t="shared" si="118"/>
        <v>4328510</v>
      </c>
      <c r="C972" s="6" t="str">
        <f>CONCATENATE(VLOOKUP(I972,Sheet2!$D:$F,3,FALSE),"：位置",E972)</f>
        <v>重型杠铃：位置3</v>
      </c>
      <c r="D972" s="6">
        <v>4</v>
      </c>
      <c r="E972" s="6">
        <v>3</v>
      </c>
      <c r="F972" s="6">
        <v>28</v>
      </c>
      <c r="G972" s="6">
        <v>510</v>
      </c>
      <c r="H972" s="6">
        <v>2</v>
      </c>
      <c r="I972" s="6">
        <v>28</v>
      </c>
      <c r="J972" s="6">
        <f>IFERROR(INDEX(Sheet3!E:E,MATCH(C972,Sheet3!A:A,0)),(G972-10)*10+H972*100)</f>
        <v>5200</v>
      </c>
      <c r="K972" s="6">
        <v>0</v>
      </c>
      <c r="L972" s="6">
        <f>IFERROR(INDEX(Sheet3!G:G,MATCH(C972,Sheet3!A:A,0)),(G972-10)*10+20000)</f>
        <v>25000</v>
      </c>
      <c r="M972" s="6">
        <v>5</v>
      </c>
      <c r="N972" s="6">
        <f>VLOOKUP(M972,Sheet2!I:J,2,0)</f>
        <v>5000</v>
      </c>
      <c r="O972" s="6">
        <v>0</v>
      </c>
      <c r="P972" s="6">
        <f t="shared" si="119"/>
        <v>5</v>
      </c>
      <c r="Q972" s="6">
        <f>IF(G972&gt;300,(G972-10)*10+10+VLOOKUP(I972,Sheet5!E:G,3,FALSE),0)</f>
        <v>5011</v>
      </c>
    </row>
    <row r="973" spans="1:17" s="22" customFormat="1" ht="16.5" customHeight="1">
      <c r="A973" s="6" t="s">
        <v>39</v>
      </c>
      <c r="B973" s="6">
        <f t="shared" si="118"/>
        <v>4428510</v>
      </c>
      <c r="C973" s="6" t="str">
        <f>CONCATENATE(VLOOKUP(I973,Sheet2!$D:$F,3,FALSE),"：位置",E973)</f>
        <v>重型杠铃：位置4</v>
      </c>
      <c r="D973" s="6">
        <v>4</v>
      </c>
      <c r="E973" s="6">
        <v>4</v>
      </c>
      <c r="F973" s="6">
        <v>28</v>
      </c>
      <c r="G973" s="6">
        <v>510</v>
      </c>
      <c r="H973" s="6">
        <v>3</v>
      </c>
      <c r="I973" s="6">
        <v>28</v>
      </c>
      <c r="J973" s="6">
        <f>IFERROR(INDEX(Sheet3!E:E,MATCH(C973,Sheet3!A:A,0)),(G973-10)*10+H973*100)</f>
        <v>5300</v>
      </c>
      <c r="K973" s="6">
        <v>0</v>
      </c>
      <c r="L973" s="6">
        <f>IFERROR(INDEX(Sheet3!G:G,MATCH(C973,Sheet3!A:A,0)),(G973-10)*10+20000)</f>
        <v>25000</v>
      </c>
      <c r="M973" s="6">
        <v>5</v>
      </c>
      <c r="N973" s="6">
        <f>VLOOKUP(M973,Sheet2!I:J,2,0)</f>
        <v>5000</v>
      </c>
      <c r="O973" s="6">
        <v>0</v>
      </c>
      <c r="P973" s="6">
        <f t="shared" si="119"/>
        <v>5</v>
      </c>
      <c r="Q973" s="6">
        <f>IF(G973&gt;300,(G973-10)*10+10+VLOOKUP(I973,Sheet5!E:G,3,FALSE),0)</f>
        <v>5011</v>
      </c>
    </row>
    <row r="974" spans="1:17" s="22" customFormat="1" ht="16.5" customHeight="1">
      <c r="A974" s="6" t="s">
        <v>39</v>
      </c>
      <c r="B974" s="6">
        <f t="shared" ref="B974:B976" si="120">D974*1000000+E974*100000+F974*1000+G974</f>
        <v>4229510</v>
      </c>
      <c r="C974" s="6" t="str">
        <f>CONCATENATE(VLOOKUP(I974,Sheet2!$D:$F,3,FALSE),"：位置",E974)</f>
        <v>闪光发卡：位置2</v>
      </c>
      <c r="D974" s="6">
        <v>4</v>
      </c>
      <c r="E974" s="6">
        <v>2</v>
      </c>
      <c r="F974" s="6">
        <v>29</v>
      </c>
      <c r="G974" s="6">
        <v>510</v>
      </c>
      <c r="H974" s="6">
        <v>1</v>
      </c>
      <c r="I974" s="6">
        <v>29</v>
      </c>
      <c r="J974" s="6">
        <f>IFERROR(INDEX(Sheet3!E:E,MATCH(C974,Sheet3!A:A,0)),(G974-10)*10+H974*100)</f>
        <v>5100</v>
      </c>
      <c r="K974" s="6">
        <v>0</v>
      </c>
      <c r="L974" s="6">
        <f>IFERROR(INDEX(Sheet3!G:G,MATCH(C974,Sheet3!A:A,0)),(G974-10)*10+20000)</f>
        <v>25000</v>
      </c>
      <c r="M974" s="6">
        <v>5</v>
      </c>
      <c r="N974" s="6">
        <f>VLOOKUP(M974,Sheet2!I:J,2,0)</f>
        <v>5000</v>
      </c>
      <c r="O974" s="6">
        <v>0</v>
      </c>
      <c r="P974" s="6">
        <f t="shared" ref="P974:P976" si="121">M974</f>
        <v>5</v>
      </c>
      <c r="Q974" s="6">
        <f>IF(G974&gt;300,(G974-10)*10+10+VLOOKUP(I974,Sheet5!E:G,3,FALSE),0)</f>
        <v>5010</v>
      </c>
    </row>
    <row r="975" spans="1:17" s="22" customFormat="1" ht="16.5" customHeight="1">
      <c r="A975" s="6" t="s">
        <v>39</v>
      </c>
      <c r="B975" s="6">
        <f t="shared" si="120"/>
        <v>4329510</v>
      </c>
      <c r="C975" s="6" t="str">
        <f>CONCATENATE(VLOOKUP(I975,Sheet2!$D:$F,3,FALSE),"：位置",E975)</f>
        <v>闪光发卡：位置3</v>
      </c>
      <c r="D975" s="6">
        <v>4</v>
      </c>
      <c r="E975" s="6">
        <v>3</v>
      </c>
      <c r="F975" s="6">
        <v>29</v>
      </c>
      <c r="G975" s="6">
        <v>510</v>
      </c>
      <c r="H975" s="6">
        <v>2</v>
      </c>
      <c r="I975" s="6">
        <v>29</v>
      </c>
      <c r="J975" s="6">
        <f>IFERROR(INDEX(Sheet3!E:E,MATCH(C975,Sheet3!A:A,0)),(G975-10)*10+H975*100)</f>
        <v>5200</v>
      </c>
      <c r="K975" s="6">
        <v>0</v>
      </c>
      <c r="L975" s="6">
        <f>IFERROR(INDEX(Sheet3!G:G,MATCH(C975,Sheet3!A:A,0)),(G975-10)*10+20000)</f>
        <v>25000</v>
      </c>
      <c r="M975" s="6">
        <v>5</v>
      </c>
      <c r="N975" s="6">
        <f>VLOOKUP(M975,Sheet2!I:J,2,0)</f>
        <v>5000</v>
      </c>
      <c r="O975" s="6">
        <v>0</v>
      </c>
      <c r="P975" s="6">
        <f t="shared" si="121"/>
        <v>5</v>
      </c>
      <c r="Q975" s="6">
        <f>IF(G975&gt;300,(G975-10)*10+10+VLOOKUP(I975,Sheet5!E:G,3,FALSE),0)</f>
        <v>5010</v>
      </c>
    </row>
    <row r="976" spans="1:17" s="22" customFormat="1" ht="16.5" customHeight="1">
      <c r="A976" s="6" t="s">
        <v>39</v>
      </c>
      <c r="B976" s="6">
        <f t="shared" si="120"/>
        <v>4429510</v>
      </c>
      <c r="C976" s="6" t="str">
        <f>CONCATENATE(VLOOKUP(I976,Sheet2!$D:$F,3,FALSE),"：位置",E976)</f>
        <v>闪光发卡：位置4</v>
      </c>
      <c r="D976" s="6">
        <v>4</v>
      </c>
      <c r="E976" s="6">
        <v>4</v>
      </c>
      <c r="F976" s="6">
        <v>29</v>
      </c>
      <c r="G976" s="6">
        <v>510</v>
      </c>
      <c r="H976" s="6">
        <v>3</v>
      </c>
      <c r="I976" s="6">
        <v>29</v>
      </c>
      <c r="J976" s="6">
        <f>IFERROR(INDEX(Sheet3!E:E,MATCH(C976,Sheet3!A:A,0)),(G976-10)*10+H976*100)</f>
        <v>5300</v>
      </c>
      <c r="K976" s="6">
        <v>0</v>
      </c>
      <c r="L976" s="6">
        <f>IFERROR(INDEX(Sheet3!G:G,MATCH(C976,Sheet3!A:A,0)),(G976-10)*10+20000)</f>
        <v>25000</v>
      </c>
      <c r="M976" s="6">
        <v>5</v>
      </c>
      <c r="N976" s="6">
        <f>VLOOKUP(M976,Sheet2!I:J,2,0)</f>
        <v>5000</v>
      </c>
      <c r="O976" s="6">
        <v>0</v>
      </c>
      <c r="P976" s="6">
        <f t="shared" si="121"/>
        <v>5</v>
      </c>
      <c r="Q976" s="6">
        <f>IF(G976&gt;300,(G976-10)*10+10+VLOOKUP(I976,Sheet5!E:G,3,FALSE),0)</f>
        <v>5010</v>
      </c>
    </row>
  </sheetData>
  <autoFilter ref="H1:H460"/>
  <phoneticPr fontId="6" type="noConversion"/>
  <dataValidations disablePrompts="1" count="2">
    <dataValidation showInputMessage="1" showErrorMessage="1" prompt="0 = 常规_x000a_1 = 回路" sqref="D1:D2 D6:D126 D497:D616"/>
    <dataValidation showInputMessage="1" showErrorMessage="1" prompt="0 = 灰_x000a_1 = 白_x000a_2 = 绿_x000a_3 = 蓝_x000a_4 = 紫_x000a_5 = 橙" sqref="P1:P2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9"/>
  <sheetViews>
    <sheetView workbookViewId="0">
      <selection activeCell="F28" sqref="F28:F29"/>
    </sheetView>
  </sheetViews>
  <sheetFormatPr defaultColWidth="9" defaultRowHeight="13.5"/>
  <cols>
    <col min="2" max="2" width="11.5" style="1" customWidth="1"/>
  </cols>
  <sheetData>
    <row r="1" spans="1:10" ht="14.25" customHeight="1">
      <c r="A1" s="7" t="s">
        <v>44</v>
      </c>
      <c r="B1" s="8" t="s">
        <v>45</v>
      </c>
      <c r="C1" t="s">
        <v>46</v>
      </c>
      <c r="D1">
        <v>1</v>
      </c>
      <c r="E1" t="str">
        <f t="shared" ref="E1:E26" si="0">$C$1&amp;A1</f>
        <v>主核：幸运</v>
      </c>
      <c r="F1" s="7" t="s">
        <v>44</v>
      </c>
      <c r="I1">
        <v>1</v>
      </c>
      <c r="J1">
        <v>3000</v>
      </c>
    </row>
    <row r="2" spans="1:10" ht="14.25" customHeight="1">
      <c r="A2" s="7" t="s">
        <v>47</v>
      </c>
      <c r="B2" s="8" t="s">
        <v>48</v>
      </c>
      <c r="D2">
        <v>2</v>
      </c>
      <c r="E2" t="str">
        <f t="shared" si="0"/>
        <v>主核：聚能</v>
      </c>
      <c r="F2" s="7" t="s">
        <v>47</v>
      </c>
      <c r="I2">
        <v>2</v>
      </c>
      <c r="J2">
        <v>3500</v>
      </c>
    </row>
    <row r="3" spans="1:10" ht="14.25" customHeight="1">
      <c r="A3" s="7" t="s">
        <v>49</v>
      </c>
      <c r="B3" s="8" t="s">
        <v>50</v>
      </c>
      <c r="D3">
        <v>3</v>
      </c>
      <c r="E3" t="str">
        <f t="shared" si="0"/>
        <v>主核：窃夺</v>
      </c>
      <c r="F3" s="7" t="s">
        <v>49</v>
      </c>
      <c r="I3">
        <v>3</v>
      </c>
      <c r="J3">
        <v>4000</v>
      </c>
    </row>
    <row r="4" spans="1:10" ht="14.25" customHeight="1">
      <c r="A4" s="7" t="s">
        <v>51</v>
      </c>
      <c r="B4" s="8" t="s">
        <v>52</v>
      </c>
      <c r="D4">
        <v>4</v>
      </c>
      <c r="E4" t="str">
        <f t="shared" si="0"/>
        <v>主核：先制</v>
      </c>
      <c r="F4" s="7" t="s">
        <v>51</v>
      </c>
      <c r="I4">
        <v>4</v>
      </c>
      <c r="J4">
        <v>4500</v>
      </c>
    </row>
    <row r="5" spans="1:10" ht="14.25" customHeight="1">
      <c r="A5" s="7" t="s">
        <v>53</v>
      </c>
      <c r="B5" s="8" t="s">
        <v>54</v>
      </c>
      <c r="D5">
        <v>5</v>
      </c>
      <c r="E5" t="str">
        <f t="shared" si="0"/>
        <v>主核：共振</v>
      </c>
      <c r="F5" s="7" t="s">
        <v>53</v>
      </c>
      <c r="I5">
        <v>5</v>
      </c>
      <c r="J5">
        <v>5000</v>
      </c>
    </row>
    <row r="6" spans="1:10" ht="14.25" customHeight="1">
      <c r="A6" s="7" t="s">
        <v>55</v>
      </c>
      <c r="B6" s="8" t="s">
        <v>56</v>
      </c>
      <c r="D6">
        <v>6</v>
      </c>
      <c r="E6" t="str">
        <f t="shared" si="0"/>
        <v>主核：终结</v>
      </c>
      <c r="F6" s="7" t="s">
        <v>55</v>
      </c>
    </row>
    <row r="7" spans="1:10" ht="14.25" customHeight="1">
      <c r="A7" s="7" t="s">
        <v>57</v>
      </c>
      <c r="B7" s="8" t="s">
        <v>58</v>
      </c>
      <c r="D7">
        <v>7</v>
      </c>
      <c r="E7" t="str">
        <f t="shared" si="0"/>
        <v>主核：破甲</v>
      </c>
      <c r="F7" s="7" t="s">
        <v>57</v>
      </c>
    </row>
    <row r="8" spans="1:10" ht="14.25" customHeight="1">
      <c r="A8" s="7" t="s">
        <v>59</v>
      </c>
      <c r="B8" s="8" t="s">
        <v>60</v>
      </c>
      <c r="D8">
        <v>8</v>
      </c>
      <c r="E8" t="str">
        <f t="shared" si="0"/>
        <v>主核：坚韧</v>
      </c>
      <c r="F8" s="7" t="s">
        <v>59</v>
      </c>
    </row>
    <row r="9" spans="1:10" ht="14.25" customHeight="1">
      <c r="A9" s="7" t="s">
        <v>61</v>
      </c>
      <c r="B9" s="8" t="s">
        <v>62</v>
      </c>
      <c r="D9">
        <v>9</v>
      </c>
      <c r="E9" t="str">
        <f t="shared" si="0"/>
        <v>主核：钢骨</v>
      </c>
      <c r="F9" s="7" t="s">
        <v>61</v>
      </c>
    </row>
    <row r="10" spans="1:10" ht="14.25" customHeight="1">
      <c r="A10" s="7" t="s">
        <v>63</v>
      </c>
      <c r="B10" s="8" t="s">
        <v>64</v>
      </c>
      <c r="D10">
        <v>10</v>
      </c>
      <c r="E10" t="str">
        <f t="shared" si="0"/>
        <v>主核：不屈</v>
      </c>
      <c r="F10" s="7" t="s">
        <v>63</v>
      </c>
    </row>
    <row r="11" spans="1:10" ht="14.25" customHeight="1">
      <c r="A11" s="7" t="s">
        <v>65</v>
      </c>
      <c r="B11" s="8" t="s">
        <v>66</v>
      </c>
      <c r="D11">
        <v>11</v>
      </c>
      <c r="E11" t="str">
        <f t="shared" si="0"/>
        <v>主核：磐石</v>
      </c>
      <c r="F11" s="7" t="s">
        <v>65</v>
      </c>
    </row>
    <row r="12" spans="1:10" ht="14.25" customHeight="1">
      <c r="A12" s="7" t="s">
        <v>67</v>
      </c>
      <c r="B12" s="8" t="s">
        <v>68</v>
      </c>
      <c r="D12">
        <v>12</v>
      </c>
      <c r="E12" t="str">
        <f t="shared" si="0"/>
        <v>主核：激励</v>
      </c>
      <c r="F12" s="7" t="s">
        <v>67</v>
      </c>
    </row>
    <row r="13" spans="1:10" ht="14.25" customHeight="1">
      <c r="A13" s="7" t="s">
        <v>69</v>
      </c>
      <c r="B13" s="8" t="s">
        <v>70</v>
      </c>
      <c r="D13">
        <v>13</v>
      </c>
      <c r="E13" t="str">
        <f t="shared" si="0"/>
        <v>主核：守护</v>
      </c>
      <c r="F13" s="7" t="s">
        <v>69</v>
      </c>
    </row>
    <row r="14" spans="1:10" ht="14.25" customHeight="1">
      <c r="A14" s="7" t="s">
        <v>71</v>
      </c>
      <c r="B14" s="8" t="s">
        <v>72</v>
      </c>
      <c r="D14">
        <v>14</v>
      </c>
      <c r="E14" t="str">
        <f t="shared" si="0"/>
        <v>主核：爱</v>
      </c>
      <c r="F14" s="7" t="s">
        <v>71</v>
      </c>
    </row>
    <row r="15" spans="1:10" ht="14.25" customHeight="1">
      <c r="A15" s="7" t="s">
        <v>73</v>
      </c>
      <c r="B15" s="8" t="s">
        <v>74</v>
      </c>
      <c r="D15">
        <v>15</v>
      </c>
      <c r="E15" t="str">
        <f t="shared" si="0"/>
        <v>主核：驱散</v>
      </c>
      <c r="F15" s="7" t="s">
        <v>73</v>
      </c>
    </row>
    <row r="16" spans="1:10" ht="14.25" customHeight="1">
      <c r="A16" s="7" t="s">
        <v>75</v>
      </c>
      <c r="B16" s="8" t="s">
        <v>76</v>
      </c>
      <c r="D16">
        <v>16</v>
      </c>
      <c r="E16" t="str">
        <f t="shared" si="0"/>
        <v>主核：制衡</v>
      </c>
      <c r="F16" s="7" t="s">
        <v>75</v>
      </c>
    </row>
    <row r="17" spans="1:6">
      <c r="A17" s="1" t="s">
        <v>77</v>
      </c>
      <c r="B17" s="1" t="s">
        <v>77</v>
      </c>
      <c r="D17">
        <v>17</v>
      </c>
      <c r="E17" t="str">
        <f t="shared" si="0"/>
        <v>主核：电极火花</v>
      </c>
      <c r="F17" s="1" t="s">
        <v>77</v>
      </c>
    </row>
    <row r="18" spans="1:6">
      <c r="A18" s="1" t="s">
        <v>78</v>
      </c>
      <c r="B18" s="1" t="s">
        <v>78</v>
      </c>
      <c r="D18">
        <v>18</v>
      </c>
      <c r="E18" t="str">
        <f t="shared" si="0"/>
        <v>主核：热感扫描</v>
      </c>
      <c r="F18" s="1" t="s">
        <v>78</v>
      </c>
    </row>
    <row r="19" spans="1:6">
      <c r="A19" s="1" t="s">
        <v>79</v>
      </c>
      <c r="B19" s="1" t="s">
        <v>79</v>
      </c>
      <c r="D19">
        <v>19</v>
      </c>
      <c r="E19" t="str">
        <f t="shared" si="0"/>
        <v>主核：意念冠冕</v>
      </c>
      <c r="F19" s="1" t="s">
        <v>79</v>
      </c>
    </row>
    <row r="20" spans="1:6">
      <c r="A20" s="1" t="s">
        <v>80</v>
      </c>
      <c r="B20" s="1" t="s">
        <v>80</v>
      </c>
      <c r="D20">
        <v>20</v>
      </c>
      <c r="E20" t="str">
        <f t="shared" si="0"/>
        <v>主核：斗志绷带</v>
      </c>
      <c r="F20" s="1" t="s">
        <v>80</v>
      </c>
    </row>
    <row r="21" spans="1:6">
      <c r="A21" s="1" t="s">
        <v>81</v>
      </c>
      <c r="B21" s="1" t="s">
        <v>81</v>
      </c>
      <c r="D21">
        <v>21</v>
      </c>
      <c r="E21" t="str">
        <f t="shared" si="0"/>
        <v>主核：格斗冠军</v>
      </c>
      <c r="F21" s="1" t="s">
        <v>81</v>
      </c>
    </row>
    <row r="22" spans="1:6">
      <c r="A22" s="1" t="s">
        <v>82</v>
      </c>
      <c r="B22" s="1" t="s">
        <v>82</v>
      </c>
      <c r="D22">
        <v>22</v>
      </c>
      <c r="E22" t="str">
        <f t="shared" si="0"/>
        <v>主核：英雄狩猎</v>
      </c>
      <c r="F22" s="1" t="s">
        <v>82</v>
      </c>
    </row>
    <row r="23" spans="1:6">
      <c r="A23" s="1" t="s">
        <v>132</v>
      </c>
      <c r="B23" s="1" t="s">
        <v>132</v>
      </c>
      <c r="D23">
        <v>23</v>
      </c>
      <c r="E23" t="str">
        <f t="shared" si="0"/>
        <v>主核：血源核心</v>
      </c>
      <c r="F23" s="1" t="s">
        <v>132</v>
      </c>
    </row>
    <row r="24" spans="1:6">
      <c r="A24" s="2" t="s">
        <v>153</v>
      </c>
      <c r="B24" s="2" t="s">
        <v>153</v>
      </c>
      <c r="D24">
        <v>24</v>
      </c>
      <c r="E24" t="str">
        <f t="shared" si="0"/>
        <v>主核：暴走因子</v>
      </c>
      <c r="F24" s="2" t="s">
        <v>153</v>
      </c>
    </row>
    <row r="25" spans="1:6">
      <c r="A25" t="s">
        <v>155</v>
      </c>
      <c r="B25" t="s">
        <v>155</v>
      </c>
      <c r="D25">
        <v>25</v>
      </c>
      <c r="E25" t="str">
        <f t="shared" si="0"/>
        <v>主核：冲锋号令</v>
      </c>
      <c r="F25" t="s">
        <v>155</v>
      </c>
    </row>
    <row r="26" spans="1:6">
      <c r="A26" t="s">
        <v>156</v>
      </c>
      <c r="B26" t="s">
        <v>156</v>
      </c>
      <c r="D26">
        <v>26</v>
      </c>
      <c r="E26" t="str">
        <f t="shared" si="0"/>
        <v>主核：烟雾屏障</v>
      </c>
      <c r="F26" t="s">
        <v>156</v>
      </c>
    </row>
    <row r="27" spans="1:6">
      <c r="A27" s="20" t="s">
        <v>157</v>
      </c>
      <c r="B27" s="20" t="s">
        <v>157</v>
      </c>
      <c r="D27">
        <v>27</v>
      </c>
      <c r="E27" t="str">
        <f t="shared" ref="E27" si="1">$C$1&amp;A27</f>
        <v>主核：爆破飞镖</v>
      </c>
      <c r="F27" s="20" t="s">
        <v>157</v>
      </c>
    </row>
    <row r="28" spans="1:6">
      <c r="A28" t="s">
        <v>159</v>
      </c>
      <c r="B28" t="s">
        <v>159</v>
      </c>
      <c r="D28">
        <v>28</v>
      </c>
      <c r="E28" t="str">
        <f t="shared" ref="E28:E29" si="2">$C$1&amp;A28</f>
        <v>主核：重型杠铃</v>
      </c>
      <c r="F28" t="s">
        <v>159</v>
      </c>
    </row>
    <row r="29" spans="1:6">
      <c r="A29" t="s">
        <v>160</v>
      </c>
      <c r="B29" t="s">
        <v>160</v>
      </c>
      <c r="D29">
        <v>29</v>
      </c>
      <c r="E29" t="str">
        <f t="shared" si="2"/>
        <v>主核：闪光发卡</v>
      </c>
      <c r="F29" t="s">
        <v>160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3"/>
  <sheetViews>
    <sheetView workbookViewId="0">
      <selection activeCell="E27" sqref="E27"/>
    </sheetView>
  </sheetViews>
  <sheetFormatPr defaultColWidth="9" defaultRowHeight="13.5"/>
  <cols>
    <col min="1" max="1" width="18.375" style="1" customWidth="1"/>
    <col min="2" max="2" width="23.375" style="1" customWidth="1"/>
    <col min="3" max="3" width="16.625" style="1" customWidth="1"/>
    <col min="4" max="4" width="13" style="1" customWidth="1"/>
  </cols>
  <sheetData>
    <row r="1" spans="1:7">
      <c r="A1" s="3" t="s">
        <v>83</v>
      </c>
      <c r="B1" s="3" t="s">
        <v>84</v>
      </c>
      <c r="C1" s="3" t="s">
        <v>85</v>
      </c>
      <c r="D1" s="3" t="s">
        <v>86</v>
      </c>
    </row>
    <row r="2" spans="1:7" ht="16.5" customHeight="1">
      <c r="A2" s="4" t="s">
        <v>40</v>
      </c>
      <c r="B2" s="5" t="s">
        <v>87</v>
      </c>
      <c r="D2" s="5" t="s">
        <v>88</v>
      </c>
      <c r="E2">
        <f>IFERROR(INDEX(Sheet4!$A:$A,MATCH(B2,Sheet4!$B:$B,0)),0)</f>
        <v>311001</v>
      </c>
      <c r="F2">
        <f>IFERROR(INDEX(Sheet4!$A:$A,MATCH(C2,Sheet4!$B:$B,0)),0)</f>
        <v>0</v>
      </c>
      <c r="G2">
        <f>IFERROR(INDEX(Sheet4!$A:$A,MATCH(D2,Sheet4!$B:$B,0)),0)</f>
        <v>21000</v>
      </c>
    </row>
    <row r="3" spans="1:7" ht="16.5" customHeight="1">
      <c r="A3" s="4" t="s">
        <v>43</v>
      </c>
      <c r="B3" s="5" t="s">
        <v>89</v>
      </c>
      <c r="D3" s="5" t="s">
        <v>88</v>
      </c>
      <c r="E3">
        <f>IFERROR(INDEX(Sheet4!$A:$A,MATCH(B3,Sheet4!$B:$B,0)),0)</f>
        <v>312001</v>
      </c>
      <c r="F3">
        <f>IFERROR(INDEX(Sheet4!$A:$A,MATCH(C3,Sheet4!$B:$B,0)),0)</f>
        <v>0</v>
      </c>
      <c r="G3">
        <f>IFERROR(INDEX(Sheet4!$A:$A,MATCH(D3,Sheet4!$B:$B,0)),0)</f>
        <v>21000</v>
      </c>
    </row>
    <row r="4" spans="1:7" ht="16.5" customHeight="1">
      <c r="A4" s="4" t="s">
        <v>41</v>
      </c>
      <c r="B4" s="5" t="s">
        <v>90</v>
      </c>
      <c r="D4" s="5" t="s">
        <v>91</v>
      </c>
      <c r="E4">
        <f>IFERROR(INDEX(Sheet4!$A:$A,MATCH(B4,Sheet4!$B:$B,0)),0)</f>
        <v>590001</v>
      </c>
      <c r="F4">
        <f>IFERROR(INDEX(Sheet4!$A:$A,MATCH(C4,Sheet4!$B:$B,0)),0)</f>
        <v>0</v>
      </c>
      <c r="G4">
        <f>IFERROR(INDEX(Sheet4!$A:$A,MATCH(D4,Sheet4!$B:$B,0)),0)</f>
        <v>25000</v>
      </c>
    </row>
    <row r="5" spans="1:7" ht="16.5">
      <c r="A5" s="6" t="s">
        <v>42</v>
      </c>
      <c r="B5" s="1" t="s">
        <v>92</v>
      </c>
      <c r="D5" s="1" t="s">
        <v>93</v>
      </c>
      <c r="E5">
        <f>IFERROR(INDEX(Sheet4!$A:$A,MATCH(B5,Sheet4!$B:$B,0)),0)</f>
        <v>5100</v>
      </c>
      <c r="F5">
        <v>0</v>
      </c>
      <c r="G5">
        <f>IFERROR(INDEX(Sheet4!$A:$A,MATCH(D5,Sheet4!$B:$B,0)),0)</f>
        <v>590002</v>
      </c>
    </row>
    <row r="6" spans="1:7" ht="16.5">
      <c r="A6" s="6" t="s">
        <v>135</v>
      </c>
      <c r="B6" s="1" t="s">
        <v>146</v>
      </c>
      <c r="D6" s="1" t="s">
        <v>145</v>
      </c>
      <c r="E6">
        <f>IFERROR(INDEX(Sheet4!$A:$A,MATCH(B6,Sheet4!$B:$B,0)),0)</f>
        <v>313001</v>
      </c>
      <c r="G6">
        <f>IFERROR(INDEX(Sheet4!$A:$A,MATCH(D6,Sheet4!$B:$B,0)),0)</f>
        <v>320001</v>
      </c>
    </row>
    <row r="7" spans="1:7" ht="16.5">
      <c r="A7" s="6" t="s">
        <v>133</v>
      </c>
      <c r="B7" s="1" t="s">
        <v>147</v>
      </c>
      <c r="D7" s="1" t="s">
        <v>145</v>
      </c>
      <c r="E7">
        <f>IFERROR(INDEX(Sheet4!$A:$A,MATCH(B7,Sheet4!$B:$B,0)),0)</f>
        <v>314001</v>
      </c>
      <c r="G7">
        <f>IFERROR(INDEX(Sheet4!$A:$A,MATCH(D7,Sheet4!$B:$B,0)),0)</f>
        <v>320001</v>
      </c>
    </row>
    <row r="8" spans="1:7" ht="16.5">
      <c r="A8" s="6" t="s">
        <v>136</v>
      </c>
      <c r="B8" s="1" t="s">
        <v>148</v>
      </c>
      <c r="D8" s="1" t="s">
        <v>145</v>
      </c>
      <c r="E8">
        <f>IFERROR(INDEX(Sheet4!$A:$A,MATCH(B8,Sheet4!$B:$B,0)),0)</f>
        <v>315001</v>
      </c>
      <c r="G8">
        <f>IFERROR(INDEX(Sheet4!$A:$A,MATCH(D8,Sheet4!$B:$B,0)),0)</f>
        <v>320001</v>
      </c>
    </row>
    <row r="9" spans="1:7" ht="16.5">
      <c r="A9" s="6" t="s">
        <v>138</v>
      </c>
      <c r="B9" s="1" t="s">
        <v>149</v>
      </c>
      <c r="D9" s="1" t="s">
        <v>145</v>
      </c>
      <c r="E9">
        <f>IFERROR(INDEX(Sheet4!$A:$A,MATCH(B9,Sheet4!$B:$B,0)),0)</f>
        <v>316001</v>
      </c>
      <c r="G9">
        <f>IFERROR(INDEX(Sheet4!$A:$A,MATCH(D9,Sheet4!$B:$B,0)),0)</f>
        <v>320001</v>
      </c>
    </row>
    <row r="10" spans="1:7" ht="16.5">
      <c r="A10" s="6" t="s">
        <v>137</v>
      </c>
      <c r="B10" s="1" t="s">
        <v>150</v>
      </c>
      <c r="D10" s="1" t="s">
        <v>145</v>
      </c>
      <c r="E10">
        <f>IFERROR(INDEX(Sheet4!$A:$A,MATCH(B10,Sheet4!$B:$B,0)),0)</f>
        <v>317001</v>
      </c>
      <c r="G10">
        <f>IFERROR(INDEX(Sheet4!$A:$A,MATCH(D10,Sheet4!$B:$B,0)),0)</f>
        <v>320001</v>
      </c>
    </row>
    <row r="11" spans="1:7" ht="16.5">
      <c r="A11" s="6" t="s">
        <v>139</v>
      </c>
      <c r="B11" s="1" t="s">
        <v>151</v>
      </c>
      <c r="D11" s="1" t="s">
        <v>145</v>
      </c>
      <c r="E11">
        <f>IFERROR(INDEX(Sheet4!$A:$A,MATCH(B11,Sheet4!$B:$B,0)),0)</f>
        <v>318001</v>
      </c>
      <c r="G11">
        <f>IFERROR(INDEX(Sheet4!$A:$A,MATCH(D11,Sheet4!$B:$B,0)),0)</f>
        <v>320001</v>
      </c>
    </row>
    <row r="12" spans="1:7" ht="16.5">
      <c r="A12" s="6" t="s">
        <v>134</v>
      </c>
      <c r="B12" s="1" t="s">
        <v>152</v>
      </c>
      <c r="D12" s="1" t="s">
        <v>145</v>
      </c>
      <c r="E12">
        <f>IFERROR(INDEX(Sheet4!$A:$A,MATCH(B12,Sheet4!$B:$B,0)),0)</f>
        <v>319001</v>
      </c>
      <c r="G12">
        <f>IFERROR(INDEX(Sheet4!$A:$A,MATCH(D12,Sheet4!$B:$B,0)),0)</f>
        <v>320001</v>
      </c>
    </row>
    <row r="13" spans="1:7" ht="16.5">
      <c r="A13" s="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2"/>
  <sheetViews>
    <sheetView topLeftCell="A16" workbookViewId="0">
      <selection activeCell="B35" sqref="B35:B41"/>
    </sheetView>
  </sheetViews>
  <sheetFormatPr defaultColWidth="9" defaultRowHeight="13.5"/>
  <cols>
    <col min="2" max="2" width="25.75" style="1" customWidth="1"/>
  </cols>
  <sheetData>
    <row r="1" spans="1:2">
      <c r="A1">
        <v>5000</v>
      </c>
      <c r="B1" t="s">
        <v>94</v>
      </c>
    </row>
    <row r="2" spans="1:2">
      <c r="A2">
        <v>5100</v>
      </c>
      <c r="B2" t="s">
        <v>92</v>
      </c>
    </row>
    <row r="3" spans="1:2">
      <c r="A3">
        <v>5200</v>
      </c>
      <c r="B3" t="s">
        <v>95</v>
      </c>
    </row>
    <row r="4" spans="1:2">
      <c r="A4">
        <v>5300</v>
      </c>
      <c r="B4" t="s">
        <v>96</v>
      </c>
    </row>
    <row r="5" spans="1:2">
      <c r="A5">
        <v>4000</v>
      </c>
      <c r="B5" t="s">
        <v>97</v>
      </c>
    </row>
    <row r="6" spans="1:2">
      <c r="A6">
        <v>4100</v>
      </c>
      <c r="B6" t="s">
        <v>98</v>
      </c>
    </row>
    <row r="7" spans="1:2">
      <c r="A7">
        <v>4200</v>
      </c>
      <c r="B7" t="s">
        <v>99</v>
      </c>
    </row>
    <row r="8" spans="1:2">
      <c r="A8">
        <v>4300</v>
      </c>
      <c r="B8" t="s">
        <v>100</v>
      </c>
    </row>
    <row r="9" spans="1:2">
      <c r="A9">
        <v>3000</v>
      </c>
      <c r="B9" t="s">
        <v>101</v>
      </c>
    </row>
    <row r="10" spans="1:2">
      <c r="A10">
        <v>3100</v>
      </c>
      <c r="B10" t="s">
        <v>102</v>
      </c>
    </row>
    <row r="11" spans="1:2">
      <c r="A11">
        <v>3200</v>
      </c>
      <c r="B11" t="s">
        <v>103</v>
      </c>
    </row>
    <row r="12" spans="1:2">
      <c r="A12">
        <v>3300</v>
      </c>
      <c r="B12" t="s">
        <v>104</v>
      </c>
    </row>
    <row r="13" spans="1:2">
      <c r="A13">
        <v>2000</v>
      </c>
      <c r="B13" t="s">
        <v>105</v>
      </c>
    </row>
    <row r="14" spans="1:2">
      <c r="A14">
        <v>2100</v>
      </c>
      <c r="B14" t="s">
        <v>106</v>
      </c>
    </row>
    <row r="15" spans="1:2">
      <c r="A15">
        <v>2200</v>
      </c>
      <c r="B15" t="s">
        <v>107</v>
      </c>
    </row>
    <row r="16" spans="1:2">
      <c r="A16">
        <v>2300</v>
      </c>
      <c r="B16" t="s">
        <v>108</v>
      </c>
    </row>
    <row r="17" spans="1:2">
      <c r="A17">
        <v>1000</v>
      </c>
      <c r="B17" t="s">
        <v>109</v>
      </c>
    </row>
    <row r="18" spans="1:2">
      <c r="A18">
        <v>1100</v>
      </c>
      <c r="B18" t="s">
        <v>110</v>
      </c>
    </row>
    <row r="19" spans="1:2">
      <c r="A19">
        <v>1200</v>
      </c>
      <c r="B19" t="s">
        <v>111</v>
      </c>
    </row>
    <row r="20" spans="1:2">
      <c r="A20">
        <v>1300</v>
      </c>
      <c r="B20" t="s">
        <v>112</v>
      </c>
    </row>
    <row r="21" spans="1:2">
      <c r="A21">
        <v>15000</v>
      </c>
    </row>
    <row r="22" spans="1:2">
      <c r="A22">
        <v>14000</v>
      </c>
    </row>
    <row r="23" spans="1:2">
      <c r="A23">
        <v>13000</v>
      </c>
    </row>
    <row r="24" spans="1:2">
      <c r="A24">
        <v>12000</v>
      </c>
    </row>
    <row r="25" spans="1:2">
      <c r="A25">
        <v>11000</v>
      </c>
    </row>
    <row r="26" spans="1:2">
      <c r="A26">
        <v>25000</v>
      </c>
      <c r="B26" t="s">
        <v>91</v>
      </c>
    </row>
    <row r="27" spans="1:2">
      <c r="A27">
        <v>24000</v>
      </c>
      <c r="B27" t="s">
        <v>113</v>
      </c>
    </row>
    <row r="28" spans="1:2">
      <c r="A28">
        <v>23000</v>
      </c>
      <c r="B28" t="s">
        <v>114</v>
      </c>
    </row>
    <row r="29" spans="1:2">
      <c r="A29">
        <v>22000</v>
      </c>
      <c r="B29" t="s">
        <v>115</v>
      </c>
    </row>
    <row r="30" spans="1:2">
      <c r="A30">
        <v>21000</v>
      </c>
      <c r="B30" t="s">
        <v>88</v>
      </c>
    </row>
    <row r="31" spans="1:2">
      <c r="A31">
        <v>311001</v>
      </c>
      <c r="B31" t="s">
        <v>87</v>
      </c>
    </row>
    <row r="32" spans="1:2">
      <c r="A32">
        <v>312001</v>
      </c>
      <c r="B32" t="s">
        <v>89</v>
      </c>
    </row>
    <row r="33" spans="1:2">
      <c r="A33">
        <v>590001</v>
      </c>
      <c r="B33" s="1" t="s">
        <v>90</v>
      </c>
    </row>
    <row r="34" spans="1:2">
      <c r="A34">
        <v>590002</v>
      </c>
      <c r="B34" s="2" t="s">
        <v>116</v>
      </c>
    </row>
    <row r="35" spans="1:2" s="23" customFormat="1">
      <c r="A35" s="23">
        <v>313001</v>
      </c>
      <c r="B35" s="24" t="s">
        <v>146</v>
      </c>
    </row>
    <row r="36" spans="1:2" s="23" customFormat="1">
      <c r="A36" s="23">
        <v>314001</v>
      </c>
      <c r="B36" s="24" t="s">
        <v>147</v>
      </c>
    </row>
    <row r="37" spans="1:2" s="23" customFormat="1">
      <c r="A37" s="23">
        <v>315001</v>
      </c>
      <c r="B37" s="24" t="s">
        <v>148</v>
      </c>
    </row>
    <row r="38" spans="1:2" s="23" customFormat="1">
      <c r="A38" s="23">
        <v>316001</v>
      </c>
      <c r="B38" s="24" t="s">
        <v>149</v>
      </c>
    </row>
    <row r="39" spans="1:2" s="23" customFormat="1">
      <c r="A39" s="23">
        <v>317001</v>
      </c>
      <c r="B39" s="24" t="s">
        <v>150</v>
      </c>
    </row>
    <row r="40" spans="1:2" s="23" customFormat="1">
      <c r="A40" s="23">
        <v>318001</v>
      </c>
      <c r="B40" s="24" t="s">
        <v>151</v>
      </c>
    </row>
    <row r="41" spans="1:2" s="23" customFormat="1">
      <c r="A41" s="23">
        <v>319001</v>
      </c>
      <c r="B41" s="24" t="s">
        <v>152</v>
      </c>
    </row>
    <row r="42" spans="1:2" s="23" customFormat="1">
      <c r="A42" s="23">
        <v>320001</v>
      </c>
      <c r="B42" s="24" t="s">
        <v>145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24" sqref="J24"/>
    </sheetView>
  </sheetViews>
  <sheetFormatPr defaultRowHeight="13.5"/>
  <sheetData>
    <row r="1" spans="1:7">
      <c r="A1">
        <v>5010</v>
      </c>
      <c r="B1" t="s">
        <v>117</v>
      </c>
      <c r="E1">
        <v>1</v>
      </c>
      <c r="F1" s="20" t="s">
        <v>123</v>
      </c>
      <c r="G1">
        <v>1</v>
      </c>
    </row>
    <row r="2" spans="1:7">
      <c r="A2">
        <v>5011</v>
      </c>
      <c r="B2" t="s">
        <v>118</v>
      </c>
      <c r="E2">
        <v>2</v>
      </c>
      <c r="F2" t="s">
        <v>48</v>
      </c>
      <c r="G2">
        <v>1</v>
      </c>
    </row>
    <row r="3" spans="1:7">
      <c r="A3">
        <v>4010</v>
      </c>
      <c r="B3" t="s">
        <v>119</v>
      </c>
      <c r="E3">
        <v>3</v>
      </c>
      <c r="F3" t="s">
        <v>50</v>
      </c>
      <c r="G3">
        <v>1</v>
      </c>
    </row>
    <row r="4" spans="1:7">
      <c r="A4">
        <v>4011</v>
      </c>
      <c r="B4" t="s">
        <v>120</v>
      </c>
      <c r="E4">
        <v>4</v>
      </c>
      <c r="F4" t="s">
        <v>124</v>
      </c>
      <c r="G4">
        <v>0</v>
      </c>
    </row>
    <row r="5" spans="1:7">
      <c r="A5">
        <v>3010</v>
      </c>
      <c r="B5" t="s">
        <v>121</v>
      </c>
      <c r="E5">
        <v>5</v>
      </c>
      <c r="F5" t="s">
        <v>125</v>
      </c>
      <c r="G5">
        <v>0</v>
      </c>
    </row>
    <row r="6" spans="1:7">
      <c r="A6">
        <v>3011</v>
      </c>
      <c r="B6" t="s">
        <v>122</v>
      </c>
      <c r="E6">
        <v>6</v>
      </c>
      <c r="F6" t="s">
        <v>56</v>
      </c>
      <c r="G6">
        <v>0</v>
      </c>
    </row>
    <row r="7" spans="1:7">
      <c r="E7">
        <v>7</v>
      </c>
      <c r="F7" t="s">
        <v>126</v>
      </c>
      <c r="G7">
        <v>0</v>
      </c>
    </row>
    <row r="8" spans="1:7">
      <c r="E8">
        <v>8</v>
      </c>
      <c r="F8" s="21" t="s">
        <v>127</v>
      </c>
    </row>
    <row r="9" spans="1:7">
      <c r="E9">
        <v>9</v>
      </c>
      <c r="F9" s="21" t="s">
        <v>128</v>
      </c>
    </row>
    <row r="10" spans="1:7">
      <c r="E10">
        <v>10</v>
      </c>
      <c r="F10" t="s">
        <v>129</v>
      </c>
      <c r="G10">
        <v>1</v>
      </c>
    </row>
    <row r="11" spans="1:7">
      <c r="E11">
        <v>11</v>
      </c>
      <c r="F11" t="s">
        <v>66</v>
      </c>
      <c r="G11">
        <v>1</v>
      </c>
    </row>
    <row r="12" spans="1:7">
      <c r="E12">
        <v>12</v>
      </c>
      <c r="F12" t="s">
        <v>130</v>
      </c>
      <c r="G12">
        <v>1</v>
      </c>
    </row>
    <row r="13" spans="1:7">
      <c r="E13">
        <v>13</v>
      </c>
      <c r="F13" t="s">
        <v>131</v>
      </c>
      <c r="G13">
        <v>1</v>
      </c>
    </row>
    <row r="14" spans="1:7">
      <c r="E14">
        <v>14</v>
      </c>
      <c r="F14" t="s">
        <v>72</v>
      </c>
      <c r="G14">
        <v>1</v>
      </c>
    </row>
    <row r="15" spans="1:7">
      <c r="E15">
        <v>15</v>
      </c>
      <c r="F15" t="s">
        <v>74</v>
      </c>
      <c r="G15">
        <v>1</v>
      </c>
    </row>
    <row r="16" spans="1:7">
      <c r="E16">
        <v>16</v>
      </c>
      <c r="F16" t="s">
        <v>76</v>
      </c>
      <c r="G16">
        <v>0</v>
      </c>
    </row>
    <row r="17" spans="5:7">
      <c r="E17">
        <v>17</v>
      </c>
      <c r="F17" t="s">
        <v>77</v>
      </c>
      <c r="G17">
        <v>0</v>
      </c>
    </row>
    <row r="18" spans="5:7">
      <c r="E18">
        <v>18</v>
      </c>
      <c r="F18" t="s">
        <v>78</v>
      </c>
      <c r="G18">
        <v>0</v>
      </c>
    </row>
    <row r="19" spans="5:7">
      <c r="E19">
        <v>19</v>
      </c>
      <c r="F19" t="s">
        <v>79</v>
      </c>
      <c r="G19">
        <v>0</v>
      </c>
    </row>
    <row r="20" spans="5:7">
      <c r="E20">
        <v>20</v>
      </c>
      <c r="F20" t="s">
        <v>80</v>
      </c>
      <c r="G20">
        <v>1</v>
      </c>
    </row>
    <row r="21" spans="5:7">
      <c r="E21">
        <v>21</v>
      </c>
      <c r="F21" t="s">
        <v>81</v>
      </c>
      <c r="G21">
        <v>0</v>
      </c>
    </row>
    <row r="22" spans="5:7">
      <c r="E22">
        <v>22</v>
      </c>
      <c r="F22" t="s">
        <v>82</v>
      </c>
      <c r="G22">
        <v>0</v>
      </c>
    </row>
    <row r="23" spans="5:7">
      <c r="E23">
        <v>24</v>
      </c>
      <c r="F23" s="20" t="s">
        <v>154</v>
      </c>
      <c r="G23">
        <v>0</v>
      </c>
    </row>
    <row r="24" spans="5:7">
      <c r="E24">
        <v>25</v>
      </c>
      <c r="F24" t="s">
        <v>155</v>
      </c>
      <c r="G24">
        <v>0</v>
      </c>
    </row>
    <row r="25" spans="5:7">
      <c r="E25">
        <v>26</v>
      </c>
      <c r="F25" t="s">
        <v>156</v>
      </c>
      <c r="G25">
        <v>1</v>
      </c>
    </row>
    <row r="26" spans="5:7">
      <c r="E26">
        <v>27</v>
      </c>
      <c r="F26" s="20" t="s">
        <v>158</v>
      </c>
      <c r="G26">
        <v>0</v>
      </c>
    </row>
    <row r="27" spans="5:7">
      <c r="E27">
        <v>28</v>
      </c>
      <c r="F27" t="s">
        <v>159</v>
      </c>
      <c r="G27">
        <v>1</v>
      </c>
    </row>
    <row r="28" spans="5:7">
      <c r="E28">
        <v>29</v>
      </c>
      <c r="F28" t="s">
        <v>160</v>
      </c>
      <c r="G28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2019-12-25T06:18:00Z</dcterms:created>
  <dcterms:modified xsi:type="dcterms:W3CDTF">2022-11-14T09:58:02Z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CC67D3B297114105AD9C79C4090F029D</vt:lpwstr>
  </property>
  <property fmtid="{D5CDD505-2E9C-101B-9397-08002B2CF9AE}" pid="3" name="KSOProductBuildVer">
    <vt:lpwstr>2052-11.1.0.11636</vt:lpwstr>
  </property>
</Properties>
</file>