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314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F4" authorId="0">
      <text>
        <r>
          <rPr>
            <sz val="10"/>
            <rFont val="宋体"/>
            <charset val="134"/>
          </rPr>
          <t>user:
1.2.3才需要cost，reward和num</t>
        </r>
      </text>
    </comment>
    <comment ref="H4" authorId="0">
      <text>
        <r>
          <rPr>
            <sz val="10"/>
            <rFont val="宋体"/>
            <charset val="134"/>
          </rPr>
          <t xml:space="preserve">user:
0位全社团
</t>
        </r>
      </text>
    </comment>
    <comment ref="I4" authorId="0">
      <text>
        <r>
          <rPr>
            <sz val="10"/>
            <rFont val="宋体"/>
            <charset val="134"/>
          </rPr>
          <t>user:
招募时获得以下英雄时触发礼包</t>
        </r>
      </text>
    </comment>
    <comment ref="C5" authorId="0">
      <text>
        <r>
          <rPr>
            <sz val="10"/>
            <rFont val="宋体"/>
            <charset val="134"/>
          </rPr>
          <t xml:space="preserve">user:
1为钻石红包
2为源核红包
为安全2，已被程序屏蔽，需要的话需要找程序打开
3为英雄情报
4为获得英雄
5为日常活跃（废弃）
6为充值
</t>
        </r>
      </text>
    </comment>
  </commentList>
</comments>
</file>

<file path=xl/sharedStrings.xml><?xml version="1.0" encoding="utf-8"?>
<sst xmlns="http://schemas.openxmlformats.org/spreadsheetml/2006/main" count="130" uniqueCount="77">
  <si>
    <t>_flag</t>
  </si>
  <si>
    <t>id</t>
  </si>
  <si>
    <t>type</t>
  </si>
  <si>
    <t>name</t>
  </si>
  <si>
    <t>drop</t>
  </si>
  <si>
    <t>cost</t>
  </si>
  <si>
    <t>reward</t>
  </si>
  <si>
    <t>Num</t>
  </si>
  <si>
    <t>heroId</t>
  </si>
  <si>
    <t>active</t>
  </si>
  <si>
    <t>recharge</t>
  </si>
  <si>
    <t>giftIcon</t>
  </si>
  <si>
    <t>tag</t>
  </si>
  <si>
    <t>grading</t>
  </si>
  <si>
    <t>STRING</t>
  </si>
  <si>
    <t>INT</t>
  </si>
  <si>
    <t>转表标记</t>
  </si>
  <si>
    <t>ID</t>
  </si>
  <si>
    <t>礼包类型</t>
  </si>
  <si>
    <t>名字</t>
  </si>
  <si>
    <t>掉落</t>
  </si>
  <si>
    <t>单次消耗钻石</t>
  </si>
  <si>
    <t>单次奖励声望</t>
  </si>
  <si>
    <t>领取人数</t>
  </si>
  <si>
    <t>英雄ID</t>
  </si>
  <si>
    <t>活跃度</t>
  </si>
  <si>
    <t>充值金额</t>
  </si>
  <si>
    <t>礼包图标</t>
  </si>
  <si>
    <t>标签</t>
  </si>
  <si>
    <t>红包分档名称显示</t>
  </si>
  <si>
    <t>0</t>
  </si>
  <si>
    <t>110</t>
  </si>
  <si>
    <t>100</t>
  </si>
  <si>
    <t>#</t>
  </si>
  <si>
    <t>钻石礼盒Ⅰ</t>
  </si>
  <si>
    <t>钻石礼盒Ⅱ</t>
  </si>
  <si>
    <t>钻石礼盒Ⅲ</t>
  </si>
  <si>
    <t>钻石礼盒Ⅳ</t>
  </si>
  <si>
    <t>钻石礼盒Ⅴ</t>
  </si>
  <si>
    <t>源核礼盒Ⅰ</t>
  </si>
  <si>
    <t>白色</t>
  </si>
  <si>
    <t>源核礼盒Ⅱ</t>
  </si>
  <si>
    <t>绿色</t>
  </si>
  <si>
    <t>源核礼盒Ⅲ</t>
  </si>
  <si>
    <t>蓝色</t>
  </si>
  <si>
    <t>源核礼盒Ⅳ</t>
  </si>
  <si>
    <t>紫色</t>
  </si>
  <si>
    <t>源核礼盒Ⅴ</t>
  </si>
  <si>
    <t>橙色</t>
  </si>
  <si>
    <t>情报礼盒Ⅰ</t>
  </si>
  <si>
    <t>N</t>
  </si>
  <si>
    <t>R</t>
  </si>
  <si>
    <t>情报礼盒Ⅱ</t>
  </si>
  <si>
    <t>SR</t>
  </si>
  <si>
    <t>情报礼盒Ⅲ</t>
  </si>
  <si>
    <t>SSR</t>
  </si>
  <si>
    <t>鸿运当头礼盒</t>
  </si>
  <si>
    <t>2,3,4,5,6,7,8,9,10,39,48</t>
  </si>
  <si>
    <t>活跃红包</t>
  </si>
  <si>
    <t>微氪礼盒</t>
  </si>
  <si>
    <t>小氪礼盒</t>
  </si>
  <si>
    <t>中氪礼盒</t>
  </si>
  <si>
    <t>丰氪礼盒</t>
  </si>
  <si>
    <t>大氪礼盒</t>
  </si>
  <si>
    <t>重氪礼盒</t>
  </si>
  <si>
    <t>特氪礼盒</t>
  </si>
  <si>
    <t>豪氪礼盒</t>
  </si>
  <si>
    <t>尊氪礼盒</t>
  </si>
  <si>
    <t>至氪礼盒</t>
  </si>
  <si>
    <t>等级</t>
  </si>
  <si>
    <t>人数</t>
  </si>
  <si>
    <t>任务声望</t>
  </si>
  <si>
    <t>机械工坊</t>
  </si>
  <si>
    <t>社团boss</t>
  </si>
  <si>
    <t>祈愿</t>
  </si>
  <si>
    <t>捐赠</t>
  </si>
  <si>
    <t>天数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</si>
</sst>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8" fillId="26" borderId="3" applyNumberFormat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wrapText="1"/>
    </xf>
    <xf numFmtId="49" fontId="1" fillId="0" borderId="1" xfId="49" applyNumberFormat="1" applyFont="1" applyBorder="1" applyAlignment="1">
      <alignment horizontal="center"/>
    </xf>
    <xf numFmtId="49" fontId="1" fillId="2" borderId="1" xfId="49" applyNumberFormat="1" applyFont="1" applyFill="1" applyBorder="1" applyAlignment="1">
      <alignment horizontal="center"/>
    </xf>
    <xf numFmtId="0" fontId="1" fillId="0" borderId="1" xfId="49" applyFont="1" applyBorder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2 2 2 2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43"/>
  <sheetViews>
    <sheetView tabSelected="1" zoomScale="130" zoomScaleNormal="130" topLeftCell="A13" workbookViewId="0">
      <selection activeCell="H33" sqref="H33"/>
    </sheetView>
  </sheetViews>
  <sheetFormatPr defaultColWidth="9" defaultRowHeight="13.5"/>
  <cols>
    <col min="1" max="1" width="9" style="1" customWidth="1"/>
    <col min="2" max="2" width="5.5" style="1" customWidth="1"/>
    <col min="3" max="3" width="9" style="1" customWidth="1"/>
    <col min="4" max="4" width="19.325" style="1" customWidth="1"/>
    <col min="5" max="5" width="9" style="1" customWidth="1"/>
    <col min="6" max="6" width="12.125" style="1" customWidth="1"/>
    <col min="7" max="7" width="15.75" style="1" customWidth="1"/>
    <col min="8" max="8" width="9" style="1" customWidth="1"/>
    <col min="9" max="9" width="27.125" style="1" customWidth="1"/>
    <col min="10" max="10" width="9" style="1" customWidth="1"/>
    <col min="11" max="11" width="11.5" style="1" customWidth="1"/>
    <col min="12" max="13" width="10.375" style="1" customWidth="1"/>
    <col min="14" max="14" width="10.875" style="1" customWidth="1"/>
    <col min="15" max="16384" width="9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5" t="s">
        <v>5</v>
      </c>
      <c r="G2" s="5" t="s">
        <v>6</v>
      </c>
      <c r="H2" s="5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>
      <c r="A3" s="1" t="s">
        <v>14</v>
      </c>
      <c r="B3" s="1" t="s">
        <v>15</v>
      </c>
      <c r="C3" s="1" t="s">
        <v>15</v>
      </c>
      <c r="D3" s="1" t="s">
        <v>14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14</v>
      </c>
      <c r="J3" s="1" t="s">
        <v>15</v>
      </c>
      <c r="K3" s="1" t="s">
        <v>15</v>
      </c>
      <c r="L3" s="1" t="s">
        <v>15</v>
      </c>
      <c r="M3" s="1" t="s">
        <v>15</v>
      </c>
      <c r="N3" s="1" t="s">
        <v>14</v>
      </c>
    </row>
    <row r="4" spans="1:14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26</v>
      </c>
      <c r="L4" s="1" t="s">
        <v>27</v>
      </c>
      <c r="M4" s="1" t="s">
        <v>28</v>
      </c>
      <c r="N4" s="1" t="s">
        <v>29</v>
      </c>
    </row>
    <row r="5" spans="1:14">
      <c r="A5" s="1" t="s">
        <v>30</v>
      </c>
      <c r="B5" s="1" t="s">
        <v>31</v>
      </c>
      <c r="C5" s="1" t="s">
        <v>31</v>
      </c>
      <c r="D5" s="1">
        <v>101</v>
      </c>
      <c r="E5" s="1" t="s">
        <v>31</v>
      </c>
      <c r="F5" s="1" t="s">
        <v>31</v>
      </c>
      <c r="G5" s="1" t="s">
        <v>31</v>
      </c>
      <c r="H5" s="1" t="s">
        <v>31</v>
      </c>
      <c r="I5" s="1" t="s">
        <v>31</v>
      </c>
      <c r="J5" s="1" t="s">
        <v>31</v>
      </c>
      <c r="K5" s="1" t="s">
        <v>31</v>
      </c>
      <c r="L5" s="1" t="s">
        <v>32</v>
      </c>
      <c r="M5" s="1" t="s">
        <v>32</v>
      </c>
      <c r="N5" s="1">
        <v>100</v>
      </c>
    </row>
    <row r="6" ht="16.5" customHeight="1" spans="1:14">
      <c r="A6" s="1" t="s">
        <v>33</v>
      </c>
      <c r="B6" s="1">
        <v>1</v>
      </c>
      <c r="C6" s="1">
        <v>1</v>
      </c>
      <c r="D6" s="1" t="s">
        <v>34</v>
      </c>
      <c r="E6" s="6">
        <v>66111</v>
      </c>
      <c r="F6" s="1">
        <v>100</v>
      </c>
      <c r="G6" s="1">
        <v>4000</v>
      </c>
      <c r="H6" s="1">
        <v>10</v>
      </c>
      <c r="J6" s="1">
        <v>0</v>
      </c>
      <c r="K6" s="1">
        <v>0</v>
      </c>
      <c r="L6" s="1">
        <v>314002001</v>
      </c>
      <c r="M6" s="1">
        <v>314000001</v>
      </c>
      <c r="N6" s="1">
        <v>100</v>
      </c>
    </row>
    <row r="7" ht="16.5" customHeight="1" spans="1:14">
      <c r="A7" s="1" t="s">
        <v>33</v>
      </c>
      <c r="B7" s="1">
        <v>2</v>
      </c>
      <c r="C7" s="1">
        <v>1</v>
      </c>
      <c r="D7" s="1" t="s">
        <v>35</v>
      </c>
      <c r="E7" s="6">
        <v>66112</v>
      </c>
      <c r="F7" s="1">
        <v>200</v>
      </c>
      <c r="G7" s="1">
        <v>8000</v>
      </c>
      <c r="H7" s="1">
        <v>10</v>
      </c>
      <c r="J7" s="1">
        <v>0</v>
      </c>
      <c r="K7" s="1">
        <v>0</v>
      </c>
      <c r="L7" s="1">
        <v>314002002</v>
      </c>
      <c r="M7" s="1">
        <v>314000002</v>
      </c>
      <c r="N7" s="1">
        <v>200</v>
      </c>
    </row>
    <row r="8" ht="16.5" customHeight="1" spans="1:14">
      <c r="A8" s="1" t="s">
        <v>33</v>
      </c>
      <c r="B8" s="1">
        <v>3</v>
      </c>
      <c r="C8" s="1">
        <v>1</v>
      </c>
      <c r="D8" s="1" t="s">
        <v>36</v>
      </c>
      <c r="E8" s="6">
        <v>66113</v>
      </c>
      <c r="F8" s="1">
        <v>300</v>
      </c>
      <c r="G8" s="1">
        <v>12000</v>
      </c>
      <c r="H8" s="1">
        <v>10</v>
      </c>
      <c r="J8" s="1">
        <v>0</v>
      </c>
      <c r="K8" s="1">
        <v>0</v>
      </c>
      <c r="L8" s="1">
        <v>314002003</v>
      </c>
      <c r="M8" s="1">
        <v>314000003</v>
      </c>
      <c r="N8" s="1">
        <v>300</v>
      </c>
    </row>
    <row r="9" ht="16.5" customHeight="1" spans="1:14">
      <c r="A9" s="1" t="s">
        <v>33</v>
      </c>
      <c r="B9" s="1">
        <v>4</v>
      </c>
      <c r="C9" s="1">
        <v>1</v>
      </c>
      <c r="D9" s="1" t="s">
        <v>37</v>
      </c>
      <c r="E9" s="6">
        <v>66114</v>
      </c>
      <c r="F9" s="1">
        <v>400</v>
      </c>
      <c r="G9" s="1">
        <v>16000</v>
      </c>
      <c r="H9" s="1">
        <v>10</v>
      </c>
      <c r="J9" s="1">
        <v>0</v>
      </c>
      <c r="K9" s="1">
        <v>0</v>
      </c>
      <c r="L9" s="1">
        <v>314002004</v>
      </c>
      <c r="M9" s="1">
        <v>314000004</v>
      </c>
      <c r="N9" s="1">
        <v>400</v>
      </c>
    </row>
    <row r="10" ht="16.5" customHeight="1" spans="1:14">
      <c r="A10" s="1" t="s">
        <v>33</v>
      </c>
      <c r="B10" s="1">
        <v>5</v>
      </c>
      <c r="C10" s="1">
        <v>1</v>
      </c>
      <c r="D10" s="1" t="s">
        <v>38</v>
      </c>
      <c r="E10" s="6">
        <v>66115</v>
      </c>
      <c r="F10" s="1">
        <v>500</v>
      </c>
      <c r="G10" s="1">
        <v>20000</v>
      </c>
      <c r="H10" s="1">
        <v>10</v>
      </c>
      <c r="J10" s="1">
        <v>0</v>
      </c>
      <c r="K10" s="1">
        <v>0</v>
      </c>
      <c r="L10" s="1">
        <v>314002005</v>
      </c>
      <c r="M10" s="1">
        <v>314000001</v>
      </c>
      <c r="N10" s="1">
        <v>500</v>
      </c>
    </row>
    <row r="11" ht="16.5" customHeight="1" spans="2:14">
      <c r="B11" s="1">
        <v>6</v>
      </c>
      <c r="C11" s="1">
        <v>2</v>
      </c>
      <c r="D11" s="1" t="s">
        <v>39</v>
      </c>
      <c r="E11" s="6">
        <v>4110102</v>
      </c>
      <c r="F11" s="1">
        <v>100</v>
      </c>
      <c r="G11" s="1">
        <v>4000</v>
      </c>
      <c r="H11" s="1">
        <v>10</v>
      </c>
      <c r="J11" s="1">
        <v>0</v>
      </c>
      <c r="K11" s="1">
        <v>0</v>
      </c>
      <c r="L11" s="1">
        <v>314002006</v>
      </c>
      <c r="M11" s="1">
        <v>314000002</v>
      </c>
      <c r="N11" s="1" t="s">
        <v>40</v>
      </c>
    </row>
    <row r="12" ht="16.5" customHeight="1" spans="2:14">
      <c r="B12" s="1">
        <v>7</v>
      </c>
      <c r="C12" s="1">
        <v>2</v>
      </c>
      <c r="D12" s="1" t="s">
        <v>41</v>
      </c>
      <c r="E12" s="6">
        <v>4110202</v>
      </c>
      <c r="F12" s="1">
        <v>200</v>
      </c>
      <c r="G12" s="1">
        <v>8000</v>
      </c>
      <c r="H12" s="1">
        <v>10</v>
      </c>
      <c r="J12" s="1">
        <v>0</v>
      </c>
      <c r="K12" s="1">
        <v>0</v>
      </c>
      <c r="L12" s="1">
        <v>314002007</v>
      </c>
      <c r="M12" s="1">
        <v>314000003</v>
      </c>
      <c r="N12" s="1" t="s">
        <v>42</v>
      </c>
    </row>
    <row r="13" ht="16.5" customHeight="1" spans="2:14">
      <c r="B13" s="1">
        <v>8</v>
      </c>
      <c r="C13" s="1">
        <v>2</v>
      </c>
      <c r="D13" s="1" t="s">
        <v>43</v>
      </c>
      <c r="E13" s="6">
        <v>4110302</v>
      </c>
      <c r="F13" s="1">
        <v>300</v>
      </c>
      <c r="G13" s="1">
        <v>12000</v>
      </c>
      <c r="H13" s="1">
        <v>10</v>
      </c>
      <c r="J13" s="1">
        <v>0</v>
      </c>
      <c r="K13" s="1">
        <v>0</v>
      </c>
      <c r="L13" s="1">
        <v>314002008</v>
      </c>
      <c r="M13" s="1">
        <v>314000004</v>
      </c>
      <c r="N13" s="1" t="s">
        <v>44</v>
      </c>
    </row>
    <row r="14" ht="16.5" customHeight="1" spans="2:14">
      <c r="B14" s="1">
        <v>9</v>
      </c>
      <c r="C14" s="1">
        <v>2</v>
      </c>
      <c r="D14" s="1" t="s">
        <v>45</v>
      </c>
      <c r="E14" s="6">
        <v>4110402</v>
      </c>
      <c r="F14" s="1">
        <v>400</v>
      </c>
      <c r="G14" s="1">
        <v>16000</v>
      </c>
      <c r="H14" s="1">
        <v>10</v>
      </c>
      <c r="J14" s="1">
        <v>0</v>
      </c>
      <c r="K14" s="1">
        <v>0</v>
      </c>
      <c r="L14" s="1">
        <v>314002009</v>
      </c>
      <c r="M14" s="1">
        <v>314000001</v>
      </c>
      <c r="N14" s="1" t="s">
        <v>46</v>
      </c>
    </row>
    <row r="15" ht="16.5" customHeight="1" spans="2:14">
      <c r="B15" s="1">
        <v>10</v>
      </c>
      <c r="C15" s="1">
        <v>2</v>
      </c>
      <c r="D15" s="1" t="s">
        <v>47</v>
      </c>
      <c r="E15" s="6">
        <v>4110502</v>
      </c>
      <c r="F15" s="1">
        <v>500</v>
      </c>
      <c r="G15" s="1">
        <v>20000</v>
      </c>
      <c r="H15" s="1">
        <v>10</v>
      </c>
      <c r="J15" s="1">
        <v>0</v>
      </c>
      <c r="K15" s="1">
        <v>0</v>
      </c>
      <c r="L15" s="1">
        <v>314002010</v>
      </c>
      <c r="M15" s="1">
        <v>314000002</v>
      </c>
      <c r="N15" s="1" t="s">
        <v>48</v>
      </c>
    </row>
    <row r="16" ht="16.5" customHeight="1" spans="2:14">
      <c r="B16" s="1">
        <v>12</v>
      </c>
      <c r="C16" s="1">
        <v>3</v>
      </c>
      <c r="D16" s="1" t="s">
        <v>49</v>
      </c>
      <c r="E16" s="6">
        <v>66131</v>
      </c>
      <c r="F16" s="1">
        <v>400</v>
      </c>
      <c r="G16" s="1">
        <v>16000</v>
      </c>
      <c r="H16" s="1">
        <v>10</v>
      </c>
      <c r="J16" s="1">
        <v>0</v>
      </c>
      <c r="K16" s="1">
        <v>0</v>
      </c>
      <c r="L16" s="1">
        <v>314002012</v>
      </c>
      <c r="M16" s="1">
        <v>314000004</v>
      </c>
      <c r="N16" s="1" t="s">
        <v>50</v>
      </c>
    </row>
    <row r="17" ht="16.5" customHeight="1" spans="1:14">
      <c r="A17" s="1" t="s">
        <v>33</v>
      </c>
      <c r="B17" s="1">
        <v>13</v>
      </c>
      <c r="C17" s="1">
        <v>3</v>
      </c>
      <c r="D17" s="1" t="s">
        <v>49</v>
      </c>
      <c r="E17" s="6">
        <v>66132</v>
      </c>
      <c r="F17" s="1">
        <v>600</v>
      </c>
      <c r="G17" s="1">
        <v>24000</v>
      </c>
      <c r="H17" s="1">
        <v>10</v>
      </c>
      <c r="J17" s="1">
        <v>0</v>
      </c>
      <c r="K17" s="1">
        <v>0</v>
      </c>
      <c r="L17" s="1">
        <v>314002013</v>
      </c>
      <c r="M17" s="1">
        <v>314000001</v>
      </c>
      <c r="N17" s="1" t="s">
        <v>51</v>
      </c>
    </row>
    <row r="18" ht="16.5" customHeight="1" spans="1:14">
      <c r="A18" s="1" t="s">
        <v>33</v>
      </c>
      <c r="B18" s="1">
        <v>14</v>
      </c>
      <c r="C18" s="1">
        <v>3</v>
      </c>
      <c r="D18" s="1" t="s">
        <v>52</v>
      </c>
      <c r="E18" s="6">
        <v>66133</v>
      </c>
      <c r="F18" s="1">
        <v>800</v>
      </c>
      <c r="G18" s="1">
        <v>32000</v>
      </c>
      <c r="H18" s="1">
        <v>10</v>
      </c>
      <c r="J18" s="1">
        <v>0</v>
      </c>
      <c r="K18" s="1">
        <v>0</v>
      </c>
      <c r="L18" s="1">
        <v>314002014</v>
      </c>
      <c r="M18" s="1">
        <v>314000002</v>
      </c>
      <c r="N18" s="1" t="s">
        <v>53</v>
      </c>
    </row>
    <row r="19" ht="16.5" customHeight="1" spans="1:14">
      <c r="A19" s="1" t="s">
        <v>33</v>
      </c>
      <c r="B19" s="1">
        <v>15</v>
      </c>
      <c r="C19" s="1">
        <v>3</v>
      </c>
      <c r="D19" s="1" t="s">
        <v>54</v>
      </c>
      <c r="E19" s="6">
        <v>66134</v>
      </c>
      <c r="F19" s="1">
        <v>1000</v>
      </c>
      <c r="G19" s="1">
        <v>40000</v>
      </c>
      <c r="H19" s="1">
        <v>10</v>
      </c>
      <c r="J19" s="1">
        <v>0</v>
      </c>
      <c r="K19" s="1">
        <v>0</v>
      </c>
      <c r="L19" s="1">
        <v>314002015</v>
      </c>
      <c r="M19" s="1">
        <v>314000003</v>
      </c>
      <c r="N19" s="1" t="s">
        <v>55</v>
      </c>
    </row>
    <row r="20" s="4" customFormat="1" ht="16.5" customHeight="1" spans="2:13">
      <c r="B20" s="4">
        <v>16</v>
      </c>
      <c r="C20" s="4">
        <v>4</v>
      </c>
      <c r="D20" s="4" t="s">
        <v>56</v>
      </c>
      <c r="E20" s="7">
        <v>66201</v>
      </c>
      <c r="F20" s="4">
        <v>0</v>
      </c>
      <c r="G20" s="4">
        <v>0</v>
      </c>
      <c r="H20" s="4">
        <v>0</v>
      </c>
      <c r="I20" s="4" t="s">
        <v>57</v>
      </c>
      <c r="J20" s="4">
        <v>0</v>
      </c>
      <c r="K20" s="4">
        <v>0</v>
      </c>
      <c r="L20" s="4">
        <v>314002016</v>
      </c>
      <c r="M20" s="4">
        <v>314000004</v>
      </c>
    </row>
    <row r="21" ht="16.5" customHeight="1" spans="1:13">
      <c r="A21" s="4"/>
      <c r="B21" s="1">
        <v>17</v>
      </c>
      <c r="C21" s="4">
        <v>5</v>
      </c>
      <c r="D21" s="4" t="s">
        <v>58</v>
      </c>
      <c r="E21" s="7">
        <v>4110902</v>
      </c>
      <c r="F21" s="4">
        <v>0</v>
      </c>
      <c r="G21" s="4">
        <v>0</v>
      </c>
      <c r="H21" s="4">
        <v>0</v>
      </c>
      <c r="I21" s="4"/>
      <c r="J21" s="4">
        <v>200</v>
      </c>
      <c r="K21" s="4">
        <v>0</v>
      </c>
      <c r="L21" s="1">
        <v>314002017</v>
      </c>
      <c r="M21" s="1">
        <v>314000001</v>
      </c>
    </row>
    <row r="22" ht="16.5" customHeight="1" spans="1:13">
      <c r="A22" s="1" t="s">
        <v>33</v>
      </c>
      <c r="B22" s="1">
        <v>18</v>
      </c>
      <c r="C22" s="1">
        <v>6</v>
      </c>
      <c r="D22" s="1" t="s">
        <v>59</v>
      </c>
      <c r="E22" s="6">
        <v>66301</v>
      </c>
      <c r="F22" s="1">
        <v>0</v>
      </c>
      <c r="G22" s="1">
        <v>0</v>
      </c>
      <c r="H22" s="1">
        <v>0</v>
      </c>
      <c r="J22" s="1">
        <v>0</v>
      </c>
      <c r="K22" s="3">
        <v>60</v>
      </c>
      <c r="L22" s="1">
        <v>314002018</v>
      </c>
      <c r="M22" s="1">
        <v>314000002</v>
      </c>
    </row>
    <row r="23" ht="16.5" customHeight="1" spans="1:13">
      <c r="A23" s="1" t="s">
        <v>33</v>
      </c>
      <c r="B23" s="1">
        <v>19</v>
      </c>
      <c r="C23" s="1">
        <v>6</v>
      </c>
      <c r="D23" s="1" t="s">
        <v>60</v>
      </c>
      <c r="E23" s="6">
        <v>66302</v>
      </c>
      <c r="F23" s="1">
        <v>0</v>
      </c>
      <c r="G23" s="1">
        <v>0</v>
      </c>
      <c r="H23" s="1">
        <v>0</v>
      </c>
      <c r="J23" s="1">
        <v>0</v>
      </c>
      <c r="K23" s="3">
        <v>120</v>
      </c>
      <c r="L23" s="1">
        <v>314002019</v>
      </c>
      <c r="M23" s="1">
        <v>314000003</v>
      </c>
    </row>
    <row r="24" ht="16.5" customHeight="1" spans="1:13">
      <c r="A24" s="1" t="s">
        <v>33</v>
      </c>
      <c r="B24" s="1">
        <v>20</v>
      </c>
      <c r="C24" s="1">
        <v>6</v>
      </c>
      <c r="D24" s="1" t="s">
        <v>61</v>
      </c>
      <c r="E24" s="6">
        <v>66303</v>
      </c>
      <c r="F24" s="1">
        <v>0</v>
      </c>
      <c r="G24" s="1">
        <v>0</v>
      </c>
      <c r="H24" s="1">
        <v>0</v>
      </c>
      <c r="J24" s="1">
        <v>0</v>
      </c>
      <c r="K24" s="3">
        <v>180</v>
      </c>
      <c r="L24" s="1">
        <v>314002020</v>
      </c>
      <c r="M24" s="1">
        <v>314000004</v>
      </c>
    </row>
    <row r="25" ht="16.5" customHeight="1" spans="1:13">
      <c r="A25" s="1" t="s">
        <v>33</v>
      </c>
      <c r="B25" s="1">
        <v>21</v>
      </c>
      <c r="C25" s="1">
        <v>6</v>
      </c>
      <c r="D25" s="1" t="s">
        <v>62</v>
      </c>
      <c r="E25" s="6">
        <v>66304</v>
      </c>
      <c r="F25" s="1">
        <v>0</v>
      </c>
      <c r="G25" s="1">
        <v>0</v>
      </c>
      <c r="H25" s="1">
        <v>0</v>
      </c>
      <c r="J25" s="1">
        <v>0</v>
      </c>
      <c r="K25" s="3">
        <v>300</v>
      </c>
      <c r="L25" s="1">
        <v>314002021</v>
      </c>
      <c r="M25" s="1">
        <v>314000001</v>
      </c>
    </row>
    <row r="26" ht="16.5" customHeight="1" spans="1:13">
      <c r="A26" s="1" t="s">
        <v>33</v>
      </c>
      <c r="B26" s="1">
        <v>22</v>
      </c>
      <c r="C26" s="1">
        <v>6</v>
      </c>
      <c r="D26" s="1" t="s">
        <v>63</v>
      </c>
      <c r="E26" s="6">
        <v>66305</v>
      </c>
      <c r="F26" s="1">
        <v>0</v>
      </c>
      <c r="G26" s="1">
        <v>0</v>
      </c>
      <c r="H26" s="1">
        <v>0</v>
      </c>
      <c r="J26" s="1">
        <v>0</v>
      </c>
      <c r="K26" s="3">
        <v>500</v>
      </c>
      <c r="L26" s="1">
        <v>314002022</v>
      </c>
      <c r="M26" s="1">
        <v>314000002</v>
      </c>
    </row>
    <row r="27" ht="16.5" customHeight="1" spans="1:13">
      <c r="A27" s="1" t="s">
        <v>33</v>
      </c>
      <c r="B27" s="1">
        <v>23</v>
      </c>
      <c r="C27" s="1">
        <v>6</v>
      </c>
      <c r="D27" s="1" t="s">
        <v>64</v>
      </c>
      <c r="E27" s="6">
        <v>66306</v>
      </c>
      <c r="F27" s="1">
        <v>0</v>
      </c>
      <c r="G27" s="1">
        <v>0</v>
      </c>
      <c r="H27" s="1">
        <v>0</v>
      </c>
      <c r="J27" s="1">
        <v>0</v>
      </c>
      <c r="K27" s="3">
        <v>680</v>
      </c>
      <c r="L27" s="1">
        <v>314002023</v>
      </c>
      <c r="M27" s="1">
        <v>314000003</v>
      </c>
    </row>
    <row r="28" ht="16.5" customHeight="1" spans="1:13">
      <c r="A28" s="1" t="s">
        <v>33</v>
      </c>
      <c r="B28" s="1">
        <v>24</v>
      </c>
      <c r="C28" s="1">
        <v>6</v>
      </c>
      <c r="D28" s="1" t="s">
        <v>65</v>
      </c>
      <c r="E28" s="6">
        <v>66307</v>
      </c>
      <c r="F28" s="1">
        <v>0</v>
      </c>
      <c r="G28" s="1">
        <v>0</v>
      </c>
      <c r="H28" s="1">
        <v>0</v>
      </c>
      <c r="J28" s="1">
        <v>0</v>
      </c>
      <c r="K28" s="3">
        <v>1280</v>
      </c>
      <c r="L28" s="1">
        <v>314002024</v>
      </c>
      <c r="M28" s="1">
        <v>314000004</v>
      </c>
    </row>
    <row r="29" ht="16.5" customHeight="1" spans="1:13">
      <c r="A29" s="1" t="s">
        <v>33</v>
      </c>
      <c r="B29" s="1">
        <v>25</v>
      </c>
      <c r="C29" s="1">
        <v>6</v>
      </c>
      <c r="D29" s="1" t="s">
        <v>66</v>
      </c>
      <c r="E29" s="6">
        <v>66308</v>
      </c>
      <c r="F29" s="1">
        <v>0</v>
      </c>
      <c r="G29" s="1">
        <v>0</v>
      </c>
      <c r="H29" s="1">
        <v>0</v>
      </c>
      <c r="J29" s="1">
        <v>0</v>
      </c>
      <c r="K29" s="3">
        <v>1980</v>
      </c>
      <c r="L29" s="1">
        <v>314002025</v>
      </c>
      <c r="M29" s="1">
        <v>314000001</v>
      </c>
    </row>
    <row r="30" ht="16.5" customHeight="1" spans="1:13">
      <c r="A30" s="1" t="s">
        <v>33</v>
      </c>
      <c r="B30" s="1">
        <v>26</v>
      </c>
      <c r="C30" s="1">
        <v>6</v>
      </c>
      <c r="D30" s="1" t="s">
        <v>67</v>
      </c>
      <c r="E30" s="6">
        <v>66309</v>
      </c>
      <c r="F30" s="1">
        <v>0</v>
      </c>
      <c r="G30" s="1">
        <v>0</v>
      </c>
      <c r="H30" s="1">
        <v>0</v>
      </c>
      <c r="J30" s="1">
        <v>0</v>
      </c>
      <c r="K30" s="3">
        <v>3280</v>
      </c>
      <c r="L30" s="1">
        <v>314002025</v>
      </c>
      <c r="M30" s="1">
        <v>314000002</v>
      </c>
    </row>
    <row r="31" ht="16.5" customHeight="1" spans="1:13">
      <c r="A31" s="1" t="s">
        <v>33</v>
      </c>
      <c r="B31" s="1">
        <v>27</v>
      </c>
      <c r="C31" s="1">
        <v>6</v>
      </c>
      <c r="D31" s="1" t="s">
        <v>68</v>
      </c>
      <c r="E31" s="6">
        <v>66310</v>
      </c>
      <c r="F31" s="1">
        <v>0</v>
      </c>
      <c r="G31" s="1">
        <v>0</v>
      </c>
      <c r="H31" s="1">
        <v>0</v>
      </c>
      <c r="J31" s="1">
        <v>0</v>
      </c>
      <c r="K31" s="3">
        <v>6480</v>
      </c>
      <c r="L31" s="1">
        <v>314002025</v>
      </c>
      <c r="M31" s="1">
        <v>314000003</v>
      </c>
    </row>
    <row r="32" ht="16.5" customHeight="1" spans="5:5">
      <c r="E32" s="6"/>
    </row>
    <row r="33" ht="16.5" customHeight="1" spans="5:9">
      <c r="E33" s="6"/>
      <c r="I33" s="8"/>
    </row>
    <row r="34" ht="16.5" customHeight="1" spans="5:9">
      <c r="E34" s="6"/>
      <c r="I34" s="8"/>
    </row>
    <row r="35" ht="16.5" customHeight="1" spans="5:9">
      <c r="E35" s="6"/>
      <c r="I35" s="8"/>
    </row>
    <row r="36" ht="16.5" spans="9:9">
      <c r="I36" s="8"/>
    </row>
    <row r="37" ht="16.5" spans="9:9">
      <c r="I37" s="8"/>
    </row>
    <row r="38" ht="16.5" spans="9:9">
      <c r="I38" s="8"/>
    </row>
    <row r="39" ht="16.5" spans="9:9">
      <c r="I39" s="8"/>
    </row>
    <row r="40" ht="16.5" spans="9:9">
      <c r="I40" s="8"/>
    </row>
    <row r="41" ht="16.5" spans="9:9">
      <c r="I41" s="8"/>
    </row>
    <row r="42" ht="16.5" spans="9:9">
      <c r="I42" s="8"/>
    </row>
    <row r="43" ht="16.5" spans="9:9">
      <c r="I43" s="8"/>
    </row>
  </sheetData>
  <conditionalFormatting sqref="E20">
    <cfRule type="duplicateValues" dxfId="0" priority="2"/>
  </conditionalFormatting>
  <conditionalFormatting sqref="E11:E15">
    <cfRule type="duplicateValues" dxfId="0" priority="9"/>
  </conditionalFormatting>
  <conditionalFormatting sqref="E16:E19">
    <cfRule type="duplicateValues" dxfId="0" priority="15"/>
  </conditionalFormatting>
  <conditionalFormatting sqref="E22:E26">
    <cfRule type="duplicateValues" dxfId="0" priority="6"/>
  </conditionalFormatting>
  <conditionalFormatting sqref="E27:E28">
    <cfRule type="duplicateValues" dxfId="0" priority="7"/>
  </conditionalFormatting>
  <conditionalFormatting sqref="E29:E33">
    <cfRule type="duplicateValues" dxfId="0" priority="4"/>
  </conditionalFormatting>
  <conditionalFormatting sqref="E34:E35">
    <cfRule type="duplicateValues" dxfId="0" priority="5"/>
  </conditionalFormatting>
  <conditionalFormatting sqref="E6:E10 E21">
    <cfRule type="duplicateValues" dxfId="0" priority="14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K11"/>
  <sheetViews>
    <sheetView workbookViewId="0">
      <selection activeCell="K2" sqref="K2:K10"/>
    </sheetView>
  </sheetViews>
  <sheetFormatPr defaultColWidth="9" defaultRowHeight="13.5"/>
  <sheetData>
    <row r="1" spans="1:9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I1" t="s">
        <v>76</v>
      </c>
    </row>
    <row r="2" spans="1:11">
      <c r="A2">
        <v>1</v>
      </c>
      <c r="B2" s="1">
        <v>30</v>
      </c>
      <c r="C2">
        <v>1500</v>
      </c>
      <c r="D2">
        <v>3000</v>
      </c>
      <c r="E2">
        <v>3000</v>
      </c>
      <c r="F2">
        <v>225</v>
      </c>
      <c r="G2">
        <v>500</v>
      </c>
      <c r="H2">
        <f t="shared" ref="H2:H11" si="0">SUM(C2:G2)</f>
        <v>8225</v>
      </c>
      <c r="I2">
        <v>1</v>
      </c>
      <c r="K2">
        <f t="shared" ref="K2:K10" si="1">B2*H2*I2</f>
        <v>246750</v>
      </c>
    </row>
    <row r="3" spans="1:11">
      <c r="A3">
        <v>2</v>
      </c>
      <c r="B3" s="1">
        <v>32</v>
      </c>
      <c r="C3">
        <v>1500</v>
      </c>
      <c r="D3">
        <v>3000</v>
      </c>
      <c r="E3">
        <v>3000</v>
      </c>
      <c r="F3">
        <v>225</v>
      </c>
      <c r="G3">
        <v>550</v>
      </c>
      <c r="H3">
        <f t="shared" si="0"/>
        <v>8275</v>
      </c>
      <c r="I3">
        <v>2</v>
      </c>
      <c r="K3">
        <f t="shared" si="1"/>
        <v>529600</v>
      </c>
    </row>
    <row r="4" spans="1:11">
      <c r="A4">
        <v>3</v>
      </c>
      <c r="B4" s="1">
        <v>34</v>
      </c>
      <c r="C4">
        <v>1500</v>
      </c>
      <c r="D4">
        <v>3000</v>
      </c>
      <c r="E4">
        <v>3000</v>
      </c>
      <c r="F4">
        <v>225</v>
      </c>
      <c r="G4">
        <v>600</v>
      </c>
      <c r="H4">
        <f t="shared" si="0"/>
        <v>8325</v>
      </c>
      <c r="I4">
        <v>3</v>
      </c>
      <c r="K4">
        <f t="shared" si="1"/>
        <v>849150</v>
      </c>
    </row>
    <row r="5" spans="1:11">
      <c r="A5">
        <v>4</v>
      </c>
      <c r="B5" s="1">
        <v>36</v>
      </c>
      <c r="C5">
        <v>1500</v>
      </c>
      <c r="D5">
        <v>3000</v>
      </c>
      <c r="E5">
        <v>3000</v>
      </c>
      <c r="F5">
        <v>225</v>
      </c>
      <c r="G5">
        <v>650</v>
      </c>
      <c r="H5">
        <f t="shared" si="0"/>
        <v>8375</v>
      </c>
      <c r="I5">
        <v>4</v>
      </c>
      <c r="K5">
        <f t="shared" si="1"/>
        <v>1206000</v>
      </c>
    </row>
    <row r="6" spans="1:11">
      <c r="A6">
        <v>5</v>
      </c>
      <c r="B6" s="1">
        <v>38</v>
      </c>
      <c r="C6">
        <v>1500</v>
      </c>
      <c r="D6">
        <v>3000</v>
      </c>
      <c r="E6">
        <v>3000</v>
      </c>
      <c r="F6">
        <v>225</v>
      </c>
      <c r="G6">
        <v>700</v>
      </c>
      <c r="H6">
        <f t="shared" si="0"/>
        <v>8425</v>
      </c>
      <c r="I6">
        <f>ROUNDUP(I5*J6,0)</f>
        <v>6</v>
      </c>
      <c r="J6">
        <v>1.5</v>
      </c>
      <c r="K6">
        <f t="shared" si="1"/>
        <v>1920900</v>
      </c>
    </row>
    <row r="7" spans="1:11">
      <c r="A7">
        <v>6</v>
      </c>
      <c r="B7" s="1">
        <v>40</v>
      </c>
      <c r="C7">
        <v>1500</v>
      </c>
      <c r="D7">
        <v>3000</v>
      </c>
      <c r="E7">
        <v>3000</v>
      </c>
      <c r="F7">
        <v>225</v>
      </c>
      <c r="G7">
        <v>750</v>
      </c>
      <c r="H7">
        <f t="shared" si="0"/>
        <v>8475</v>
      </c>
      <c r="I7">
        <f>ROUNDUP(I6*J7,0)</f>
        <v>12</v>
      </c>
      <c r="J7">
        <v>2</v>
      </c>
      <c r="K7">
        <f t="shared" si="1"/>
        <v>4068000</v>
      </c>
    </row>
    <row r="8" spans="1:11">
      <c r="A8">
        <v>7</v>
      </c>
      <c r="B8" s="1">
        <v>42</v>
      </c>
      <c r="C8">
        <v>1500</v>
      </c>
      <c r="D8">
        <v>3000</v>
      </c>
      <c r="E8">
        <v>3000</v>
      </c>
      <c r="F8">
        <v>225</v>
      </c>
      <c r="G8">
        <v>800</v>
      </c>
      <c r="H8">
        <f t="shared" si="0"/>
        <v>8525</v>
      </c>
      <c r="I8">
        <f>ROUNDUP(I7*J8,0)</f>
        <v>28</v>
      </c>
      <c r="J8">
        <v>2.3</v>
      </c>
      <c r="K8">
        <f t="shared" si="1"/>
        <v>10025400</v>
      </c>
    </row>
    <row r="9" spans="1:11">
      <c r="A9">
        <v>8</v>
      </c>
      <c r="B9" s="1">
        <v>44</v>
      </c>
      <c r="C9">
        <v>1500</v>
      </c>
      <c r="D9">
        <v>3000</v>
      </c>
      <c r="E9">
        <v>3000</v>
      </c>
      <c r="F9">
        <v>225</v>
      </c>
      <c r="G9">
        <v>850</v>
      </c>
      <c r="H9">
        <f t="shared" si="0"/>
        <v>8575</v>
      </c>
      <c r="I9">
        <f>ROUNDUP(I8*J9,0)</f>
        <v>59</v>
      </c>
      <c r="J9">
        <v>2.1</v>
      </c>
      <c r="K9">
        <f t="shared" si="1"/>
        <v>22260700</v>
      </c>
    </row>
    <row r="10" spans="1:11">
      <c r="A10">
        <v>9</v>
      </c>
      <c r="B10" s="1">
        <v>46</v>
      </c>
      <c r="C10">
        <v>1500</v>
      </c>
      <c r="D10">
        <v>3000</v>
      </c>
      <c r="E10">
        <v>3000</v>
      </c>
      <c r="F10">
        <v>225</v>
      </c>
      <c r="G10">
        <v>900</v>
      </c>
      <c r="H10">
        <f t="shared" si="0"/>
        <v>8625</v>
      </c>
      <c r="I10">
        <f>ROUNDUP(I9*J10,0)</f>
        <v>118</v>
      </c>
      <c r="J10">
        <v>2</v>
      </c>
      <c r="K10">
        <f t="shared" si="1"/>
        <v>46816500</v>
      </c>
    </row>
    <row r="11" spans="1:8">
      <c r="A11">
        <v>10</v>
      </c>
      <c r="B11" s="1">
        <v>50</v>
      </c>
      <c r="C11">
        <v>1500</v>
      </c>
      <c r="D11">
        <v>3000</v>
      </c>
      <c r="E11">
        <v>3000</v>
      </c>
      <c r="F11">
        <v>225</v>
      </c>
      <c r="G11">
        <v>950</v>
      </c>
      <c r="H11">
        <f t="shared" si="0"/>
        <v>8675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E16"/>
  <sheetViews>
    <sheetView topLeftCell="G1" workbookViewId="0">
      <selection activeCell="AE23" sqref="AE23"/>
    </sheetView>
  </sheetViews>
  <sheetFormatPr defaultColWidth="9" defaultRowHeight="13.5"/>
  <sheetData>
    <row r="1" spans="4:31">
      <c r="D1">
        <v>1</v>
      </c>
      <c r="G1">
        <f>D1+1</f>
        <v>2</v>
      </c>
      <c r="J1">
        <f>G1+1</f>
        <v>3</v>
      </c>
      <c r="M1">
        <f>J1+1</f>
        <v>4</v>
      </c>
      <c r="P1">
        <f>M1+1</f>
        <v>5</v>
      </c>
      <c r="S1">
        <f>P1+1</f>
        <v>6</v>
      </c>
      <c r="V1">
        <f>S1+1</f>
        <v>7</v>
      </c>
      <c r="Y1">
        <f>V1+1</f>
        <v>8</v>
      </c>
      <c r="AB1">
        <f>Y1+1</f>
        <v>9</v>
      </c>
      <c r="AE1">
        <f>AB1+1</f>
        <v>10</v>
      </c>
    </row>
    <row r="2" spans="1:31">
      <c r="A2">
        <v>1</v>
      </c>
      <c r="B2">
        <v>0</v>
      </c>
      <c r="C2">
        <v>500</v>
      </c>
      <c r="D2" t="str">
        <f>B2&amp;","&amp;C2&amp;","&amp;C2</f>
        <v>0,500,500</v>
      </c>
      <c r="E2">
        <f t="shared" ref="E2:E16" si="0">B2</f>
        <v>0</v>
      </c>
      <c r="F2">
        <f t="shared" ref="F2:F7" si="1">FLOOR(C2+50*$A2,1)</f>
        <v>550</v>
      </c>
      <c r="G2" t="str">
        <f>E2&amp;","&amp;F2&amp;","&amp;F2</f>
        <v>0,550,550</v>
      </c>
      <c r="H2">
        <f t="shared" ref="H2:H16" si="2">E2</f>
        <v>0</v>
      </c>
      <c r="I2">
        <f t="shared" ref="I2:I7" si="3">FLOOR(F2+50*$A2,1)</f>
        <v>600</v>
      </c>
      <c r="J2" t="str">
        <f>H2&amp;","&amp;I2&amp;","&amp;I2</f>
        <v>0,600,600</v>
      </c>
      <c r="K2">
        <f t="shared" ref="K2:K16" si="4">H2</f>
        <v>0</v>
      </c>
      <c r="L2">
        <f t="shared" ref="L2:L7" si="5">FLOOR(I2+50*$A2,1)</f>
        <v>650</v>
      </c>
      <c r="M2" t="str">
        <f>K2&amp;","&amp;L2&amp;","&amp;L2</f>
        <v>0,650,650</v>
      </c>
      <c r="N2">
        <f t="shared" ref="N2:N16" si="6">K2</f>
        <v>0</v>
      </c>
      <c r="O2">
        <f t="shared" ref="O2:O7" si="7">FLOOR(L2+50*$A2,1)</f>
        <v>700</v>
      </c>
      <c r="P2" t="str">
        <f>N2&amp;","&amp;O2&amp;","&amp;O2</f>
        <v>0,700,700</v>
      </c>
      <c r="Q2">
        <f t="shared" ref="Q2:Q16" si="8">N2</f>
        <v>0</v>
      </c>
      <c r="R2">
        <f t="shared" ref="R2:R7" si="9">FLOOR(O2+50*$A2,1)</f>
        <v>750</v>
      </c>
      <c r="S2" t="str">
        <f>Q2&amp;","&amp;R2&amp;","&amp;R2</f>
        <v>0,750,750</v>
      </c>
      <c r="T2">
        <f t="shared" ref="T2:T16" si="10">Q2</f>
        <v>0</v>
      </c>
      <c r="U2">
        <f t="shared" ref="U2:U7" si="11">FLOOR(R2+50*$A2,1)</f>
        <v>800</v>
      </c>
      <c r="V2" t="str">
        <f>T2&amp;","&amp;U2&amp;","&amp;U2</f>
        <v>0,800,800</v>
      </c>
      <c r="W2">
        <f t="shared" ref="W2:W16" si="12">T2</f>
        <v>0</v>
      </c>
      <c r="X2">
        <f t="shared" ref="X2:X7" si="13">FLOOR(U2+50*$A2,1)</f>
        <v>850</v>
      </c>
      <c r="Y2" t="str">
        <f>W2&amp;","&amp;X2&amp;","&amp;X2</f>
        <v>0,850,850</v>
      </c>
      <c r="Z2">
        <f t="shared" ref="Z2:Z16" si="14">W2</f>
        <v>0</v>
      </c>
      <c r="AA2">
        <f t="shared" ref="AA2:AA7" si="15">FLOOR(X2+50*$A2,1)</f>
        <v>900</v>
      </c>
      <c r="AB2" t="str">
        <f>Z2&amp;","&amp;AA2&amp;","&amp;AA2</f>
        <v>0,900,900</v>
      </c>
      <c r="AC2">
        <f t="shared" ref="AC2:AC16" si="16">Z2</f>
        <v>0</v>
      </c>
      <c r="AD2">
        <f t="shared" ref="AD2:AD7" si="17">FLOOR(AA2+50*$A2,1)</f>
        <v>950</v>
      </c>
      <c r="AE2" t="str">
        <f>AC2&amp;","&amp;AD2&amp;","&amp;AD2</f>
        <v>0,950,950</v>
      </c>
    </row>
    <row r="3" spans="1:31">
      <c r="A3">
        <v>2</v>
      </c>
      <c r="B3">
        <v>50</v>
      </c>
      <c r="C3">
        <v>1500</v>
      </c>
      <c r="D3" t="str">
        <f t="shared" ref="D3:D16" si="18">D2&amp;"|"&amp;B3&amp;","&amp;C3&amp;","&amp;C3</f>
        <v>0,500,500|50,1500,1500</v>
      </c>
      <c r="E3">
        <f t="shared" si="0"/>
        <v>50</v>
      </c>
      <c r="F3">
        <f t="shared" si="1"/>
        <v>1600</v>
      </c>
      <c r="G3" t="str">
        <f t="shared" ref="G3:G16" si="19">G2&amp;"|"&amp;E3&amp;","&amp;F3&amp;","&amp;F3</f>
        <v>0,550,550|50,1600,1600</v>
      </c>
      <c r="H3">
        <f t="shared" si="2"/>
        <v>50</v>
      </c>
      <c r="I3">
        <f t="shared" si="3"/>
        <v>1700</v>
      </c>
      <c r="J3" t="str">
        <f t="shared" ref="J3:J16" si="20">J2&amp;"|"&amp;H3&amp;","&amp;I3&amp;","&amp;I3</f>
        <v>0,600,600|50,1700,1700</v>
      </c>
      <c r="K3">
        <f t="shared" si="4"/>
        <v>50</v>
      </c>
      <c r="L3">
        <f t="shared" si="5"/>
        <v>1800</v>
      </c>
      <c r="M3" t="str">
        <f t="shared" ref="M3:M16" si="21">M2&amp;"|"&amp;K3&amp;","&amp;L3&amp;","&amp;L3</f>
        <v>0,650,650|50,1800,1800</v>
      </c>
      <c r="N3">
        <f t="shared" si="6"/>
        <v>50</v>
      </c>
      <c r="O3">
        <f t="shared" si="7"/>
        <v>1900</v>
      </c>
      <c r="P3" t="str">
        <f t="shared" ref="P3:P16" si="22">P2&amp;"|"&amp;N3&amp;","&amp;O3&amp;","&amp;O3</f>
        <v>0,700,700|50,1900,1900</v>
      </c>
      <c r="Q3">
        <f t="shared" si="8"/>
        <v>50</v>
      </c>
      <c r="R3">
        <f t="shared" si="9"/>
        <v>2000</v>
      </c>
      <c r="S3" t="str">
        <f t="shared" ref="S3:S16" si="23">S2&amp;"|"&amp;Q3&amp;","&amp;R3&amp;","&amp;R3</f>
        <v>0,750,750|50,2000,2000</v>
      </c>
      <c r="T3">
        <f t="shared" si="10"/>
        <v>50</v>
      </c>
      <c r="U3">
        <f t="shared" si="11"/>
        <v>2100</v>
      </c>
      <c r="V3" t="str">
        <f t="shared" ref="V3:V16" si="24">V2&amp;"|"&amp;T3&amp;","&amp;U3&amp;","&amp;U3</f>
        <v>0,800,800|50,2100,2100</v>
      </c>
      <c r="W3">
        <f t="shared" si="12"/>
        <v>50</v>
      </c>
      <c r="X3">
        <f t="shared" si="13"/>
        <v>2200</v>
      </c>
      <c r="Y3" t="str">
        <f t="shared" ref="Y3:Y16" si="25">Y2&amp;"|"&amp;W3&amp;","&amp;X3&amp;","&amp;X3</f>
        <v>0,850,850|50,2200,2200</v>
      </c>
      <c r="Z3">
        <f t="shared" si="14"/>
        <v>50</v>
      </c>
      <c r="AA3">
        <f t="shared" si="15"/>
        <v>2300</v>
      </c>
      <c r="AB3" t="str">
        <f t="shared" ref="AB3:AB16" si="26">AB2&amp;"|"&amp;Z3&amp;","&amp;AA3&amp;","&amp;AA3</f>
        <v>0,900,900|50,2300,2300</v>
      </c>
      <c r="AC3">
        <f t="shared" si="16"/>
        <v>50</v>
      </c>
      <c r="AD3">
        <f t="shared" si="17"/>
        <v>2400</v>
      </c>
      <c r="AE3" t="str">
        <f t="shared" ref="AE3:AE16" si="27">AE2&amp;"|"&amp;AC3&amp;","&amp;AD3&amp;","&amp;AD3</f>
        <v>0,950,950|50,2400,2400</v>
      </c>
    </row>
    <row r="4" spans="1:31">
      <c r="A4">
        <v>3</v>
      </c>
      <c r="B4">
        <f>FLOOR(B3*1.5+20,5)</f>
        <v>95</v>
      </c>
      <c r="C4">
        <f>FLOOR(C3*1.3+20,5)</f>
        <v>1970</v>
      </c>
      <c r="D4" t="str">
        <f t="shared" si="18"/>
        <v>0,500,500|50,1500,1500|95,1970,1970</v>
      </c>
      <c r="E4">
        <f t="shared" si="0"/>
        <v>95</v>
      </c>
      <c r="F4">
        <f t="shared" si="1"/>
        <v>2120</v>
      </c>
      <c r="G4" t="str">
        <f t="shared" si="19"/>
        <v>0,550,550|50,1600,1600|95,2120,2120</v>
      </c>
      <c r="H4">
        <f t="shared" si="2"/>
        <v>95</v>
      </c>
      <c r="I4">
        <f t="shared" si="3"/>
        <v>2270</v>
      </c>
      <c r="J4" t="str">
        <f t="shared" si="20"/>
        <v>0,600,600|50,1700,1700|95,2270,2270</v>
      </c>
      <c r="K4">
        <f t="shared" si="4"/>
        <v>95</v>
      </c>
      <c r="L4">
        <f t="shared" si="5"/>
        <v>2420</v>
      </c>
      <c r="M4" t="str">
        <f t="shared" si="21"/>
        <v>0,650,650|50,1800,1800|95,2420,2420</v>
      </c>
      <c r="N4">
        <f t="shared" si="6"/>
        <v>95</v>
      </c>
      <c r="O4">
        <f t="shared" si="7"/>
        <v>2570</v>
      </c>
      <c r="P4" t="str">
        <f t="shared" si="22"/>
        <v>0,700,700|50,1900,1900|95,2570,2570</v>
      </c>
      <c r="Q4">
        <f t="shared" si="8"/>
        <v>95</v>
      </c>
      <c r="R4">
        <f t="shared" si="9"/>
        <v>2720</v>
      </c>
      <c r="S4" t="str">
        <f t="shared" si="23"/>
        <v>0,750,750|50,2000,2000|95,2720,2720</v>
      </c>
      <c r="T4">
        <f t="shared" si="10"/>
        <v>95</v>
      </c>
      <c r="U4">
        <f t="shared" si="11"/>
        <v>2870</v>
      </c>
      <c r="V4" t="str">
        <f t="shared" si="24"/>
        <v>0,800,800|50,2100,2100|95,2870,2870</v>
      </c>
      <c r="W4">
        <f t="shared" si="12"/>
        <v>95</v>
      </c>
      <c r="X4">
        <f t="shared" si="13"/>
        <v>3020</v>
      </c>
      <c r="Y4" t="str">
        <f t="shared" si="25"/>
        <v>0,850,850|50,2200,2200|95,3020,3020</v>
      </c>
      <c r="Z4">
        <f t="shared" si="14"/>
        <v>95</v>
      </c>
      <c r="AA4">
        <f t="shared" si="15"/>
        <v>3170</v>
      </c>
      <c r="AB4" t="str">
        <f t="shared" si="26"/>
        <v>0,900,900|50,2300,2300|95,3170,3170</v>
      </c>
      <c r="AC4">
        <f t="shared" si="16"/>
        <v>95</v>
      </c>
      <c r="AD4">
        <f t="shared" si="17"/>
        <v>3320</v>
      </c>
      <c r="AE4" t="str">
        <f t="shared" si="27"/>
        <v>0,950,950|50,2400,2400|95,3320,3320</v>
      </c>
    </row>
    <row r="5" spans="1:31">
      <c r="A5">
        <v>4</v>
      </c>
      <c r="B5">
        <f>FLOOR(B4*1.5+20,5)</f>
        <v>160</v>
      </c>
      <c r="C5">
        <f>FLOOR(C4*1.3+20,5)</f>
        <v>2580</v>
      </c>
      <c r="D5" t="str">
        <f t="shared" si="18"/>
        <v>0,500,500|50,1500,1500|95,1970,1970|160,2580,2580</v>
      </c>
      <c r="E5">
        <f t="shared" si="0"/>
        <v>160</v>
      </c>
      <c r="F5">
        <f t="shared" si="1"/>
        <v>2780</v>
      </c>
      <c r="G5" t="str">
        <f t="shared" si="19"/>
        <v>0,550,550|50,1600,1600|95,2120,2120|160,2780,2780</v>
      </c>
      <c r="H5">
        <f t="shared" si="2"/>
        <v>160</v>
      </c>
      <c r="I5">
        <f t="shared" si="3"/>
        <v>2980</v>
      </c>
      <c r="J5" t="str">
        <f t="shared" si="20"/>
        <v>0,600,600|50,1700,1700|95,2270,2270|160,2980,2980</v>
      </c>
      <c r="K5">
        <f t="shared" si="4"/>
        <v>160</v>
      </c>
      <c r="L5">
        <f t="shared" si="5"/>
        <v>3180</v>
      </c>
      <c r="M5" t="str">
        <f t="shared" si="21"/>
        <v>0,650,650|50,1800,1800|95,2420,2420|160,3180,3180</v>
      </c>
      <c r="N5">
        <f t="shared" si="6"/>
        <v>160</v>
      </c>
      <c r="O5">
        <f t="shared" si="7"/>
        <v>3380</v>
      </c>
      <c r="P5" t="str">
        <f t="shared" si="22"/>
        <v>0,700,700|50,1900,1900|95,2570,2570|160,3380,3380</v>
      </c>
      <c r="Q5">
        <f t="shared" si="8"/>
        <v>160</v>
      </c>
      <c r="R5">
        <f t="shared" si="9"/>
        <v>3580</v>
      </c>
      <c r="S5" t="str">
        <f t="shared" si="23"/>
        <v>0,750,750|50,2000,2000|95,2720,2720|160,3580,3580</v>
      </c>
      <c r="T5">
        <f t="shared" si="10"/>
        <v>160</v>
      </c>
      <c r="U5">
        <f t="shared" si="11"/>
        <v>3780</v>
      </c>
      <c r="V5" t="str">
        <f t="shared" si="24"/>
        <v>0,800,800|50,2100,2100|95,2870,2870|160,3780,3780</v>
      </c>
      <c r="W5">
        <f t="shared" si="12"/>
        <v>160</v>
      </c>
      <c r="X5">
        <f t="shared" si="13"/>
        <v>3980</v>
      </c>
      <c r="Y5" t="str">
        <f t="shared" si="25"/>
        <v>0,850,850|50,2200,2200|95,3020,3020|160,3980,3980</v>
      </c>
      <c r="Z5">
        <f t="shared" si="14"/>
        <v>160</v>
      </c>
      <c r="AA5">
        <f t="shared" si="15"/>
        <v>4180</v>
      </c>
      <c r="AB5" t="str">
        <f t="shared" si="26"/>
        <v>0,900,900|50,2300,2300|95,3170,3170|160,4180,4180</v>
      </c>
      <c r="AC5">
        <f t="shared" si="16"/>
        <v>160</v>
      </c>
      <c r="AD5">
        <f t="shared" si="17"/>
        <v>4380</v>
      </c>
      <c r="AE5" t="str">
        <f t="shared" si="27"/>
        <v>0,950,950|50,2400,2400|95,3320,3320|160,4380,4380</v>
      </c>
    </row>
    <row r="6" spans="1:31">
      <c r="A6">
        <v>5</v>
      </c>
      <c r="B6">
        <f>FLOOR(B5*1.5+20,5)</f>
        <v>260</v>
      </c>
      <c r="C6">
        <f>FLOOR(C5*1.3+20,5)</f>
        <v>3370</v>
      </c>
      <c r="D6" t="str">
        <f t="shared" si="18"/>
        <v>0,500,500|50,1500,1500|95,1970,1970|160,2580,2580|260,3370,3370</v>
      </c>
      <c r="E6">
        <f t="shared" si="0"/>
        <v>260</v>
      </c>
      <c r="F6">
        <f t="shared" si="1"/>
        <v>3620</v>
      </c>
      <c r="G6" t="str">
        <f t="shared" si="19"/>
        <v>0,550,550|50,1600,1600|95,2120,2120|160,2780,2780|260,3620,3620</v>
      </c>
      <c r="H6">
        <f t="shared" si="2"/>
        <v>260</v>
      </c>
      <c r="I6">
        <f t="shared" si="3"/>
        <v>3870</v>
      </c>
      <c r="J6" t="str">
        <f t="shared" si="20"/>
        <v>0,600,600|50,1700,1700|95,2270,2270|160,2980,2980|260,3870,3870</v>
      </c>
      <c r="K6">
        <f t="shared" si="4"/>
        <v>260</v>
      </c>
      <c r="L6">
        <f t="shared" si="5"/>
        <v>4120</v>
      </c>
      <c r="M6" t="str">
        <f t="shared" si="21"/>
        <v>0,650,650|50,1800,1800|95,2420,2420|160,3180,3180|260,4120,4120</v>
      </c>
      <c r="N6">
        <f t="shared" si="6"/>
        <v>260</v>
      </c>
      <c r="O6">
        <f t="shared" si="7"/>
        <v>4370</v>
      </c>
      <c r="P6" t="str">
        <f t="shared" si="22"/>
        <v>0,700,700|50,1900,1900|95,2570,2570|160,3380,3380|260,4370,4370</v>
      </c>
      <c r="Q6">
        <f t="shared" si="8"/>
        <v>260</v>
      </c>
      <c r="R6">
        <f t="shared" si="9"/>
        <v>4620</v>
      </c>
      <c r="S6" t="str">
        <f t="shared" si="23"/>
        <v>0,750,750|50,2000,2000|95,2720,2720|160,3580,3580|260,4620,4620</v>
      </c>
      <c r="T6">
        <f t="shared" si="10"/>
        <v>260</v>
      </c>
      <c r="U6">
        <f t="shared" si="11"/>
        <v>4870</v>
      </c>
      <c r="V6" t="str">
        <f t="shared" si="24"/>
        <v>0,800,800|50,2100,2100|95,2870,2870|160,3780,3780|260,4870,4870</v>
      </c>
      <c r="W6">
        <f t="shared" si="12"/>
        <v>260</v>
      </c>
      <c r="X6">
        <f t="shared" si="13"/>
        <v>5120</v>
      </c>
      <c r="Y6" t="str">
        <f t="shared" si="25"/>
        <v>0,850,850|50,2200,2200|95,3020,3020|160,3980,3980|260,5120,5120</v>
      </c>
      <c r="Z6">
        <f t="shared" si="14"/>
        <v>260</v>
      </c>
      <c r="AA6">
        <f t="shared" si="15"/>
        <v>5370</v>
      </c>
      <c r="AB6" t="str">
        <f t="shared" si="26"/>
        <v>0,900,900|50,2300,2300|95,3170,3170|160,4180,4180|260,5370,5370</v>
      </c>
      <c r="AC6">
        <f t="shared" si="16"/>
        <v>260</v>
      </c>
      <c r="AD6">
        <f t="shared" si="17"/>
        <v>5620</v>
      </c>
      <c r="AE6" t="str">
        <f t="shared" si="27"/>
        <v>0,950,950|50,2400,2400|95,3320,3320|160,4380,4380|260,5620,5620</v>
      </c>
    </row>
    <row r="7" spans="1:31">
      <c r="A7">
        <v>6</v>
      </c>
      <c r="B7">
        <f>FLOOR(B6*1.5+20,5)</f>
        <v>410</v>
      </c>
      <c r="C7">
        <f>FLOOR(C6*1.3+20,5)</f>
        <v>4400</v>
      </c>
      <c r="D7" t="str">
        <f t="shared" si="18"/>
        <v>0,500,500|50,1500,1500|95,1970,1970|160,2580,2580|260,3370,3370|410,4400,4400</v>
      </c>
      <c r="E7">
        <f t="shared" si="0"/>
        <v>410</v>
      </c>
      <c r="F7">
        <f t="shared" si="1"/>
        <v>4700</v>
      </c>
      <c r="G7" t="str">
        <f t="shared" si="19"/>
        <v>0,550,550|50,1600,1600|95,2120,2120|160,2780,2780|260,3620,3620|410,4700,4700</v>
      </c>
      <c r="H7">
        <f t="shared" si="2"/>
        <v>410</v>
      </c>
      <c r="I7">
        <f t="shared" si="3"/>
        <v>5000</v>
      </c>
      <c r="J7" t="str">
        <f t="shared" si="20"/>
        <v>0,600,600|50,1700,1700|95,2270,2270|160,2980,2980|260,3870,3870|410,5000,5000</v>
      </c>
      <c r="K7">
        <f t="shared" si="4"/>
        <v>410</v>
      </c>
      <c r="L7">
        <f t="shared" si="5"/>
        <v>5300</v>
      </c>
      <c r="M7" t="str">
        <f t="shared" si="21"/>
        <v>0,650,650|50,1800,1800|95,2420,2420|160,3180,3180|260,4120,4120|410,5300,5300</v>
      </c>
      <c r="N7">
        <f t="shared" si="6"/>
        <v>410</v>
      </c>
      <c r="O7">
        <f t="shared" si="7"/>
        <v>5600</v>
      </c>
      <c r="P7" t="str">
        <f t="shared" si="22"/>
        <v>0,700,700|50,1900,1900|95,2570,2570|160,3380,3380|260,4370,4370|410,5600,5600</v>
      </c>
      <c r="Q7">
        <f t="shared" si="8"/>
        <v>410</v>
      </c>
      <c r="R7">
        <f t="shared" si="9"/>
        <v>5900</v>
      </c>
      <c r="S7" t="str">
        <f t="shared" si="23"/>
        <v>0,750,750|50,2000,2000|95,2720,2720|160,3580,3580|260,4620,4620|410,5900,5900</v>
      </c>
      <c r="T7">
        <f t="shared" si="10"/>
        <v>410</v>
      </c>
      <c r="U7">
        <f t="shared" si="11"/>
        <v>6200</v>
      </c>
      <c r="V7" t="str">
        <f t="shared" si="24"/>
        <v>0,800,800|50,2100,2100|95,2870,2870|160,3780,3780|260,4870,4870|410,6200,6200</v>
      </c>
      <c r="W7">
        <f t="shared" si="12"/>
        <v>410</v>
      </c>
      <c r="X7">
        <f t="shared" si="13"/>
        <v>6500</v>
      </c>
      <c r="Y7" t="str">
        <f t="shared" si="25"/>
        <v>0,850,850|50,2200,2200|95,3020,3020|160,3980,3980|260,5120,5120|410,6500,6500</v>
      </c>
      <c r="Z7">
        <f t="shared" si="14"/>
        <v>410</v>
      </c>
      <c r="AA7">
        <f t="shared" si="15"/>
        <v>6800</v>
      </c>
      <c r="AB7" t="str">
        <f t="shared" si="26"/>
        <v>0,900,900|50,2300,2300|95,3170,3170|160,4180,4180|260,5370,5370|410,6800,6800</v>
      </c>
      <c r="AC7">
        <f t="shared" si="16"/>
        <v>410</v>
      </c>
      <c r="AD7">
        <f t="shared" si="17"/>
        <v>7100</v>
      </c>
      <c r="AE7" t="str">
        <f t="shared" si="27"/>
        <v>0,950,950|50,2400,2400|95,3320,3320|160,4380,4380|260,5620,5620|410,7100,7100</v>
      </c>
    </row>
    <row r="8" spans="1:31">
      <c r="A8">
        <v>7</v>
      </c>
      <c r="B8">
        <f t="shared" ref="B8:B16" si="28">B7</f>
        <v>410</v>
      </c>
      <c r="C8">
        <f t="shared" ref="C8:C16" si="29">C7</f>
        <v>4400</v>
      </c>
      <c r="D8" t="str">
        <f t="shared" si="18"/>
        <v>0,500,500|50,1500,1500|95,1970,1970|160,2580,2580|260,3370,3370|410,4400,4400|410,4400,4400</v>
      </c>
      <c r="E8">
        <f t="shared" si="0"/>
        <v>410</v>
      </c>
      <c r="F8">
        <f t="shared" ref="F8:F16" si="30">F7</f>
        <v>4700</v>
      </c>
      <c r="G8" t="str">
        <f t="shared" si="19"/>
        <v>0,550,550|50,1600,1600|95,2120,2120|160,2780,2780|260,3620,3620|410,4700,4700|410,4700,4700</v>
      </c>
      <c r="H8">
        <f t="shared" si="2"/>
        <v>410</v>
      </c>
      <c r="I8">
        <f t="shared" ref="I8:I16" si="31">I7</f>
        <v>5000</v>
      </c>
      <c r="J8" t="str">
        <f t="shared" si="20"/>
        <v>0,600,600|50,1700,1700|95,2270,2270|160,2980,2980|260,3870,3870|410,5000,5000|410,5000,5000</v>
      </c>
      <c r="K8">
        <f t="shared" si="4"/>
        <v>410</v>
      </c>
      <c r="L8">
        <f t="shared" ref="L8:L16" si="32">L7</f>
        <v>5300</v>
      </c>
      <c r="M8" t="str">
        <f t="shared" si="21"/>
        <v>0,650,650|50,1800,1800|95,2420,2420|160,3180,3180|260,4120,4120|410,5300,5300|410,5300,5300</v>
      </c>
      <c r="N8">
        <f t="shared" si="6"/>
        <v>410</v>
      </c>
      <c r="O8">
        <f t="shared" ref="O8:O16" si="33">O7</f>
        <v>5600</v>
      </c>
      <c r="P8" t="str">
        <f t="shared" si="22"/>
        <v>0,700,700|50,1900,1900|95,2570,2570|160,3380,3380|260,4370,4370|410,5600,5600|410,5600,5600</v>
      </c>
      <c r="Q8">
        <f t="shared" si="8"/>
        <v>410</v>
      </c>
      <c r="R8">
        <f t="shared" ref="R8:R16" si="34">R7</f>
        <v>5900</v>
      </c>
      <c r="S8" t="str">
        <f t="shared" si="23"/>
        <v>0,750,750|50,2000,2000|95,2720,2720|160,3580,3580|260,4620,4620|410,5900,5900|410,5900,5900</v>
      </c>
      <c r="T8">
        <f t="shared" si="10"/>
        <v>410</v>
      </c>
      <c r="U8">
        <f t="shared" ref="U8:U16" si="35">U7</f>
        <v>6200</v>
      </c>
      <c r="V8" t="str">
        <f t="shared" si="24"/>
        <v>0,800,800|50,2100,2100|95,2870,2870|160,3780,3780|260,4870,4870|410,6200,6200|410,6200,6200</v>
      </c>
      <c r="W8">
        <f t="shared" si="12"/>
        <v>410</v>
      </c>
      <c r="X8">
        <f t="shared" ref="X8:X16" si="36">X7</f>
        <v>6500</v>
      </c>
      <c r="Y8" t="str">
        <f t="shared" si="25"/>
        <v>0,850,850|50,2200,2200|95,3020,3020|160,3980,3980|260,5120,5120|410,6500,6500|410,6500,6500</v>
      </c>
      <c r="Z8">
        <f t="shared" si="14"/>
        <v>410</v>
      </c>
      <c r="AA8">
        <f t="shared" ref="AA8:AA16" si="37">AA7</f>
        <v>6800</v>
      </c>
      <c r="AB8" t="str">
        <f t="shared" si="26"/>
        <v>0,900,900|50,2300,2300|95,3170,3170|160,4180,4180|260,5370,5370|410,6800,6800|410,6800,6800</v>
      </c>
      <c r="AC8">
        <f t="shared" si="16"/>
        <v>410</v>
      </c>
      <c r="AD8">
        <f t="shared" ref="AD8:AD16" si="38">AD7</f>
        <v>7100</v>
      </c>
      <c r="AE8" t="str">
        <f t="shared" si="27"/>
        <v>0,950,950|50,2400,2400|95,3320,3320|160,4380,4380|260,5620,5620|410,7100,7100|410,7100,7100</v>
      </c>
    </row>
    <row r="9" spans="1:31">
      <c r="A9">
        <v>8</v>
      </c>
      <c r="B9">
        <f t="shared" si="28"/>
        <v>410</v>
      </c>
      <c r="C9">
        <f t="shared" si="29"/>
        <v>4400</v>
      </c>
      <c r="D9" t="str">
        <f t="shared" si="18"/>
        <v>0,500,500|50,1500,1500|95,1970,1970|160,2580,2580|260,3370,3370|410,4400,4400|410,4400,4400|410,4400,4400</v>
      </c>
      <c r="E9">
        <f t="shared" si="0"/>
        <v>410</v>
      </c>
      <c r="F9">
        <f t="shared" si="30"/>
        <v>4700</v>
      </c>
      <c r="G9" t="str">
        <f t="shared" si="19"/>
        <v>0,550,550|50,1600,1600|95,2120,2120|160,2780,2780|260,3620,3620|410,4700,4700|410,4700,4700|410,4700,4700</v>
      </c>
      <c r="H9">
        <f t="shared" si="2"/>
        <v>410</v>
      </c>
      <c r="I9">
        <f t="shared" si="31"/>
        <v>5000</v>
      </c>
      <c r="J9" t="str">
        <f t="shared" si="20"/>
        <v>0,600,600|50,1700,1700|95,2270,2270|160,2980,2980|260,3870,3870|410,5000,5000|410,5000,5000|410,5000,5000</v>
      </c>
      <c r="K9">
        <f t="shared" si="4"/>
        <v>410</v>
      </c>
      <c r="L9">
        <f t="shared" si="32"/>
        <v>5300</v>
      </c>
      <c r="M9" t="str">
        <f t="shared" si="21"/>
        <v>0,650,650|50,1800,1800|95,2420,2420|160,3180,3180|260,4120,4120|410,5300,5300|410,5300,5300|410,5300,5300</v>
      </c>
      <c r="N9">
        <f t="shared" si="6"/>
        <v>410</v>
      </c>
      <c r="O9">
        <f t="shared" si="33"/>
        <v>5600</v>
      </c>
      <c r="P9" t="str">
        <f t="shared" si="22"/>
        <v>0,700,700|50,1900,1900|95,2570,2570|160,3380,3380|260,4370,4370|410,5600,5600|410,5600,5600|410,5600,5600</v>
      </c>
      <c r="Q9">
        <f t="shared" si="8"/>
        <v>410</v>
      </c>
      <c r="R9">
        <f t="shared" si="34"/>
        <v>5900</v>
      </c>
      <c r="S9" t="str">
        <f t="shared" si="23"/>
        <v>0,750,750|50,2000,2000|95,2720,2720|160,3580,3580|260,4620,4620|410,5900,5900|410,5900,5900|410,5900,5900</v>
      </c>
      <c r="T9">
        <f t="shared" si="10"/>
        <v>410</v>
      </c>
      <c r="U9">
        <f t="shared" si="35"/>
        <v>6200</v>
      </c>
      <c r="V9" t="str">
        <f t="shared" si="24"/>
        <v>0,800,800|50,2100,2100|95,2870,2870|160,3780,3780|260,4870,4870|410,6200,6200|410,6200,6200|410,6200,6200</v>
      </c>
      <c r="W9">
        <f t="shared" si="12"/>
        <v>410</v>
      </c>
      <c r="X9">
        <f t="shared" si="36"/>
        <v>6500</v>
      </c>
      <c r="Y9" t="str">
        <f t="shared" si="25"/>
        <v>0,850,850|50,2200,2200|95,3020,3020|160,3980,3980|260,5120,5120|410,6500,6500|410,6500,6500|410,6500,6500</v>
      </c>
      <c r="Z9">
        <f t="shared" si="14"/>
        <v>410</v>
      </c>
      <c r="AA9">
        <f t="shared" si="37"/>
        <v>6800</v>
      </c>
      <c r="AB9" t="str">
        <f t="shared" si="26"/>
        <v>0,900,900|50,2300,2300|95,3170,3170|160,4180,4180|260,5370,5370|410,6800,6800|410,6800,6800|410,6800,6800</v>
      </c>
      <c r="AC9">
        <f t="shared" si="16"/>
        <v>410</v>
      </c>
      <c r="AD9">
        <f t="shared" si="38"/>
        <v>7100</v>
      </c>
      <c r="AE9" t="str">
        <f t="shared" si="27"/>
        <v>0,950,950|50,2400,2400|95,3320,3320|160,4380,4380|260,5620,5620|410,7100,7100|410,7100,7100|410,7100,7100</v>
      </c>
    </row>
    <row r="10" spans="1:31">
      <c r="A10">
        <v>9</v>
      </c>
      <c r="B10">
        <f t="shared" si="28"/>
        <v>410</v>
      </c>
      <c r="C10">
        <f t="shared" si="29"/>
        <v>4400</v>
      </c>
      <c r="D10" t="str">
        <f t="shared" si="18"/>
        <v>0,500,500|50,1500,1500|95,1970,1970|160,2580,2580|260,3370,3370|410,4400,4400|410,4400,4400|410,4400,4400|410,4400,4400</v>
      </c>
      <c r="E10">
        <f t="shared" si="0"/>
        <v>410</v>
      </c>
      <c r="F10">
        <f t="shared" si="30"/>
        <v>4700</v>
      </c>
      <c r="G10" t="str">
        <f t="shared" si="19"/>
        <v>0,550,550|50,1600,1600|95,2120,2120|160,2780,2780|260,3620,3620|410,4700,4700|410,4700,4700|410,4700,4700|410,4700,4700</v>
      </c>
      <c r="H10">
        <f t="shared" si="2"/>
        <v>410</v>
      </c>
      <c r="I10">
        <f t="shared" si="31"/>
        <v>5000</v>
      </c>
      <c r="J10" t="str">
        <f t="shared" si="20"/>
        <v>0,600,600|50,1700,1700|95,2270,2270|160,2980,2980|260,3870,3870|410,5000,5000|410,5000,5000|410,5000,5000|410,5000,5000</v>
      </c>
      <c r="K10">
        <f t="shared" si="4"/>
        <v>410</v>
      </c>
      <c r="L10">
        <f t="shared" si="32"/>
        <v>5300</v>
      </c>
      <c r="M10" t="str">
        <f t="shared" si="21"/>
        <v>0,650,650|50,1800,1800|95,2420,2420|160,3180,3180|260,4120,4120|410,5300,5300|410,5300,5300|410,5300,5300|410,5300,5300</v>
      </c>
      <c r="N10">
        <f t="shared" si="6"/>
        <v>410</v>
      </c>
      <c r="O10">
        <f t="shared" si="33"/>
        <v>5600</v>
      </c>
      <c r="P10" t="str">
        <f t="shared" si="22"/>
        <v>0,700,700|50,1900,1900|95,2570,2570|160,3380,3380|260,4370,4370|410,5600,5600|410,5600,5600|410,5600,5600|410,5600,5600</v>
      </c>
      <c r="Q10">
        <f t="shared" si="8"/>
        <v>410</v>
      </c>
      <c r="R10">
        <f t="shared" si="34"/>
        <v>5900</v>
      </c>
      <c r="S10" t="str">
        <f t="shared" si="23"/>
        <v>0,750,750|50,2000,2000|95,2720,2720|160,3580,3580|260,4620,4620|410,5900,5900|410,5900,5900|410,5900,5900|410,5900,5900</v>
      </c>
      <c r="T10">
        <f t="shared" si="10"/>
        <v>410</v>
      </c>
      <c r="U10">
        <f t="shared" si="35"/>
        <v>6200</v>
      </c>
      <c r="V10" t="str">
        <f t="shared" si="24"/>
        <v>0,800,800|50,2100,2100|95,2870,2870|160,3780,3780|260,4870,4870|410,6200,6200|410,6200,6200|410,6200,6200|410,6200,6200</v>
      </c>
      <c r="W10">
        <f t="shared" si="12"/>
        <v>410</v>
      </c>
      <c r="X10">
        <f t="shared" si="36"/>
        <v>6500</v>
      </c>
      <c r="Y10" t="str">
        <f t="shared" si="25"/>
        <v>0,850,850|50,2200,2200|95,3020,3020|160,3980,3980|260,5120,5120|410,6500,6500|410,6500,6500|410,6500,6500|410,6500,6500</v>
      </c>
      <c r="Z10">
        <f t="shared" si="14"/>
        <v>410</v>
      </c>
      <c r="AA10">
        <f t="shared" si="37"/>
        <v>6800</v>
      </c>
      <c r="AB10" t="str">
        <f t="shared" si="26"/>
        <v>0,900,900|50,2300,2300|95,3170,3170|160,4180,4180|260,5370,5370|410,6800,6800|410,6800,6800|410,6800,6800|410,6800,6800</v>
      </c>
      <c r="AC10">
        <f t="shared" si="16"/>
        <v>410</v>
      </c>
      <c r="AD10">
        <f t="shared" si="38"/>
        <v>7100</v>
      </c>
      <c r="AE10" t="str">
        <f t="shared" si="27"/>
        <v>0,950,950|50,2400,2400|95,3320,3320|160,4380,4380|260,5620,5620|410,7100,7100|410,7100,7100|410,7100,7100|410,7100,7100</v>
      </c>
    </row>
    <row r="11" spans="1:31">
      <c r="A11">
        <v>10</v>
      </c>
      <c r="B11">
        <f t="shared" si="28"/>
        <v>410</v>
      </c>
      <c r="C11">
        <f t="shared" si="29"/>
        <v>4400</v>
      </c>
      <c r="D11" t="str">
        <f t="shared" si="18"/>
        <v>0,500,500|50,1500,1500|95,1970,1970|160,2580,2580|260,3370,3370|410,4400,4400|410,4400,4400|410,4400,4400|410,4400,4400|410,4400,4400</v>
      </c>
      <c r="E11">
        <f t="shared" si="0"/>
        <v>410</v>
      </c>
      <c r="F11">
        <f t="shared" si="30"/>
        <v>4700</v>
      </c>
      <c r="G11" t="str">
        <f t="shared" si="19"/>
        <v>0,550,550|50,1600,1600|95,2120,2120|160,2780,2780|260,3620,3620|410,4700,4700|410,4700,4700|410,4700,4700|410,4700,4700|410,4700,4700</v>
      </c>
      <c r="H11">
        <f t="shared" si="2"/>
        <v>410</v>
      </c>
      <c r="I11">
        <f t="shared" si="31"/>
        <v>5000</v>
      </c>
      <c r="J11" t="str">
        <f t="shared" si="20"/>
        <v>0,600,600|50,1700,1700|95,2270,2270|160,2980,2980|260,3870,3870|410,5000,5000|410,5000,5000|410,5000,5000|410,5000,5000|410,5000,5000</v>
      </c>
      <c r="K11">
        <f t="shared" si="4"/>
        <v>410</v>
      </c>
      <c r="L11">
        <f t="shared" si="32"/>
        <v>5300</v>
      </c>
      <c r="M11" t="str">
        <f t="shared" si="21"/>
        <v>0,650,650|50,1800,1800|95,2420,2420|160,3180,3180|260,4120,4120|410,5300,5300|410,5300,5300|410,5300,5300|410,5300,5300|410,5300,5300</v>
      </c>
      <c r="N11">
        <f t="shared" si="6"/>
        <v>410</v>
      </c>
      <c r="O11">
        <f t="shared" si="33"/>
        <v>5600</v>
      </c>
      <c r="P11" t="str">
        <f t="shared" si="22"/>
        <v>0,700,700|50,1900,1900|95,2570,2570|160,3380,3380|260,4370,4370|410,5600,5600|410,5600,5600|410,5600,5600|410,5600,5600|410,5600,5600</v>
      </c>
      <c r="Q11">
        <f t="shared" si="8"/>
        <v>410</v>
      </c>
      <c r="R11">
        <f t="shared" si="34"/>
        <v>5900</v>
      </c>
      <c r="S11" t="str">
        <f t="shared" si="23"/>
        <v>0,750,750|50,2000,2000|95,2720,2720|160,3580,3580|260,4620,4620|410,5900,5900|410,5900,5900|410,5900,5900|410,5900,5900|410,5900,5900</v>
      </c>
      <c r="T11">
        <f t="shared" si="10"/>
        <v>410</v>
      </c>
      <c r="U11">
        <f t="shared" si="35"/>
        <v>6200</v>
      </c>
      <c r="V11" t="str">
        <f t="shared" si="24"/>
        <v>0,800,800|50,2100,2100|95,2870,2870|160,3780,3780|260,4870,4870|410,6200,6200|410,6200,6200|410,6200,6200|410,6200,6200|410,6200,6200</v>
      </c>
      <c r="W11">
        <f t="shared" si="12"/>
        <v>410</v>
      </c>
      <c r="X11">
        <f t="shared" si="36"/>
        <v>6500</v>
      </c>
      <c r="Y11" t="str">
        <f t="shared" si="25"/>
        <v>0,850,850|50,2200,2200|95,3020,3020|160,3980,3980|260,5120,5120|410,6500,6500|410,6500,6500|410,6500,6500|410,6500,6500|410,6500,6500</v>
      </c>
      <c r="Z11">
        <f t="shared" si="14"/>
        <v>410</v>
      </c>
      <c r="AA11">
        <f t="shared" si="37"/>
        <v>6800</v>
      </c>
      <c r="AB11" t="str">
        <f t="shared" si="26"/>
        <v>0,900,900|50,2300,2300|95,3170,3170|160,4180,4180|260,5370,5370|410,6800,6800|410,6800,6800|410,6800,6800|410,6800,6800|410,6800,6800</v>
      </c>
      <c r="AC11">
        <f t="shared" si="16"/>
        <v>410</v>
      </c>
      <c r="AD11">
        <f t="shared" si="38"/>
        <v>7100</v>
      </c>
      <c r="AE11" t="str">
        <f t="shared" si="27"/>
        <v>0,950,950|50,2400,2400|95,3320,3320|160,4380,4380|260,5620,5620|410,7100,7100|410,7100,7100|410,7100,7100|410,7100,7100|410,7100,7100</v>
      </c>
    </row>
    <row r="12" spans="1:31">
      <c r="A12">
        <v>11</v>
      </c>
      <c r="B12">
        <f t="shared" si="28"/>
        <v>410</v>
      </c>
      <c r="C12">
        <f t="shared" si="29"/>
        <v>4400</v>
      </c>
      <c r="D12" t="str">
        <f t="shared" si="18"/>
        <v>0,500,500|50,1500,1500|95,1970,1970|160,2580,2580|260,3370,3370|410,4400,4400|410,4400,4400|410,4400,4400|410,4400,4400|410,4400,4400|410,4400,4400</v>
      </c>
      <c r="E12">
        <f t="shared" si="0"/>
        <v>410</v>
      </c>
      <c r="F12">
        <f t="shared" si="30"/>
        <v>4700</v>
      </c>
      <c r="G12" t="str">
        <f t="shared" si="19"/>
        <v>0,550,550|50,1600,1600|95,2120,2120|160,2780,2780|260,3620,3620|410,4700,4700|410,4700,4700|410,4700,4700|410,4700,4700|410,4700,4700|410,4700,4700</v>
      </c>
      <c r="H12">
        <f t="shared" si="2"/>
        <v>410</v>
      </c>
      <c r="I12">
        <f t="shared" si="31"/>
        <v>5000</v>
      </c>
      <c r="J12" t="str">
        <f t="shared" si="20"/>
        <v>0,600,600|50,1700,1700|95,2270,2270|160,2980,2980|260,3870,3870|410,5000,5000|410,5000,5000|410,5000,5000|410,5000,5000|410,5000,5000|410,5000,5000</v>
      </c>
      <c r="K12">
        <f t="shared" si="4"/>
        <v>410</v>
      </c>
      <c r="L12">
        <f t="shared" si="32"/>
        <v>5300</v>
      </c>
      <c r="M12" t="str">
        <f t="shared" si="21"/>
        <v>0,650,650|50,1800,1800|95,2420,2420|160,3180,3180|260,4120,4120|410,5300,5300|410,5300,5300|410,5300,5300|410,5300,5300|410,5300,5300|410,5300,5300</v>
      </c>
      <c r="N12">
        <f t="shared" si="6"/>
        <v>410</v>
      </c>
      <c r="O12">
        <f t="shared" si="33"/>
        <v>5600</v>
      </c>
      <c r="P12" t="str">
        <f t="shared" si="22"/>
        <v>0,700,700|50,1900,1900|95,2570,2570|160,3380,3380|260,4370,4370|410,5600,5600|410,5600,5600|410,5600,5600|410,5600,5600|410,5600,5600|410,5600,5600</v>
      </c>
      <c r="Q12">
        <f t="shared" si="8"/>
        <v>410</v>
      </c>
      <c r="R12">
        <f t="shared" si="34"/>
        <v>5900</v>
      </c>
      <c r="S12" t="str">
        <f t="shared" si="23"/>
        <v>0,750,750|50,2000,2000|95,2720,2720|160,3580,3580|260,4620,4620|410,5900,5900|410,5900,5900|410,5900,5900|410,5900,5900|410,5900,5900|410,5900,5900</v>
      </c>
      <c r="T12">
        <f t="shared" si="10"/>
        <v>410</v>
      </c>
      <c r="U12">
        <f t="shared" si="35"/>
        <v>6200</v>
      </c>
      <c r="V12" t="str">
        <f t="shared" si="24"/>
        <v>0,800,800|50,2100,2100|95,2870,2870|160,3780,3780|260,4870,4870|410,6200,6200|410,6200,6200|410,6200,6200|410,6200,6200|410,6200,6200|410,6200,6200</v>
      </c>
      <c r="W12">
        <f t="shared" si="12"/>
        <v>410</v>
      </c>
      <c r="X12">
        <f t="shared" si="36"/>
        <v>6500</v>
      </c>
      <c r="Y12" t="str">
        <f t="shared" si="25"/>
        <v>0,850,850|50,2200,2200|95,3020,3020|160,3980,3980|260,5120,5120|410,6500,6500|410,6500,6500|410,6500,6500|410,6500,6500|410,6500,6500|410,6500,6500</v>
      </c>
      <c r="Z12">
        <f t="shared" si="14"/>
        <v>410</v>
      </c>
      <c r="AA12">
        <f t="shared" si="37"/>
        <v>6800</v>
      </c>
      <c r="AB12" t="str">
        <f t="shared" si="26"/>
        <v>0,900,900|50,2300,2300|95,3170,3170|160,4180,4180|260,5370,5370|410,6800,6800|410,6800,6800|410,6800,6800|410,6800,6800|410,6800,6800|410,6800,6800</v>
      </c>
      <c r="AC12">
        <f t="shared" si="16"/>
        <v>410</v>
      </c>
      <c r="AD12">
        <f t="shared" si="38"/>
        <v>7100</v>
      </c>
      <c r="AE12" t="str">
        <f t="shared" si="27"/>
        <v>0,950,950|50,2400,2400|95,3320,3320|160,4380,4380|260,5620,5620|410,7100,7100|410,7100,7100|410,7100,7100|410,7100,7100|410,7100,7100|410,7100,7100</v>
      </c>
    </row>
    <row r="13" spans="1:31">
      <c r="A13">
        <v>12</v>
      </c>
      <c r="B13">
        <f t="shared" si="28"/>
        <v>410</v>
      </c>
      <c r="C13">
        <f t="shared" si="29"/>
        <v>4400</v>
      </c>
      <c r="D13" t="str">
        <f t="shared" si="18"/>
        <v>0,500,500|50,1500,1500|95,1970,1970|160,2580,2580|260,3370,3370|410,4400,4400|410,4400,4400|410,4400,4400|410,4400,4400|410,4400,4400|410,4400,4400|410,4400,4400</v>
      </c>
      <c r="E13">
        <f t="shared" si="0"/>
        <v>410</v>
      </c>
      <c r="F13">
        <f t="shared" si="30"/>
        <v>4700</v>
      </c>
      <c r="G13" t="str">
        <f t="shared" si="19"/>
        <v>0,550,550|50,1600,1600|95,2120,2120|160,2780,2780|260,3620,3620|410,4700,4700|410,4700,4700|410,4700,4700|410,4700,4700|410,4700,4700|410,4700,4700|410,4700,4700</v>
      </c>
      <c r="H13">
        <f t="shared" si="2"/>
        <v>410</v>
      </c>
      <c r="I13">
        <f t="shared" si="31"/>
        <v>5000</v>
      </c>
      <c r="J13" t="str">
        <f t="shared" si="20"/>
        <v>0,600,600|50,1700,1700|95,2270,2270|160,2980,2980|260,3870,3870|410,5000,5000|410,5000,5000|410,5000,5000|410,5000,5000|410,5000,5000|410,5000,5000|410,5000,5000</v>
      </c>
      <c r="K13">
        <f t="shared" si="4"/>
        <v>410</v>
      </c>
      <c r="L13">
        <f t="shared" si="32"/>
        <v>5300</v>
      </c>
      <c r="M13" t="str">
        <f t="shared" si="21"/>
        <v>0,650,650|50,1800,1800|95,2420,2420|160,3180,3180|260,4120,4120|410,5300,5300|410,5300,5300|410,5300,5300|410,5300,5300|410,5300,5300|410,5300,5300|410,5300,5300</v>
      </c>
      <c r="N13">
        <f t="shared" si="6"/>
        <v>410</v>
      </c>
      <c r="O13">
        <f t="shared" si="33"/>
        <v>5600</v>
      </c>
      <c r="P13" t="str">
        <f t="shared" si="22"/>
        <v>0,700,700|50,1900,1900|95,2570,2570|160,3380,3380|260,4370,4370|410,5600,5600|410,5600,5600|410,5600,5600|410,5600,5600|410,5600,5600|410,5600,5600|410,5600,5600</v>
      </c>
      <c r="Q13">
        <f t="shared" si="8"/>
        <v>410</v>
      </c>
      <c r="R13">
        <f t="shared" si="34"/>
        <v>5900</v>
      </c>
      <c r="S13" t="str">
        <f t="shared" si="23"/>
        <v>0,750,750|50,2000,2000|95,2720,2720|160,3580,3580|260,4620,4620|410,5900,5900|410,5900,5900|410,5900,5900|410,5900,5900|410,5900,5900|410,5900,5900|410,5900,5900</v>
      </c>
      <c r="T13">
        <f t="shared" si="10"/>
        <v>410</v>
      </c>
      <c r="U13">
        <f t="shared" si="35"/>
        <v>6200</v>
      </c>
      <c r="V13" t="str">
        <f t="shared" si="24"/>
        <v>0,800,800|50,2100,2100|95,2870,2870|160,3780,3780|260,4870,4870|410,6200,6200|410,6200,6200|410,6200,6200|410,6200,6200|410,6200,6200|410,6200,6200|410,6200,6200</v>
      </c>
      <c r="W13">
        <f t="shared" si="12"/>
        <v>410</v>
      </c>
      <c r="X13">
        <f t="shared" si="36"/>
        <v>6500</v>
      </c>
      <c r="Y13" t="str">
        <f t="shared" si="25"/>
        <v>0,850,850|50,2200,2200|95,3020,3020|160,3980,3980|260,5120,5120|410,6500,6500|410,6500,6500|410,6500,6500|410,6500,6500|410,6500,6500|410,6500,6500|410,6500,6500</v>
      </c>
      <c r="Z13">
        <f t="shared" si="14"/>
        <v>410</v>
      </c>
      <c r="AA13">
        <f t="shared" si="37"/>
        <v>6800</v>
      </c>
      <c r="AB13" t="str">
        <f t="shared" si="26"/>
        <v>0,900,900|50,2300,2300|95,3170,3170|160,4180,4180|260,5370,5370|410,6800,6800|410,6800,6800|410,6800,6800|410,6800,6800|410,6800,6800|410,6800,6800|410,6800,6800</v>
      </c>
      <c r="AC13">
        <f t="shared" si="16"/>
        <v>410</v>
      </c>
      <c r="AD13">
        <f t="shared" si="38"/>
        <v>7100</v>
      </c>
      <c r="AE13" t="str">
        <f t="shared" si="27"/>
        <v>0,950,950|50,2400,2400|95,3320,3320|160,4380,4380|260,5620,5620|410,7100,7100|410,7100,7100|410,7100,7100|410,7100,7100|410,7100,7100|410,7100,7100|410,7100,7100</v>
      </c>
    </row>
    <row r="14" spans="1:31">
      <c r="A14">
        <v>13</v>
      </c>
      <c r="B14">
        <f t="shared" si="28"/>
        <v>410</v>
      </c>
      <c r="C14">
        <f t="shared" si="29"/>
        <v>4400</v>
      </c>
      <c r="D14" t="str">
        <f t="shared" si="18"/>
        <v>0,500,500|50,1500,1500|95,1970,1970|160,2580,2580|260,3370,3370|410,4400,4400|410,4400,4400|410,4400,4400|410,4400,4400|410,4400,4400|410,4400,4400|410,4400,4400|410,4400,4400</v>
      </c>
      <c r="E14">
        <f t="shared" si="0"/>
        <v>410</v>
      </c>
      <c r="F14">
        <f t="shared" si="30"/>
        <v>4700</v>
      </c>
      <c r="G14" t="str">
        <f t="shared" si="19"/>
        <v>0,550,550|50,1600,1600|95,2120,2120|160,2780,2780|260,3620,3620|410,4700,4700|410,4700,4700|410,4700,4700|410,4700,4700|410,4700,4700|410,4700,4700|410,4700,4700|410,4700,4700</v>
      </c>
      <c r="H14">
        <f t="shared" si="2"/>
        <v>410</v>
      </c>
      <c r="I14">
        <f t="shared" si="31"/>
        <v>5000</v>
      </c>
      <c r="J14" t="str">
        <f t="shared" si="20"/>
        <v>0,600,600|50,1700,1700|95,2270,2270|160,2980,2980|260,3870,3870|410,5000,5000|410,5000,5000|410,5000,5000|410,5000,5000|410,5000,5000|410,5000,5000|410,5000,5000|410,5000,5000</v>
      </c>
      <c r="K14">
        <f t="shared" si="4"/>
        <v>410</v>
      </c>
      <c r="L14">
        <f t="shared" si="32"/>
        <v>5300</v>
      </c>
      <c r="M14" t="str">
        <f t="shared" si="21"/>
        <v>0,650,650|50,1800,1800|95,2420,2420|160,3180,3180|260,4120,4120|410,5300,5300|410,5300,5300|410,5300,5300|410,5300,5300|410,5300,5300|410,5300,5300|410,5300,5300|410,5300,5300</v>
      </c>
      <c r="N14">
        <f t="shared" si="6"/>
        <v>410</v>
      </c>
      <c r="O14">
        <f t="shared" si="33"/>
        <v>5600</v>
      </c>
      <c r="P14" t="str">
        <f t="shared" si="22"/>
        <v>0,700,700|50,1900,1900|95,2570,2570|160,3380,3380|260,4370,4370|410,5600,5600|410,5600,5600|410,5600,5600|410,5600,5600|410,5600,5600|410,5600,5600|410,5600,5600|410,5600,5600</v>
      </c>
      <c r="Q14">
        <f t="shared" si="8"/>
        <v>410</v>
      </c>
      <c r="R14">
        <f t="shared" si="34"/>
        <v>5900</v>
      </c>
      <c r="S14" t="str">
        <f t="shared" si="23"/>
        <v>0,750,750|50,2000,2000|95,2720,2720|160,3580,3580|260,4620,4620|410,5900,5900|410,5900,5900|410,5900,5900|410,5900,5900|410,5900,5900|410,5900,5900|410,5900,5900|410,5900,5900</v>
      </c>
      <c r="T14">
        <f t="shared" si="10"/>
        <v>410</v>
      </c>
      <c r="U14">
        <f t="shared" si="35"/>
        <v>6200</v>
      </c>
      <c r="V14" t="str">
        <f t="shared" si="24"/>
        <v>0,800,800|50,2100,2100|95,2870,2870|160,3780,3780|260,4870,4870|410,6200,6200|410,6200,6200|410,6200,6200|410,6200,6200|410,6200,6200|410,6200,6200|410,6200,6200|410,6200,6200</v>
      </c>
      <c r="W14">
        <f t="shared" si="12"/>
        <v>410</v>
      </c>
      <c r="X14">
        <f t="shared" si="36"/>
        <v>6500</v>
      </c>
      <c r="Y14" t="str">
        <f t="shared" si="25"/>
        <v>0,850,850|50,2200,2200|95,3020,3020|160,3980,3980|260,5120,5120|410,6500,6500|410,6500,6500|410,6500,6500|410,6500,6500|410,6500,6500|410,6500,6500|410,6500,6500|410,6500,6500</v>
      </c>
      <c r="Z14">
        <f t="shared" si="14"/>
        <v>410</v>
      </c>
      <c r="AA14">
        <f t="shared" si="37"/>
        <v>6800</v>
      </c>
      <c r="AB14" t="str">
        <f t="shared" si="26"/>
        <v>0,900,900|50,2300,2300|95,3170,3170|160,4180,4180|260,5370,5370|410,6800,6800|410,6800,6800|410,6800,6800|410,6800,6800|410,6800,6800|410,6800,6800|410,6800,6800|410,6800,6800</v>
      </c>
      <c r="AC14">
        <f t="shared" si="16"/>
        <v>410</v>
      </c>
      <c r="AD14">
        <f t="shared" si="38"/>
        <v>7100</v>
      </c>
      <c r="AE14" t="str">
        <f t="shared" si="27"/>
        <v>0,950,950|50,2400,2400|95,3320,3320|160,4380,4380|260,5620,5620|410,7100,7100|410,7100,7100|410,7100,7100|410,7100,7100|410,7100,7100|410,7100,7100|410,7100,7100|410,7100,7100</v>
      </c>
    </row>
    <row r="15" spans="1:31">
      <c r="A15">
        <v>14</v>
      </c>
      <c r="B15">
        <f t="shared" si="28"/>
        <v>410</v>
      </c>
      <c r="C15">
        <f t="shared" si="29"/>
        <v>4400</v>
      </c>
      <c r="D15" t="str">
        <f t="shared" si="18"/>
        <v>0,500,500|50,1500,1500|95,1970,1970|160,2580,2580|260,3370,3370|410,4400,4400|410,4400,4400|410,4400,4400|410,4400,4400|410,4400,4400|410,4400,4400|410,4400,4400|410,4400,4400|410,4400,4400</v>
      </c>
      <c r="E15">
        <f t="shared" si="0"/>
        <v>410</v>
      </c>
      <c r="F15">
        <f t="shared" si="30"/>
        <v>4700</v>
      </c>
      <c r="G15" t="str">
        <f t="shared" si="19"/>
        <v>0,550,550|50,1600,1600|95,2120,2120|160,2780,2780|260,3620,3620|410,4700,4700|410,4700,4700|410,4700,4700|410,4700,4700|410,4700,4700|410,4700,4700|410,4700,4700|410,4700,4700|410,4700,4700</v>
      </c>
      <c r="H15">
        <f t="shared" si="2"/>
        <v>410</v>
      </c>
      <c r="I15">
        <f t="shared" si="31"/>
        <v>5000</v>
      </c>
      <c r="J15" t="str">
        <f t="shared" si="20"/>
        <v>0,600,600|50,1700,1700|95,2270,2270|160,2980,2980|260,3870,3870|410,5000,5000|410,5000,5000|410,5000,5000|410,5000,5000|410,5000,5000|410,5000,5000|410,5000,5000|410,5000,5000|410,5000,5000</v>
      </c>
      <c r="K15">
        <f t="shared" si="4"/>
        <v>410</v>
      </c>
      <c r="L15">
        <f t="shared" si="32"/>
        <v>5300</v>
      </c>
      <c r="M15" t="str">
        <f t="shared" si="21"/>
        <v>0,650,650|50,1800,1800|95,2420,2420|160,3180,3180|260,4120,4120|410,5300,5300|410,5300,5300|410,5300,5300|410,5300,5300|410,5300,5300|410,5300,5300|410,5300,5300|410,5300,5300|410,5300,5300</v>
      </c>
      <c r="N15">
        <f t="shared" si="6"/>
        <v>410</v>
      </c>
      <c r="O15">
        <f t="shared" si="33"/>
        <v>5600</v>
      </c>
      <c r="P15" t="str">
        <f t="shared" si="22"/>
        <v>0,700,700|50,1900,1900|95,2570,2570|160,3380,3380|260,4370,4370|410,5600,5600|410,5600,5600|410,5600,5600|410,5600,5600|410,5600,5600|410,5600,5600|410,5600,5600|410,5600,5600|410,5600,5600</v>
      </c>
      <c r="Q15">
        <f t="shared" si="8"/>
        <v>410</v>
      </c>
      <c r="R15">
        <f t="shared" si="34"/>
        <v>5900</v>
      </c>
      <c r="S15" t="str">
        <f t="shared" si="23"/>
        <v>0,750,750|50,2000,2000|95,2720,2720|160,3580,3580|260,4620,4620|410,5900,5900|410,5900,5900|410,5900,5900|410,5900,5900|410,5900,5900|410,5900,5900|410,5900,5900|410,5900,5900|410,5900,5900</v>
      </c>
      <c r="T15">
        <f t="shared" si="10"/>
        <v>410</v>
      </c>
      <c r="U15">
        <f t="shared" si="35"/>
        <v>6200</v>
      </c>
      <c r="V15" t="str">
        <f t="shared" si="24"/>
        <v>0,800,800|50,2100,2100|95,2870,2870|160,3780,3780|260,4870,4870|410,6200,6200|410,6200,6200|410,6200,6200|410,6200,6200|410,6200,6200|410,6200,6200|410,6200,6200|410,6200,6200|410,6200,6200</v>
      </c>
      <c r="W15">
        <f t="shared" si="12"/>
        <v>410</v>
      </c>
      <c r="X15">
        <f t="shared" si="36"/>
        <v>6500</v>
      </c>
      <c r="Y15" t="str">
        <f t="shared" si="25"/>
        <v>0,850,850|50,2200,2200|95,3020,3020|160,3980,3980|260,5120,5120|410,6500,6500|410,6500,6500|410,6500,6500|410,6500,6500|410,6500,6500|410,6500,6500|410,6500,6500|410,6500,6500|410,6500,6500</v>
      </c>
      <c r="Z15">
        <f t="shared" si="14"/>
        <v>410</v>
      </c>
      <c r="AA15">
        <f t="shared" si="37"/>
        <v>6800</v>
      </c>
      <c r="AB15" t="str">
        <f t="shared" si="26"/>
        <v>0,900,900|50,2300,2300|95,3170,3170|160,4180,4180|260,5370,5370|410,6800,6800|410,6800,6800|410,6800,6800|410,6800,6800|410,6800,6800|410,6800,6800|410,6800,6800|410,6800,6800|410,6800,6800</v>
      </c>
      <c r="AC15">
        <f t="shared" si="16"/>
        <v>410</v>
      </c>
      <c r="AD15">
        <f t="shared" si="38"/>
        <v>7100</v>
      </c>
      <c r="AE15" t="str">
        <f t="shared" si="27"/>
        <v>0,950,950|50,2400,2400|95,3320,3320|160,4380,4380|260,5620,5620|410,7100,7100|410,7100,7100|410,7100,7100|410,7100,7100|410,7100,7100|410,7100,7100|410,7100,7100|410,7100,7100|410,7100,7100</v>
      </c>
    </row>
    <row r="16" spans="1:31">
      <c r="A16">
        <v>15</v>
      </c>
      <c r="B16">
        <f t="shared" si="28"/>
        <v>410</v>
      </c>
      <c r="C16">
        <f t="shared" si="29"/>
        <v>4400</v>
      </c>
      <c r="D16" t="str">
        <f t="shared" si="18"/>
        <v>0,500,500|50,1500,1500|95,1970,1970|160,2580,2580|260,3370,3370|410,4400,4400|410,4400,4400|410,4400,4400|410,4400,4400|410,4400,4400|410,4400,4400|410,4400,4400|410,4400,4400|410,4400,4400|410,4400,4400</v>
      </c>
      <c r="E16">
        <f t="shared" si="0"/>
        <v>410</v>
      </c>
      <c r="F16">
        <f t="shared" si="30"/>
        <v>4700</v>
      </c>
      <c r="G16" t="str">
        <f t="shared" si="19"/>
        <v>0,550,550|50,1600,1600|95,2120,2120|160,2780,2780|260,3620,3620|410,4700,4700|410,4700,4700|410,4700,4700|410,4700,4700|410,4700,4700|410,4700,4700|410,4700,4700|410,4700,4700|410,4700,4700|410,4700,4700</v>
      </c>
      <c r="H16">
        <f t="shared" si="2"/>
        <v>410</v>
      </c>
      <c r="I16">
        <f t="shared" si="31"/>
        <v>5000</v>
      </c>
      <c r="J16" t="str">
        <f t="shared" si="20"/>
        <v>0,600,600|50,1700,1700|95,2270,2270|160,2980,2980|260,3870,3870|410,5000,5000|410,5000,5000|410,5000,5000|410,5000,5000|410,5000,5000|410,5000,5000|410,5000,5000|410,5000,5000|410,5000,5000|410,5000,5000</v>
      </c>
      <c r="K16">
        <f t="shared" si="4"/>
        <v>410</v>
      </c>
      <c r="L16">
        <f t="shared" si="32"/>
        <v>5300</v>
      </c>
      <c r="M16" t="str">
        <f t="shared" si="21"/>
        <v>0,650,650|50,1800,1800|95,2420,2420|160,3180,3180|260,4120,4120|410,5300,5300|410,5300,5300|410,5300,5300|410,5300,5300|410,5300,5300|410,5300,5300|410,5300,5300|410,5300,5300|410,5300,5300|410,5300,5300</v>
      </c>
      <c r="N16">
        <f t="shared" si="6"/>
        <v>410</v>
      </c>
      <c r="O16">
        <f t="shared" si="33"/>
        <v>5600</v>
      </c>
      <c r="P16" t="str">
        <f t="shared" si="22"/>
        <v>0,700,700|50,1900,1900|95,2570,2570|160,3380,3380|260,4370,4370|410,5600,5600|410,5600,5600|410,5600,5600|410,5600,5600|410,5600,5600|410,5600,5600|410,5600,5600|410,5600,5600|410,5600,5600|410,5600,5600</v>
      </c>
      <c r="Q16">
        <f t="shared" si="8"/>
        <v>410</v>
      </c>
      <c r="R16">
        <f t="shared" si="34"/>
        <v>5900</v>
      </c>
      <c r="S16" t="str">
        <f t="shared" si="23"/>
        <v>0,750,750|50,2000,2000|95,2720,2720|160,3580,3580|260,4620,4620|410,5900,5900|410,5900,5900|410,5900,5900|410,5900,5900|410,5900,5900|410,5900,5900|410,5900,5900|410,5900,5900|410,5900,5900|410,5900,5900</v>
      </c>
      <c r="T16">
        <f t="shared" si="10"/>
        <v>410</v>
      </c>
      <c r="U16">
        <f t="shared" si="35"/>
        <v>6200</v>
      </c>
      <c r="V16" t="str">
        <f t="shared" si="24"/>
        <v>0,800,800|50,2100,2100|95,2870,2870|160,3780,3780|260,4870,4870|410,6200,6200|410,6200,6200|410,6200,6200|410,6200,6200|410,6200,6200|410,6200,6200|410,6200,6200|410,6200,6200|410,6200,6200|410,6200,6200</v>
      </c>
      <c r="W16">
        <f t="shared" si="12"/>
        <v>410</v>
      </c>
      <c r="X16">
        <f t="shared" si="36"/>
        <v>6500</v>
      </c>
      <c r="Y16" t="str">
        <f t="shared" si="25"/>
        <v>0,850,850|50,2200,2200|95,3020,3020|160,3980,3980|260,5120,5120|410,6500,6500|410,6500,6500|410,6500,6500|410,6500,6500|410,6500,6500|410,6500,6500|410,6500,6500|410,6500,6500|410,6500,6500|410,6500,6500</v>
      </c>
      <c r="Z16">
        <f t="shared" si="14"/>
        <v>410</v>
      </c>
      <c r="AA16">
        <f t="shared" si="37"/>
        <v>6800</v>
      </c>
      <c r="AB16" t="str">
        <f t="shared" si="26"/>
        <v>0,900,900|50,2300,2300|95,3170,3170|160,4180,4180|260,5370,5370|410,6800,6800|410,6800,6800|410,6800,6800|410,6800,6800|410,6800,6800|410,6800,6800|410,6800,6800|410,6800,6800|410,6800,6800|410,6800,6800</v>
      </c>
      <c r="AC16">
        <f t="shared" si="16"/>
        <v>410</v>
      </c>
      <c r="AD16">
        <f t="shared" si="38"/>
        <v>7100</v>
      </c>
      <c r="AE16" t="str">
        <f t="shared" si="27"/>
        <v>0,950,950|50,2400,2400|95,3320,3320|160,4380,4380|260,5620,5620|410,7100,7100|410,7100,7100|410,7100,7100|410,7100,7100|410,7100,7100|410,7100,7100|410,7100,7100|410,7100,7100|410,7100,7100|410,7100,7100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Y55"/>
  <sheetViews>
    <sheetView topLeftCell="B28" workbookViewId="0">
      <selection activeCell="P49" sqref="P49"/>
    </sheetView>
  </sheetViews>
  <sheetFormatPr defaultColWidth="9" defaultRowHeight="13.5"/>
  <cols>
    <col min="10" max="10" width="10.5" customWidth="1"/>
    <col min="19" max="19" width="9.5" customWidth="1"/>
    <col min="20" max="20" width="10.5" customWidth="1"/>
  </cols>
  <sheetData>
    <row r="1" spans="1:21">
      <c r="A1">
        <v>1</v>
      </c>
      <c r="B1">
        <v>1</v>
      </c>
      <c r="C1">
        <f t="shared" ref="C1:C10" si="0">B1*3</f>
        <v>3</v>
      </c>
      <c r="E1">
        <f t="shared" ref="E1:E10" si="1">100/B1</f>
        <v>100</v>
      </c>
      <c r="F1">
        <v>0</v>
      </c>
      <c r="G1">
        <v>75</v>
      </c>
      <c r="H1">
        <f t="shared" ref="H1:H10" si="2">ROUNDUP(G1*1.5,0)</f>
        <v>113</v>
      </c>
      <c r="J1">
        <f t="shared" ref="J1:J10" si="3">500000*B1</f>
        <v>500000</v>
      </c>
      <c r="K1">
        <f t="shared" ref="K1:K10" si="4">J1*5/1000</f>
        <v>2500</v>
      </c>
      <c r="L1">
        <v>300</v>
      </c>
      <c r="M1">
        <v>450</v>
      </c>
      <c r="N1">
        <v>600</v>
      </c>
      <c r="P1">
        <f t="shared" ref="P1:P10" si="5">AVERAGE(L1:N1)</f>
        <v>450</v>
      </c>
      <c r="Q1">
        <v>2000</v>
      </c>
      <c r="R1">
        <f t="shared" ref="R1:R10" si="6">Q1*3/50</f>
        <v>120</v>
      </c>
      <c r="T1">
        <v>500000</v>
      </c>
      <c r="U1">
        <f t="shared" ref="U1:U10" si="7">T1*5/1000</f>
        <v>2500</v>
      </c>
    </row>
    <row r="2" spans="1:21">
      <c r="A2">
        <v>2</v>
      </c>
      <c r="B2">
        <v>5</v>
      </c>
      <c r="C2">
        <f t="shared" si="0"/>
        <v>15</v>
      </c>
      <c r="E2">
        <f t="shared" si="1"/>
        <v>20</v>
      </c>
      <c r="F2">
        <v>0</v>
      </c>
      <c r="G2">
        <v>60</v>
      </c>
      <c r="H2">
        <f t="shared" si="2"/>
        <v>90</v>
      </c>
      <c r="J2">
        <f t="shared" si="3"/>
        <v>2500000</v>
      </c>
      <c r="K2">
        <f t="shared" si="4"/>
        <v>12500</v>
      </c>
      <c r="L2">
        <f t="shared" ref="L2:L10" si="8">FLOOR((L1*1.1+20),5)</f>
        <v>350</v>
      </c>
      <c r="M2">
        <f t="shared" ref="M2:M10" si="9">FLOOR((M1*1.1+20),5)</f>
        <v>515</v>
      </c>
      <c r="N2">
        <f t="shared" ref="N2:N10" si="10">FLOOR((N1*1.1+20),5)</f>
        <v>680</v>
      </c>
      <c r="P2">
        <f t="shared" si="5"/>
        <v>515</v>
      </c>
      <c r="Q2">
        <v>2200</v>
      </c>
      <c r="R2">
        <f t="shared" si="6"/>
        <v>132</v>
      </c>
      <c r="T2">
        <f>T1*1.5</f>
        <v>750000</v>
      </c>
      <c r="U2">
        <f t="shared" si="7"/>
        <v>3750</v>
      </c>
    </row>
    <row r="3" spans="1:21">
      <c r="A3">
        <v>3</v>
      </c>
      <c r="B3">
        <v>15</v>
      </c>
      <c r="C3">
        <f t="shared" si="0"/>
        <v>45</v>
      </c>
      <c r="E3">
        <f t="shared" si="1"/>
        <v>6.66666666666667</v>
      </c>
      <c r="F3">
        <v>0</v>
      </c>
      <c r="G3">
        <v>48</v>
      </c>
      <c r="H3">
        <f t="shared" si="2"/>
        <v>72</v>
      </c>
      <c r="J3">
        <f t="shared" si="3"/>
        <v>7500000</v>
      </c>
      <c r="K3">
        <f t="shared" si="4"/>
        <v>37500</v>
      </c>
      <c r="L3">
        <f t="shared" si="8"/>
        <v>405</v>
      </c>
      <c r="M3">
        <f t="shared" si="9"/>
        <v>585</v>
      </c>
      <c r="N3">
        <f t="shared" si="10"/>
        <v>765</v>
      </c>
      <c r="P3">
        <f t="shared" si="5"/>
        <v>585</v>
      </c>
      <c r="Q3">
        <v>2400</v>
      </c>
      <c r="R3">
        <f t="shared" si="6"/>
        <v>144</v>
      </c>
      <c r="T3">
        <f>T2*1.5</f>
        <v>1125000</v>
      </c>
      <c r="U3">
        <f t="shared" si="7"/>
        <v>5625</v>
      </c>
    </row>
    <row r="4" spans="1:21">
      <c r="A4">
        <v>4</v>
      </c>
      <c r="B4">
        <v>28</v>
      </c>
      <c r="C4">
        <f t="shared" si="0"/>
        <v>84</v>
      </c>
      <c r="E4">
        <f t="shared" si="1"/>
        <v>3.57142857142857</v>
      </c>
      <c r="F4">
        <v>0</v>
      </c>
      <c r="G4">
        <f t="shared" ref="G4:G10" si="11">ROUNDUP(E4*10,0)</f>
        <v>36</v>
      </c>
      <c r="H4">
        <f t="shared" si="2"/>
        <v>54</v>
      </c>
      <c r="J4">
        <f t="shared" si="3"/>
        <v>14000000</v>
      </c>
      <c r="K4">
        <f t="shared" si="4"/>
        <v>70000</v>
      </c>
      <c r="L4">
        <f t="shared" si="8"/>
        <v>465</v>
      </c>
      <c r="M4">
        <f t="shared" si="9"/>
        <v>660</v>
      </c>
      <c r="N4">
        <f t="shared" si="10"/>
        <v>860</v>
      </c>
      <c r="P4">
        <f t="shared" si="5"/>
        <v>661.666666666667</v>
      </c>
      <c r="Q4">
        <v>2600</v>
      </c>
      <c r="R4">
        <f t="shared" si="6"/>
        <v>156</v>
      </c>
      <c r="T4">
        <f>T3*1.5</f>
        <v>1687500</v>
      </c>
      <c r="U4">
        <f t="shared" si="7"/>
        <v>8437.5</v>
      </c>
    </row>
    <row r="5" spans="1:21">
      <c r="A5">
        <v>5</v>
      </c>
      <c r="B5">
        <f>INT(B4*1.5)</f>
        <v>42</v>
      </c>
      <c r="C5">
        <f t="shared" si="0"/>
        <v>126</v>
      </c>
      <c r="E5">
        <f t="shared" si="1"/>
        <v>2.38095238095238</v>
      </c>
      <c r="F5">
        <v>0</v>
      </c>
      <c r="G5">
        <f t="shared" si="11"/>
        <v>24</v>
      </c>
      <c r="H5">
        <f t="shared" si="2"/>
        <v>36</v>
      </c>
      <c r="J5">
        <f t="shared" si="3"/>
        <v>21000000</v>
      </c>
      <c r="K5">
        <f t="shared" si="4"/>
        <v>105000</v>
      </c>
      <c r="L5">
        <f t="shared" si="8"/>
        <v>530</v>
      </c>
      <c r="M5">
        <f t="shared" si="9"/>
        <v>745</v>
      </c>
      <c r="N5">
        <f t="shared" si="10"/>
        <v>965</v>
      </c>
      <c r="P5">
        <f t="shared" si="5"/>
        <v>746.666666666667</v>
      </c>
      <c r="Q5">
        <v>2800</v>
      </c>
      <c r="R5">
        <f t="shared" si="6"/>
        <v>168</v>
      </c>
      <c r="T5">
        <f>T4*1.5</f>
        <v>2531250</v>
      </c>
      <c r="U5">
        <f t="shared" si="7"/>
        <v>12656.25</v>
      </c>
    </row>
    <row r="6" spans="1:21">
      <c r="A6">
        <v>6</v>
      </c>
      <c r="B6">
        <f>INT(B5*1.4)</f>
        <v>58</v>
      </c>
      <c r="C6">
        <f t="shared" si="0"/>
        <v>174</v>
      </c>
      <c r="E6">
        <f t="shared" si="1"/>
        <v>1.72413793103448</v>
      </c>
      <c r="F6">
        <v>0</v>
      </c>
      <c r="G6">
        <f t="shared" si="11"/>
        <v>18</v>
      </c>
      <c r="H6">
        <f t="shared" si="2"/>
        <v>27</v>
      </c>
      <c r="J6">
        <f t="shared" si="3"/>
        <v>29000000</v>
      </c>
      <c r="K6">
        <f t="shared" si="4"/>
        <v>145000</v>
      </c>
      <c r="L6">
        <f t="shared" si="8"/>
        <v>600</v>
      </c>
      <c r="M6">
        <f t="shared" si="9"/>
        <v>835</v>
      </c>
      <c r="N6">
        <f t="shared" si="10"/>
        <v>1080</v>
      </c>
      <c r="P6">
        <f t="shared" si="5"/>
        <v>838.333333333333</v>
      </c>
      <c r="Q6">
        <v>3000</v>
      </c>
      <c r="R6">
        <f t="shared" si="6"/>
        <v>180</v>
      </c>
      <c r="T6">
        <f>T5*1.45</f>
        <v>3670312.5</v>
      </c>
      <c r="U6">
        <f t="shared" si="7"/>
        <v>18351.5625</v>
      </c>
    </row>
    <row r="7" spans="1:21">
      <c r="A7">
        <v>7</v>
      </c>
      <c r="B7">
        <f>INT(B6*1.4)</f>
        <v>81</v>
      </c>
      <c r="C7">
        <f t="shared" si="0"/>
        <v>243</v>
      </c>
      <c r="E7">
        <f t="shared" si="1"/>
        <v>1.23456790123457</v>
      </c>
      <c r="F7">
        <v>0</v>
      </c>
      <c r="G7">
        <f t="shared" si="11"/>
        <v>13</v>
      </c>
      <c r="H7">
        <f t="shared" si="2"/>
        <v>20</v>
      </c>
      <c r="J7">
        <f t="shared" si="3"/>
        <v>40500000</v>
      </c>
      <c r="K7">
        <f t="shared" si="4"/>
        <v>202500</v>
      </c>
      <c r="L7">
        <f t="shared" si="8"/>
        <v>680</v>
      </c>
      <c r="M7">
        <f t="shared" si="9"/>
        <v>935</v>
      </c>
      <c r="N7">
        <f t="shared" si="10"/>
        <v>1205</v>
      </c>
      <c r="P7">
        <f t="shared" si="5"/>
        <v>940</v>
      </c>
      <c r="Q7">
        <v>3200</v>
      </c>
      <c r="R7">
        <f t="shared" si="6"/>
        <v>192</v>
      </c>
      <c r="T7">
        <f>T6*1.4</f>
        <v>5138437.5</v>
      </c>
      <c r="U7">
        <f t="shared" si="7"/>
        <v>25692.1875</v>
      </c>
    </row>
    <row r="8" spans="1:21">
      <c r="A8">
        <v>8</v>
      </c>
      <c r="B8">
        <f>INT(B7*1.4)</f>
        <v>113</v>
      </c>
      <c r="C8">
        <f t="shared" si="0"/>
        <v>339</v>
      </c>
      <c r="D8">
        <f>50*5*7</f>
        <v>1750</v>
      </c>
      <c r="E8">
        <f t="shared" si="1"/>
        <v>0.884955752212389</v>
      </c>
      <c r="F8">
        <v>0</v>
      </c>
      <c r="G8">
        <f t="shared" si="11"/>
        <v>9</v>
      </c>
      <c r="H8">
        <f t="shared" si="2"/>
        <v>14</v>
      </c>
      <c r="J8">
        <f t="shared" si="3"/>
        <v>56500000</v>
      </c>
      <c r="K8">
        <f t="shared" si="4"/>
        <v>282500</v>
      </c>
      <c r="L8">
        <f t="shared" si="8"/>
        <v>765</v>
      </c>
      <c r="M8">
        <f t="shared" si="9"/>
        <v>1045</v>
      </c>
      <c r="N8">
        <f t="shared" si="10"/>
        <v>1345</v>
      </c>
      <c r="P8">
        <f t="shared" si="5"/>
        <v>1051.66666666667</v>
      </c>
      <c r="Q8">
        <v>3400</v>
      </c>
      <c r="R8">
        <f t="shared" si="6"/>
        <v>204</v>
      </c>
      <c r="T8">
        <f>T7*1.35</f>
        <v>6936890.625</v>
      </c>
      <c r="U8">
        <f t="shared" si="7"/>
        <v>34684.453125</v>
      </c>
    </row>
    <row r="9" spans="1:21">
      <c r="A9">
        <v>9</v>
      </c>
      <c r="B9">
        <f>INT(B8*1.4)</f>
        <v>158</v>
      </c>
      <c r="C9">
        <f t="shared" si="0"/>
        <v>474</v>
      </c>
      <c r="E9">
        <f t="shared" si="1"/>
        <v>0.632911392405063</v>
      </c>
      <c r="F9">
        <v>0</v>
      </c>
      <c r="G9">
        <f t="shared" si="11"/>
        <v>7</v>
      </c>
      <c r="H9">
        <f t="shared" si="2"/>
        <v>11</v>
      </c>
      <c r="J9">
        <f t="shared" si="3"/>
        <v>79000000</v>
      </c>
      <c r="K9">
        <f t="shared" si="4"/>
        <v>395000</v>
      </c>
      <c r="L9">
        <f t="shared" si="8"/>
        <v>860</v>
      </c>
      <c r="M9">
        <f t="shared" si="9"/>
        <v>1165</v>
      </c>
      <c r="N9">
        <f t="shared" si="10"/>
        <v>1495</v>
      </c>
      <c r="P9">
        <f t="shared" si="5"/>
        <v>1173.33333333333</v>
      </c>
      <c r="Q9">
        <v>3600</v>
      </c>
      <c r="R9">
        <f t="shared" si="6"/>
        <v>216</v>
      </c>
      <c r="T9">
        <f>T8*1.3</f>
        <v>9017957.8125</v>
      </c>
      <c r="U9">
        <f t="shared" si="7"/>
        <v>45089.7890625</v>
      </c>
    </row>
    <row r="10" spans="1:21">
      <c r="A10">
        <v>10</v>
      </c>
      <c r="B10">
        <f>INT(B9*1.4)</f>
        <v>221</v>
      </c>
      <c r="C10">
        <f t="shared" si="0"/>
        <v>663</v>
      </c>
      <c r="E10">
        <f t="shared" si="1"/>
        <v>0.452488687782805</v>
      </c>
      <c r="F10">
        <v>0</v>
      </c>
      <c r="G10">
        <f t="shared" si="11"/>
        <v>5</v>
      </c>
      <c r="H10">
        <f t="shared" si="2"/>
        <v>8</v>
      </c>
      <c r="J10">
        <f t="shared" si="3"/>
        <v>110500000</v>
      </c>
      <c r="K10">
        <f t="shared" si="4"/>
        <v>552500</v>
      </c>
      <c r="L10">
        <f t="shared" si="8"/>
        <v>965</v>
      </c>
      <c r="M10">
        <f t="shared" si="9"/>
        <v>1300</v>
      </c>
      <c r="N10">
        <f t="shared" si="10"/>
        <v>1660</v>
      </c>
      <c r="P10">
        <f t="shared" si="5"/>
        <v>1308.33333333333</v>
      </c>
      <c r="Q10">
        <v>3800</v>
      </c>
      <c r="R10">
        <f t="shared" si="6"/>
        <v>228</v>
      </c>
      <c r="T10">
        <f>T9*1.3</f>
        <v>11723345.15625</v>
      </c>
      <c r="U10">
        <f t="shared" si="7"/>
        <v>58616.72578125</v>
      </c>
    </row>
    <row r="11" spans="3:16">
      <c r="C11">
        <f>SUM(C1:C10)</f>
        <v>2166</v>
      </c>
      <c r="P11">
        <f>SUM(P1:P10)/10</f>
        <v>827</v>
      </c>
    </row>
    <row r="12" spans="16:16">
      <c r="P12">
        <f>SUM(P1:P5)/5</f>
        <v>591.666666666667</v>
      </c>
    </row>
    <row r="19" spans="15:25">
      <c r="O19">
        <v>1</v>
      </c>
      <c r="P19">
        <f t="shared" ref="P19:P28" si="12">6000*2*6*5*O19</f>
        <v>360000</v>
      </c>
      <c r="Q19">
        <f t="shared" ref="Q19:Q28" si="13">P19*5/1000</f>
        <v>1800</v>
      </c>
      <c r="R19">
        <v>34887</v>
      </c>
      <c r="S19">
        <f t="shared" ref="S19:S28" si="14">INT(R19*O19*1.5)</f>
        <v>52330</v>
      </c>
      <c r="T19">
        <f>S19*50/1000</f>
        <v>2616.5</v>
      </c>
      <c r="U19">
        <v>39156</v>
      </c>
      <c r="V19">
        <f t="shared" ref="V19:V28" si="15">U19*2*O19</f>
        <v>78312</v>
      </c>
      <c r="W19">
        <v>36447</v>
      </c>
      <c r="X19">
        <f t="shared" ref="X19:X28" si="16">INT(W19*O19*1.5)</f>
        <v>54670</v>
      </c>
      <c r="Y19">
        <f>X19*50/1000</f>
        <v>2733.5</v>
      </c>
    </row>
    <row r="20" spans="15:25">
      <c r="O20">
        <v>5</v>
      </c>
      <c r="P20">
        <f t="shared" si="12"/>
        <v>1800000</v>
      </c>
      <c r="Q20">
        <f t="shared" si="13"/>
        <v>9000</v>
      </c>
      <c r="R20">
        <v>34887</v>
      </c>
      <c r="S20">
        <f t="shared" si="14"/>
        <v>261652</v>
      </c>
      <c r="T20">
        <f>S20*15/1000</f>
        <v>3924.78</v>
      </c>
      <c r="U20">
        <v>39156</v>
      </c>
      <c r="V20">
        <f t="shared" si="15"/>
        <v>391560</v>
      </c>
      <c r="W20">
        <v>36447</v>
      </c>
      <c r="X20">
        <f t="shared" si="16"/>
        <v>273352</v>
      </c>
      <c r="Y20">
        <f>X20*15/1000</f>
        <v>4100.28</v>
      </c>
    </row>
    <row r="21" spans="15:25">
      <c r="O21">
        <v>15</v>
      </c>
      <c r="P21">
        <f t="shared" si="12"/>
        <v>5400000</v>
      </c>
      <c r="Q21">
        <f t="shared" si="13"/>
        <v>27000</v>
      </c>
      <c r="R21">
        <v>34887</v>
      </c>
      <c r="S21">
        <f t="shared" si="14"/>
        <v>784957</v>
      </c>
      <c r="T21">
        <f>S21*7/1000</f>
        <v>5494.699</v>
      </c>
      <c r="U21">
        <v>39156</v>
      </c>
      <c r="V21">
        <f t="shared" si="15"/>
        <v>1174680</v>
      </c>
      <c r="W21">
        <v>36447</v>
      </c>
      <c r="X21">
        <f t="shared" si="16"/>
        <v>820057</v>
      </c>
      <c r="Y21">
        <f>X21*7/1000</f>
        <v>5740.399</v>
      </c>
    </row>
    <row r="22" spans="15:25">
      <c r="O22">
        <v>28</v>
      </c>
      <c r="P22">
        <f t="shared" si="12"/>
        <v>10080000</v>
      </c>
      <c r="Q22">
        <f t="shared" si="13"/>
        <v>50400</v>
      </c>
      <c r="R22">
        <v>34887</v>
      </c>
      <c r="S22">
        <f t="shared" si="14"/>
        <v>1465254</v>
      </c>
      <c r="T22">
        <f t="shared" ref="T22:T28" si="17">S22*5/1000</f>
        <v>7326.27</v>
      </c>
      <c r="U22">
        <v>39156</v>
      </c>
      <c r="V22">
        <f t="shared" si="15"/>
        <v>2192736</v>
      </c>
      <c r="W22">
        <v>36447</v>
      </c>
      <c r="X22">
        <f t="shared" si="16"/>
        <v>1530774</v>
      </c>
      <c r="Y22">
        <f>X22*5/1000</f>
        <v>7653.87</v>
      </c>
    </row>
    <row r="23" spans="15:25">
      <c r="O23">
        <f>INT(O22*1.5)</f>
        <v>42</v>
      </c>
      <c r="P23">
        <f t="shared" si="12"/>
        <v>15120000</v>
      </c>
      <c r="Q23">
        <f t="shared" si="13"/>
        <v>75600</v>
      </c>
      <c r="R23">
        <v>34887</v>
      </c>
      <c r="S23">
        <f t="shared" si="14"/>
        <v>2197881</v>
      </c>
      <c r="T23">
        <f t="shared" si="17"/>
        <v>10989.405</v>
      </c>
      <c r="U23">
        <v>39156</v>
      </c>
      <c r="V23">
        <f t="shared" si="15"/>
        <v>3289104</v>
      </c>
      <c r="W23">
        <v>36447</v>
      </c>
      <c r="X23">
        <f t="shared" si="16"/>
        <v>2296161</v>
      </c>
      <c r="Y23">
        <f>X23*5/1000</f>
        <v>11480.805</v>
      </c>
    </row>
    <row r="24" spans="15:25">
      <c r="O24">
        <f>INT(O23*1.4)</f>
        <v>58</v>
      </c>
      <c r="P24">
        <f t="shared" si="12"/>
        <v>20880000</v>
      </c>
      <c r="Q24">
        <f t="shared" si="13"/>
        <v>104400</v>
      </c>
      <c r="R24">
        <v>34887</v>
      </c>
      <c r="S24">
        <f t="shared" si="14"/>
        <v>3035169</v>
      </c>
      <c r="T24">
        <f t="shared" si="17"/>
        <v>15175.845</v>
      </c>
      <c r="U24">
        <v>39156</v>
      </c>
      <c r="V24">
        <f t="shared" si="15"/>
        <v>4542096</v>
      </c>
      <c r="W24">
        <v>36447</v>
      </c>
      <c r="X24">
        <f t="shared" si="16"/>
        <v>3170889</v>
      </c>
      <c r="Y24">
        <f>X24*5/1000</f>
        <v>15854.445</v>
      </c>
    </row>
    <row r="25" spans="4:25">
      <c r="D25" t="str">
        <f>I25&amp;"|"&amp;J25</f>
        <v>2|20</v>
      </c>
      <c r="E25">
        <f>F25*100*0.4</f>
        <v>4000</v>
      </c>
      <c r="F25" s="1">
        <v>100</v>
      </c>
      <c r="G25">
        <f>F25*0.3</f>
        <v>30</v>
      </c>
      <c r="H25" s="2">
        <f>G25/10</f>
        <v>3</v>
      </c>
      <c r="I25">
        <v>2</v>
      </c>
      <c r="J25">
        <v>20</v>
      </c>
      <c r="K25">
        <v>0.945</v>
      </c>
      <c r="L25">
        <f>1-K25</f>
        <v>0.055</v>
      </c>
      <c r="M25">
        <f>I25*K25+J25*L25</f>
        <v>2.99</v>
      </c>
      <c r="N25" t="str">
        <f>"1000|"&amp;L25*1000</f>
        <v>1000|55</v>
      </c>
      <c r="O25">
        <f>INT(O24*1.4)</f>
        <v>81</v>
      </c>
      <c r="P25">
        <f t="shared" si="12"/>
        <v>29160000</v>
      </c>
      <c r="Q25">
        <f t="shared" si="13"/>
        <v>145800</v>
      </c>
      <c r="R25">
        <v>34887</v>
      </c>
      <c r="S25">
        <f t="shared" si="14"/>
        <v>4238770</v>
      </c>
      <c r="T25">
        <f t="shared" si="17"/>
        <v>21193.85</v>
      </c>
      <c r="U25">
        <v>39156</v>
      </c>
      <c r="V25">
        <f t="shared" si="15"/>
        <v>6343272</v>
      </c>
      <c r="W25">
        <v>36447</v>
      </c>
      <c r="X25">
        <f t="shared" si="16"/>
        <v>4428310</v>
      </c>
      <c r="Y25">
        <f>X25*4/1000</f>
        <v>17713.24</v>
      </c>
    </row>
    <row r="26" spans="4:25">
      <c r="D26" t="str">
        <f t="shared" ref="D26:D29" si="18">I26&amp;"|"&amp;J26</f>
        <v>5|25</v>
      </c>
      <c r="E26">
        <f t="shared" ref="E26:E29" si="19">F26*100*0.4</f>
        <v>8000</v>
      </c>
      <c r="F26" s="1">
        <v>200</v>
      </c>
      <c r="G26">
        <f t="shared" ref="G26:G29" si="20">F26*0.3</f>
        <v>60</v>
      </c>
      <c r="H26" s="2">
        <f t="shared" ref="H26:H29" si="21">G26/10</f>
        <v>6</v>
      </c>
      <c r="I26">
        <v>5</v>
      </c>
      <c r="J26">
        <v>25</v>
      </c>
      <c r="K26">
        <v>0.95</v>
      </c>
      <c r="L26">
        <f t="shared" ref="L26:L29" si="22">1-K26</f>
        <v>0.05</v>
      </c>
      <c r="M26">
        <f t="shared" ref="M26:M29" si="23">I26*K26+J26*L26</f>
        <v>6</v>
      </c>
      <c r="N26" t="str">
        <f t="shared" ref="N26:N29" si="24">"1000|"&amp;L26*1000</f>
        <v>1000|50</v>
      </c>
      <c r="O26">
        <f>INT(O25*1.4)</f>
        <v>113</v>
      </c>
      <c r="P26">
        <f t="shared" si="12"/>
        <v>40680000</v>
      </c>
      <c r="Q26">
        <f t="shared" si="13"/>
        <v>203400</v>
      </c>
      <c r="R26">
        <v>34887</v>
      </c>
      <c r="S26">
        <f t="shared" si="14"/>
        <v>5913346</v>
      </c>
      <c r="T26">
        <f t="shared" si="17"/>
        <v>29566.73</v>
      </c>
      <c r="U26">
        <v>39156</v>
      </c>
      <c r="V26">
        <f t="shared" si="15"/>
        <v>8849256</v>
      </c>
      <c r="W26">
        <v>36447</v>
      </c>
      <c r="X26">
        <f t="shared" si="16"/>
        <v>6177766</v>
      </c>
      <c r="Y26">
        <f>X26*4/1000</f>
        <v>24711.064</v>
      </c>
    </row>
    <row r="27" spans="4:25">
      <c r="D27" t="str">
        <f t="shared" si="18"/>
        <v>6|40</v>
      </c>
      <c r="E27">
        <f t="shared" si="19"/>
        <v>12000</v>
      </c>
      <c r="F27" s="1">
        <v>300</v>
      </c>
      <c r="G27">
        <f t="shared" si="20"/>
        <v>90</v>
      </c>
      <c r="H27" s="2">
        <f t="shared" si="21"/>
        <v>9</v>
      </c>
      <c r="I27">
        <v>6</v>
      </c>
      <c r="J27">
        <v>40</v>
      </c>
      <c r="K27">
        <v>0.91</v>
      </c>
      <c r="L27">
        <f t="shared" si="22"/>
        <v>0.09</v>
      </c>
      <c r="M27">
        <f t="shared" si="23"/>
        <v>9.06</v>
      </c>
      <c r="N27" t="str">
        <f t="shared" si="24"/>
        <v>1000|90</v>
      </c>
      <c r="O27">
        <f>INT(O26*1.4)</f>
        <v>158</v>
      </c>
      <c r="P27">
        <f t="shared" si="12"/>
        <v>56880000</v>
      </c>
      <c r="Q27">
        <f t="shared" si="13"/>
        <v>284400</v>
      </c>
      <c r="R27">
        <v>34887</v>
      </c>
      <c r="S27">
        <f t="shared" si="14"/>
        <v>8268219</v>
      </c>
      <c r="T27">
        <f t="shared" si="17"/>
        <v>41341.095</v>
      </c>
      <c r="U27">
        <v>39156</v>
      </c>
      <c r="V27">
        <f t="shared" si="15"/>
        <v>12373296</v>
      </c>
      <c r="W27">
        <v>36447</v>
      </c>
      <c r="X27">
        <f t="shared" si="16"/>
        <v>8637939</v>
      </c>
      <c r="Y27">
        <f>X27*4/1000</f>
        <v>34551.756</v>
      </c>
    </row>
    <row r="28" spans="4:25">
      <c r="D28" t="str">
        <f t="shared" si="18"/>
        <v>8|60</v>
      </c>
      <c r="E28">
        <f t="shared" si="19"/>
        <v>16000</v>
      </c>
      <c r="F28" s="1">
        <v>400</v>
      </c>
      <c r="G28">
        <f t="shared" si="20"/>
        <v>120</v>
      </c>
      <c r="H28" s="2">
        <f t="shared" si="21"/>
        <v>12</v>
      </c>
      <c r="I28">
        <v>8</v>
      </c>
      <c r="J28">
        <v>60</v>
      </c>
      <c r="K28">
        <v>0.923</v>
      </c>
      <c r="L28">
        <f t="shared" si="22"/>
        <v>0.077</v>
      </c>
      <c r="M28">
        <f t="shared" si="23"/>
        <v>12.004</v>
      </c>
      <c r="N28" t="str">
        <f t="shared" si="24"/>
        <v>1000|77</v>
      </c>
      <c r="O28">
        <f>INT(O27*1.4)</f>
        <v>221</v>
      </c>
      <c r="P28">
        <f t="shared" si="12"/>
        <v>79560000</v>
      </c>
      <c r="Q28">
        <f t="shared" si="13"/>
        <v>397800</v>
      </c>
      <c r="R28">
        <v>34887</v>
      </c>
      <c r="S28">
        <f t="shared" si="14"/>
        <v>11565040</v>
      </c>
      <c r="T28">
        <f t="shared" si="17"/>
        <v>57825.2</v>
      </c>
      <c r="U28">
        <v>39156</v>
      </c>
      <c r="V28">
        <f t="shared" si="15"/>
        <v>17306952</v>
      </c>
      <c r="W28">
        <v>36447</v>
      </c>
      <c r="X28">
        <f t="shared" si="16"/>
        <v>12082180</v>
      </c>
      <c r="Y28">
        <f>X28*4/1000</f>
        <v>48328.72</v>
      </c>
    </row>
    <row r="29" spans="4:14">
      <c r="D29" t="str">
        <f t="shared" si="18"/>
        <v>10|100</v>
      </c>
      <c r="E29">
        <f t="shared" si="19"/>
        <v>20000</v>
      </c>
      <c r="F29" s="1">
        <v>500</v>
      </c>
      <c r="G29">
        <f t="shared" si="20"/>
        <v>150</v>
      </c>
      <c r="H29" s="2">
        <f t="shared" si="21"/>
        <v>15</v>
      </c>
      <c r="I29">
        <v>10</v>
      </c>
      <c r="J29">
        <v>100</v>
      </c>
      <c r="K29">
        <v>0.945</v>
      </c>
      <c r="L29">
        <f t="shared" si="22"/>
        <v>0.055</v>
      </c>
      <c r="M29">
        <f t="shared" si="23"/>
        <v>14.95</v>
      </c>
      <c r="N29" t="str">
        <f t="shared" si="24"/>
        <v>1000|55</v>
      </c>
    </row>
    <row r="32" spans="4:14">
      <c r="D32" t="str">
        <f>I32&amp;"|"&amp;J32</f>
        <v>2|20</v>
      </c>
      <c r="E32">
        <f>F32*100*0.4</f>
        <v>8000</v>
      </c>
      <c r="F32" s="1">
        <v>200</v>
      </c>
      <c r="G32">
        <f>F32*0.3</f>
        <v>60</v>
      </c>
      <c r="H32" s="2">
        <f>G32/10</f>
        <v>6</v>
      </c>
      <c r="I32">
        <v>2</v>
      </c>
      <c r="J32">
        <v>20</v>
      </c>
      <c r="K32">
        <v>0.945</v>
      </c>
      <c r="L32">
        <f>1-K32</f>
        <v>0.055</v>
      </c>
      <c r="M32">
        <f>I32*K32+J32*L32</f>
        <v>2.99</v>
      </c>
      <c r="N32" t="str">
        <f>"1000|"&amp;L32*1000</f>
        <v>1000|55</v>
      </c>
    </row>
    <row r="33" spans="4:14">
      <c r="D33" t="str">
        <f t="shared" ref="D33:D36" si="25">I33&amp;"|"&amp;J33</f>
        <v>5|25</v>
      </c>
      <c r="E33">
        <f t="shared" ref="E33:E36" si="26">F33*100*0.4</f>
        <v>16000</v>
      </c>
      <c r="F33" s="1">
        <v>400</v>
      </c>
      <c r="G33">
        <f t="shared" ref="G33:G36" si="27">F33*0.3</f>
        <v>120</v>
      </c>
      <c r="H33" s="2">
        <f t="shared" ref="H33:H36" si="28">G33/10</f>
        <v>12</v>
      </c>
      <c r="I33">
        <v>5</v>
      </c>
      <c r="J33">
        <v>25</v>
      </c>
      <c r="K33">
        <v>0.95</v>
      </c>
      <c r="L33">
        <f t="shared" ref="L33:L36" si="29">1-K33</f>
        <v>0.05</v>
      </c>
      <c r="M33">
        <f t="shared" ref="M33:M36" si="30">I33*K33+J33*L33</f>
        <v>6</v>
      </c>
      <c r="N33" t="str">
        <f t="shared" ref="N33:N36" si="31">"1000|"&amp;L33*1000</f>
        <v>1000|50</v>
      </c>
    </row>
    <row r="34" spans="4:14">
      <c r="D34" t="str">
        <f t="shared" si="25"/>
        <v>6|40</v>
      </c>
      <c r="E34">
        <f t="shared" si="26"/>
        <v>24000</v>
      </c>
      <c r="F34" s="1">
        <v>600</v>
      </c>
      <c r="G34">
        <f t="shared" si="27"/>
        <v>180</v>
      </c>
      <c r="H34" s="2">
        <f t="shared" si="28"/>
        <v>18</v>
      </c>
      <c r="I34">
        <v>6</v>
      </c>
      <c r="J34">
        <v>40</v>
      </c>
      <c r="K34">
        <v>0.91</v>
      </c>
      <c r="L34">
        <f t="shared" si="29"/>
        <v>0.09</v>
      </c>
      <c r="M34">
        <f t="shared" si="30"/>
        <v>9.06</v>
      </c>
      <c r="N34" t="str">
        <f t="shared" si="31"/>
        <v>1000|90</v>
      </c>
    </row>
    <row r="35" spans="4:14">
      <c r="D35" t="str">
        <f t="shared" si="25"/>
        <v>8|60</v>
      </c>
      <c r="E35">
        <f t="shared" si="26"/>
        <v>32000</v>
      </c>
      <c r="F35" s="1">
        <v>800</v>
      </c>
      <c r="G35">
        <f t="shared" si="27"/>
        <v>240</v>
      </c>
      <c r="H35" s="2">
        <f t="shared" si="28"/>
        <v>24</v>
      </c>
      <c r="I35">
        <v>8</v>
      </c>
      <c r="J35">
        <v>60</v>
      </c>
      <c r="K35">
        <v>0.923</v>
      </c>
      <c r="L35">
        <f t="shared" si="29"/>
        <v>0.077</v>
      </c>
      <c r="M35">
        <f t="shared" si="30"/>
        <v>12.004</v>
      </c>
      <c r="N35" t="str">
        <f t="shared" si="31"/>
        <v>1000|77</v>
      </c>
    </row>
    <row r="36" spans="4:14">
      <c r="D36" t="str">
        <f t="shared" si="25"/>
        <v>10|100</v>
      </c>
      <c r="E36">
        <f t="shared" si="26"/>
        <v>40000</v>
      </c>
      <c r="F36" s="1">
        <v>1000</v>
      </c>
      <c r="G36">
        <f t="shared" si="27"/>
        <v>300</v>
      </c>
      <c r="H36" s="2">
        <f t="shared" si="28"/>
        <v>30</v>
      </c>
      <c r="I36">
        <v>10</v>
      </c>
      <c r="J36">
        <v>100</v>
      </c>
      <c r="K36">
        <v>0.945</v>
      </c>
      <c r="L36">
        <f t="shared" si="29"/>
        <v>0.055</v>
      </c>
      <c r="M36">
        <f t="shared" si="30"/>
        <v>14.95</v>
      </c>
      <c r="N36" t="str">
        <f t="shared" si="31"/>
        <v>1000|55</v>
      </c>
    </row>
    <row r="46" ht="16.5" spans="9:14">
      <c r="I46" s="3">
        <v>6</v>
      </c>
      <c r="J46">
        <f>I46*10</f>
        <v>60</v>
      </c>
      <c r="K46">
        <f>J46*0.1</f>
        <v>6</v>
      </c>
      <c r="L46">
        <f>K46/50</f>
        <v>0.12</v>
      </c>
      <c r="M46">
        <f>L46*100</f>
        <v>12</v>
      </c>
      <c r="N46">
        <f>FLOOR(M46,5)</f>
        <v>10</v>
      </c>
    </row>
    <row r="47" ht="16.5" spans="9:14">
      <c r="I47" s="3">
        <v>28</v>
      </c>
      <c r="J47">
        <f t="shared" ref="J47:J55" si="32">I47*10</f>
        <v>280</v>
      </c>
      <c r="K47">
        <f t="shared" ref="K47:K55" si="33">J47*0.1</f>
        <v>28</v>
      </c>
      <c r="L47">
        <f t="shared" ref="L47:L55" si="34">K47/50</f>
        <v>0.56</v>
      </c>
      <c r="M47">
        <f t="shared" ref="M47:M55" si="35">L47*100</f>
        <v>56</v>
      </c>
      <c r="N47">
        <f t="shared" ref="N47:N55" si="36">FLOOR(M47,5)</f>
        <v>55</v>
      </c>
    </row>
    <row r="48" ht="16.5" spans="9:14">
      <c r="I48" s="3">
        <v>30</v>
      </c>
      <c r="J48">
        <f t="shared" si="32"/>
        <v>300</v>
      </c>
      <c r="K48">
        <f t="shared" si="33"/>
        <v>30</v>
      </c>
      <c r="L48">
        <f t="shared" si="34"/>
        <v>0.6</v>
      </c>
      <c r="M48">
        <f t="shared" si="35"/>
        <v>60</v>
      </c>
      <c r="N48">
        <f t="shared" si="36"/>
        <v>60</v>
      </c>
    </row>
    <row r="49" ht="16.5" spans="9:14">
      <c r="I49" s="3">
        <v>40</v>
      </c>
      <c r="J49">
        <f t="shared" si="32"/>
        <v>400</v>
      </c>
      <c r="K49">
        <f t="shared" si="33"/>
        <v>40</v>
      </c>
      <c r="L49">
        <f t="shared" si="34"/>
        <v>0.8</v>
      </c>
      <c r="M49">
        <f t="shared" si="35"/>
        <v>80</v>
      </c>
      <c r="N49">
        <f t="shared" si="36"/>
        <v>80</v>
      </c>
    </row>
    <row r="50" ht="16.5" spans="9:14">
      <c r="I50" s="3">
        <v>68</v>
      </c>
      <c r="J50">
        <f t="shared" si="32"/>
        <v>680</v>
      </c>
      <c r="K50">
        <f t="shared" si="33"/>
        <v>68</v>
      </c>
      <c r="L50">
        <f t="shared" si="34"/>
        <v>1.36</v>
      </c>
      <c r="M50">
        <f t="shared" si="35"/>
        <v>136</v>
      </c>
      <c r="N50">
        <f t="shared" si="36"/>
        <v>135</v>
      </c>
    </row>
    <row r="51" ht="16.5" spans="9:14">
      <c r="I51" s="3">
        <v>98</v>
      </c>
      <c r="J51">
        <f t="shared" si="32"/>
        <v>980</v>
      </c>
      <c r="K51">
        <f t="shared" si="33"/>
        <v>98</v>
      </c>
      <c r="L51">
        <f t="shared" si="34"/>
        <v>1.96</v>
      </c>
      <c r="M51">
        <f t="shared" si="35"/>
        <v>196</v>
      </c>
      <c r="N51">
        <f t="shared" si="36"/>
        <v>195</v>
      </c>
    </row>
    <row r="52" ht="16.5" spans="9:14">
      <c r="I52" s="3">
        <v>128</v>
      </c>
      <c r="J52">
        <f t="shared" si="32"/>
        <v>1280</v>
      </c>
      <c r="K52">
        <f t="shared" si="33"/>
        <v>128</v>
      </c>
      <c r="L52">
        <f t="shared" si="34"/>
        <v>2.56</v>
      </c>
      <c r="M52">
        <f t="shared" si="35"/>
        <v>256</v>
      </c>
      <c r="N52">
        <f t="shared" si="36"/>
        <v>255</v>
      </c>
    </row>
    <row r="53" ht="16.5" spans="9:14">
      <c r="I53" s="3">
        <v>198</v>
      </c>
      <c r="J53">
        <f t="shared" si="32"/>
        <v>1980</v>
      </c>
      <c r="K53">
        <f t="shared" si="33"/>
        <v>198</v>
      </c>
      <c r="L53">
        <f t="shared" si="34"/>
        <v>3.96</v>
      </c>
      <c r="M53">
        <f t="shared" si="35"/>
        <v>396</v>
      </c>
      <c r="N53">
        <f t="shared" si="36"/>
        <v>395</v>
      </c>
    </row>
    <row r="54" ht="16.5" spans="9:14">
      <c r="I54" s="3">
        <v>328</v>
      </c>
      <c r="J54">
        <f t="shared" si="32"/>
        <v>3280</v>
      </c>
      <c r="K54">
        <f t="shared" si="33"/>
        <v>328</v>
      </c>
      <c r="L54">
        <f t="shared" si="34"/>
        <v>6.56</v>
      </c>
      <c r="M54">
        <f t="shared" si="35"/>
        <v>656</v>
      </c>
      <c r="N54">
        <f t="shared" si="36"/>
        <v>655</v>
      </c>
    </row>
    <row r="55" ht="16.5" spans="9:14">
      <c r="I55" s="3">
        <v>648</v>
      </c>
      <c r="J55">
        <f t="shared" si="32"/>
        <v>6480</v>
      </c>
      <c r="K55">
        <f t="shared" si="33"/>
        <v>648</v>
      </c>
      <c r="L55">
        <f t="shared" si="34"/>
        <v>12.96</v>
      </c>
      <c r="M55">
        <f t="shared" si="35"/>
        <v>1296</v>
      </c>
      <c r="N55">
        <f t="shared" si="36"/>
        <v>1295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spray Kim</dc:creator>
  <cp:lastModifiedBy>꧁狐狸꧂</cp:lastModifiedBy>
  <dcterms:created xsi:type="dcterms:W3CDTF">2020-02-23T07:46:00Z</dcterms:created>
  <dcterms:modified xsi:type="dcterms:W3CDTF">2022-05-06T04:31:23Z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A55F6015D9B0474182318621C15B922A</vt:lpwstr>
  </property>
  <property fmtid="{D5CDD505-2E9C-101B-9397-08002B2CF9AE}" pid="3" name="KSOProductBuildVer">
    <vt:lpwstr>2052-11.1.0.11691</vt:lpwstr>
  </property>
</Properties>
</file>