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800" windowHeight="12165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C45" i="3" l="1"/>
  <c r="C46" i="3"/>
  <c r="C47" i="3" s="1"/>
  <c r="C48" i="3" s="1"/>
  <c r="C49" i="3" s="1"/>
  <c r="C50" i="3"/>
  <c r="C51" i="3" s="1"/>
  <c r="C52" i="3" s="1"/>
  <c r="C53" i="3" s="1"/>
  <c r="C54" i="3" s="1"/>
  <c r="C55" i="3" s="1"/>
  <c r="C56" i="3" s="1"/>
  <c r="C57" i="3" s="1"/>
  <c r="C58" i="3" s="1"/>
  <c r="C41" i="3" l="1"/>
  <c r="M53" i="3"/>
  <c r="N53" i="3"/>
  <c r="O53" i="3"/>
  <c r="P53" i="3"/>
  <c r="Q53" i="3"/>
  <c r="R53" i="3"/>
  <c r="S53" i="3"/>
  <c r="T53" i="3"/>
  <c r="U53" i="3"/>
  <c r="V53" i="3"/>
  <c r="M54" i="3"/>
  <c r="N54" i="3"/>
  <c r="O54" i="3"/>
  <c r="P54" i="3"/>
  <c r="Q54" i="3"/>
  <c r="R54" i="3"/>
  <c r="S54" i="3"/>
  <c r="T54" i="3"/>
  <c r="U54" i="3"/>
  <c r="V54" i="3"/>
  <c r="M55" i="3"/>
  <c r="N55" i="3"/>
  <c r="O55" i="3"/>
  <c r="P55" i="3"/>
  <c r="Q55" i="3"/>
  <c r="R55" i="3"/>
  <c r="S55" i="3"/>
  <c r="T55" i="3"/>
  <c r="U55" i="3"/>
  <c r="V55" i="3"/>
  <c r="M56" i="3"/>
  <c r="N56" i="3"/>
  <c r="O56" i="3"/>
  <c r="P56" i="3"/>
  <c r="Q56" i="3"/>
  <c r="R56" i="3"/>
  <c r="S56" i="3"/>
  <c r="T56" i="3"/>
  <c r="U56" i="3"/>
  <c r="V56" i="3"/>
  <c r="M57" i="3"/>
  <c r="N57" i="3"/>
  <c r="O57" i="3"/>
  <c r="P57" i="3"/>
  <c r="Q57" i="3"/>
  <c r="R57" i="3"/>
  <c r="S57" i="3"/>
  <c r="T57" i="3"/>
  <c r="U57" i="3"/>
  <c r="V57" i="3"/>
  <c r="M58" i="3"/>
  <c r="N58" i="3"/>
  <c r="O58" i="3"/>
  <c r="P58" i="3"/>
  <c r="Q58" i="3"/>
  <c r="R58" i="3"/>
  <c r="S58" i="3"/>
  <c r="T58" i="3"/>
  <c r="U58" i="3"/>
  <c r="V58" i="3"/>
  <c r="E53" i="3"/>
  <c r="E54" i="3"/>
  <c r="E55" i="3"/>
  <c r="E56" i="3"/>
  <c r="E57" i="3"/>
  <c r="E58" i="3"/>
  <c r="M50" i="3"/>
  <c r="N50" i="3"/>
  <c r="O50" i="3"/>
  <c r="P50" i="3"/>
  <c r="Q50" i="3"/>
  <c r="R50" i="3"/>
  <c r="S50" i="3"/>
  <c r="T50" i="3"/>
  <c r="U50" i="3"/>
  <c r="V50" i="3"/>
  <c r="M51" i="3"/>
  <c r="N51" i="3"/>
  <c r="O51" i="3"/>
  <c r="P51" i="3"/>
  <c r="Q51" i="3"/>
  <c r="R51" i="3"/>
  <c r="S51" i="3"/>
  <c r="T51" i="3"/>
  <c r="U51" i="3"/>
  <c r="V51" i="3"/>
  <c r="M52" i="3"/>
  <c r="N52" i="3"/>
  <c r="O52" i="3"/>
  <c r="P52" i="3"/>
  <c r="Q52" i="3"/>
  <c r="R52" i="3"/>
  <c r="S52" i="3"/>
  <c r="T52" i="3"/>
  <c r="U52" i="3"/>
  <c r="V52" i="3"/>
  <c r="E52" i="3"/>
  <c r="E51" i="3"/>
  <c r="E50" i="3"/>
  <c r="A51" i="3"/>
  <c r="A50" i="3"/>
  <c r="A53" i="3" l="1"/>
  <c r="A52" i="3"/>
  <c r="F21" i="2"/>
  <c r="J54" i="3" l="1"/>
  <c r="J56" i="3"/>
  <c r="J58" i="3"/>
  <c r="J50" i="3"/>
  <c r="J51" i="3"/>
  <c r="J52" i="3"/>
  <c r="I54" i="3"/>
  <c r="I58" i="3"/>
  <c r="I51" i="3"/>
  <c r="I53" i="3"/>
  <c r="I55" i="3"/>
  <c r="I57" i="3"/>
  <c r="J53" i="3"/>
  <c r="J55" i="3"/>
  <c r="J57" i="3"/>
  <c r="I56" i="3"/>
  <c r="I50" i="3"/>
  <c r="I52" i="3"/>
  <c r="A54" i="3"/>
  <c r="F18" i="2"/>
  <c r="F19" i="2"/>
  <c r="F20" i="2"/>
  <c r="A55" i="3" l="1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V49" i="3"/>
  <c r="U49" i="3"/>
  <c r="T49" i="3"/>
  <c r="S49" i="3"/>
  <c r="R49" i="3"/>
  <c r="Q49" i="3"/>
  <c r="P49" i="3"/>
  <c r="O49" i="3"/>
  <c r="N49" i="3"/>
  <c r="M49" i="3"/>
  <c r="E49" i="3"/>
  <c r="V48" i="3"/>
  <c r="U48" i="3"/>
  <c r="T48" i="3"/>
  <c r="S48" i="3"/>
  <c r="R48" i="3"/>
  <c r="Q48" i="3"/>
  <c r="P48" i="3"/>
  <c r="O48" i="3"/>
  <c r="N48" i="3"/>
  <c r="M48" i="3"/>
  <c r="E48" i="3"/>
  <c r="V47" i="3"/>
  <c r="U47" i="3"/>
  <c r="T47" i="3"/>
  <c r="S47" i="3"/>
  <c r="R47" i="3"/>
  <c r="Q47" i="3"/>
  <c r="P47" i="3"/>
  <c r="O47" i="3"/>
  <c r="N47" i="3"/>
  <c r="M47" i="3"/>
  <c r="E47" i="3"/>
  <c r="V46" i="3"/>
  <c r="U46" i="3"/>
  <c r="T46" i="3"/>
  <c r="S46" i="3"/>
  <c r="R46" i="3"/>
  <c r="Q46" i="3"/>
  <c r="P46" i="3"/>
  <c r="O46" i="3"/>
  <c r="N46" i="3"/>
  <c r="M46" i="3"/>
  <c r="E46" i="3"/>
  <c r="V45" i="3"/>
  <c r="U45" i="3"/>
  <c r="T45" i="3"/>
  <c r="S45" i="3"/>
  <c r="R45" i="3"/>
  <c r="Q45" i="3"/>
  <c r="P45" i="3"/>
  <c r="O45" i="3"/>
  <c r="N45" i="3"/>
  <c r="M45" i="3"/>
  <c r="E45" i="3"/>
  <c r="A45" i="3"/>
  <c r="V44" i="3"/>
  <c r="U44" i="3"/>
  <c r="T44" i="3"/>
  <c r="S44" i="3"/>
  <c r="R44" i="3"/>
  <c r="Q44" i="3"/>
  <c r="P44" i="3"/>
  <c r="O44" i="3"/>
  <c r="N44" i="3"/>
  <c r="M44" i="3"/>
  <c r="E44" i="3"/>
  <c r="V43" i="3"/>
  <c r="U43" i="3"/>
  <c r="T43" i="3"/>
  <c r="S43" i="3"/>
  <c r="R43" i="3"/>
  <c r="Q43" i="3"/>
  <c r="P43" i="3"/>
  <c r="O43" i="3"/>
  <c r="N43" i="3"/>
  <c r="M43" i="3"/>
  <c r="E43" i="3"/>
  <c r="C43" i="3"/>
  <c r="C44" i="3" s="1"/>
  <c r="A44" i="3" s="1"/>
  <c r="V42" i="3"/>
  <c r="U42" i="3"/>
  <c r="T42" i="3"/>
  <c r="S42" i="3"/>
  <c r="R42" i="3"/>
  <c r="Q42" i="3"/>
  <c r="P42" i="3"/>
  <c r="O42" i="3"/>
  <c r="N42" i="3"/>
  <c r="M42" i="3"/>
  <c r="E42" i="3"/>
  <c r="V41" i="3"/>
  <c r="U41" i="3"/>
  <c r="T41" i="3"/>
  <c r="S41" i="3"/>
  <c r="R41" i="3"/>
  <c r="Q41" i="3"/>
  <c r="P41" i="3"/>
  <c r="O41" i="3"/>
  <c r="N41" i="3"/>
  <c r="M41" i="3"/>
  <c r="E41" i="3"/>
  <c r="C42" i="3"/>
  <c r="A42" i="3" s="1"/>
  <c r="V40" i="3"/>
  <c r="U40" i="3"/>
  <c r="T40" i="3"/>
  <c r="S40" i="3"/>
  <c r="R40" i="3"/>
  <c r="Q40" i="3"/>
  <c r="P40" i="3"/>
  <c r="O40" i="3"/>
  <c r="N40" i="3"/>
  <c r="M40" i="3"/>
  <c r="E40" i="3"/>
  <c r="V39" i="3"/>
  <c r="U39" i="3"/>
  <c r="T39" i="3"/>
  <c r="S39" i="3"/>
  <c r="R39" i="3"/>
  <c r="Q39" i="3"/>
  <c r="P39" i="3"/>
  <c r="O39" i="3"/>
  <c r="N39" i="3"/>
  <c r="M39" i="3"/>
  <c r="E39" i="3"/>
  <c r="V38" i="3"/>
  <c r="U38" i="3"/>
  <c r="T38" i="3"/>
  <c r="S38" i="3"/>
  <c r="R38" i="3"/>
  <c r="Q38" i="3"/>
  <c r="P38" i="3"/>
  <c r="O38" i="3"/>
  <c r="N38" i="3"/>
  <c r="M38" i="3"/>
  <c r="E38" i="3"/>
  <c r="C38" i="3"/>
  <c r="V37" i="3"/>
  <c r="U37" i="3"/>
  <c r="T37" i="3"/>
  <c r="S37" i="3"/>
  <c r="R37" i="3"/>
  <c r="Q37" i="3"/>
  <c r="P37" i="3"/>
  <c r="O37" i="3"/>
  <c r="N37" i="3"/>
  <c r="M37" i="3"/>
  <c r="E37" i="3"/>
  <c r="V36" i="3"/>
  <c r="U36" i="3"/>
  <c r="T36" i="3"/>
  <c r="S36" i="3"/>
  <c r="R36" i="3"/>
  <c r="Q36" i="3"/>
  <c r="P36" i="3"/>
  <c r="O36" i="3"/>
  <c r="N36" i="3"/>
  <c r="M36" i="3"/>
  <c r="E36" i="3"/>
  <c r="V35" i="3"/>
  <c r="U35" i="3"/>
  <c r="T35" i="3"/>
  <c r="S35" i="3"/>
  <c r="R35" i="3"/>
  <c r="Q35" i="3"/>
  <c r="P35" i="3"/>
  <c r="O35" i="3"/>
  <c r="N35" i="3"/>
  <c r="M35" i="3"/>
  <c r="E35" i="3"/>
  <c r="V34" i="3"/>
  <c r="U34" i="3"/>
  <c r="T34" i="3"/>
  <c r="S34" i="3"/>
  <c r="R34" i="3"/>
  <c r="Q34" i="3"/>
  <c r="P34" i="3"/>
  <c r="O34" i="3"/>
  <c r="N34" i="3"/>
  <c r="M34" i="3"/>
  <c r="E34" i="3"/>
  <c r="V33" i="3"/>
  <c r="U33" i="3"/>
  <c r="T33" i="3"/>
  <c r="S33" i="3"/>
  <c r="R33" i="3"/>
  <c r="Q33" i="3"/>
  <c r="P33" i="3"/>
  <c r="O33" i="3"/>
  <c r="N33" i="3"/>
  <c r="M33" i="3"/>
  <c r="E33" i="3"/>
  <c r="V32" i="3"/>
  <c r="U32" i="3"/>
  <c r="T32" i="3"/>
  <c r="S32" i="3"/>
  <c r="R32" i="3"/>
  <c r="Q32" i="3"/>
  <c r="P32" i="3"/>
  <c r="O32" i="3"/>
  <c r="N32" i="3"/>
  <c r="M32" i="3"/>
  <c r="E32" i="3"/>
  <c r="C32" i="3"/>
  <c r="A32" i="3" s="1"/>
  <c r="V31" i="3"/>
  <c r="U31" i="3"/>
  <c r="T31" i="3"/>
  <c r="S31" i="3"/>
  <c r="R31" i="3"/>
  <c r="Q31" i="3"/>
  <c r="P31" i="3"/>
  <c r="O31" i="3"/>
  <c r="N31" i="3"/>
  <c r="M31" i="3"/>
  <c r="E31" i="3"/>
  <c r="V30" i="3"/>
  <c r="U30" i="3"/>
  <c r="T30" i="3"/>
  <c r="S30" i="3"/>
  <c r="R30" i="3"/>
  <c r="Q30" i="3"/>
  <c r="P30" i="3"/>
  <c r="O30" i="3"/>
  <c r="N30" i="3"/>
  <c r="M30" i="3"/>
  <c r="E30" i="3"/>
  <c r="C30" i="3"/>
  <c r="C31" i="3" s="1"/>
  <c r="A31" i="3" s="1"/>
  <c r="V29" i="3"/>
  <c r="U29" i="3"/>
  <c r="T29" i="3"/>
  <c r="S29" i="3"/>
  <c r="R29" i="3"/>
  <c r="Q29" i="3"/>
  <c r="P29" i="3"/>
  <c r="O29" i="3"/>
  <c r="N29" i="3"/>
  <c r="M29" i="3"/>
  <c r="E29" i="3"/>
  <c r="V28" i="3"/>
  <c r="U28" i="3"/>
  <c r="T28" i="3"/>
  <c r="S28" i="3"/>
  <c r="R28" i="3"/>
  <c r="Q28" i="3"/>
  <c r="P28" i="3"/>
  <c r="O28" i="3"/>
  <c r="N28" i="3"/>
  <c r="M28" i="3"/>
  <c r="E28" i="3"/>
  <c r="C28" i="3"/>
  <c r="C29" i="3" s="1"/>
  <c r="A29" i="3" s="1"/>
  <c r="V27" i="3"/>
  <c r="U27" i="3"/>
  <c r="T27" i="3"/>
  <c r="S27" i="3"/>
  <c r="R27" i="3"/>
  <c r="Q27" i="3"/>
  <c r="P27" i="3"/>
  <c r="O27" i="3"/>
  <c r="N27" i="3"/>
  <c r="M27" i="3"/>
  <c r="E27" i="3"/>
  <c r="V26" i="3"/>
  <c r="U26" i="3"/>
  <c r="T26" i="3"/>
  <c r="S26" i="3"/>
  <c r="R26" i="3"/>
  <c r="Q26" i="3"/>
  <c r="P26" i="3"/>
  <c r="O26" i="3"/>
  <c r="N26" i="3"/>
  <c r="M26" i="3"/>
  <c r="E26" i="3"/>
  <c r="C26" i="3"/>
  <c r="C27" i="3" s="1"/>
  <c r="A27" i="3" s="1"/>
  <c r="V25" i="3"/>
  <c r="U25" i="3"/>
  <c r="T25" i="3"/>
  <c r="S25" i="3"/>
  <c r="R25" i="3"/>
  <c r="Q25" i="3"/>
  <c r="P25" i="3"/>
  <c r="O25" i="3"/>
  <c r="N25" i="3"/>
  <c r="M25" i="3"/>
  <c r="E25" i="3"/>
  <c r="V24" i="3"/>
  <c r="U24" i="3"/>
  <c r="T24" i="3"/>
  <c r="S24" i="3"/>
  <c r="R24" i="3"/>
  <c r="Q24" i="3"/>
  <c r="P24" i="3"/>
  <c r="O24" i="3"/>
  <c r="N24" i="3"/>
  <c r="M24" i="3"/>
  <c r="E24" i="3"/>
  <c r="C24" i="3"/>
  <c r="C25" i="3" s="1"/>
  <c r="A25" i="3" s="1"/>
  <c r="V23" i="3"/>
  <c r="U23" i="3"/>
  <c r="T23" i="3"/>
  <c r="S23" i="3"/>
  <c r="R23" i="3"/>
  <c r="Q23" i="3"/>
  <c r="P23" i="3"/>
  <c r="O23" i="3"/>
  <c r="N23" i="3"/>
  <c r="M23" i="3"/>
  <c r="E23" i="3"/>
  <c r="V22" i="3"/>
  <c r="U22" i="3"/>
  <c r="T22" i="3"/>
  <c r="S22" i="3"/>
  <c r="R22" i="3"/>
  <c r="Q22" i="3"/>
  <c r="P22" i="3"/>
  <c r="O22" i="3"/>
  <c r="N22" i="3"/>
  <c r="M22" i="3"/>
  <c r="E22" i="3"/>
  <c r="C22" i="3"/>
  <c r="V21" i="3"/>
  <c r="U21" i="3"/>
  <c r="T21" i="3"/>
  <c r="S21" i="3"/>
  <c r="R21" i="3"/>
  <c r="Q21" i="3"/>
  <c r="P21" i="3"/>
  <c r="O21" i="3"/>
  <c r="N21" i="3"/>
  <c r="M21" i="3"/>
  <c r="E21" i="3"/>
  <c r="V20" i="3"/>
  <c r="U20" i="3"/>
  <c r="T20" i="3"/>
  <c r="S20" i="3"/>
  <c r="R20" i="3"/>
  <c r="Q20" i="3"/>
  <c r="P20" i="3"/>
  <c r="O20" i="3"/>
  <c r="N20" i="3"/>
  <c r="M20" i="3"/>
  <c r="E20" i="3"/>
  <c r="V19" i="3"/>
  <c r="U19" i="3"/>
  <c r="T19" i="3"/>
  <c r="S19" i="3"/>
  <c r="R19" i="3"/>
  <c r="Q19" i="3"/>
  <c r="P19" i="3"/>
  <c r="O19" i="3"/>
  <c r="N19" i="3"/>
  <c r="M19" i="3"/>
  <c r="E19" i="3"/>
  <c r="V18" i="3"/>
  <c r="U18" i="3"/>
  <c r="T18" i="3"/>
  <c r="S18" i="3"/>
  <c r="R18" i="3"/>
  <c r="Q18" i="3"/>
  <c r="P18" i="3"/>
  <c r="O18" i="3"/>
  <c r="N18" i="3"/>
  <c r="M18" i="3"/>
  <c r="E18" i="3"/>
  <c r="V17" i="3"/>
  <c r="U17" i="3"/>
  <c r="T17" i="3"/>
  <c r="S17" i="3"/>
  <c r="R17" i="3"/>
  <c r="Q17" i="3"/>
  <c r="P17" i="3"/>
  <c r="O17" i="3"/>
  <c r="N17" i="3"/>
  <c r="M17" i="3"/>
  <c r="E17" i="3"/>
  <c r="V16" i="3"/>
  <c r="U16" i="3"/>
  <c r="T16" i="3"/>
  <c r="S16" i="3"/>
  <c r="R16" i="3"/>
  <c r="Q16" i="3"/>
  <c r="P16" i="3"/>
  <c r="O16" i="3"/>
  <c r="N16" i="3"/>
  <c r="M16" i="3"/>
  <c r="E16" i="3"/>
  <c r="V15" i="3"/>
  <c r="U15" i="3"/>
  <c r="T15" i="3"/>
  <c r="S15" i="3"/>
  <c r="R15" i="3"/>
  <c r="Q15" i="3"/>
  <c r="P15" i="3"/>
  <c r="O15" i="3"/>
  <c r="N15" i="3"/>
  <c r="M15" i="3"/>
  <c r="E15" i="3"/>
  <c r="V14" i="3"/>
  <c r="U14" i="3"/>
  <c r="T14" i="3"/>
  <c r="S14" i="3"/>
  <c r="R14" i="3"/>
  <c r="Q14" i="3"/>
  <c r="P14" i="3"/>
  <c r="O14" i="3"/>
  <c r="N14" i="3"/>
  <c r="M14" i="3"/>
  <c r="E14" i="3"/>
  <c r="V13" i="3"/>
  <c r="U13" i="3"/>
  <c r="T13" i="3"/>
  <c r="S13" i="3"/>
  <c r="R13" i="3"/>
  <c r="Q13" i="3"/>
  <c r="P13" i="3"/>
  <c r="O13" i="3"/>
  <c r="N13" i="3"/>
  <c r="M13" i="3"/>
  <c r="E13" i="3"/>
  <c r="V12" i="3"/>
  <c r="U12" i="3"/>
  <c r="T12" i="3"/>
  <c r="S12" i="3"/>
  <c r="R12" i="3"/>
  <c r="Q12" i="3"/>
  <c r="P12" i="3"/>
  <c r="O12" i="3"/>
  <c r="N12" i="3"/>
  <c r="M12" i="3"/>
  <c r="E12" i="3"/>
  <c r="C12" i="3"/>
  <c r="V11" i="3"/>
  <c r="U11" i="3"/>
  <c r="T11" i="3"/>
  <c r="S11" i="3"/>
  <c r="R11" i="3"/>
  <c r="Q11" i="3"/>
  <c r="P11" i="3"/>
  <c r="O11" i="3"/>
  <c r="N11" i="3"/>
  <c r="M11" i="3"/>
  <c r="E11" i="3"/>
  <c r="V10" i="3"/>
  <c r="U10" i="3"/>
  <c r="T10" i="3"/>
  <c r="S10" i="3"/>
  <c r="R10" i="3"/>
  <c r="Q10" i="3"/>
  <c r="P10" i="3"/>
  <c r="O10" i="3"/>
  <c r="N10" i="3"/>
  <c r="M10" i="3"/>
  <c r="E10" i="3"/>
  <c r="V9" i="3"/>
  <c r="U9" i="3"/>
  <c r="T9" i="3"/>
  <c r="S9" i="3"/>
  <c r="R9" i="3"/>
  <c r="Q9" i="3"/>
  <c r="P9" i="3"/>
  <c r="O9" i="3"/>
  <c r="N9" i="3"/>
  <c r="M9" i="3"/>
  <c r="E9" i="3"/>
  <c r="V8" i="3"/>
  <c r="U8" i="3"/>
  <c r="T8" i="3"/>
  <c r="S8" i="3"/>
  <c r="R8" i="3"/>
  <c r="Q8" i="3"/>
  <c r="P8" i="3"/>
  <c r="O8" i="3"/>
  <c r="N8" i="3"/>
  <c r="M8" i="3"/>
  <c r="E8" i="3"/>
  <c r="V7" i="3"/>
  <c r="U7" i="3"/>
  <c r="T7" i="3"/>
  <c r="S7" i="3"/>
  <c r="R7" i="3"/>
  <c r="Q7" i="3"/>
  <c r="P7" i="3"/>
  <c r="O7" i="3"/>
  <c r="N7" i="3"/>
  <c r="M7" i="3"/>
  <c r="E7" i="3"/>
  <c r="V6" i="3"/>
  <c r="U6" i="3"/>
  <c r="T6" i="3"/>
  <c r="S6" i="3"/>
  <c r="R6" i="3"/>
  <c r="Q6" i="3"/>
  <c r="P6" i="3"/>
  <c r="O6" i="3"/>
  <c r="N6" i="3"/>
  <c r="M6" i="3"/>
  <c r="E6" i="3"/>
  <c r="V5" i="3"/>
  <c r="U5" i="3"/>
  <c r="T5" i="3"/>
  <c r="S5" i="3"/>
  <c r="R5" i="3"/>
  <c r="Q5" i="3"/>
  <c r="P5" i="3"/>
  <c r="O5" i="3"/>
  <c r="N5" i="3"/>
  <c r="M5" i="3"/>
  <c r="E5" i="3"/>
  <c r="V4" i="3"/>
  <c r="U4" i="3"/>
  <c r="T4" i="3"/>
  <c r="S4" i="3"/>
  <c r="R4" i="3"/>
  <c r="Q4" i="3"/>
  <c r="P4" i="3"/>
  <c r="O4" i="3"/>
  <c r="N4" i="3"/>
  <c r="M4" i="3"/>
  <c r="E4" i="3"/>
  <c r="V3" i="3"/>
  <c r="U3" i="3"/>
  <c r="T3" i="3"/>
  <c r="S3" i="3"/>
  <c r="R3" i="3"/>
  <c r="Q3" i="3"/>
  <c r="P3" i="3"/>
  <c r="O3" i="3"/>
  <c r="N3" i="3"/>
  <c r="M3" i="3"/>
  <c r="I3" i="3"/>
  <c r="E3" i="3"/>
  <c r="V2" i="3"/>
  <c r="U2" i="3"/>
  <c r="T2" i="3"/>
  <c r="S2" i="3"/>
  <c r="R2" i="3"/>
  <c r="Q2" i="3"/>
  <c r="P2" i="3"/>
  <c r="O2" i="3"/>
  <c r="N2" i="3"/>
  <c r="M2" i="3"/>
  <c r="I2" i="3"/>
  <c r="E2" i="3"/>
  <c r="C2" i="3"/>
  <c r="F17" i="2"/>
  <c r="F16" i="2"/>
  <c r="F15" i="2"/>
  <c r="J49" i="3" s="1"/>
  <c r="F14" i="2"/>
  <c r="F13" i="2"/>
  <c r="I44" i="3" s="1"/>
  <c r="F12" i="2"/>
  <c r="J41" i="3" s="1"/>
  <c r="F11" i="2"/>
  <c r="I38" i="3" s="1"/>
  <c r="F10" i="2"/>
  <c r="F9" i="2"/>
  <c r="I37" i="3" s="1"/>
  <c r="F8" i="2"/>
  <c r="F7" i="2"/>
  <c r="J28" i="3" s="1"/>
  <c r="F6" i="2"/>
  <c r="I27" i="3" s="1"/>
  <c r="F5" i="2"/>
  <c r="J24" i="3" s="1"/>
  <c r="F4" i="2"/>
  <c r="F3" i="2"/>
  <c r="J16" i="3" s="1"/>
  <c r="F2" i="2"/>
  <c r="J10" i="3" s="1"/>
  <c r="A24" i="3" l="1"/>
  <c r="A56" i="3"/>
  <c r="I20" i="3"/>
  <c r="I24" i="3"/>
  <c r="I25" i="3"/>
  <c r="J32" i="3"/>
  <c r="I33" i="3"/>
  <c r="J8" i="3"/>
  <c r="J25" i="3"/>
  <c r="J13" i="3"/>
  <c r="I48" i="3"/>
  <c r="I49" i="3"/>
  <c r="I35" i="3"/>
  <c r="J36" i="3"/>
  <c r="J4" i="3"/>
  <c r="J5" i="3"/>
  <c r="I6" i="3"/>
  <c r="I7" i="3"/>
  <c r="J7" i="3"/>
  <c r="I8" i="3"/>
  <c r="J9" i="3"/>
  <c r="I10" i="3"/>
  <c r="I11" i="3"/>
  <c r="J3" i="3"/>
  <c r="I4" i="3"/>
  <c r="J11" i="3"/>
  <c r="A41" i="3"/>
  <c r="A43" i="3"/>
  <c r="A28" i="3"/>
  <c r="C33" i="3"/>
  <c r="C34" i="3" s="1"/>
  <c r="A30" i="3"/>
  <c r="J43" i="3"/>
  <c r="I43" i="3"/>
  <c r="J23" i="3"/>
  <c r="I22" i="3"/>
  <c r="I23" i="3"/>
  <c r="J22" i="3"/>
  <c r="J42" i="3"/>
  <c r="I41" i="3"/>
  <c r="I42" i="3"/>
  <c r="J31" i="3"/>
  <c r="I30" i="3"/>
  <c r="I31" i="3"/>
  <c r="J30" i="3"/>
  <c r="C13" i="3"/>
  <c r="A12" i="3"/>
  <c r="J14" i="3"/>
  <c r="J20" i="3"/>
  <c r="A22" i="3"/>
  <c r="C23" i="3"/>
  <c r="A23" i="3" s="1"/>
  <c r="I29" i="3"/>
  <c r="C3" i="3"/>
  <c r="A2" i="3"/>
  <c r="A26" i="3"/>
  <c r="J29" i="3"/>
  <c r="J19" i="3"/>
  <c r="I18" i="3"/>
  <c r="J15" i="3"/>
  <c r="I14" i="3"/>
  <c r="I21" i="3"/>
  <c r="I19" i="3"/>
  <c r="I17" i="3"/>
  <c r="I15" i="3"/>
  <c r="I13" i="3"/>
  <c r="J21" i="3"/>
  <c r="J18" i="3"/>
  <c r="I16" i="3"/>
  <c r="J12" i="3"/>
  <c r="J38" i="3"/>
  <c r="J40" i="3"/>
  <c r="I39" i="3"/>
  <c r="I40" i="3"/>
  <c r="J39" i="3"/>
  <c r="J48" i="3"/>
  <c r="I47" i="3"/>
  <c r="J47" i="3"/>
  <c r="J45" i="3"/>
  <c r="J46" i="3"/>
  <c r="I45" i="3"/>
  <c r="I12" i="3"/>
  <c r="J17" i="3"/>
  <c r="I28" i="3"/>
  <c r="I46" i="3"/>
  <c r="J35" i="3"/>
  <c r="I34" i="3"/>
  <c r="J37" i="3"/>
  <c r="I36" i="3"/>
  <c r="J33" i="3"/>
  <c r="I32" i="3"/>
  <c r="J34" i="3"/>
  <c r="C39" i="3"/>
  <c r="A38" i="3"/>
  <c r="J44" i="3"/>
  <c r="J27" i="3"/>
  <c r="I26" i="3"/>
  <c r="J2" i="3"/>
  <c r="I5" i="3"/>
  <c r="J6" i="3"/>
  <c r="I9" i="3"/>
  <c r="J26" i="3"/>
  <c r="A33" i="3" l="1"/>
  <c r="A58" i="3"/>
  <c r="A57" i="3"/>
  <c r="A46" i="3"/>
  <c r="B11" i="4"/>
  <c r="B4" i="4"/>
  <c r="C4" i="4"/>
  <c r="C3" i="4"/>
  <c r="C11" i="4"/>
  <c r="F11" i="4" s="1"/>
  <c r="C10" i="4"/>
  <c r="C6" i="4"/>
  <c r="C9" i="4"/>
  <c r="C8" i="4"/>
  <c r="C7" i="4"/>
  <c r="C5" i="4"/>
  <c r="C2" i="4"/>
  <c r="C40" i="3"/>
  <c r="A40" i="3" s="1"/>
  <c r="A39" i="3"/>
  <c r="A3" i="3"/>
  <c r="C4" i="3"/>
  <c r="B3" i="4"/>
  <c r="B10" i="4"/>
  <c r="B8" i="4"/>
  <c r="B7" i="4"/>
  <c r="C35" i="3"/>
  <c r="A34" i="3"/>
  <c r="C14" i="3"/>
  <c r="A13" i="3"/>
  <c r="B9" i="4"/>
  <c r="B2" i="4"/>
  <c r="B5" i="4"/>
  <c r="B6" i="4"/>
  <c r="A47" i="3" l="1"/>
  <c r="C36" i="3"/>
  <c r="A35" i="3"/>
  <c r="F8" i="4"/>
  <c r="G11" i="4"/>
  <c r="W2" i="4"/>
  <c r="A14" i="3"/>
  <c r="C15" i="3"/>
  <c r="F2" i="4"/>
  <c r="F9" i="4"/>
  <c r="F3" i="4"/>
  <c r="F5" i="4"/>
  <c r="F6" i="4"/>
  <c r="F4" i="4"/>
  <c r="C5" i="3"/>
  <c r="A4" i="3"/>
  <c r="F7" i="4"/>
  <c r="F10" i="4"/>
  <c r="A48" i="3" l="1"/>
  <c r="A49" i="3"/>
  <c r="N2" i="4"/>
  <c r="G2" i="4"/>
  <c r="G4" i="4"/>
  <c r="P2" i="4"/>
  <c r="A5" i="3"/>
  <c r="C6" i="3"/>
  <c r="G10" i="4"/>
  <c r="V2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G7" i="4"/>
  <c r="S2" i="4"/>
  <c r="G6" i="4"/>
  <c r="R2" i="4"/>
  <c r="O2" i="4"/>
  <c r="G3" i="4"/>
  <c r="G5" i="4"/>
  <c r="Q2" i="4"/>
  <c r="G9" i="4"/>
  <c r="U2" i="4"/>
  <c r="C16" i="3"/>
  <c r="A15" i="3"/>
  <c r="G8" i="4"/>
  <c r="T2" i="4"/>
  <c r="A36" i="3"/>
  <c r="C37" i="3"/>
  <c r="A37" i="3" s="1"/>
  <c r="W30" i="4" l="1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P28" i="4"/>
  <c r="P24" i="4"/>
  <c r="P20" i="4"/>
  <c r="P16" i="4"/>
  <c r="P14" i="4"/>
  <c r="P12" i="4"/>
  <c r="P25" i="4"/>
  <c r="P21" i="4"/>
  <c r="P17" i="4"/>
  <c r="P26" i="4"/>
  <c r="P22" i="4"/>
  <c r="P18" i="4"/>
  <c r="P13" i="4"/>
  <c r="P11" i="4"/>
  <c r="P10" i="4"/>
  <c r="P27" i="4"/>
  <c r="P23" i="4"/>
  <c r="P19" i="4"/>
  <c r="P15" i="4"/>
  <c r="P4" i="4"/>
  <c r="P8" i="4"/>
  <c r="P7" i="4"/>
  <c r="P9" i="4"/>
  <c r="P6" i="4"/>
  <c r="P3" i="4"/>
  <c r="P5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3" i="4"/>
  <c r="Q13" i="4"/>
  <c r="Q11" i="4"/>
  <c r="Q10" i="4"/>
  <c r="Q14" i="4"/>
  <c r="Q12" i="4"/>
  <c r="Q7" i="4"/>
  <c r="Q4" i="4"/>
  <c r="Q6" i="4"/>
  <c r="Q9" i="4"/>
  <c r="Q8" i="4"/>
  <c r="Q5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3" i="4"/>
  <c r="R4" i="4"/>
  <c r="C7" i="3"/>
  <c r="A6" i="3"/>
  <c r="C17" i="3"/>
  <c r="A16" i="3"/>
  <c r="T25" i="4"/>
  <c r="T21" i="4"/>
  <c r="T17" i="4"/>
  <c r="T13" i="4"/>
  <c r="T11" i="4"/>
  <c r="T10" i="4"/>
  <c r="T9" i="4"/>
  <c r="T8" i="4"/>
  <c r="T7" i="4"/>
  <c r="T6" i="4"/>
  <c r="T5" i="4"/>
  <c r="T4" i="4"/>
  <c r="T26" i="4"/>
  <c r="T22" i="4"/>
  <c r="T18" i="4"/>
  <c r="T27" i="4"/>
  <c r="T23" i="4"/>
  <c r="T19" i="4"/>
  <c r="T15" i="4"/>
  <c r="T14" i="4"/>
  <c r="T12" i="4"/>
  <c r="T28" i="4"/>
  <c r="T24" i="4"/>
  <c r="T20" i="4"/>
  <c r="T16" i="4"/>
  <c r="T3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3" i="4"/>
  <c r="U14" i="4"/>
  <c r="U12" i="4"/>
  <c r="U13" i="4"/>
  <c r="U11" i="4"/>
  <c r="U10" i="4"/>
  <c r="U9" i="4"/>
  <c r="U8" i="4"/>
  <c r="U7" i="4"/>
  <c r="U6" i="4"/>
  <c r="U5" i="4"/>
  <c r="U4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30" i="4" l="1"/>
  <c r="T30" i="4"/>
  <c r="O30" i="4"/>
  <c r="S30" i="4"/>
  <c r="U30" i="4"/>
  <c r="Q30" i="4"/>
  <c r="P30" i="4"/>
  <c r="V30" i="4"/>
  <c r="R30" i="4"/>
  <c r="A17" i="3"/>
  <c r="C18" i="3"/>
  <c r="C8" i="3"/>
  <c r="A7" i="3"/>
  <c r="C9" i="3" l="1"/>
  <c r="A8" i="3"/>
  <c r="A18" i="3"/>
  <c r="C19" i="3"/>
  <c r="C20" i="3" l="1"/>
  <c r="A19" i="3"/>
  <c r="C10" i="3"/>
  <c r="A9" i="3"/>
  <c r="A20" i="3" l="1"/>
  <c r="C21" i="3"/>
  <c r="A21" i="3" s="1"/>
  <c r="C11" i="3"/>
  <c r="A11" i="3" s="1"/>
  <c r="A10" i="3"/>
  <c r="F55" i="1" l="1"/>
  <c r="G55" i="1" s="1"/>
  <c r="C56" i="1"/>
  <c r="F56" i="1"/>
  <c r="G56" i="1" s="1"/>
  <c r="C54" i="1"/>
  <c r="J62" i="1"/>
  <c r="C57" i="1"/>
  <c r="C60" i="1"/>
  <c r="F59" i="1"/>
  <c r="G59" i="1" s="1"/>
  <c r="H61" i="1"/>
  <c r="J59" i="1"/>
  <c r="E58" i="1"/>
  <c r="D62" i="1"/>
  <c r="F57" i="1"/>
  <c r="G57" i="1" s="1"/>
  <c r="E59" i="1"/>
  <c r="D55" i="1"/>
  <c r="H57" i="1"/>
  <c r="F61" i="1"/>
  <c r="G61" i="1" s="1"/>
  <c r="H58" i="1"/>
  <c r="J58" i="1"/>
  <c r="H62" i="1"/>
  <c r="H56" i="1"/>
  <c r="D61" i="1"/>
  <c r="D57" i="1"/>
  <c r="I58" i="1"/>
  <c r="F60" i="1"/>
  <c r="G60" i="1" s="1"/>
  <c r="I59" i="1"/>
  <c r="E57" i="1"/>
  <c r="C55" i="1"/>
  <c r="E56" i="1"/>
  <c r="J55" i="1"/>
  <c r="F62" i="1"/>
  <c r="G62" i="1" s="1"/>
  <c r="I62" i="1"/>
  <c r="I56" i="1"/>
  <c r="I61" i="1"/>
  <c r="D58" i="1"/>
  <c r="I55" i="1"/>
  <c r="I57" i="1"/>
  <c r="E54" i="1"/>
  <c r="C62" i="1"/>
  <c r="D56" i="1"/>
  <c r="E60" i="1"/>
  <c r="E62" i="1"/>
  <c r="E55" i="1"/>
  <c r="J60" i="1"/>
  <c r="C61" i="1"/>
  <c r="H60" i="1"/>
  <c r="D60" i="1"/>
  <c r="J54" i="1"/>
  <c r="H54" i="1"/>
  <c r="J56" i="1"/>
  <c r="C59" i="1"/>
  <c r="H55" i="1"/>
  <c r="C58" i="1"/>
  <c r="H59" i="1"/>
  <c r="J61" i="1"/>
  <c r="F54" i="1"/>
  <c r="G54" i="1" s="1"/>
  <c r="E61" i="1"/>
  <c r="F58" i="1"/>
  <c r="G58" i="1" s="1"/>
  <c r="J57" i="1"/>
  <c r="D59" i="1"/>
  <c r="D54" i="1"/>
  <c r="I54" i="1"/>
  <c r="I60" i="1"/>
  <c r="J6" i="1"/>
  <c r="H6" i="1"/>
  <c r="I6" i="1"/>
  <c r="C6" i="1"/>
  <c r="D6" i="1"/>
  <c r="H7" i="1"/>
  <c r="D7" i="1"/>
  <c r="I7" i="1"/>
  <c r="C7" i="1"/>
  <c r="J7" i="1"/>
  <c r="D9" i="1"/>
  <c r="I9" i="1"/>
  <c r="H9" i="1"/>
  <c r="J9" i="1"/>
  <c r="C9" i="1"/>
  <c r="C8" i="1"/>
  <c r="H8" i="1"/>
  <c r="D8" i="1"/>
  <c r="J8" i="1"/>
  <c r="I8" i="1"/>
  <c r="J10" i="1"/>
  <c r="H10" i="1"/>
  <c r="D10" i="1"/>
  <c r="C10" i="1"/>
  <c r="I10" i="1"/>
  <c r="I11" i="1"/>
  <c r="H11" i="1"/>
  <c r="C11" i="1"/>
  <c r="D11" i="1"/>
  <c r="J11" i="1"/>
  <c r="F12" i="1"/>
  <c r="G12" i="1" s="1"/>
  <c r="C12" i="1"/>
  <c r="D12" i="1"/>
  <c r="H12" i="1"/>
  <c r="I12" i="1"/>
  <c r="J12" i="1"/>
  <c r="D13" i="1"/>
  <c r="I13" i="1"/>
  <c r="C13" i="1"/>
  <c r="H13" i="1"/>
  <c r="J13" i="1"/>
  <c r="F13" i="1"/>
  <c r="G13" i="1" s="1"/>
  <c r="I32" i="1"/>
  <c r="J32" i="1"/>
  <c r="H32" i="1"/>
  <c r="C32" i="1"/>
  <c r="D32" i="1"/>
  <c r="D37" i="1"/>
  <c r="I37" i="1"/>
  <c r="J37" i="1"/>
  <c r="C37" i="1"/>
  <c r="H37" i="1"/>
  <c r="J31" i="1"/>
  <c r="D31" i="1"/>
  <c r="I31" i="1"/>
  <c r="C31" i="1"/>
  <c r="H31" i="1"/>
  <c r="C34" i="1"/>
  <c r="I34" i="1"/>
  <c r="H34" i="1"/>
  <c r="D34" i="1"/>
  <c r="J34" i="1"/>
  <c r="I47" i="1"/>
  <c r="H47" i="1"/>
  <c r="D47" i="1"/>
  <c r="C47" i="1"/>
  <c r="J47" i="1"/>
  <c r="J29" i="1"/>
  <c r="C29" i="1"/>
  <c r="I29" i="1"/>
  <c r="D29" i="1"/>
  <c r="H29" i="1"/>
  <c r="J20" i="1"/>
  <c r="H20" i="1"/>
  <c r="I20" i="1"/>
  <c r="C20" i="1"/>
  <c r="D20" i="1"/>
  <c r="F20" i="1"/>
  <c r="G20" i="1" s="1"/>
  <c r="J35" i="1"/>
  <c r="H35" i="1"/>
  <c r="I35" i="1"/>
  <c r="D35" i="1"/>
  <c r="C35" i="1"/>
  <c r="J45" i="1"/>
  <c r="I45" i="1"/>
  <c r="D45" i="1"/>
  <c r="H45" i="1"/>
  <c r="F45" i="1"/>
  <c r="G45" i="1" s="1"/>
  <c r="C45" i="1"/>
  <c r="H33" i="1"/>
  <c r="C33" i="1"/>
  <c r="J33" i="1"/>
  <c r="D33" i="1"/>
  <c r="I33" i="1"/>
  <c r="I41" i="1"/>
  <c r="H41" i="1"/>
  <c r="C41" i="1"/>
  <c r="D41" i="1"/>
  <c r="J41" i="1"/>
  <c r="H19" i="1"/>
  <c r="D19" i="1"/>
  <c r="I19" i="1"/>
  <c r="J19" i="1"/>
  <c r="C19" i="1"/>
  <c r="F19" i="1"/>
  <c r="G19" i="1" s="1"/>
  <c r="D14" i="1"/>
  <c r="C14" i="1"/>
  <c r="H14" i="1"/>
  <c r="J14" i="1"/>
  <c r="I14" i="1"/>
  <c r="I25" i="1"/>
  <c r="C25" i="1"/>
  <c r="D25" i="1"/>
  <c r="J25" i="1"/>
  <c r="H25" i="1"/>
  <c r="F25" i="1"/>
  <c r="G25" i="1" s="1"/>
  <c r="E7" i="1"/>
  <c r="F7" i="1"/>
  <c r="G7" i="1" s="1"/>
  <c r="F9" i="1"/>
  <c r="G9" i="1" s="1"/>
  <c r="E9" i="1"/>
  <c r="F10" i="1"/>
  <c r="G10" i="1" s="1"/>
  <c r="E12" i="1"/>
  <c r="F8" i="1"/>
  <c r="G8" i="1" s="1"/>
  <c r="E8" i="1"/>
  <c r="E13" i="1"/>
  <c r="F32" i="1"/>
  <c r="G32" i="1" s="1"/>
  <c r="E37" i="1"/>
  <c r="F37" i="1"/>
  <c r="G37" i="1" s="1"/>
  <c r="F34" i="1"/>
  <c r="G34" i="1" s="1"/>
  <c r="C21" i="1"/>
  <c r="I21" i="1"/>
  <c r="H21" i="1"/>
  <c r="J21" i="1"/>
  <c r="F21" i="1"/>
  <c r="G21" i="1" s="1"/>
  <c r="E21" i="1"/>
  <c r="D21" i="1"/>
  <c r="F35" i="1"/>
  <c r="G35" i="1" s="1"/>
  <c r="E19" i="1"/>
  <c r="E14" i="1"/>
  <c r="F14" i="1"/>
  <c r="G14" i="1" s="1"/>
  <c r="I40" i="1"/>
  <c r="H40" i="1"/>
  <c r="J40" i="1"/>
  <c r="D40" i="1"/>
  <c r="C40" i="1"/>
  <c r="H26" i="1"/>
  <c r="J26" i="1"/>
  <c r="I26" i="1"/>
  <c r="C26" i="1"/>
  <c r="D26" i="1"/>
  <c r="I23" i="1"/>
  <c r="F23" i="1"/>
  <c r="G23" i="1" s="1"/>
  <c r="H23" i="1"/>
  <c r="J23" i="1"/>
  <c r="C23" i="1"/>
  <c r="D23" i="1"/>
  <c r="D50" i="1"/>
  <c r="H50" i="1"/>
  <c r="J50" i="1"/>
  <c r="C50" i="1"/>
  <c r="I50" i="1"/>
  <c r="D24" i="1"/>
  <c r="I24" i="1"/>
  <c r="H24" i="1"/>
  <c r="J24" i="1"/>
  <c r="C24" i="1"/>
  <c r="F24" i="1"/>
  <c r="G24" i="1" s="1"/>
  <c r="C48" i="1"/>
  <c r="I48" i="1"/>
  <c r="H48" i="1"/>
  <c r="J48" i="1"/>
  <c r="D48" i="1"/>
  <c r="H53" i="1"/>
  <c r="D53" i="1"/>
  <c r="J53" i="1"/>
  <c r="I53" i="1"/>
  <c r="C53" i="1"/>
  <c r="F6" i="1"/>
  <c r="G6" i="1" s="1"/>
  <c r="E6" i="1"/>
  <c r="E10" i="1"/>
  <c r="E11" i="1"/>
  <c r="F11" i="1"/>
  <c r="G11" i="1" s="1"/>
  <c r="E32" i="1"/>
  <c r="E31" i="1"/>
  <c r="F31" i="1"/>
  <c r="G31" i="1" s="1"/>
  <c r="E34" i="1"/>
  <c r="E47" i="1"/>
  <c r="F47" i="1"/>
  <c r="G47" i="1" s="1"/>
  <c r="E29" i="1"/>
  <c r="F29" i="1"/>
  <c r="G29" i="1" s="1"/>
  <c r="E20" i="1"/>
  <c r="E45" i="1"/>
  <c r="F41" i="1"/>
  <c r="G41" i="1" s="1"/>
  <c r="F48" i="1"/>
  <c r="G48" i="1" s="1"/>
  <c r="E23" i="1"/>
  <c r="I18" i="1"/>
  <c r="J18" i="1"/>
  <c r="H18" i="1"/>
  <c r="D18" i="1"/>
  <c r="C18" i="1"/>
  <c r="H44" i="1"/>
  <c r="I44" i="1"/>
  <c r="J44" i="1"/>
  <c r="D44" i="1"/>
  <c r="C44" i="1"/>
  <c r="I39" i="1"/>
  <c r="H39" i="1"/>
  <c r="D39" i="1"/>
  <c r="J39" i="1"/>
  <c r="C39" i="1"/>
  <c r="I52" i="1"/>
  <c r="F52" i="1"/>
  <c r="G52" i="1" s="1"/>
  <c r="C52" i="1"/>
  <c r="D52" i="1"/>
  <c r="H52" i="1"/>
  <c r="J52" i="1"/>
  <c r="C22" i="1"/>
  <c r="I22" i="1"/>
  <c r="D22" i="1"/>
  <c r="H22" i="1"/>
  <c r="J22" i="1"/>
  <c r="C27" i="1"/>
  <c r="D27" i="1"/>
  <c r="I27" i="1"/>
  <c r="H27" i="1"/>
  <c r="J27" i="1"/>
  <c r="H17" i="1"/>
  <c r="I17" i="1"/>
  <c r="J17" i="1"/>
  <c r="D17" i="1"/>
  <c r="C17" i="1"/>
  <c r="F16" i="1"/>
  <c r="G16" i="1" s="1"/>
  <c r="J16" i="1"/>
  <c r="C16" i="1"/>
  <c r="D16" i="1"/>
  <c r="H16" i="1"/>
  <c r="I16" i="1"/>
  <c r="C46" i="1"/>
  <c r="H46" i="1"/>
  <c r="F46" i="1"/>
  <c r="G46" i="1" s="1"/>
  <c r="D46" i="1"/>
  <c r="I46" i="1"/>
  <c r="J46" i="1"/>
  <c r="I36" i="1"/>
  <c r="C36" i="1"/>
  <c r="D36" i="1"/>
  <c r="J36" i="1"/>
  <c r="H36" i="1"/>
  <c r="J51" i="1"/>
  <c r="H51" i="1"/>
  <c r="D51" i="1"/>
  <c r="I51" i="1"/>
  <c r="C51" i="1"/>
  <c r="I28" i="1"/>
  <c r="F28" i="1"/>
  <c r="G28" i="1" s="1"/>
  <c r="H28" i="1"/>
  <c r="J28" i="1"/>
  <c r="D28" i="1"/>
  <c r="C28" i="1"/>
  <c r="H15" i="1"/>
  <c r="D15" i="1"/>
  <c r="J15" i="1"/>
  <c r="I15" i="1"/>
  <c r="C15" i="1"/>
  <c r="H49" i="1"/>
  <c r="J49" i="1"/>
  <c r="C49" i="1"/>
  <c r="I49" i="1"/>
  <c r="D49" i="1"/>
  <c r="J30" i="1"/>
  <c r="C30" i="1"/>
  <c r="H30" i="1"/>
  <c r="I30" i="1"/>
  <c r="D30" i="1"/>
  <c r="I38" i="1"/>
  <c r="H38" i="1"/>
  <c r="C38" i="1"/>
  <c r="J38" i="1"/>
  <c r="D38" i="1"/>
  <c r="I42" i="1"/>
  <c r="C42" i="1"/>
  <c r="H42" i="1"/>
  <c r="J42" i="1"/>
  <c r="D42" i="1"/>
  <c r="H43" i="1"/>
  <c r="I43" i="1"/>
  <c r="D43" i="1"/>
  <c r="C43" i="1"/>
  <c r="J43" i="1"/>
  <c r="E35" i="1"/>
  <c r="E53" i="1"/>
  <c r="F53" i="1"/>
  <c r="G53" i="1" s="1"/>
  <c r="F18" i="1"/>
  <c r="G18" i="1" s="1"/>
  <c r="E18" i="1"/>
  <c r="F44" i="1"/>
  <c r="G44" i="1" s="1"/>
  <c r="E52" i="1"/>
  <c r="F22" i="1"/>
  <c r="G22" i="1" s="1"/>
  <c r="E17" i="1"/>
  <c r="F17" i="1"/>
  <c r="G17" i="1" s="1"/>
  <c r="E16" i="1"/>
  <c r="F43" i="1"/>
  <c r="G43" i="1" s="1"/>
  <c r="E41" i="1"/>
  <c r="E40" i="1"/>
  <c r="F40" i="1"/>
  <c r="G40" i="1" s="1"/>
  <c r="E24" i="1"/>
  <c r="E22" i="1"/>
  <c r="E27" i="1"/>
  <c r="F27" i="1"/>
  <c r="G27" i="1" s="1"/>
  <c r="E36" i="1"/>
  <c r="F36" i="1"/>
  <c r="G36" i="1" s="1"/>
  <c r="E51" i="1"/>
  <c r="F51" i="1"/>
  <c r="G51" i="1" s="1"/>
  <c r="E28" i="1"/>
  <c r="F38" i="1"/>
  <c r="G38" i="1" s="1"/>
  <c r="E42" i="1"/>
  <c r="F42" i="1"/>
  <c r="G42" i="1" s="1"/>
  <c r="E33" i="1"/>
  <c r="F33" i="1"/>
  <c r="G33" i="1" s="1"/>
  <c r="E25" i="1"/>
  <c r="E26" i="1"/>
  <c r="F26" i="1"/>
  <c r="G26" i="1" s="1"/>
  <c r="E50" i="1"/>
  <c r="F50" i="1"/>
  <c r="G50" i="1" s="1"/>
  <c r="E48" i="1"/>
  <c r="E44" i="1"/>
  <c r="E39" i="1"/>
  <c r="F39" i="1"/>
  <c r="G39" i="1" s="1"/>
  <c r="E46" i="1"/>
  <c r="F15" i="1"/>
  <c r="G15" i="1" s="1"/>
  <c r="E15" i="1"/>
  <c r="E49" i="1"/>
  <c r="F49" i="1"/>
  <c r="G49" i="1" s="1"/>
  <c r="E30" i="1"/>
  <c r="F30" i="1"/>
  <c r="G30" i="1" s="1"/>
  <c r="E38" i="1"/>
  <c r="E43" i="1"/>
</calcChain>
</file>

<file path=xl/comments1.xml><?xml version="1.0" encoding="utf-8"?>
<comments xmlns="http://schemas.openxmlformats.org/spreadsheetml/2006/main">
  <authors>
    <author>user</author>
  </authors>
  <commentList>
    <comment ref="F4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 xml:space="preserve">user:
填写item表货币ID
</t>
        </r>
      </text>
    </comment>
    <comment ref="I4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user:
分组概念，取当前社团等级，所有小于等于当前等级的权重相加</t>
        </r>
      </text>
    </comment>
    <comment ref="J4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user:
0为非特殊奖励
有数字的为特殊奖励，数字代表满足全局刷新次数时，当日可刷出的最大数量
全局刷新次数填写在game_logic</t>
        </r>
      </text>
    </comment>
  </commentList>
</comments>
</file>

<file path=xl/sharedStrings.xml><?xml version="1.0" encoding="utf-8"?>
<sst xmlns="http://schemas.openxmlformats.org/spreadsheetml/2006/main" count="236" uniqueCount="70">
  <si>
    <t>_flag</t>
  </si>
  <si>
    <t>id</t>
  </si>
  <si>
    <t>itemId</t>
  </si>
  <si>
    <t>itemNum</t>
  </si>
  <si>
    <t>weight</t>
  </si>
  <si>
    <t>currencyType</t>
  </si>
  <si>
    <t>price</t>
  </si>
  <si>
    <t>discount</t>
  </si>
  <si>
    <t>level</t>
  </si>
  <si>
    <t>coloredEggs</t>
  </si>
  <si>
    <t>STRING</t>
  </si>
  <si>
    <t>INT</t>
  </si>
  <si>
    <t>转表标记</t>
  </si>
  <si>
    <t>状态编号</t>
  </si>
  <si>
    <t>物品ID</t>
  </si>
  <si>
    <t>物品数量</t>
  </si>
  <si>
    <t>权重</t>
  </si>
  <si>
    <t>货币类型</t>
  </si>
  <si>
    <t>价格</t>
  </si>
  <si>
    <t>是否打折</t>
  </si>
  <si>
    <t>社团等级</t>
  </si>
  <si>
    <t>特殊奖励次数</t>
  </si>
  <si>
    <t>0</t>
  </si>
  <si>
    <t>110</t>
  </si>
  <si>
    <t>010</t>
  </si>
  <si>
    <t>100</t>
  </si>
  <si>
    <t>#</t>
  </si>
  <si>
    <t>数量</t>
  </si>
  <si>
    <t>单价</t>
  </si>
  <si>
    <t>通用情报</t>
  </si>
  <si>
    <t>特别招募券</t>
  </si>
  <si>
    <t>招募券</t>
  </si>
  <si>
    <t>1星源核礼包</t>
  </si>
  <si>
    <t>2星源核礼包</t>
  </si>
  <si>
    <t>3星源核礼包</t>
  </si>
  <si>
    <t>4星源核礼包</t>
  </si>
  <si>
    <t>5星源核礼包</t>
  </si>
  <si>
    <t>觉醒材料礼包</t>
  </si>
  <si>
    <t>S级英雄情报礼盒</t>
  </si>
  <si>
    <t>A级英雄情报礼盒</t>
  </si>
  <si>
    <t>B级英雄情报礼盒</t>
  </si>
  <si>
    <t>C级英雄情报礼盒</t>
  </si>
  <si>
    <t>钞票</t>
  </si>
  <si>
    <t>英雄经验</t>
  </si>
  <si>
    <t>次序</t>
  </si>
  <si>
    <t>道具名称</t>
  </si>
  <si>
    <t>是否钻石</t>
  </si>
  <si>
    <t>价值</t>
  </si>
  <si>
    <t>折扣</t>
  </si>
  <si>
    <t>社团概率1</t>
  </si>
  <si>
    <t>社团概率2</t>
  </si>
  <si>
    <t>社团概率3</t>
  </si>
  <si>
    <t>社团概率4</t>
  </si>
  <si>
    <t>社团概率5</t>
  </si>
  <si>
    <t>社团概率6</t>
  </si>
  <si>
    <t>社团概率7</t>
  </si>
  <si>
    <t>社团概率8</t>
  </si>
  <si>
    <t>社团概率9</t>
  </si>
  <si>
    <t>社团概率10</t>
  </si>
  <si>
    <t>2,4,6</t>
  </si>
  <si>
    <t>1,2,3</t>
  </si>
  <si>
    <t>单格子价格</t>
  </si>
  <si>
    <t>单格子价值</t>
  </si>
  <si>
    <t>人数</t>
  </si>
  <si>
    <t>格子数</t>
  </si>
  <si>
    <t>初级存储权限</t>
  </si>
  <si>
    <t>中级存储权限</t>
  </si>
  <si>
    <t>高级存储权限</t>
  </si>
  <si>
    <t>特级存储权限</t>
  </si>
  <si>
    <t>源核构件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</si>
</sst>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Microsoft YaHei Light"/>
      <family val="2"/>
    </font>
    <font>
      <sz val="9"/>
      <name val="宋体"/>
      <family val="2"/>
      <charset val="134"/>
      <scheme val="minor"/>
    </font>
    <font>
      <sz val="10"/>
      <color theme="1"/>
      <name val="Microsoft YaHe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8">
    <xf numFmtId="0" fontId="0" fillId="0" borderId="0" xfId="0" applyAlignment="1">
      <alignment vertical="center"/>
    </xf>
    <xf numFmtId="0" fontId="2" fillId="0" borderId="1" xfId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常规" xfId="0" builtinId="0"/>
    <cellStyle name="常规 2 2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62"/>
  <sheetViews>
    <sheetView tabSelected="1" topLeftCell="A37" workbookViewId="0">
      <selection activeCell="G62" sqref="G62"/>
    </sheetView>
  </sheetViews>
  <sheetFormatPr defaultRowHeight="13.5"/>
  <cols>
    <col min="6" max="6" width="13.875" style="5" bestFit="1" customWidth="1"/>
    <col min="10" max="10" width="22.25" style="5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6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16.5" customHeight="1">
      <c r="A3" s="1" t="s">
        <v>10</v>
      </c>
      <c r="B3" s="1" t="s">
        <v>11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10</v>
      </c>
    </row>
    <row r="4" spans="1:10" ht="16.5" customHeight="1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21</v>
      </c>
    </row>
    <row r="5" spans="1:10" ht="16.5" customHeight="1">
      <c r="A5" s="1" t="s">
        <v>22</v>
      </c>
      <c r="B5" s="1" t="s">
        <v>23</v>
      </c>
      <c r="C5" s="1" t="s">
        <v>23</v>
      </c>
      <c r="D5" s="1" t="s">
        <v>23</v>
      </c>
      <c r="E5" s="1" t="s">
        <v>24</v>
      </c>
      <c r="F5" s="1" t="s">
        <v>23</v>
      </c>
      <c r="G5" s="1" t="s">
        <v>23</v>
      </c>
      <c r="H5" s="1" t="s">
        <v>25</v>
      </c>
      <c r="I5" s="1" t="s">
        <v>23</v>
      </c>
      <c r="J5" s="1" t="s">
        <v>23</v>
      </c>
    </row>
    <row r="6" spans="1:10" ht="16.5" customHeight="1">
      <c r="A6" s="1" t="s">
        <v>26</v>
      </c>
      <c r="B6" s="1">
        <v>10101</v>
      </c>
      <c r="C6" s="1">
        <f>INDEX(Sheet3!E:E,MATCH(B6,Sheet3!A:A,0))</f>
        <v>1110010</v>
      </c>
      <c r="D6" s="1">
        <f>INDEX(Sheet3!H:H,MATCH($B6,Sheet3!$A:$A,0))</f>
        <v>1</v>
      </c>
      <c r="E6" s="1">
        <f>INDEX(Sheet3!K:K,MATCH($B6,Sheet3!$A:$A,0))</f>
        <v>200</v>
      </c>
      <c r="F6" s="1">
        <f>IF(INDEX(Sheet3!G:G,MATCH($B6,Sheet3!$A:$A,0))=0,1120007,1120005)</f>
        <v>1120007</v>
      </c>
      <c r="G6" s="1">
        <f>IF(Sheet1!F6=1120007,INDEX(Sheet3!I:I,MATCH($B6,Sheet3!$A:$A,0))*100,INDEX(Sheet3!I:I,INT(MATCH($B6,Sheet3!$A:$A,0))))</f>
        <v>3500</v>
      </c>
      <c r="H6" s="1">
        <f>IF(INDEX(Sheet3!L:L,MATCH($B6,Sheet3!$A:$A,0))=1,1,2)</f>
        <v>2</v>
      </c>
      <c r="I6" s="1">
        <f>INDEX(Sheet3!B:B,MATCH($B6,Sheet3!$A:$A,0))</f>
        <v>1</v>
      </c>
      <c r="J6" s="1" t="str">
        <f>INDEX(Sheet3!F:F,MATCH($B6,Sheet3!$A:$A,0))</f>
        <v>2,4,6</v>
      </c>
    </row>
    <row r="7" spans="1:10" ht="16.5" customHeight="1">
      <c r="A7" s="1" t="s">
        <v>26</v>
      </c>
      <c r="B7" s="1">
        <v>10202</v>
      </c>
      <c r="C7" s="1">
        <f>INDEX(Sheet3!E:E,MATCH(B7,Sheet3!A:A,0))</f>
        <v>1110010</v>
      </c>
      <c r="D7" s="1">
        <f>INDEX(Sheet3!H:H,MATCH($B7,Sheet3!$A:$A,0))</f>
        <v>1</v>
      </c>
      <c r="E7" s="1">
        <f>INDEX(Sheet3!K:K,MATCH($B7,Sheet3!$A:$A,0))</f>
        <v>100</v>
      </c>
      <c r="F7" s="1">
        <f>IF(INDEX(Sheet3!G:G,MATCH($B7,Sheet3!$A:$A,0))=0,1120007,1120005)</f>
        <v>1120007</v>
      </c>
      <c r="G7" s="1">
        <f>IF(Sheet1!F7=1120007,INDEX(Sheet3!I:I,MATCH($B7,Sheet3!$A:$A,0))*100,FLOOR(INDEX(Sheet3!I:I,INT(MATCH($B7,Sheet3!$A:$A,0))),2))</f>
        <v>4900</v>
      </c>
      <c r="H7" s="1">
        <f>IF(INDEX(Sheet3!L:L,MATCH($B7,Sheet3!$A:$A,0))=1,1,2)</f>
        <v>2</v>
      </c>
      <c r="I7" s="1">
        <f>INDEX(Sheet3!B:B,MATCH($B7,Sheet3!$A:$A,0))</f>
        <v>2</v>
      </c>
      <c r="J7" s="1" t="str">
        <f>INDEX(Sheet3!F:F,MATCH($B7,Sheet3!$A:$A,0))</f>
        <v>1,2,3</v>
      </c>
    </row>
    <row r="8" spans="1:10" ht="16.5" customHeight="1">
      <c r="A8" s="1" t="s">
        <v>26</v>
      </c>
      <c r="B8" s="1">
        <v>10303</v>
      </c>
      <c r="C8" s="1">
        <f>INDEX(Sheet3!E:E,MATCH(B8,Sheet3!A:A,0))</f>
        <v>1110010</v>
      </c>
      <c r="D8" s="1">
        <f>INDEX(Sheet3!H:H,MATCH($B8,Sheet3!$A:$A,0))</f>
        <v>1</v>
      </c>
      <c r="E8" s="1">
        <f>INDEX(Sheet3!K:K,MATCH($B8,Sheet3!$A:$A,0))</f>
        <v>100</v>
      </c>
      <c r="F8" s="1">
        <f>IF(INDEX(Sheet3!G:G,MATCH($B8,Sheet3!$A:$A,0))=0,1120007,1120005)</f>
        <v>1120007</v>
      </c>
      <c r="G8" s="1">
        <f>IF(Sheet1!F8=1120007,INDEX(Sheet3!I:I,MATCH($B8,Sheet3!$A:$A,0))*100,FLOOR(INDEX(Sheet3!I:I,INT(MATCH($B8,Sheet3!$A:$A,0))),2))</f>
        <v>5600</v>
      </c>
      <c r="H8" s="1">
        <f>IF(INDEX(Sheet3!L:L,MATCH($B8,Sheet3!$A:$A,0))=1,1,2)</f>
        <v>2</v>
      </c>
      <c r="I8" s="1">
        <f>INDEX(Sheet3!B:B,MATCH($B8,Sheet3!$A:$A,0))</f>
        <v>3</v>
      </c>
      <c r="J8" s="1" t="str">
        <f>INDEX(Sheet3!F:F,MATCH($B8,Sheet3!$A:$A,0))</f>
        <v>1,2,3</v>
      </c>
    </row>
    <row r="9" spans="1:10" ht="16.5" customHeight="1">
      <c r="A9" s="1" t="s">
        <v>26</v>
      </c>
      <c r="B9" s="1">
        <v>10404</v>
      </c>
      <c r="C9" s="1">
        <f>INDEX(Sheet3!E:E,MATCH(B9,Sheet3!A:A,0))</f>
        <v>1110010</v>
      </c>
      <c r="D9" s="1">
        <f>INDEX(Sheet3!H:H,MATCH($B9,Sheet3!$A:$A,0))</f>
        <v>1</v>
      </c>
      <c r="E9" s="1">
        <f>INDEX(Sheet3!K:K,MATCH($B9,Sheet3!$A:$A,0))</f>
        <v>60</v>
      </c>
      <c r="F9" s="1">
        <f>IF(INDEX(Sheet3!G:G,MATCH($B9,Sheet3!$A:$A,0))=0,1120007,1120005)</f>
        <v>1120007</v>
      </c>
      <c r="G9" s="1">
        <f>IF(Sheet1!F9=1120007,INDEX(Sheet3!I:I,MATCH($B9,Sheet3!$A:$A,0))*100,FLOOR(INDEX(Sheet3!I:I,INT(MATCH($B9,Sheet3!$A:$A,0))),2))</f>
        <v>5900</v>
      </c>
      <c r="H9" s="1">
        <f>IF(INDEX(Sheet3!L:L,MATCH($B9,Sheet3!$A:$A,0))=1,1,2)</f>
        <v>2</v>
      </c>
      <c r="I9" s="1">
        <f>INDEX(Sheet3!B:B,MATCH($B9,Sheet3!$A:$A,0))</f>
        <v>4</v>
      </c>
      <c r="J9" s="1" t="str">
        <f>INDEX(Sheet3!F:F,MATCH($B9,Sheet3!$A:$A,0))</f>
        <v>1,2,3</v>
      </c>
    </row>
    <row r="10" spans="1:10" ht="16.5" customHeight="1">
      <c r="A10" s="1" t="s">
        <v>26</v>
      </c>
      <c r="B10" s="1">
        <v>10505</v>
      </c>
      <c r="C10" s="1">
        <f>INDEX(Sheet3!E:E,MATCH(B10,Sheet3!A:A,0))</f>
        <v>1110010</v>
      </c>
      <c r="D10" s="1">
        <f>INDEX(Sheet3!H:H,MATCH($B10,Sheet3!$A:$A,0))</f>
        <v>1</v>
      </c>
      <c r="E10" s="1">
        <f>INDEX(Sheet3!K:K,MATCH($B10,Sheet3!$A:$A,0))</f>
        <v>60</v>
      </c>
      <c r="F10" s="1">
        <f>IF(INDEX(Sheet3!G:G,MATCH($B10,Sheet3!$A:$A,0))=0,1120007,1120005)</f>
        <v>1120007</v>
      </c>
      <c r="G10" s="1">
        <f>IF(Sheet1!F10=1120007,INDEX(Sheet3!I:I,MATCH($B10,Sheet3!$A:$A,0))*100,FLOOR(INDEX(Sheet3!I:I,INT(MATCH($B10,Sheet3!$A:$A,0))),2))</f>
        <v>5900</v>
      </c>
      <c r="H10" s="1">
        <f>IF(INDEX(Sheet3!L:L,MATCH($B10,Sheet3!$A:$A,0))=1,1,2)</f>
        <v>2</v>
      </c>
      <c r="I10" s="1">
        <f>INDEX(Sheet3!B:B,MATCH($B10,Sheet3!$A:$A,0))</f>
        <v>5</v>
      </c>
      <c r="J10" s="1" t="str">
        <f>INDEX(Sheet3!F:F,MATCH($B10,Sheet3!$A:$A,0))</f>
        <v>1,2,3</v>
      </c>
    </row>
    <row r="11" spans="1:10" ht="16.5" customHeight="1">
      <c r="A11" s="1" t="s">
        <v>26</v>
      </c>
      <c r="B11" s="1">
        <v>10606</v>
      </c>
      <c r="C11" s="1">
        <f>INDEX(Sheet3!E:E,MATCH(B11,Sheet3!A:A,0))</f>
        <v>1110010</v>
      </c>
      <c r="D11" s="1">
        <f>INDEX(Sheet3!H:H,MATCH($B11,Sheet3!$A:$A,0))</f>
        <v>1</v>
      </c>
      <c r="E11" s="1">
        <f>INDEX(Sheet3!K:K,MATCH($B11,Sheet3!$A:$A,0))</f>
        <v>60</v>
      </c>
      <c r="F11" s="1">
        <f>IF(INDEX(Sheet3!G:G,MATCH($B11,Sheet3!$A:$A,0))=0,1120007,1120005)</f>
        <v>1120007</v>
      </c>
      <c r="G11" s="1">
        <f>IF(Sheet1!F11=1120007,INDEX(Sheet3!I:I,MATCH($B11,Sheet3!$A:$A,0))*100,FLOOR(INDEX(Sheet3!I:I,INT(MATCH($B11,Sheet3!$A:$A,0))),2))</f>
        <v>5900</v>
      </c>
      <c r="H11" s="1">
        <f>IF(INDEX(Sheet3!L:L,MATCH($B11,Sheet3!$A:$A,0))=1,1,2)</f>
        <v>2</v>
      </c>
      <c r="I11" s="1">
        <f>INDEX(Sheet3!B:B,MATCH($B11,Sheet3!$A:$A,0))</f>
        <v>6</v>
      </c>
      <c r="J11" s="1" t="str">
        <f>INDEX(Sheet3!F:F,MATCH($B11,Sheet3!$A:$A,0))</f>
        <v>1,2,3</v>
      </c>
    </row>
    <row r="12" spans="1:10" ht="16.5" customHeight="1">
      <c r="A12" s="1" t="s">
        <v>26</v>
      </c>
      <c r="B12" s="1">
        <v>10707</v>
      </c>
      <c r="C12" s="1">
        <f>INDEX(Sheet3!E:E,MATCH(B12,Sheet3!A:A,0))</f>
        <v>1110010</v>
      </c>
      <c r="D12" s="1">
        <f>INDEX(Sheet3!H:H,MATCH($B12,Sheet3!$A:$A,0))</f>
        <v>1</v>
      </c>
      <c r="E12" s="1">
        <f>INDEX(Sheet3!K:K,MATCH($B12,Sheet3!$A:$A,0))</f>
        <v>30</v>
      </c>
      <c r="F12" s="1">
        <f>IF(INDEX(Sheet3!G:G,MATCH($B12,Sheet3!$A:$A,0))=0,1120007,1120005)</f>
        <v>1120007</v>
      </c>
      <c r="G12" s="1">
        <f>IF(Sheet1!F12=1120007,INDEX(Sheet3!I:I,MATCH($B12,Sheet3!$A:$A,0))*100,FLOOR(INDEX(Sheet3!I:I,INT(MATCH($B12,Sheet3!$A:$A,0))),2))</f>
        <v>5900</v>
      </c>
      <c r="H12" s="1">
        <f>IF(INDEX(Sheet3!L:L,MATCH($B12,Sheet3!$A:$A,0))=1,1,2)</f>
        <v>2</v>
      </c>
      <c r="I12" s="1">
        <f>INDEX(Sheet3!B:B,MATCH($B12,Sheet3!$A:$A,0))</f>
        <v>7</v>
      </c>
      <c r="J12" s="1" t="str">
        <f>INDEX(Sheet3!F:F,MATCH($B12,Sheet3!$A:$A,0))</f>
        <v>1,2,3</v>
      </c>
    </row>
    <row r="13" spans="1:10" ht="16.5" customHeight="1">
      <c r="A13" s="1" t="s">
        <v>26</v>
      </c>
      <c r="B13" s="1">
        <v>10808</v>
      </c>
      <c r="C13" s="1">
        <f>INDEX(Sheet3!E:E,MATCH(B13,Sheet3!A:A,0))</f>
        <v>1110010</v>
      </c>
      <c r="D13" s="1">
        <f>INDEX(Sheet3!H:H,MATCH($B13,Sheet3!$A:$A,0))</f>
        <v>1</v>
      </c>
      <c r="E13" s="1">
        <f>INDEX(Sheet3!K:K,MATCH($B13,Sheet3!$A:$A,0))</f>
        <v>30</v>
      </c>
      <c r="F13" s="1">
        <f>IF(INDEX(Sheet3!G:G,MATCH($B13,Sheet3!$A:$A,0))=0,1120007,1120005)</f>
        <v>1120007</v>
      </c>
      <c r="G13" s="1">
        <f>IF(Sheet1!F13=1120007,INDEX(Sheet3!I:I,MATCH($B13,Sheet3!$A:$A,0))*100,FLOOR(INDEX(Sheet3!I:I,INT(MATCH($B13,Sheet3!$A:$A,0))),2))</f>
        <v>5900</v>
      </c>
      <c r="H13" s="1">
        <f>IF(INDEX(Sheet3!L:L,MATCH($B13,Sheet3!$A:$A,0))=1,1,2)</f>
        <v>2</v>
      </c>
      <c r="I13" s="1">
        <f>INDEX(Sheet3!B:B,MATCH($B13,Sheet3!$A:$A,0))</f>
        <v>8</v>
      </c>
      <c r="J13" s="1" t="str">
        <f>INDEX(Sheet3!F:F,MATCH($B13,Sheet3!$A:$A,0))</f>
        <v>1,2,3</v>
      </c>
    </row>
    <row r="14" spans="1:10" ht="16.5" customHeight="1">
      <c r="A14" s="1" t="s">
        <v>26</v>
      </c>
      <c r="B14" s="1">
        <v>10909</v>
      </c>
      <c r="C14" s="1">
        <f>INDEX(Sheet3!E:E,MATCH(B14,Sheet3!A:A,0))</f>
        <v>1110010</v>
      </c>
      <c r="D14" s="1">
        <f>INDEX(Sheet3!H:H,MATCH($B14,Sheet3!$A:$A,0))</f>
        <v>1</v>
      </c>
      <c r="E14" s="1">
        <f>INDEX(Sheet3!K:K,MATCH($B14,Sheet3!$A:$A,0))</f>
        <v>30</v>
      </c>
      <c r="F14" s="1">
        <f>IF(INDEX(Sheet3!G:G,MATCH($B14,Sheet3!$A:$A,0))=0,1120007,1120005)</f>
        <v>1120007</v>
      </c>
      <c r="G14" s="1">
        <f>IF(Sheet1!F14=1120007,INDEX(Sheet3!I:I,MATCH($B14,Sheet3!$A:$A,0))*100,FLOOR(INDEX(Sheet3!I:I,INT(MATCH($B14,Sheet3!$A:$A,0))),2))</f>
        <v>5900</v>
      </c>
      <c r="H14" s="1">
        <f>IF(INDEX(Sheet3!L:L,MATCH($B14,Sheet3!$A:$A,0))=1,1,2)</f>
        <v>2</v>
      </c>
      <c r="I14" s="1">
        <f>INDEX(Sheet3!B:B,MATCH($B14,Sheet3!$A:$A,0))</f>
        <v>9</v>
      </c>
      <c r="J14" s="1" t="str">
        <f>INDEX(Sheet3!F:F,MATCH($B14,Sheet3!$A:$A,0))</f>
        <v>1,2,3</v>
      </c>
    </row>
    <row r="15" spans="1:10" ht="16.5" customHeight="1">
      <c r="A15" s="1" t="s">
        <v>26</v>
      </c>
      <c r="B15" s="1">
        <v>11010</v>
      </c>
      <c r="C15" s="1">
        <f>INDEX(Sheet3!E:E,MATCH(B15,Sheet3!A:A,0))</f>
        <v>1110010</v>
      </c>
      <c r="D15" s="1">
        <f>INDEX(Sheet3!H:H,MATCH($B15,Sheet3!$A:$A,0))</f>
        <v>1</v>
      </c>
      <c r="E15" s="1">
        <f>INDEX(Sheet3!K:K,MATCH($B15,Sheet3!$A:$A,0))</f>
        <v>30</v>
      </c>
      <c r="F15" s="1">
        <f>IF(INDEX(Sheet3!G:G,MATCH($B15,Sheet3!$A:$A,0))=0,1120007,1120005)</f>
        <v>1120007</v>
      </c>
      <c r="G15" s="1">
        <f>IF(Sheet1!F15=1120007,INDEX(Sheet3!I:I,MATCH($B15,Sheet3!$A:$A,0))*100,FLOOR(INDEX(Sheet3!I:I,INT(MATCH($B15,Sheet3!$A:$A,0))),2))</f>
        <v>5900</v>
      </c>
      <c r="H15" s="1">
        <f>IF(INDEX(Sheet3!L:L,MATCH($B15,Sheet3!$A:$A,0))=1,1,2)</f>
        <v>2</v>
      </c>
      <c r="I15" s="1">
        <f>INDEX(Sheet3!B:B,MATCH($B15,Sheet3!$A:$A,0))</f>
        <v>10</v>
      </c>
      <c r="J15" s="1" t="str">
        <f>INDEX(Sheet3!F:F,MATCH($B15,Sheet3!$A:$A,0))</f>
        <v>1,2,3</v>
      </c>
    </row>
    <row r="16" spans="1:10" ht="16.5" customHeight="1">
      <c r="A16" s="1" t="s">
        <v>26</v>
      </c>
      <c r="B16" s="1">
        <v>20101</v>
      </c>
      <c r="C16" s="1">
        <f>INDEX(Sheet3!E:E,MATCH(B16,Sheet3!A:A,0))</f>
        <v>1120018</v>
      </c>
      <c r="D16" s="1">
        <f>INDEX(Sheet3!H:H,MATCH($B16,Sheet3!$A:$A,0))</f>
        <v>1</v>
      </c>
      <c r="E16" s="1">
        <f>INDEX(Sheet3!K:K,MATCH($B16,Sheet3!$A:$A,0))</f>
        <v>200</v>
      </c>
      <c r="F16" s="1">
        <f>IF(INDEX(Sheet3!G:G,MATCH($B16,Sheet3!$A:$A,0))=0,1120007,1120005)</f>
        <v>1120007</v>
      </c>
      <c r="G16" s="1">
        <f>IF(Sheet1!F16=1120007,INDEX(Sheet3!I:I,MATCH($B16,Sheet3!$A:$A,0))*100,FLOOR(INDEX(Sheet3!I:I,INT(MATCH($B16,Sheet3!$A:$A,0))),2))</f>
        <v>8000</v>
      </c>
      <c r="H16" s="1">
        <f>IF(INDEX(Sheet3!L:L,MATCH($B16,Sheet3!$A:$A,0))=1,1,2)</f>
        <v>2</v>
      </c>
      <c r="I16" s="1">
        <f>INDEX(Sheet3!B:B,MATCH($B16,Sheet3!$A:$A,0))</f>
        <v>1</v>
      </c>
      <c r="J16" s="1" t="str">
        <f>INDEX(Sheet3!F:F,MATCH($B16,Sheet3!$A:$A,0))</f>
        <v>2,4,6</v>
      </c>
    </row>
    <row r="17" spans="1:10" ht="16.5" customHeight="1">
      <c r="A17" s="1" t="s">
        <v>26</v>
      </c>
      <c r="B17" s="1">
        <v>20202</v>
      </c>
      <c r="C17" s="1">
        <f>INDEX(Sheet3!E:E,MATCH(B17,Sheet3!A:A,0))</f>
        <v>1120018</v>
      </c>
      <c r="D17" s="1">
        <f>INDEX(Sheet3!H:H,MATCH($B17,Sheet3!$A:$A,0))</f>
        <v>1</v>
      </c>
      <c r="E17" s="1">
        <f>INDEX(Sheet3!K:K,MATCH($B17,Sheet3!$A:$A,0))</f>
        <v>100</v>
      </c>
      <c r="F17" s="1">
        <f>IF(INDEX(Sheet3!G:G,MATCH($B17,Sheet3!$A:$A,0))=0,1120007,1120005)</f>
        <v>1120007</v>
      </c>
      <c r="G17" s="1">
        <f>IF(Sheet1!F17=1120007,INDEX(Sheet3!I:I,MATCH($B17,Sheet3!$A:$A,0))*100,FLOOR(INDEX(Sheet3!I:I,INT(MATCH($B17,Sheet3!$A:$A,0))),2))</f>
        <v>10000</v>
      </c>
      <c r="H17" s="1">
        <f>IF(INDEX(Sheet3!L:L,MATCH($B17,Sheet3!$A:$A,0))=1,1,2)</f>
        <v>1</v>
      </c>
      <c r="I17" s="1">
        <f>INDEX(Sheet3!B:B,MATCH($B17,Sheet3!$A:$A,0))</f>
        <v>2</v>
      </c>
      <c r="J17" s="1" t="str">
        <f>INDEX(Sheet3!F:F,MATCH($B17,Sheet3!$A:$A,0))</f>
        <v>1,2,3</v>
      </c>
    </row>
    <row r="18" spans="1:10" ht="16.5" customHeight="1">
      <c r="A18" s="1" t="s">
        <v>26</v>
      </c>
      <c r="B18" s="1">
        <v>20303</v>
      </c>
      <c r="C18" s="1">
        <f>INDEX(Sheet3!E:E,MATCH(B18,Sheet3!A:A,0))</f>
        <v>1120018</v>
      </c>
      <c r="D18" s="1">
        <f>INDEX(Sheet3!H:H,MATCH($B18,Sheet3!$A:$A,0))</f>
        <v>1</v>
      </c>
      <c r="E18" s="1">
        <f>INDEX(Sheet3!K:K,MATCH($B18,Sheet3!$A:$A,0))</f>
        <v>100</v>
      </c>
      <c r="F18" s="1">
        <f>IF(INDEX(Sheet3!G:G,MATCH($B18,Sheet3!$A:$A,0))=0,1120007,1120005)</f>
        <v>1120007</v>
      </c>
      <c r="G18" s="1">
        <f>IF(Sheet1!F18=1120007,INDEX(Sheet3!I:I,MATCH($B18,Sheet3!$A:$A,0))*100,FLOOR(INDEX(Sheet3!I:I,INT(MATCH($B18,Sheet3!$A:$A,0))),2))</f>
        <v>8000</v>
      </c>
      <c r="H18" s="1">
        <f>IF(INDEX(Sheet3!L:L,MATCH($B18,Sheet3!$A:$A,0))=1,1,2)</f>
        <v>2</v>
      </c>
      <c r="I18" s="1">
        <f>INDEX(Sheet3!B:B,MATCH($B18,Sheet3!$A:$A,0))</f>
        <v>3</v>
      </c>
      <c r="J18" s="1" t="str">
        <f>INDEX(Sheet3!F:F,MATCH($B18,Sheet3!$A:$A,0))</f>
        <v>1,2,3</v>
      </c>
    </row>
    <row r="19" spans="1:10" ht="16.5" customHeight="1">
      <c r="A19" s="1" t="s">
        <v>26</v>
      </c>
      <c r="B19" s="1">
        <v>20404</v>
      </c>
      <c r="C19" s="1">
        <f>INDEX(Sheet3!E:E,MATCH(B19,Sheet3!A:A,0))</f>
        <v>1120018</v>
      </c>
      <c r="D19" s="1">
        <f>INDEX(Sheet3!H:H,MATCH($B19,Sheet3!$A:$A,0))</f>
        <v>1</v>
      </c>
      <c r="E19" s="1">
        <f>INDEX(Sheet3!K:K,MATCH($B19,Sheet3!$A:$A,0))</f>
        <v>60</v>
      </c>
      <c r="F19" s="1">
        <f>IF(INDEX(Sheet3!G:G,MATCH($B19,Sheet3!$A:$A,0))=0,1120007,1120005)</f>
        <v>1120007</v>
      </c>
      <c r="G19" s="1">
        <f>IF(Sheet1!F19=1120007,INDEX(Sheet3!I:I,MATCH($B19,Sheet3!$A:$A,0))*100,FLOOR(INDEX(Sheet3!I:I,INT(MATCH($B19,Sheet3!$A:$A,0))),2))</f>
        <v>10000</v>
      </c>
      <c r="H19" s="1">
        <f>IF(INDEX(Sheet3!L:L,MATCH($B19,Sheet3!$A:$A,0))=1,1,2)</f>
        <v>1</v>
      </c>
      <c r="I19" s="1">
        <f>INDEX(Sheet3!B:B,MATCH($B19,Sheet3!$A:$A,0))</f>
        <v>4</v>
      </c>
      <c r="J19" s="1" t="str">
        <f>INDEX(Sheet3!F:F,MATCH($B19,Sheet3!$A:$A,0))</f>
        <v>1,2,3</v>
      </c>
    </row>
    <row r="20" spans="1:10" ht="16.5" customHeight="1">
      <c r="A20" s="1" t="s">
        <v>26</v>
      </c>
      <c r="B20" s="1">
        <v>20505</v>
      </c>
      <c r="C20" s="1">
        <f>INDEX(Sheet3!E:E,MATCH(B20,Sheet3!A:A,0))</f>
        <v>1120018</v>
      </c>
      <c r="D20" s="1">
        <f>INDEX(Sheet3!H:H,MATCH($B20,Sheet3!$A:$A,0))</f>
        <v>1</v>
      </c>
      <c r="E20" s="1">
        <f>INDEX(Sheet3!K:K,MATCH($B20,Sheet3!$A:$A,0))</f>
        <v>60</v>
      </c>
      <c r="F20" s="1">
        <f>IF(INDEX(Sheet3!G:G,MATCH($B20,Sheet3!$A:$A,0))=0,1120007,1120005)</f>
        <v>1120007</v>
      </c>
      <c r="G20" s="1">
        <f>IF(Sheet1!F20=1120007,INDEX(Sheet3!I:I,MATCH($B20,Sheet3!$A:$A,0))*100,FLOOR(INDEX(Sheet3!I:I,INT(MATCH($B20,Sheet3!$A:$A,0))),2))</f>
        <v>8000</v>
      </c>
      <c r="H20" s="1">
        <f>IF(INDEX(Sheet3!L:L,MATCH($B20,Sheet3!$A:$A,0))=1,1,2)</f>
        <v>2</v>
      </c>
      <c r="I20" s="1">
        <f>INDEX(Sheet3!B:B,MATCH($B20,Sheet3!$A:$A,0))</f>
        <v>5</v>
      </c>
      <c r="J20" s="1" t="str">
        <f>INDEX(Sheet3!F:F,MATCH($B20,Sheet3!$A:$A,0))</f>
        <v>1,2,3</v>
      </c>
    </row>
    <row r="21" spans="1:10" ht="16.5" customHeight="1">
      <c r="A21" s="1" t="s">
        <v>26</v>
      </c>
      <c r="B21" s="1">
        <v>20606</v>
      </c>
      <c r="C21" s="1">
        <f>INDEX(Sheet3!E:E,MATCH(B21,Sheet3!A:A,0))</f>
        <v>1120018</v>
      </c>
      <c r="D21" s="1">
        <f>INDEX(Sheet3!H:H,MATCH($B21,Sheet3!$A:$A,0))</f>
        <v>1</v>
      </c>
      <c r="E21" s="1">
        <f>INDEX(Sheet3!K:K,MATCH($B21,Sheet3!$A:$A,0))</f>
        <v>60</v>
      </c>
      <c r="F21" s="1">
        <f>IF(INDEX(Sheet3!G:G,MATCH($B21,Sheet3!$A:$A,0))=0,1120007,1120005)</f>
        <v>1120007</v>
      </c>
      <c r="G21" s="1">
        <f>IF(Sheet1!F21=1120007,INDEX(Sheet3!I:I,MATCH($B21,Sheet3!$A:$A,0))*100,FLOOR(INDEX(Sheet3!I:I,INT(MATCH($B21,Sheet3!$A:$A,0))),2))</f>
        <v>10000</v>
      </c>
      <c r="H21" s="1">
        <f>IF(INDEX(Sheet3!L:L,MATCH($B21,Sheet3!$A:$A,0))=1,1,2)</f>
        <v>1</v>
      </c>
      <c r="I21" s="1">
        <f>INDEX(Sheet3!B:B,MATCH($B21,Sheet3!$A:$A,0))</f>
        <v>6</v>
      </c>
      <c r="J21" s="1" t="str">
        <f>INDEX(Sheet3!F:F,MATCH($B21,Sheet3!$A:$A,0))</f>
        <v>1,2,3</v>
      </c>
    </row>
    <row r="22" spans="1:10" ht="16.5" customHeight="1">
      <c r="A22" s="1" t="s">
        <v>26</v>
      </c>
      <c r="B22" s="1">
        <v>20707</v>
      </c>
      <c r="C22" s="1">
        <f>INDEX(Sheet3!E:E,MATCH(B22,Sheet3!A:A,0))</f>
        <v>1120018</v>
      </c>
      <c r="D22" s="1">
        <f>INDEX(Sheet3!H:H,MATCH($B22,Sheet3!$A:$A,0))</f>
        <v>1</v>
      </c>
      <c r="E22" s="1">
        <f>INDEX(Sheet3!K:K,MATCH($B22,Sheet3!$A:$A,0))</f>
        <v>30</v>
      </c>
      <c r="F22" s="1">
        <f>IF(INDEX(Sheet3!G:G,MATCH($B22,Sheet3!$A:$A,0))=0,1120007,1120005)</f>
        <v>1120007</v>
      </c>
      <c r="G22" s="1">
        <f>IF(Sheet1!F22=1120007,INDEX(Sheet3!I:I,MATCH($B22,Sheet3!$A:$A,0))*100,FLOOR(INDEX(Sheet3!I:I,INT(MATCH($B22,Sheet3!$A:$A,0))),2))</f>
        <v>8000</v>
      </c>
      <c r="H22" s="1">
        <f>IF(INDEX(Sheet3!L:L,MATCH($B22,Sheet3!$A:$A,0))=1,1,2)</f>
        <v>2</v>
      </c>
      <c r="I22" s="1">
        <f>INDEX(Sheet3!B:B,MATCH($B22,Sheet3!$A:$A,0))</f>
        <v>7</v>
      </c>
      <c r="J22" s="1" t="str">
        <f>INDEX(Sheet3!F:F,MATCH($B22,Sheet3!$A:$A,0))</f>
        <v>1,2,3</v>
      </c>
    </row>
    <row r="23" spans="1:10" ht="16.5" customHeight="1">
      <c r="A23" s="1" t="s">
        <v>26</v>
      </c>
      <c r="B23" s="1">
        <v>20808</v>
      </c>
      <c r="C23" s="1">
        <f>INDEX(Sheet3!E:E,MATCH(B23,Sheet3!A:A,0))</f>
        <v>1120018</v>
      </c>
      <c r="D23" s="1">
        <f>INDEX(Sheet3!H:H,MATCH($B23,Sheet3!$A:$A,0))</f>
        <v>1</v>
      </c>
      <c r="E23" s="1">
        <f>INDEX(Sheet3!K:K,MATCH($B23,Sheet3!$A:$A,0))</f>
        <v>30</v>
      </c>
      <c r="F23" s="1">
        <f>IF(INDEX(Sheet3!G:G,MATCH($B23,Sheet3!$A:$A,0))=0,1120007,1120005)</f>
        <v>1120007</v>
      </c>
      <c r="G23" s="1">
        <f>IF(Sheet1!F23=1120007,INDEX(Sheet3!I:I,MATCH($B23,Sheet3!$A:$A,0))*100,FLOOR(INDEX(Sheet3!I:I,INT(MATCH($B23,Sheet3!$A:$A,0))),2))</f>
        <v>10000</v>
      </c>
      <c r="H23" s="1">
        <f>IF(INDEX(Sheet3!L:L,MATCH($B23,Sheet3!$A:$A,0))=1,1,2)</f>
        <v>1</v>
      </c>
      <c r="I23" s="1">
        <f>INDEX(Sheet3!B:B,MATCH($B23,Sheet3!$A:$A,0))</f>
        <v>8</v>
      </c>
      <c r="J23" s="1" t="str">
        <f>INDEX(Sheet3!F:F,MATCH($B23,Sheet3!$A:$A,0))</f>
        <v>1,2,3</v>
      </c>
    </row>
    <row r="24" spans="1:10" ht="16.5" customHeight="1">
      <c r="A24" s="1" t="s">
        <v>26</v>
      </c>
      <c r="B24" s="1">
        <v>20909</v>
      </c>
      <c r="C24" s="1">
        <f>INDEX(Sheet3!E:E,MATCH(B24,Sheet3!A:A,0))</f>
        <v>1120018</v>
      </c>
      <c r="D24" s="1">
        <f>INDEX(Sheet3!H:H,MATCH($B24,Sheet3!$A:$A,0))</f>
        <v>1</v>
      </c>
      <c r="E24" s="1">
        <f>INDEX(Sheet3!K:K,MATCH($B24,Sheet3!$A:$A,0))</f>
        <v>30</v>
      </c>
      <c r="F24" s="1">
        <f>IF(INDEX(Sheet3!G:G,MATCH($B24,Sheet3!$A:$A,0))=0,1120007,1120005)</f>
        <v>1120007</v>
      </c>
      <c r="G24" s="1">
        <f>IF(Sheet1!F24=1120007,INDEX(Sheet3!I:I,MATCH($B24,Sheet3!$A:$A,0))*100,FLOOR(INDEX(Sheet3!I:I,INT(MATCH($B24,Sheet3!$A:$A,0))),2))</f>
        <v>8000</v>
      </c>
      <c r="H24" s="1">
        <f>IF(INDEX(Sheet3!L:L,MATCH($B24,Sheet3!$A:$A,0))=1,1,2)</f>
        <v>2</v>
      </c>
      <c r="I24" s="1">
        <f>INDEX(Sheet3!B:B,MATCH($B24,Sheet3!$A:$A,0))</f>
        <v>9</v>
      </c>
      <c r="J24" s="1" t="str">
        <f>INDEX(Sheet3!F:F,MATCH($B24,Sheet3!$A:$A,0))</f>
        <v>1,2,3</v>
      </c>
    </row>
    <row r="25" spans="1:10" ht="16.5" customHeight="1">
      <c r="A25" s="1" t="s">
        <v>26</v>
      </c>
      <c r="B25" s="1">
        <v>21010</v>
      </c>
      <c r="C25" s="1">
        <f>INDEX(Sheet3!E:E,MATCH(B25,Sheet3!A:A,0))</f>
        <v>1120018</v>
      </c>
      <c r="D25" s="1">
        <f>INDEX(Sheet3!H:H,MATCH($B25,Sheet3!$A:$A,0))</f>
        <v>1</v>
      </c>
      <c r="E25" s="1">
        <f>INDEX(Sheet3!K:K,MATCH($B25,Sheet3!$A:$A,0))</f>
        <v>30</v>
      </c>
      <c r="F25" s="1">
        <f>IF(INDEX(Sheet3!G:G,MATCH($B25,Sheet3!$A:$A,0))=0,1120007,1120005)</f>
        <v>1120007</v>
      </c>
      <c r="G25" s="1">
        <f>IF(Sheet1!F25=1120007,INDEX(Sheet3!I:I,MATCH($B25,Sheet3!$A:$A,0))*100,FLOOR(INDEX(Sheet3!I:I,INT(MATCH($B25,Sheet3!$A:$A,0))),2))</f>
        <v>10000</v>
      </c>
      <c r="H25" s="1">
        <f>IF(INDEX(Sheet3!L:L,MATCH($B25,Sheet3!$A:$A,0))=1,1,2)</f>
        <v>1</v>
      </c>
      <c r="I25" s="1">
        <f>INDEX(Sheet3!B:B,MATCH($B25,Sheet3!$A:$A,0))</f>
        <v>10</v>
      </c>
      <c r="J25" s="1" t="str">
        <f>INDEX(Sheet3!F:F,MATCH($B25,Sheet3!$A:$A,0))</f>
        <v>1,2,3</v>
      </c>
    </row>
    <row r="26" spans="1:10" ht="16.5" customHeight="1">
      <c r="A26" s="1" t="s">
        <v>26</v>
      </c>
      <c r="B26" s="1">
        <v>30101</v>
      </c>
      <c r="C26" s="1">
        <f>INDEX(Sheet3!E:E,MATCH(B26,Sheet3!A:A,0))</f>
        <v>1120017</v>
      </c>
      <c r="D26" s="1">
        <f>INDEX(Sheet3!H:H,MATCH($B26,Sheet3!$A:$A,0))</f>
        <v>1</v>
      </c>
      <c r="E26" s="1">
        <f>INDEX(Sheet3!K:K,MATCH($B26,Sheet3!$A:$A,0))</f>
        <v>200</v>
      </c>
      <c r="F26" s="1">
        <f>IF(INDEX(Sheet3!G:G,MATCH($B26,Sheet3!$A:$A,0))=0,1120007,1120005)</f>
        <v>1120007</v>
      </c>
      <c r="G26" s="1">
        <f>IF(Sheet1!F26=1120007,INDEX(Sheet3!I:I,MATCH($B26,Sheet3!$A:$A,0))*100,FLOOR(INDEX(Sheet3!I:I,INT(MATCH($B26,Sheet3!$A:$A,0))),2))</f>
        <v>5000</v>
      </c>
      <c r="H26" s="1">
        <f>IF(INDEX(Sheet3!L:L,MATCH($B26,Sheet3!$A:$A,0))=1,1,2)</f>
        <v>1</v>
      </c>
      <c r="I26" s="1">
        <f>INDEX(Sheet3!B:B,MATCH($B26,Sheet3!$A:$A,0))</f>
        <v>1</v>
      </c>
      <c r="J26" s="1">
        <f>INDEX(Sheet3!F:F,MATCH($B26,Sheet3!$A:$A,0))</f>
        <v>0</v>
      </c>
    </row>
    <row r="27" spans="1:10" ht="16.5" customHeight="1">
      <c r="A27" s="1" t="s">
        <v>26</v>
      </c>
      <c r="B27" s="1">
        <v>30102</v>
      </c>
      <c r="C27" s="1">
        <f>INDEX(Sheet3!E:E,MATCH(B27,Sheet3!A:A,0))</f>
        <v>1120017</v>
      </c>
      <c r="D27" s="1">
        <f>INDEX(Sheet3!H:H,MATCH($B27,Sheet3!$A:$A,0))</f>
        <v>1</v>
      </c>
      <c r="E27" s="1">
        <f>INDEX(Sheet3!K:K,MATCH($B27,Sheet3!$A:$A,0))</f>
        <v>100</v>
      </c>
      <c r="F27" s="1">
        <f>IF(INDEX(Sheet3!G:G,MATCH($B27,Sheet3!$A:$A,0))=0,1120007,1120005)</f>
        <v>1120007</v>
      </c>
      <c r="G27" s="1">
        <f>IF(Sheet1!F27=1120007,INDEX(Sheet3!I:I,MATCH($B27,Sheet3!$A:$A,0))*100,FLOOR(INDEX(Sheet3!I:I,INT(MATCH($B27,Sheet3!$A:$A,0))),2))</f>
        <v>4000</v>
      </c>
      <c r="H27" s="1">
        <f>IF(INDEX(Sheet3!L:L,MATCH($B27,Sheet3!$A:$A,0))=1,1,2)</f>
        <v>2</v>
      </c>
      <c r="I27" s="1">
        <f>INDEX(Sheet3!B:B,MATCH($B27,Sheet3!$A:$A,0))</f>
        <v>1</v>
      </c>
      <c r="J27" s="1">
        <f>INDEX(Sheet3!F:F,MATCH($B27,Sheet3!$A:$A,0))</f>
        <v>0</v>
      </c>
    </row>
    <row r="28" spans="1:10" ht="16.5" customHeight="1">
      <c r="A28" s="1" t="s">
        <v>26</v>
      </c>
      <c r="B28" s="1">
        <v>40201</v>
      </c>
      <c r="C28" s="1">
        <f>INDEX(Sheet3!E:E,MATCH(B28,Sheet3!A:A,0))</f>
        <v>2120001</v>
      </c>
      <c r="D28" s="1">
        <f>INDEX(Sheet3!H:H,MATCH($B28,Sheet3!$A:$A,0))</f>
        <v>10</v>
      </c>
      <c r="E28" s="1">
        <f>INDEX(Sheet3!K:K,MATCH($B28,Sheet3!$A:$A,0))</f>
        <v>100</v>
      </c>
      <c r="F28" s="1">
        <f>IF(INDEX(Sheet3!G:G,MATCH($B28,Sheet3!$A:$A,0))=0,1120007,1120005)</f>
        <v>1120007</v>
      </c>
      <c r="G28" s="1">
        <f>IF(Sheet1!F28=1120007,INDEX(Sheet3!I:I,MATCH($B28,Sheet3!$A:$A,0))*100,FLOOR(INDEX(Sheet3!I:I,INT(MATCH($B28,Sheet3!$A:$A,0))),2))</f>
        <v>300</v>
      </c>
      <c r="H28" s="1">
        <f>IF(INDEX(Sheet3!L:L,MATCH($B28,Sheet3!$A:$A,0))=1,1,2)</f>
        <v>2</v>
      </c>
      <c r="I28" s="1">
        <f>INDEX(Sheet3!B:B,MATCH($B28,Sheet3!$A:$A,0))</f>
        <v>2</v>
      </c>
      <c r="J28" s="1">
        <f>INDEX(Sheet3!F:F,MATCH($B28,Sheet3!$A:$A,0))</f>
        <v>0</v>
      </c>
    </row>
    <row r="29" spans="1:10" ht="16.5" customHeight="1">
      <c r="A29" s="1" t="s">
        <v>26</v>
      </c>
      <c r="B29" s="1">
        <v>40202</v>
      </c>
      <c r="C29" s="1">
        <f>INDEX(Sheet3!E:E,MATCH(B29,Sheet3!A:A,0))</f>
        <v>2120001</v>
      </c>
      <c r="D29" s="1">
        <f>INDEX(Sheet3!H:H,MATCH($B29,Sheet3!$A:$A,0))</f>
        <v>10</v>
      </c>
      <c r="E29" s="1">
        <f>INDEX(Sheet3!K:K,MATCH($B29,Sheet3!$A:$A,0))</f>
        <v>500</v>
      </c>
      <c r="F29" s="1">
        <f>IF(INDEX(Sheet3!G:G,MATCH($B29,Sheet3!$A:$A,0))=0,1120007,1120005)</f>
        <v>1120007</v>
      </c>
      <c r="G29" s="1">
        <f>IF(Sheet1!F29=1120007,INDEX(Sheet3!I:I,MATCH($B29,Sheet3!$A:$A,0))*100,FLOOR(INDEX(Sheet3!I:I,INT(MATCH($B29,Sheet3!$A:$A,0))),2))</f>
        <v>400</v>
      </c>
      <c r="H29" s="1">
        <f>IF(INDEX(Sheet3!L:L,MATCH($B29,Sheet3!$A:$A,0))=1,1,2)</f>
        <v>1</v>
      </c>
      <c r="I29" s="1">
        <f>INDEX(Sheet3!B:B,MATCH($B29,Sheet3!$A:$A,0))</f>
        <v>2</v>
      </c>
      <c r="J29" s="1">
        <f>INDEX(Sheet3!F:F,MATCH($B29,Sheet3!$A:$A,0))</f>
        <v>0</v>
      </c>
    </row>
    <row r="30" spans="1:10" ht="16.5" customHeight="1">
      <c r="A30" s="1" t="s">
        <v>26</v>
      </c>
      <c r="B30" s="1">
        <v>50301</v>
      </c>
      <c r="C30" s="1">
        <f>INDEX(Sheet3!E:E,MATCH(B30,Sheet3!A:A,0))</f>
        <v>2120002</v>
      </c>
      <c r="D30" s="1">
        <f>INDEX(Sheet3!H:H,MATCH($B30,Sheet3!$A:$A,0))</f>
        <v>5</v>
      </c>
      <c r="E30" s="1">
        <f>INDEX(Sheet3!K:K,MATCH($B30,Sheet3!$A:$A,0))</f>
        <v>100</v>
      </c>
      <c r="F30" s="1">
        <f>IF(INDEX(Sheet3!G:G,MATCH($B30,Sheet3!$A:$A,0))=0,1120007,1120005)</f>
        <v>1120007</v>
      </c>
      <c r="G30" s="1">
        <f>IF(Sheet1!F30=1120007,INDEX(Sheet3!I:I,MATCH($B30,Sheet3!$A:$A,0))*100,FLOOR(INDEX(Sheet3!I:I,INT(MATCH($B30,Sheet3!$A:$A,0))),2))</f>
        <v>300</v>
      </c>
      <c r="H30" s="1">
        <f>IF(INDEX(Sheet3!L:L,MATCH($B30,Sheet3!$A:$A,0))=1,1,2)</f>
        <v>2</v>
      </c>
      <c r="I30" s="1">
        <f>INDEX(Sheet3!B:B,MATCH($B30,Sheet3!$A:$A,0))</f>
        <v>3</v>
      </c>
      <c r="J30" s="1">
        <f>INDEX(Sheet3!F:F,MATCH($B30,Sheet3!$A:$A,0))</f>
        <v>0</v>
      </c>
    </row>
    <row r="31" spans="1:10" ht="16.5" customHeight="1">
      <c r="A31" s="1" t="s">
        <v>26</v>
      </c>
      <c r="B31" s="1">
        <v>50302</v>
      </c>
      <c r="C31" s="1">
        <f>INDEX(Sheet3!E:E,MATCH(B31,Sheet3!A:A,0))</f>
        <v>2120002</v>
      </c>
      <c r="D31" s="1">
        <f>INDEX(Sheet3!H:H,MATCH($B31,Sheet3!$A:$A,0))</f>
        <v>5</v>
      </c>
      <c r="E31" s="1">
        <f>INDEX(Sheet3!K:K,MATCH($B31,Sheet3!$A:$A,0))</f>
        <v>400</v>
      </c>
      <c r="F31" s="1">
        <f>IF(INDEX(Sheet3!G:G,MATCH($B31,Sheet3!$A:$A,0))=0,1120007,1120005)</f>
        <v>1120007</v>
      </c>
      <c r="G31" s="1">
        <f>IF(Sheet1!F31=1120007,INDEX(Sheet3!I:I,MATCH($B31,Sheet3!$A:$A,0))*100,FLOOR(INDEX(Sheet3!I:I,INT(MATCH($B31,Sheet3!$A:$A,0))),2))</f>
        <v>400</v>
      </c>
      <c r="H31" s="1">
        <f>IF(INDEX(Sheet3!L:L,MATCH($B31,Sheet3!$A:$A,0))=1,1,2)</f>
        <v>1</v>
      </c>
      <c r="I31" s="1">
        <f>INDEX(Sheet3!B:B,MATCH($B31,Sheet3!$A:$A,0))</f>
        <v>3</v>
      </c>
      <c r="J31" s="1">
        <f>INDEX(Sheet3!F:F,MATCH($B31,Sheet3!$A:$A,0))</f>
        <v>0</v>
      </c>
    </row>
    <row r="32" spans="1:10" ht="16.5" customHeight="1">
      <c r="A32" s="1" t="s">
        <v>26</v>
      </c>
      <c r="B32" s="1">
        <v>60401</v>
      </c>
      <c r="C32" s="1">
        <f>INDEX(Sheet3!E:E,MATCH(B32,Sheet3!A:A,0))</f>
        <v>2120003</v>
      </c>
      <c r="D32" s="1">
        <f>INDEX(Sheet3!H:H,MATCH($B32,Sheet3!$A:$A,0))</f>
        <v>4</v>
      </c>
      <c r="E32" s="1">
        <f>INDEX(Sheet3!K:K,MATCH($B32,Sheet3!$A:$A,0))</f>
        <v>100</v>
      </c>
      <c r="F32" s="1">
        <f>IF(INDEX(Sheet3!G:G,MATCH($B32,Sheet3!$A:$A,0))=0,1120007,1120005)</f>
        <v>1120007</v>
      </c>
      <c r="G32" s="1">
        <f>IF(Sheet1!F32=1120007,INDEX(Sheet3!I:I,MATCH($B32,Sheet3!$A:$A,0))*100,FLOOR(INDEX(Sheet3!I:I,INT(MATCH($B32,Sheet3!$A:$A,0))),2))</f>
        <v>500</v>
      </c>
      <c r="H32" s="1">
        <f>IF(INDEX(Sheet3!L:L,MATCH($B32,Sheet3!$A:$A,0))=1,1,2)</f>
        <v>2</v>
      </c>
      <c r="I32" s="1">
        <f>INDEX(Sheet3!B:B,MATCH($B32,Sheet3!$A:$A,0))</f>
        <v>4</v>
      </c>
      <c r="J32" s="1">
        <f>INDEX(Sheet3!F:F,MATCH($B32,Sheet3!$A:$A,0))</f>
        <v>0</v>
      </c>
    </row>
    <row r="33" spans="1:10" ht="16.5" customHeight="1">
      <c r="A33" s="1" t="s">
        <v>26</v>
      </c>
      <c r="B33" s="1">
        <v>60402</v>
      </c>
      <c r="C33" s="1">
        <f>INDEX(Sheet3!E:E,MATCH(B33,Sheet3!A:A,0))</f>
        <v>2120003</v>
      </c>
      <c r="D33" s="1">
        <f>INDEX(Sheet3!H:H,MATCH($B33,Sheet3!$A:$A,0))</f>
        <v>4</v>
      </c>
      <c r="E33" s="1">
        <f>INDEX(Sheet3!K:K,MATCH($B33,Sheet3!$A:$A,0))</f>
        <v>300</v>
      </c>
      <c r="F33" s="1">
        <f>IF(INDEX(Sheet3!G:G,MATCH($B33,Sheet3!$A:$A,0))=0,1120007,1120005)</f>
        <v>1120007</v>
      </c>
      <c r="G33" s="1">
        <f>IF(Sheet1!F33=1120007,INDEX(Sheet3!I:I,MATCH($B33,Sheet3!$A:$A,0))*100,FLOOR(INDEX(Sheet3!I:I,INT(MATCH($B33,Sheet3!$A:$A,0))),2))</f>
        <v>600</v>
      </c>
      <c r="H33" s="1">
        <f>IF(INDEX(Sheet3!L:L,MATCH($B33,Sheet3!$A:$A,0))=1,1,2)</f>
        <v>1</v>
      </c>
      <c r="I33" s="1">
        <f>INDEX(Sheet3!B:B,MATCH($B33,Sheet3!$A:$A,0))</f>
        <v>4</v>
      </c>
      <c r="J33" s="1">
        <f>INDEX(Sheet3!F:F,MATCH($B33,Sheet3!$A:$A,0))</f>
        <v>0</v>
      </c>
    </row>
    <row r="34" spans="1:10" ht="16.5" customHeight="1">
      <c r="A34" s="1" t="s">
        <v>26</v>
      </c>
      <c r="B34" s="1">
        <v>70501</v>
      </c>
      <c r="C34" s="1">
        <f>INDEX(Sheet3!E:E,MATCH(B34,Sheet3!A:A,0))</f>
        <v>2120004</v>
      </c>
      <c r="D34" s="1">
        <f>INDEX(Sheet3!H:H,MATCH($B34,Sheet3!$A:$A,0))</f>
        <v>2</v>
      </c>
      <c r="E34" s="1">
        <f>INDEX(Sheet3!K:K,MATCH($B34,Sheet3!$A:$A,0))</f>
        <v>100</v>
      </c>
      <c r="F34" s="1">
        <f>IF(INDEX(Sheet3!G:G,MATCH($B34,Sheet3!$A:$A,0))=0,1120007,1120005)</f>
        <v>1120007</v>
      </c>
      <c r="G34" s="1">
        <f>IF(Sheet1!F34=1120007,INDEX(Sheet3!I:I,MATCH($B34,Sheet3!$A:$A,0))*100,FLOOR(INDEX(Sheet3!I:I,INT(MATCH($B34,Sheet3!$A:$A,0))),2))</f>
        <v>300</v>
      </c>
      <c r="H34" s="1">
        <f>IF(INDEX(Sheet3!L:L,MATCH($B34,Sheet3!$A:$A,0))=1,1,2)</f>
        <v>2</v>
      </c>
      <c r="I34" s="1">
        <f>INDEX(Sheet3!B:B,MATCH($B34,Sheet3!$A:$A,0))</f>
        <v>5</v>
      </c>
      <c r="J34" s="1">
        <f>INDEX(Sheet3!F:F,MATCH($B34,Sheet3!$A:$A,0))</f>
        <v>0</v>
      </c>
    </row>
    <row r="35" spans="1:10" ht="16.5" customHeight="1">
      <c r="A35" s="1" t="s">
        <v>26</v>
      </c>
      <c r="B35" s="1">
        <v>70502</v>
      </c>
      <c r="C35" s="1">
        <f>INDEX(Sheet3!E:E,MATCH(B35,Sheet3!A:A,0))</f>
        <v>2120004</v>
      </c>
      <c r="D35" s="1">
        <f>INDEX(Sheet3!H:H,MATCH($B35,Sheet3!$A:$A,0))</f>
        <v>2</v>
      </c>
      <c r="E35" s="1">
        <f>INDEX(Sheet3!K:K,MATCH($B35,Sheet3!$A:$A,0))</f>
        <v>200</v>
      </c>
      <c r="F35" s="1">
        <f>IF(INDEX(Sheet3!G:G,MATCH($B35,Sheet3!$A:$A,0))=0,1120007,1120005)</f>
        <v>1120007</v>
      </c>
      <c r="G35" s="1">
        <f>IF(Sheet1!F35=1120007,INDEX(Sheet3!I:I,MATCH($B35,Sheet3!$A:$A,0))*100,FLOOR(INDEX(Sheet3!I:I,INT(MATCH($B35,Sheet3!$A:$A,0))),2))</f>
        <v>400</v>
      </c>
      <c r="H35" s="1">
        <f>IF(INDEX(Sheet3!L:L,MATCH($B35,Sheet3!$A:$A,0))=1,1,2)</f>
        <v>1</v>
      </c>
      <c r="I35" s="1">
        <f>INDEX(Sheet3!B:B,MATCH($B35,Sheet3!$A:$A,0))</f>
        <v>5</v>
      </c>
      <c r="J35" s="1">
        <f>INDEX(Sheet3!F:F,MATCH($B35,Sheet3!$A:$A,0))</f>
        <v>0</v>
      </c>
    </row>
    <row r="36" spans="1:10" ht="16.5" customHeight="1">
      <c r="A36" s="1" t="s">
        <v>26</v>
      </c>
      <c r="B36" s="1">
        <v>80601</v>
      </c>
      <c r="C36" s="1">
        <f>INDEX(Sheet3!E:E,MATCH(B36,Sheet3!A:A,0))</f>
        <v>2120005</v>
      </c>
      <c r="D36" s="1">
        <f>INDEX(Sheet3!H:H,MATCH($B36,Sheet3!$A:$A,0))</f>
        <v>1</v>
      </c>
      <c r="E36" s="1">
        <f>INDEX(Sheet3!K:K,MATCH($B36,Sheet3!$A:$A,0))</f>
        <v>50</v>
      </c>
      <c r="F36" s="1">
        <f>IF(INDEX(Sheet3!G:G,MATCH($B36,Sheet3!$A:$A,0))=0,1120007,1120005)</f>
        <v>1120007</v>
      </c>
      <c r="G36" s="1">
        <f>IF(Sheet1!F36=1120007,INDEX(Sheet3!I:I,MATCH($B36,Sheet3!$A:$A,0))*100,FLOOR(INDEX(Sheet3!I:I,INT(MATCH($B36,Sheet3!$A:$A,0))),2))</f>
        <v>200</v>
      </c>
      <c r="H36" s="1">
        <f>IF(INDEX(Sheet3!L:L,MATCH($B36,Sheet3!$A:$A,0))=1,1,2)</f>
        <v>2</v>
      </c>
      <c r="I36" s="1">
        <f>INDEX(Sheet3!B:B,MATCH($B36,Sheet3!$A:$A,0))</f>
        <v>6</v>
      </c>
      <c r="J36" s="1" t="str">
        <f>INDEX(Sheet3!F:F,MATCH($B36,Sheet3!$A:$A,0))</f>
        <v>2,4,6</v>
      </c>
    </row>
    <row r="37" spans="1:10" ht="16.5" customHeight="1">
      <c r="A37" s="1" t="s">
        <v>26</v>
      </c>
      <c r="B37" s="1">
        <v>80602</v>
      </c>
      <c r="C37" s="1">
        <f>INDEX(Sheet3!E:E,MATCH(B37,Sheet3!A:A,0))</f>
        <v>2120005</v>
      </c>
      <c r="D37" s="1">
        <f>INDEX(Sheet3!H:H,MATCH($B37,Sheet3!$A:$A,0))</f>
        <v>1</v>
      </c>
      <c r="E37" s="1">
        <f>INDEX(Sheet3!K:K,MATCH($B37,Sheet3!$A:$A,0))</f>
        <v>100</v>
      </c>
      <c r="F37" s="1">
        <f>IF(INDEX(Sheet3!G:G,MATCH($B37,Sheet3!$A:$A,0))=0,1120007,1120005)</f>
        <v>1120007</v>
      </c>
      <c r="G37" s="1">
        <f>IF(Sheet1!F37=1120007,INDEX(Sheet3!I:I,MATCH($B37,Sheet3!$A:$A,0))*100,FLOOR(INDEX(Sheet3!I:I,INT(MATCH($B37,Sheet3!$A:$A,0))),2))</f>
        <v>400</v>
      </c>
      <c r="H37" s="1">
        <f>IF(INDEX(Sheet3!L:L,MATCH($B37,Sheet3!$A:$A,0))=1,1,2)</f>
        <v>1</v>
      </c>
      <c r="I37" s="1">
        <f>INDEX(Sheet3!B:B,MATCH($B37,Sheet3!$A:$A,0))</f>
        <v>6</v>
      </c>
      <c r="J37" s="1">
        <f>INDEX(Sheet3!F:F,MATCH($B37,Sheet3!$A:$A,0))</f>
        <v>0</v>
      </c>
    </row>
    <row r="38" spans="1:10" ht="16.5" customHeight="1">
      <c r="A38" s="1" t="s">
        <v>26</v>
      </c>
      <c r="B38" s="1">
        <v>80603</v>
      </c>
      <c r="C38" s="1">
        <f>INDEX(Sheet3!E:E,MATCH(B38,Sheet3!A:A,0))</f>
        <v>2120005</v>
      </c>
      <c r="D38" s="1">
        <f>INDEX(Sheet3!H:H,MATCH($B38,Sheet3!$A:$A,0))</f>
        <v>1</v>
      </c>
      <c r="E38" s="1">
        <f>INDEX(Sheet3!K:K,MATCH($B38,Sheet3!$A:$A,0))</f>
        <v>40</v>
      </c>
      <c r="F38" s="1">
        <f>IF(INDEX(Sheet3!G:G,MATCH($B38,Sheet3!$A:$A,0))=0,1120007,1120005)</f>
        <v>1120007</v>
      </c>
      <c r="G38" s="1">
        <f>IF(Sheet1!F38=1120007,INDEX(Sheet3!I:I,MATCH($B38,Sheet3!$A:$A,0))*100,FLOOR(INDEX(Sheet3!I:I,INT(MATCH($B38,Sheet3!$A:$A,0))),2))</f>
        <v>200</v>
      </c>
      <c r="H38" s="1">
        <f>IF(INDEX(Sheet3!L:L,MATCH($B38,Sheet3!$A:$A,0))=1,1,2)</f>
        <v>2</v>
      </c>
      <c r="I38" s="1">
        <f>INDEX(Sheet3!B:B,MATCH($B38,Sheet3!$A:$A,0))</f>
        <v>6</v>
      </c>
      <c r="J38" s="1" t="str">
        <f>INDEX(Sheet3!F:F,MATCH($B38,Sheet3!$A:$A,0))</f>
        <v>2,4,6</v>
      </c>
    </row>
    <row r="39" spans="1:10" ht="16.5" customHeight="1">
      <c r="A39" s="1" t="s">
        <v>26</v>
      </c>
      <c r="B39" s="1">
        <v>80604</v>
      </c>
      <c r="C39" s="1">
        <f>INDEX(Sheet3!E:E,MATCH(B39,Sheet3!A:A,0))</f>
        <v>2120005</v>
      </c>
      <c r="D39" s="1">
        <f>INDEX(Sheet3!H:H,MATCH($B39,Sheet3!$A:$A,0))</f>
        <v>1</v>
      </c>
      <c r="E39" s="1">
        <f>INDEX(Sheet3!K:K,MATCH($B39,Sheet3!$A:$A,0))</f>
        <v>40</v>
      </c>
      <c r="F39" s="1">
        <f>IF(INDEX(Sheet3!G:G,MATCH($B39,Sheet3!$A:$A,0))=0,1120007,1120005)</f>
        <v>1120007</v>
      </c>
      <c r="G39" s="1">
        <f>IF(Sheet1!F39=1120007,INDEX(Sheet3!I:I,MATCH($B39,Sheet3!$A:$A,0))*100,FLOOR(INDEX(Sheet3!I:I,INT(MATCH($B39,Sheet3!$A:$A,0))),2))</f>
        <v>400</v>
      </c>
      <c r="H39" s="1">
        <f>IF(INDEX(Sheet3!L:L,MATCH($B39,Sheet3!$A:$A,0))=1,1,2)</f>
        <v>1</v>
      </c>
      <c r="I39" s="1">
        <f>INDEX(Sheet3!B:B,MATCH($B39,Sheet3!$A:$A,0))</f>
        <v>6</v>
      </c>
      <c r="J39" s="1">
        <f>INDEX(Sheet3!F:F,MATCH($B39,Sheet3!$A:$A,0))</f>
        <v>0</v>
      </c>
    </row>
    <row r="40" spans="1:10" ht="16.5" customHeight="1">
      <c r="A40" s="1" t="s">
        <v>26</v>
      </c>
      <c r="B40" s="1">
        <v>80605</v>
      </c>
      <c r="C40" s="1">
        <f>INDEX(Sheet3!E:E,MATCH(B40,Sheet3!A:A,0))</f>
        <v>2120005</v>
      </c>
      <c r="D40" s="1">
        <f>INDEX(Sheet3!H:H,MATCH($B40,Sheet3!$A:$A,0))</f>
        <v>1</v>
      </c>
      <c r="E40" s="1">
        <f>INDEX(Sheet3!K:K,MATCH($B40,Sheet3!$A:$A,0))</f>
        <v>30</v>
      </c>
      <c r="F40" s="1">
        <f>IF(INDEX(Sheet3!G:G,MATCH($B40,Sheet3!$A:$A,0))=0,1120007,1120005)</f>
        <v>1120007</v>
      </c>
      <c r="G40" s="1">
        <f>IF(Sheet1!F40=1120007,INDEX(Sheet3!I:I,MATCH($B40,Sheet3!$A:$A,0))*100,FLOOR(INDEX(Sheet3!I:I,INT(MATCH($B40,Sheet3!$A:$A,0))),2))</f>
        <v>200</v>
      </c>
      <c r="H40" s="1">
        <f>IF(INDEX(Sheet3!L:L,MATCH($B40,Sheet3!$A:$A,0))=1,1,2)</f>
        <v>2</v>
      </c>
      <c r="I40" s="1">
        <f>INDEX(Sheet3!B:B,MATCH($B40,Sheet3!$A:$A,0))</f>
        <v>6</v>
      </c>
      <c r="J40" s="1" t="str">
        <f>INDEX(Sheet3!F:F,MATCH($B40,Sheet3!$A:$A,0))</f>
        <v>2,4,6</v>
      </c>
    </row>
    <row r="41" spans="1:10" ht="16.5" customHeight="1">
      <c r="A41" s="1" t="s">
        <v>26</v>
      </c>
      <c r="B41" s="1">
        <v>80606</v>
      </c>
      <c r="C41" s="1">
        <f>INDEX(Sheet3!E:E,MATCH(B41,Sheet3!A:A,0))</f>
        <v>2120005</v>
      </c>
      <c r="D41" s="1">
        <f>INDEX(Sheet3!H:H,MATCH($B41,Sheet3!$A:$A,0))</f>
        <v>1</v>
      </c>
      <c r="E41" s="1">
        <f>INDEX(Sheet3!K:K,MATCH($B41,Sheet3!$A:$A,0))</f>
        <v>30</v>
      </c>
      <c r="F41" s="1">
        <f>IF(INDEX(Sheet3!G:G,MATCH($B41,Sheet3!$A:$A,0))=0,1120007,1120005)</f>
        <v>1120007</v>
      </c>
      <c r="G41" s="1">
        <f>IF(Sheet1!F41=1120007,INDEX(Sheet3!I:I,MATCH($B41,Sheet3!$A:$A,0))*100,FLOOR(INDEX(Sheet3!I:I,INT(MATCH($B41,Sheet3!$A:$A,0))),2))</f>
        <v>400</v>
      </c>
      <c r="H41" s="1">
        <f>IF(INDEX(Sheet3!L:L,MATCH($B41,Sheet3!$A:$A,0))=1,1,2)</f>
        <v>1</v>
      </c>
      <c r="I41" s="1">
        <f>INDEX(Sheet3!B:B,MATCH($B41,Sheet3!$A:$A,0))</f>
        <v>6</v>
      </c>
      <c r="J41" s="1">
        <f>INDEX(Sheet3!F:F,MATCH($B41,Sheet3!$A:$A,0))</f>
        <v>0</v>
      </c>
    </row>
    <row r="42" spans="1:10" ht="16.5" customHeight="1">
      <c r="A42" s="1" t="s">
        <v>26</v>
      </c>
      <c r="B42" s="1">
        <v>100101</v>
      </c>
      <c r="C42" s="1">
        <f>INDEX(Sheet3!E:E,MATCH(B42,Sheet3!A:A,0))</f>
        <v>2110003</v>
      </c>
      <c r="D42" s="1">
        <f>INDEX(Sheet3!H:H,MATCH($B42,Sheet3!$A:$A,0))</f>
        <v>1</v>
      </c>
      <c r="E42" s="1">
        <f>INDEX(Sheet3!K:K,MATCH($B42,Sheet3!$A:$A,0))</f>
        <v>100</v>
      </c>
      <c r="F42" s="1">
        <f>IF(INDEX(Sheet3!G:G,MATCH($B42,Sheet3!$A:$A,0))=0,1120007,1120005)</f>
        <v>1120007</v>
      </c>
      <c r="G42" s="1">
        <f>IF(Sheet1!F42=1120007,INDEX(Sheet3!I:I,MATCH($B42,Sheet3!$A:$A,0))*100,FLOOR(INDEX(Sheet3!I:I,INT(MATCH($B42,Sheet3!$A:$A,0))),2))</f>
        <v>10000</v>
      </c>
      <c r="H42" s="1">
        <f>IF(INDEX(Sheet3!L:L,MATCH($B42,Sheet3!$A:$A,0))=1,1,2)</f>
        <v>1</v>
      </c>
      <c r="I42" s="1">
        <f>INDEX(Sheet3!B:B,MATCH($B42,Sheet3!$A:$A,0))</f>
        <v>1</v>
      </c>
      <c r="J42" s="1">
        <f>INDEX(Sheet3!F:F,MATCH($B42,Sheet3!$A:$A,0))</f>
        <v>0</v>
      </c>
    </row>
    <row r="43" spans="1:10" ht="16.5" customHeight="1">
      <c r="A43" s="1" t="s">
        <v>26</v>
      </c>
      <c r="B43" s="1">
        <v>100102</v>
      </c>
      <c r="C43" s="1">
        <f>INDEX(Sheet3!E:E,MATCH(B43,Sheet3!A:A,0))</f>
        <v>2110003</v>
      </c>
      <c r="D43" s="1">
        <f>INDEX(Sheet3!H:H,MATCH($B43,Sheet3!$A:$A,0))</f>
        <v>2</v>
      </c>
      <c r="E43" s="1">
        <f>INDEX(Sheet3!K:K,MATCH($B43,Sheet3!$A:$A,0))</f>
        <v>50</v>
      </c>
      <c r="F43" s="1">
        <f>IF(INDEX(Sheet3!G:G,MATCH($B43,Sheet3!$A:$A,0))=0,1120007,1120005)</f>
        <v>1120007</v>
      </c>
      <c r="G43" s="1">
        <f>IF(Sheet1!F43=1120007,INDEX(Sheet3!I:I,MATCH($B43,Sheet3!$A:$A,0))*100,FLOOR(INDEX(Sheet3!I:I,INT(MATCH($B43,Sheet3!$A:$A,0))),2))</f>
        <v>16000</v>
      </c>
      <c r="H43" s="1">
        <f>IF(INDEX(Sheet3!L:L,MATCH($B43,Sheet3!$A:$A,0))=1,1,2)</f>
        <v>2</v>
      </c>
      <c r="I43" s="1">
        <f>INDEX(Sheet3!B:B,MATCH($B43,Sheet3!$A:$A,0))</f>
        <v>1</v>
      </c>
      <c r="J43" s="1" t="str">
        <f>INDEX(Sheet3!F:F,MATCH($B43,Sheet3!$A:$A,0))</f>
        <v>1,2,3</v>
      </c>
    </row>
    <row r="44" spans="1:10" ht="16.5" customHeight="1">
      <c r="A44" s="1" t="s">
        <v>26</v>
      </c>
      <c r="B44" s="1">
        <v>100103</v>
      </c>
      <c r="C44" s="1">
        <f>INDEX(Sheet3!E:E,MATCH(B44,Sheet3!A:A,0))</f>
        <v>2110003</v>
      </c>
      <c r="D44" s="1">
        <f>INDEX(Sheet3!H:H,MATCH($B44,Sheet3!$A:$A,0))</f>
        <v>1</v>
      </c>
      <c r="E44" s="1">
        <f>INDEX(Sheet3!K:K,MATCH($B44,Sheet3!$A:$A,0))</f>
        <v>50</v>
      </c>
      <c r="F44" s="1">
        <f>IF(INDEX(Sheet3!G:G,MATCH($B44,Sheet3!$A:$A,0))=0,1120007,1120005)</f>
        <v>1120007</v>
      </c>
      <c r="G44" s="1">
        <f>IF(Sheet1!F44=1120007,INDEX(Sheet3!I:I,MATCH($B44,Sheet3!$A:$A,0))*100,FLOOR(INDEX(Sheet3!I:I,INT(MATCH($B44,Sheet3!$A:$A,0))),2))</f>
        <v>8000</v>
      </c>
      <c r="H44" s="1">
        <f>IF(INDEX(Sheet3!L:L,MATCH($B44,Sheet3!$A:$A,0))=1,1,2)</f>
        <v>2</v>
      </c>
      <c r="I44" s="1">
        <f>INDEX(Sheet3!B:B,MATCH($B44,Sheet3!$A:$A,0))</f>
        <v>1</v>
      </c>
      <c r="J44" s="1" t="str">
        <f>INDEX(Sheet3!F:F,MATCH($B44,Sheet3!$A:$A,0))</f>
        <v>1,2,3</v>
      </c>
    </row>
    <row r="45" spans="1:10" ht="16.5" customHeight="1">
      <c r="A45" s="1" t="s">
        <v>26</v>
      </c>
      <c r="B45" s="1">
        <v>110101</v>
      </c>
      <c r="C45" s="1">
        <f>INDEX(Sheet3!E:E,MATCH(B45,Sheet3!A:A,0))</f>
        <v>2110004</v>
      </c>
      <c r="D45" s="1">
        <f>INDEX(Sheet3!H:H,MATCH($B45,Sheet3!$A:$A,0))</f>
        <v>1</v>
      </c>
      <c r="E45" s="1">
        <f>INDEX(Sheet3!K:K,MATCH($B45,Sheet3!$A:$A,0))</f>
        <v>200</v>
      </c>
      <c r="F45" s="1">
        <f>IF(INDEX(Sheet3!G:G,MATCH($B45,Sheet3!$A:$A,0))=0,1120007,1120005)</f>
        <v>1120007</v>
      </c>
      <c r="G45" s="1">
        <f>IF(Sheet1!F45=1120007,INDEX(Sheet3!I:I,MATCH($B45,Sheet3!$A:$A,0))*100,FLOOR(INDEX(Sheet3!I:I,INT(MATCH($B45,Sheet3!$A:$A,0))),2))</f>
        <v>1000</v>
      </c>
      <c r="H45" s="1">
        <f>IF(INDEX(Sheet3!L:L,MATCH($B45,Sheet3!$A:$A,0))=1,1,2)</f>
        <v>1</v>
      </c>
      <c r="I45" s="1">
        <f>INDEX(Sheet3!B:B,MATCH($B45,Sheet3!$A:$A,0))</f>
        <v>1</v>
      </c>
      <c r="J45" s="1">
        <f>INDEX(Sheet3!F:F,MATCH($B45,Sheet3!$A:$A,0))</f>
        <v>0</v>
      </c>
    </row>
    <row r="46" spans="1:10" ht="16.5" customHeight="1">
      <c r="A46" s="1" t="s">
        <v>26</v>
      </c>
      <c r="B46" s="1">
        <v>110102</v>
      </c>
      <c r="C46" s="1">
        <f>INDEX(Sheet3!E:E,MATCH(B46,Sheet3!A:A,0))</f>
        <v>2110004</v>
      </c>
      <c r="D46" s="1">
        <f>INDEX(Sheet3!H:H,MATCH($B46,Sheet3!$A:$A,0))</f>
        <v>2</v>
      </c>
      <c r="E46" s="1">
        <f>INDEX(Sheet3!K:K,MATCH($B46,Sheet3!$A:$A,0))</f>
        <v>100</v>
      </c>
      <c r="F46" s="1">
        <f>IF(INDEX(Sheet3!G:G,MATCH($B46,Sheet3!$A:$A,0))=0,1120007,1120005)</f>
        <v>1120007</v>
      </c>
      <c r="G46" s="1">
        <f>IF(Sheet1!F46=1120007,INDEX(Sheet3!I:I,MATCH($B46,Sheet3!$A:$A,0))*100,FLOOR(INDEX(Sheet3!I:I,INT(MATCH($B46,Sheet3!$A:$A,0))),2))</f>
        <v>1600</v>
      </c>
      <c r="H46" s="1">
        <f>IF(INDEX(Sheet3!L:L,MATCH($B46,Sheet3!$A:$A,0))=1,1,2)</f>
        <v>2</v>
      </c>
      <c r="I46" s="1">
        <f>INDEX(Sheet3!B:B,MATCH($B46,Sheet3!$A:$A,0))</f>
        <v>1</v>
      </c>
      <c r="J46" s="1">
        <f>INDEX(Sheet3!F:F,MATCH($B46,Sheet3!$A:$A,0))</f>
        <v>0</v>
      </c>
    </row>
    <row r="47" spans="1:10" ht="16.5" customHeight="1">
      <c r="A47" s="1" t="s">
        <v>26</v>
      </c>
      <c r="B47" s="1">
        <v>120101</v>
      </c>
      <c r="C47" s="1">
        <f>INDEX(Sheet3!E:E,MATCH(B47,Sheet3!A:A,0))</f>
        <v>2110005</v>
      </c>
      <c r="D47" s="1">
        <f>INDEX(Sheet3!H:H,MATCH($B47,Sheet3!$A:$A,0))</f>
        <v>1</v>
      </c>
      <c r="E47" s="1">
        <f>INDEX(Sheet3!K:K,MATCH($B47,Sheet3!$A:$A,0))</f>
        <v>700</v>
      </c>
      <c r="F47" s="1">
        <f>IF(INDEX(Sheet3!G:G,MATCH($B47,Sheet3!$A:$A,0))=0,1120007,1120005)</f>
        <v>1120007</v>
      </c>
      <c r="G47" s="1">
        <f>IF(Sheet1!F47=1120007,INDEX(Sheet3!I:I,MATCH($B47,Sheet3!$A:$A,0))*100,FLOOR(INDEX(Sheet3!I:I,INT(MATCH($B47,Sheet3!$A:$A,0))),2))</f>
        <v>500</v>
      </c>
      <c r="H47" s="1">
        <f>IF(INDEX(Sheet3!L:L,MATCH($B47,Sheet3!$A:$A,0))=1,1,2)</f>
        <v>1</v>
      </c>
      <c r="I47" s="1">
        <f>INDEX(Sheet3!B:B,MATCH($B47,Sheet3!$A:$A,0))</f>
        <v>1</v>
      </c>
      <c r="J47" s="1">
        <f>INDEX(Sheet3!F:F,MATCH($B47,Sheet3!$A:$A,0))</f>
        <v>0</v>
      </c>
    </row>
    <row r="48" spans="1:10" ht="16.5" customHeight="1">
      <c r="A48" s="1" t="s">
        <v>26</v>
      </c>
      <c r="B48" s="1">
        <v>120102</v>
      </c>
      <c r="C48" s="1">
        <f>INDEX(Sheet3!E:E,MATCH(B48,Sheet3!A:A,0))</f>
        <v>2110005</v>
      </c>
      <c r="D48" s="1">
        <f>INDEX(Sheet3!H:H,MATCH($B48,Sheet3!$A:$A,0))</f>
        <v>2</v>
      </c>
      <c r="E48" s="1">
        <f>INDEX(Sheet3!K:K,MATCH($B48,Sheet3!$A:$A,0))</f>
        <v>200</v>
      </c>
      <c r="F48" s="1">
        <f>IF(INDEX(Sheet3!G:G,MATCH($B48,Sheet3!$A:$A,0))=0,1120007,1120005)</f>
        <v>1120007</v>
      </c>
      <c r="G48" s="1">
        <f>IF(Sheet1!F48=1120007,INDEX(Sheet3!I:I,MATCH($B48,Sheet3!$A:$A,0))*100,FLOOR(INDEX(Sheet3!I:I,INT(MATCH($B48,Sheet3!$A:$A,0))),2))</f>
        <v>800</v>
      </c>
      <c r="H48" s="1">
        <f>IF(INDEX(Sheet3!L:L,MATCH($B48,Sheet3!$A:$A,0))=1,1,2)</f>
        <v>2</v>
      </c>
      <c r="I48" s="1">
        <f>INDEX(Sheet3!B:B,MATCH($B48,Sheet3!$A:$A,0))</f>
        <v>1</v>
      </c>
      <c r="J48" s="1">
        <f>INDEX(Sheet3!F:F,MATCH($B48,Sheet3!$A:$A,0))</f>
        <v>0</v>
      </c>
    </row>
    <row r="49" spans="1:10" ht="16.5" customHeight="1">
      <c r="A49" s="1" t="s">
        <v>26</v>
      </c>
      <c r="B49" s="1">
        <v>140101</v>
      </c>
      <c r="C49" s="1">
        <f>INDEX(Sheet3!E:E,MATCH(B49,Sheet3!A:A,0))</f>
        <v>1120001</v>
      </c>
      <c r="D49" s="1">
        <f>INDEX(Sheet3!H:H,MATCH($B49,Sheet3!$A:$A,0))</f>
        <v>50000</v>
      </c>
      <c r="E49" s="1">
        <f>INDEX(Sheet3!K:K,MATCH($B49,Sheet3!$A:$A,0))</f>
        <v>500</v>
      </c>
      <c r="F49" s="1">
        <f>IF(INDEX(Sheet3!G:G,MATCH($B49,Sheet3!$A:$A,0))=0,1120007,1120005)</f>
        <v>1120007</v>
      </c>
      <c r="G49" s="1">
        <f>IF(Sheet1!F49=1120007,INDEX(Sheet3!I:I,MATCH($B49,Sheet3!$A:$A,0))*100,FLOOR(INDEX(Sheet3!I:I,INT(MATCH($B49,Sheet3!$A:$A,0))),2))</f>
        <v>400</v>
      </c>
      <c r="H49" s="1">
        <f>IF(INDEX(Sheet3!L:L,MATCH($B49,Sheet3!$A:$A,0))=1,1,2)</f>
        <v>1</v>
      </c>
      <c r="I49" s="1">
        <f>INDEX(Sheet3!B:B,MATCH($B49,Sheet3!$A:$A,0))</f>
        <v>1</v>
      </c>
      <c r="J49" s="1">
        <f>INDEX(Sheet3!F:F,MATCH($B49,Sheet3!$A:$A,0))</f>
        <v>0</v>
      </c>
    </row>
    <row r="50" spans="1:10" ht="16.5" customHeight="1">
      <c r="A50" s="1" t="s">
        <v>26</v>
      </c>
      <c r="B50" s="1">
        <v>140102</v>
      </c>
      <c r="C50" s="1">
        <f>INDEX(Sheet3!E:E,MATCH(B50,Sheet3!A:A,0))</f>
        <v>1120001</v>
      </c>
      <c r="D50" s="1">
        <f>INDEX(Sheet3!H:H,MATCH($B50,Sheet3!$A:$A,0))</f>
        <v>80000</v>
      </c>
      <c r="E50" s="1">
        <f>INDEX(Sheet3!K:K,MATCH($B50,Sheet3!$A:$A,0))</f>
        <v>50</v>
      </c>
      <c r="F50" s="1">
        <f>IF(INDEX(Sheet3!G:G,MATCH($B50,Sheet3!$A:$A,0))=0,1120007,1120005)</f>
        <v>1120007</v>
      </c>
      <c r="G50" s="1">
        <f>IF(Sheet1!F50=1120007,INDEX(Sheet3!I:I,MATCH($B50,Sheet3!$A:$A,0))*100,FLOOR(INDEX(Sheet3!I:I,INT(MATCH($B50,Sheet3!$A:$A,0))),2))</f>
        <v>400</v>
      </c>
      <c r="H50" s="1">
        <f>IF(INDEX(Sheet3!L:L,MATCH($B50,Sheet3!$A:$A,0))=1,1,2)</f>
        <v>2</v>
      </c>
      <c r="I50" s="1">
        <f>INDEX(Sheet3!B:B,MATCH($B50,Sheet3!$A:$A,0))</f>
        <v>1</v>
      </c>
      <c r="J50" s="1">
        <f>INDEX(Sheet3!F:F,MATCH($B50,Sheet3!$A:$A,0))</f>
        <v>0</v>
      </c>
    </row>
    <row r="51" spans="1:10" ht="16.5" customHeight="1">
      <c r="A51" s="1" t="s">
        <v>26</v>
      </c>
      <c r="B51" s="1">
        <v>140103</v>
      </c>
      <c r="C51" s="1">
        <f>INDEX(Sheet3!E:E,MATCH(B51,Sheet3!A:A,0))</f>
        <v>1120001</v>
      </c>
      <c r="D51" s="1">
        <f>INDEX(Sheet3!H:H,MATCH($B51,Sheet3!$A:$A,0))</f>
        <v>60000</v>
      </c>
      <c r="E51" s="1">
        <f>INDEX(Sheet3!K:K,MATCH($B51,Sheet3!$A:$A,0))</f>
        <v>500</v>
      </c>
      <c r="F51" s="1">
        <f>IF(INDEX(Sheet3!G:G,MATCH($B51,Sheet3!$A:$A,0))=0,1120007,1120005)</f>
        <v>1120007</v>
      </c>
      <c r="G51" s="1">
        <f>IF(Sheet1!F51=1120007,INDEX(Sheet3!I:I,MATCH($B51,Sheet3!$A:$A,0))*100,FLOOR(INDEX(Sheet3!I:I,INT(MATCH($B51,Sheet3!$A:$A,0))),2))</f>
        <v>500</v>
      </c>
      <c r="H51" s="1">
        <f>IF(INDEX(Sheet3!L:L,MATCH($B51,Sheet3!$A:$A,0))=1,1,2)</f>
        <v>1</v>
      </c>
      <c r="I51" s="1">
        <f>INDEX(Sheet3!B:B,MATCH($B51,Sheet3!$A:$A,0))</f>
        <v>1</v>
      </c>
      <c r="J51" s="1">
        <f>INDEX(Sheet3!F:F,MATCH($B51,Sheet3!$A:$A,0))</f>
        <v>0</v>
      </c>
    </row>
    <row r="52" spans="1:10" ht="16.5" customHeight="1">
      <c r="A52" s="1" t="s">
        <v>26</v>
      </c>
      <c r="B52" s="1">
        <v>140104</v>
      </c>
      <c r="C52" s="1">
        <f>INDEX(Sheet3!E:E,MATCH(B52,Sheet3!A:A,0))</f>
        <v>1120001</v>
      </c>
      <c r="D52" s="1">
        <f>INDEX(Sheet3!H:H,MATCH($B52,Sheet3!$A:$A,0))</f>
        <v>100000</v>
      </c>
      <c r="E52" s="1">
        <f>INDEX(Sheet3!K:K,MATCH($B52,Sheet3!$A:$A,0))</f>
        <v>50</v>
      </c>
      <c r="F52" s="1">
        <f>IF(INDEX(Sheet3!G:G,MATCH($B52,Sheet3!$A:$A,0))=0,1120007,1120005)</f>
        <v>1120007</v>
      </c>
      <c r="G52" s="1">
        <f>IF(Sheet1!F52=1120007,INDEX(Sheet3!I:I,MATCH($B52,Sheet3!$A:$A,0))*100,FLOOR(INDEX(Sheet3!I:I,INT(MATCH($B52,Sheet3!$A:$A,0))),2))</f>
        <v>600</v>
      </c>
      <c r="H52" s="1">
        <f>IF(INDEX(Sheet3!L:L,MATCH($B52,Sheet3!$A:$A,0))=1,1,2)</f>
        <v>2</v>
      </c>
      <c r="I52" s="1">
        <f>INDEX(Sheet3!B:B,MATCH($B52,Sheet3!$A:$A,0))</f>
        <v>1</v>
      </c>
      <c r="J52" s="1">
        <f>INDEX(Sheet3!F:F,MATCH($B52,Sheet3!$A:$A,0))</f>
        <v>0</v>
      </c>
    </row>
    <row r="53" spans="1:10" ht="16.5" customHeight="1">
      <c r="A53" s="1" t="s">
        <v>26</v>
      </c>
      <c r="B53" s="1">
        <v>140105</v>
      </c>
      <c r="C53" s="1">
        <f>INDEX(Sheet3!E:E,MATCH(B53,Sheet3!A:A,0))</f>
        <v>1120001</v>
      </c>
      <c r="D53" s="1">
        <f>INDEX(Sheet3!H:H,MATCH($B53,Sheet3!$A:$A,0))</f>
        <v>120000</v>
      </c>
      <c r="E53" s="1">
        <f>INDEX(Sheet3!K:K,MATCH($B53,Sheet3!$A:$A,0))</f>
        <v>50</v>
      </c>
      <c r="F53" s="1">
        <f>IF(INDEX(Sheet3!G:G,MATCH($B53,Sheet3!$A:$A,0))=0,1120007,1120005)</f>
        <v>1120007</v>
      </c>
      <c r="G53" s="1">
        <f>IF(Sheet1!F53=1120007,INDEX(Sheet3!I:I,MATCH($B53,Sheet3!$A:$A,0))*100,FLOOR(INDEX(Sheet3!I:I,INT(MATCH($B53,Sheet3!$A:$A,0))),2))</f>
        <v>800</v>
      </c>
      <c r="H53" s="1">
        <f>IF(INDEX(Sheet3!L:L,MATCH($B53,Sheet3!$A:$A,0))=1,1,2)</f>
        <v>2</v>
      </c>
      <c r="I53" s="1">
        <f>INDEX(Sheet3!B:B,MATCH($B53,Sheet3!$A:$A,0))</f>
        <v>1</v>
      </c>
      <c r="J53" s="1">
        <f>INDEX(Sheet3!F:F,MATCH($B53,Sheet3!$A:$A,0))</f>
        <v>0</v>
      </c>
    </row>
    <row r="54" spans="1:10" ht="16.5">
      <c r="A54" s="1" t="s">
        <v>26</v>
      </c>
      <c r="B54" s="1">
        <v>200101</v>
      </c>
      <c r="C54" s="1">
        <f>INDEX(Sheet3!E:E,MATCH(B54,Sheet3!A:A,0))</f>
        <v>1120021</v>
      </c>
      <c r="D54" s="1">
        <f>INDEX(Sheet3!H:H,MATCH($B54,Sheet3!$A:$A,0))</f>
        <v>1000</v>
      </c>
      <c r="E54" s="1">
        <f>INDEX(Sheet3!K:K,MATCH($B54,Sheet3!$A:$A,0))</f>
        <v>200</v>
      </c>
      <c r="F54" s="1">
        <f>IF(INDEX(Sheet3!G:G,MATCH($B54,Sheet3!$A:$A,0))=0,1120007,1120005)</f>
        <v>1120007</v>
      </c>
      <c r="G54" s="1">
        <f>IF(Sheet1!F54=1120007,INDEX(Sheet3!I:I,MATCH($B54,Sheet3!$A:$A,0))*100,FLOOR(INDEX(Sheet3!I:I,INT(MATCH($B54,Sheet3!$A:$A,0))),2))</f>
        <v>800</v>
      </c>
      <c r="H54" s="1">
        <f>IF(INDEX(Sheet3!L:L,MATCH($B54,Sheet3!$A:$A,0))=1,1,2)</f>
        <v>1</v>
      </c>
      <c r="I54" s="1">
        <f>INDEX(Sheet3!B:B,MATCH($B54,Sheet3!$A:$A,0))</f>
        <v>1</v>
      </c>
      <c r="J54" s="1">
        <f>INDEX(Sheet3!F:F,MATCH($B54,Sheet3!$A:$A,0))</f>
        <v>0</v>
      </c>
    </row>
    <row r="55" spans="1:10" ht="16.5">
      <c r="A55" s="1" t="s">
        <v>26</v>
      </c>
      <c r="B55" s="1">
        <v>200102</v>
      </c>
      <c r="C55" s="1">
        <f>INDEX(Sheet3!E:E,MATCH(B55,Sheet3!A:A,0))</f>
        <v>1120021</v>
      </c>
      <c r="D55" s="1">
        <f>INDEX(Sheet3!H:H,MATCH($B55,Sheet3!$A:$A,0))</f>
        <v>1000</v>
      </c>
      <c r="E55" s="1">
        <f>INDEX(Sheet3!K:K,MATCH($B55,Sheet3!$A:$A,0))</f>
        <v>100</v>
      </c>
      <c r="F55" s="1">
        <f>IF(INDEX(Sheet3!G:G,MATCH($B55,Sheet3!$A:$A,0))=0,1120007,1120005)</f>
        <v>1120007</v>
      </c>
      <c r="G55" s="1">
        <f>IF(Sheet1!F55=1120007,INDEX(Sheet3!I:I,MATCH($B55,Sheet3!$A:$A,0))*100,FLOOR(INDEX(Sheet3!I:I,INT(MATCH($B55,Sheet3!$A:$A,0))),2))</f>
        <v>600</v>
      </c>
      <c r="H55" s="1">
        <f>IF(INDEX(Sheet3!L:L,MATCH($B55,Sheet3!$A:$A,0))=1,1,2)</f>
        <v>2</v>
      </c>
      <c r="I55" s="1">
        <f>INDEX(Sheet3!B:B,MATCH($B55,Sheet3!$A:$A,0))</f>
        <v>1</v>
      </c>
      <c r="J55" s="1">
        <f>INDEX(Sheet3!F:F,MATCH($B55,Sheet3!$A:$A,0))</f>
        <v>0</v>
      </c>
    </row>
    <row r="56" spans="1:10" ht="16.5">
      <c r="A56" s="1" t="s">
        <v>26</v>
      </c>
      <c r="B56" s="1">
        <v>200103</v>
      </c>
      <c r="C56" s="1">
        <f>INDEX(Sheet3!E:E,MATCH(B56,Sheet3!A:A,0))</f>
        <v>1120021</v>
      </c>
      <c r="D56" s="1">
        <f>INDEX(Sheet3!H:H,MATCH($B56,Sheet3!$A:$A,0))</f>
        <v>1000</v>
      </c>
      <c r="E56" s="1">
        <f>INDEX(Sheet3!K:K,MATCH($B56,Sheet3!$A:$A,0))</f>
        <v>50</v>
      </c>
      <c r="F56" s="1">
        <f>IF(INDEX(Sheet3!G:G,MATCH($B56,Sheet3!$A:$A,0))=0,1120007,1120005)</f>
        <v>1120007</v>
      </c>
      <c r="G56" s="1">
        <f>IF(Sheet1!F56=1120007,INDEX(Sheet3!I:I,MATCH($B56,Sheet3!$A:$A,0))*100,FLOOR(INDEX(Sheet3!I:I,INT(MATCH($B56,Sheet3!$A:$A,0))),2))</f>
        <v>600</v>
      </c>
      <c r="H56" s="1">
        <f>IF(INDEX(Sheet3!L:L,MATCH($B56,Sheet3!$A:$A,0))=1,1,2)</f>
        <v>2</v>
      </c>
      <c r="I56" s="1">
        <f>INDEX(Sheet3!B:B,MATCH($B56,Sheet3!$A:$A,0))</f>
        <v>1</v>
      </c>
      <c r="J56" s="1">
        <f>INDEX(Sheet3!F:F,MATCH($B56,Sheet3!$A:$A,0))</f>
        <v>0</v>
      </c>
    </row>
    <row r="57" spans="1:10" ht="16.5">
      <c r="A57" s="1" t="s">
        <v>26</v>
      </c>
      <c r="B57" s="1">
        <v>200304</v>
      </c>
      <c r="C57" s="1">
        <f>INDEX(Sheet3!E:E,MATCH(B57,Sheet3!A:A,0))</f>
        <v>1120021</v>
      </c>
      <c r="D57" s="1">
        <f>INDEX(Sheet3!H:H,MATCH($B57,Sheet3!$A:$A,0))</f>
        <v>3000</v>
      </c>
      <c r="E57" s="1">
        <f>INDEX(Sheet3!K:K,MATCH($B57,Sheet3!$A:$A,0))</f>
        <v>200</v>
      </c>
      <c r="F57" s="1">
        <f>IF(INDEX(Sheet3!G:G,MATCH($B57,Sheet3!$A:$A,0))=0,1120007,1120005)</f>
        <v>1120007</v>
      </c>
      <c r="G57" s="1">
        <f>IF(Sheet1!F57=1120007,INDEX(Sheet3!I:I,MATCH($B57,Sheet3!$A:$A,0))*100,FLOOR(INDEX(Sheet3!I:I,INT(MATCH($B57,Sheet3!$A:$A,0))),2))</f>
        <v>2400</v>
      </c>
      <c r="H57" s="1">
        <f>IF(INDEX(Sheet3!L:L,MATCH($B57,Sheet3!$A:$A,0))=1,1,2)</f>
        <v>1</v>
      </c>
      <c r="I57" s="1">
        <f>INDEX(Sheet3!B:B,MATCH($B57,Sheet3!$A:$A,0))</f>
        <v>3</v>
      </c>
      <c r="J57" s="1">
        <f>INDEX(Sheet3!F:F,MATCH($B57,Sheet3!$A:$A,0))</f>
        <v>0</v>
      </c>
    </row>
    <row r="58" spans="1:10" ht="16.5">
      <c r="A58" s="1" t="s">
        <v>26</v>
      </c>
      <c r="B58" s="1">
        <v>200305</v>
      </c>
      <c r="C58" s="1">
        <f>INDEX(Sheet3!E:E,MATCH(B58,Sheet3!A:A,0))</f>
        <v>1120021</v>
      </c>
      <c r="D58" s="1">
        <f>INDEX(Sheet3!H:H,MATCH($B58,Sheet3!$A:$A,0))</f>
        <v>3000</v>
      </c>
      <c r="E58" s="1">
        <f>INDEX(Sheet3!K:K,MATCH($B58,Sheet3!$A:$A,0))</f>
        <v>100</v>
      </c>
      <c r="F58" s="1">
        <f>IF(INDEX(Sheet3!G:G,MATCH($B58,Sheet3!$A:$A,0))=0,1120007,1120005)</f>
        <v>1120007</v>
      </c>
      <c r="G58" s="1">
        <f>IF(Sheet1!F58=1120007,INDEX(Sheet3!I:I,MATCH($B58,Sheet3!$A:$A,0))*100,FLOOR(INDEX(Sheet3!I:I,INT(MATCH($B58,Sheet3!$A:$A,0))),2))</f>
        <v>2000</v>
      </c>
      <c r="H58" s="1">
        <f>IF(INDEX(Sheet3!L:L,MATCH($B58,Sheet3!$A:$A,0))=1,1,2)</f>
        <v>2</v>
      </c>
      <c r="I58" s="1">
        <f>INDEX(Sheet3!B:B,MATCH($B58,Sheet3!$A:$A,0))</f>
        <v>3</v>
      </c>
      <c r="J58" s="1">
        <f>INDEX(Sheet3!F:F,MATCH($B58,Sheet3!$A:$A,0))</f>
        <v>0</v>
      </c>
    </row>
    <row r="59" spans="1:10" ht="16.5">
      <c r="A59" s="1" t="s">
        <v>26</v>
      </c>
      <c r="B59" s="1">
        <v>200306</v>
      </c>
      <c r="C59" s="1">
        <f>INDEX(Sheet3!E:E,MATCH(B59,Sheet3!A:A,0))</f>
        <v>1120021</v>
      </c>
      <c r="D59" s="1">
        <f>INDEX(Sheet3!H:H,MATCH($B59,Sheet3!$A:$A,0))</f>
        <v>3000</v>
      </c>
      <c r="E59" s="1">
        <f>INDEX(Sheet3!K:K,MATCH($B59,Sheet3!$A:$A,0))</f>
        <v>50</v>
      </c>
      <c r="F59" s="1">
        <f>IF(INDEX(Sheet3!G:G,MATCH($B59,Sheet3!$A:$A,0))=0,1120007,1120005)</f>
        <v>1120007</v>
      </c>
      <c r="G59" s="1">
        <f>IF(Sheet1!F59=1120007,INDEX(Sheet3!I:I,MATCH($B59,Sheet3!$A:$A,0))*100,FLOOR(INDEX(Sheet3!I:I,INT(MATCH($B59,Sheet3!$A:$A,0))),2))</f>
        <v>1900</v>
      </c>
      <c r="H59" s="1">
        <f>IF(INDEX(Sheet3!L:L,MATCH($B59,Sheet3!$A:$A,0))=1,1,2)</f>
        <v>2</v>
      </c>
      <c r="I59" s="1">
        <f>INDEX(Sheet3!B:B,MATCH($B59,Sheet3!$A:$A,0))</f>
        <v>3</v>
      </c>
      <c r="J59" s="1">
        <f>INDEX(Sheet3!F:F,MATCH($B59,Sheet3!$A:$A,0))</f>
        <v>0</v>
      </c>
    </row>
    <row r="60" spans="1:10" ht="16.5">
      <c r="A60" s="1" t="s">
        <v>26</v>
      </c>
      <c r="B60" s="1">
        <v>200507</v>
      </c>
      <c r="C60" s="1">
        <f>INDEX(Sheet3!E:E,MATCH(B60,Sheet3!A:A,0))</f>
        <v>1120021</v>
      </c>
      <c r="D60" s="1">
        <f>INDEX(Sheet3!H:H,MATCH($B60,Sheet3!$A:$A,0))</f>
        <v>5000</v>
      </c>
      <c r="E60" s="1">
        <f>INDEX(Sheet3!K:K,MATCH($B60,Sheet3!$A:$A,0))</f>
        <v>200</v>
      </c>
      <c r="F60" s="1">
        <f>IF(INDEX(Sheet3!G:G,MATCH($B60,Sheet3!$A:$A,0))=0,1120007,1120005)</f>
        <v>1120007</v>
      </c>
      <c r="G60" s="1">
        <f>IF(Sheet1!F60=1120007,INDEX(Sheet3!I:I,MATCH($B60,Sheet3!$A:$A,0))*100,FLOOR(INDEX(Sheet3!I:I,INT(MATCH($B60,Sheet3!$A:$A,0))),2))</f>
        <v>4000</v>
      </c>
      <c r="H60" s="1">
        <f>IF(INDEX(Sheet3!L:L,MATCH($B60,Sheet3!$A:$A,0))=1,1,2)</f>
        <v>1</v>
      </c>
      <c r="I60" s="1">
        <f>INDEX(Sheet3!B:B,MATCH($B60,Sheet3!$A:$A,0))</f>
        <v>5</v>
      </c>
      <c r="J60" s="1">
        <f>INDEX(Sheet3!F:F,MATCH($B60,Sheet3!$A:$A,0))</f>
        <v>0</v>
      </c>
    </row>
    <row r="61" spans="1:10" ht="16.5">
      <c r="A61" s="1" t="s">
        <v>26</v>
      </c>
      <c r="B61" s="1">
        <v>200508</v>
      </c>
      <c r="C61" s="1">
        <f>INDEX(Sheet3!E:E,MATCH(B61,Sheet3!A:A,0))</f>
        <v>1120021</v>
      </c>
      <c r="D61" s="1">
        <f>INDEX(Sheet3!H:H,MATCH($B61,Sheet3!$A:$A,0))</f>
        <v>5000</v>
      </c>
      <c r="E61" s="1">
        <f>INDEX(Sheet3!K:K,MATCH($B61,Sheet3!$A:$A,0))</f>
        <v>100</v>
      </c>
      <c r="F61" s="1">
        <f>IF(INDEX(Sheet3!G:G,MATCH($B61,Sheet3!$A:$A,0))=0,1120007,1120005)</f>
        <v>1120007</v>
      </c>
      <c r="G61" s="1">
        <f>IF(Sheet1!F61=1120007,INDEX(Sheet3!I:I,MATCH($B61,Sheet3!$A:$A,0))*100,FLOOR(INDEX(Sheet3!I:I,INT(MATCH($B61,Sheet3!$A:$A,0))),2))</f>
        <v>3400</v>
      </c>
      <c r="H61" s="1">
        <f>IF(INDEX(Sheet3!L:L,MATCH($B61,Sheet3!$A:$A,0))=1,1,2)</f>
        <v>2</v>
      </c>
      <c r="I61" s="1">
        <f>INDEX(Sheet3!B:B,MATCH($B61,Sheet3!$A:$A,0))</f>
        <v>5</v>
      </c>
      <c r="J61" s="1">
        <f>INDEX(Sheet3!F:F,MATCH($B61,Sheet3!$A:$A,0))</f>
        <v>0</v>
      </c>
    </row>
    <row r="62" spans="1:10" ht="16.5">
      <c r="A62" s="1" t="s">
        <v>26</v>
      </c>
      <c r="B62" s="1">
        <v>200509</v>
      </c>
      <c r="C62" s="1">
        <f>INDEX(Sheet3!E:E,MATCH(B62,Sheet3!A:A,0))</f>
        <v>1120021</v>
      </c>
      <c r="D62" s="1">
        <f>INDEX(Sheet3!H:H,MATCH($B62,Sheet3!$A:$A,0))</f>
        <v>5000</v>
      </c>
      <c r="E62" s="1">
        <f>INDEX(Sheet3!K:K,MATCH($B62,Sheet3!$A:$A,0))</f>
        <v>50</v>
      </c>
      <c r="F62" s="1">
        <f>IF(INDEX(Sheet3!G:G,MATCH($B62,Sheet3!$A:$A,0))=0,1120007,1120005)</f>
        <v>1120007</v>
      </c>
      <c r="G62" s="1">
        <f>IF(Sheet1!F62=1120007,INDEX(Sheet3!I:I,MATCH($B62,Sheet3!$A:$A,0))*100,FLOOR(INDEX(Sheet3!I:I,INT(MATCH($B62,Sheet3!$A:$A,0))),2))</f>
        <v>3200</v>
      </c>
      <c r="H62" s="1">
        <f>IF(INDEX(Sheet3!L:L,MATCH($B62,Sheet3!$A:$A,0))=1,1,2)</f>
        <v>2</v>
      </c>
      <c r="I62" s="1">
        <f>INDEX(Sheet3!B:B,MATCH($B62,Sheet3!$A:$A,0))</f>
        <v>5</v>
      </c>
      <c r="J62" s="1">
        <f>INDEX(Sheet3!F:F,MATCH($B62,Sheet3!$A:$A,0))</f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1"/>
  <sheetViews>
    <sheetView workbookViewId="0">
      <selection activeCell="E21" sqref="E21"/>
    </sheetView>
  </sheetViews>
  <sheetFormatPr defaultRowHeight="13.5"/>
  <cols>
    <col min="2" max="4" width="14" style="5" customWidth="1"/>
    <col min="6" max="6" width="11.125" style="5" customWidth="1"/>
  </cols>
  <sheetData>
    <row r="1" spans="1:6" ht="16.5" customHeight="1">
      <c r="D1" t="s">
        <v>27</v>
      </c>
      <c r="E1" s="2" t="s">
        <v>28</v>
      </c>
    </row>
    <row r="2" spans="1:6" ht="16.5" customHeight="1">
      <c r="A2" s="2">
        <v>1110010</v>
      </c>
      <c r="B2" s="2" t="s">
        <v>29</v>
      </c>
      <c r="C2" s="3">
        <v>1</v>
      </c>
      <c r="D2" s="3">
        <v>1</v>
      </c>
      <c r="E2">
        <v>70</v>
      </c>
      <c r="F2">
        <f t="shared" ref="F2:F17" si="0">E2/D2</f>
        <v>70</v>
      </c>
    </row>
    <row r="3" spans="1:6" ht="16.5" customHeight="1">
      <c r="A3" s="2">
        <v>1120018</v>
      </c>
      <c r="B3" s="2" t="s">
        <v>30</v>
      </c>
      <c r="C3" s="3">
        <v>2</v>
      </c>
      <c r="D3" s="3">
        <v>1</v>
      </c>
      <c r="E3">
        <v>100</v>
      </c>
      <c r="F3">
        <f t="shared" si="0"/>
        <v>100</v>
      </c>
    </row>
    <row r="4" spans="1:6" ht="16.5" customHeight="1">
      <c r="A4" s="2">
        <v>1120017</v>
      </c>
      <c r="B4" s="2" t="s">
        <v>31</v>
      </c>
      <c r="C4" s="3">
        <v>3</v>
      </c>
      <c r="D4" s="3">
        <v>1</v>
      </c>
      <c r="E4">
        <v>50</v>
      </c>
      <c r="F4">
        <f t="shared" si="0"/>
        <v>50</v>
      </c>
    </row>
    <row r="5" spans="1:6" ht="16.5" customHeight="1">
      <c r="A5" s="2">
        <v>2120001</v>
      </c>
      <c r="B5" s="2" t="s">
        <v>32</v>
      </c>
      <c r="C5" s="3">
        <v>4</v>
      </c>
      <c r="D5" s="3">
        <v>5</v>
      </c>
      <c r="E5">
        <v>2</v>
      </c>
      <c r="F5">
        <f t="shared" si="0"/>
        <v>0.4</v>
      </c>
    </row>
    <row r="6" spans="1:6" ht="16.5" customHeight="1">
      <c r="A6" s="2">
        <v>2120002</v>
      </c>
      <c r="B6" s="2" t="s">
        <v>33</v>
      </c>
      <c r="C6" s="3">
        <v>5</v>
      </c>
      <c r="D6" s="3">
        <v>5</v>
      </c>
      <c r="E6">
        <v>4</v>
      </c>
      <c r="F6">
        <f t="shared" si="0"/>
        <v>0.8</v>
      </c>
    </row>
    <row r="7" spans="1:6" ht="16.5" customHeight="1">
      <c r="A7" s="2">
        <v>2120003</v>
      </c>
      <c r="B7" s="2" t="s">
        <v>34</v>
      </c>
      <c r="C7" s="3">
        <v>6</v>
      </c>
      <c r="D7" s="3">
        <v>5</v>
      </c>
      <c r="E7">
        <v>8</v>
      </c>
      <c r="F7">
        <f t="shared" si="0"/>
        <v>1.6</v>
      </c>
    </row>
    <row r="8" spans="1:6" ht="16.5" customHeight="1">
      <c r="A8" s="2">
        <v>2120004</v>
      </c>
      <c r="B8" s="2" t="s">
        <v>35</v>
      </c>
      <c r="C8" s="3">
        <v>7</v>
      </c>
      <c r="D8" s="3">
        <v>5</v>
      </c>
      <c r="E8">
        <v>10</v>
      </c>
      <c r="F8">
        <f t="shared" si="0"/>
        <v>2</v>
      </c>
    </row>
    <row r="9" spans="1:6" ht="16.5" customHeight="1">
      <c r="A9" s="2">
        <v>2120005</v>
      </c>
      <c r="B9" s="2" t="s">
        <v>36</v>
      </c>
      <c r="C9" s="3">
        <v>8</v>
      </c>
      <c r="D9" s="3">
        <v>5</v>
      </c>
      <c r="E9">
        <v>20</v>
      </c>
      <c r="F9">
        <f t="shared" si="0"/>
        <v>4</v>
      </c>
    </row>
    <row r="10" spans="1:6" ht="16.5" customHeight="1">
      <c r="A10" s="2">
        <v>2130001</v>
      </c>
      <c r="B10" s="2" t="s">
        <v>37</v>
      </c>
      <c r="C10" s="3">
        <v>9</v>
      </c>
      <c r="D10" s="3">
        <v>40</v>
      </c>
      <c r="E10">
        <v>12</v>
      </c>
      <c r="F10">
        <f t="shared" si="0"/>
        <v>0.3</v>
      </c>
    </row>
    <row r="11" spans="1:6" ht="16.5" customHeight="1">
      <c r="A11" s="2">
        <v>2110003</v>
      </c>
      <c r="B11" s="2" t="s">
        <v>38</v>
      </c>
      <c r="C11" s="3">
        <v>10</v>
      </c>
      <c r="D11" s="3">
        <v>1</v>
      </c>
      <c r="E11">
        <v>100</v>
      </c>
      <c r="F11">
        <f t="shared" si="0"/>
        <v>100</v>
      </c>
    </row>
    <row r="12" spans="1:6" ht="16.5" customHeight="1">
      <c r="A12" s="2">
        <v>2110004</v>
      </c>
      <c r="B12" s="2" t="s">
        <v>39</v>
      </c>
      <c r="C12" s="3">
        <v>11</v>
      </c>
      <c r="D12" s="3">
        <v>1</v>
      </c>
      <c r="E12">
        <v>10</v>
      </c>
      <c r="F12">
        <f t="shared" si="0"/>
        <v>10</v>
      </c>
    </row>
    <row r="13" spans="1:6" ht="16.5" customHeight="1">
      <c r="A13" s="2">
        <v>2110005</v>
      </c>
      <c r="B13" s="2" t="s">
        <v>40</v>
      </c>
      <c r="C13" s="3">
        <v>12</v>
      </c>
      <c r="D13" s="3">
        <v>1</v>
      </c>
      <c r="E13">
        <v>5</v>
      </c>
      <c r="F13">
        <f t="shared" si="0"/>
        <v>5</v>
      </c>
    </row>
    <row r="14" spans="1:6" ht="16.5" customHeight="1">
      <c r="A14" s="2">
        <v>2110006</v>
      </c>
      <c r="B14" s="2" t="s">
        <v>41</v>
      </c>
      <c r="C14" s="3">
        <v>13</v>
      </c>
      <c r="D14" s="3">
        <v>1</v>
      </c>
      <c r="E14">
        <v>2</v>
      </c>
      <c r="F14">
        <f t="shared" si="0"/>
        <v>2</v>
      </c>
    </row>
    <row r="15" spans="1:6" ht="16.5" customHeight="1">
      <c r="A15" s="2">
        <v>1120001</v>
      </c>
      <c r="B15" s="2" t="s">
        <v>42</v>
      </c>
      <c r="C15" s="3">
        <v>14</v>
      </c>
      <c r="D15" s="3">
        <v>12000</v>
      </c>
      <c r="E15">
        <v>1</v>
      </c>
      <c r="F15">
        <f t="shared" si="0"/>
        <v>8.3333333333333331E-5</v>
      </c>
    </row>
    <row r="16" spans="1:6" ht="16.5" customHeight="1">
      <c r="A16" s="2">
        <v>1120002</v>
      </c>
      <c r="B16" s="2" t="s">
        <v>43</v>
      </c>
      <c r="C16" s="3">
        <v>15</v>
      </c>
      <c r="D16" s="3">
        <v>10000</v>
      </c>
      <c r="E16">
        <v>12</v>
      </c>
      <c r="F16">
        <f t="shared" si="0"/>
        <v>1.1999999999999999E-3</v>
      </c>
    </row>
    <row r="17" spans="1:6" ht="16.5" customHeight="1">
      <c r="A17" s="2">
        <v>1230002</v>
      </c>
      <c r="B17" s="2" t="s">
        <v>65</v>
      </c>
      <c r="C17" s="3">
        <v>16</v>
      </c>
      <c r="D17" s="3">
        <v>20</v>
      </c>
      <c r="E17">
        <v>100</v>
      </c>
      <c r="F17">
        <f t="shared" si="0"/>
        <v>5</v>
      </c>
    </row>
    <row r="18" spans="1:6" ht="16.5">
      <c r="A18" s="2">
        <v>1230003</v>
      </c>
      <c r="B18" s="2" t="s">
        <v>66</v>
      </c>
      <c r="C18" s="3">
        <v>17</v>
      </c>
      <c r="D18" s="3">
        <v>15</v>
      </c>
      <c r="E18">
        <v>100</v>
      </c>
      <c r="F18">
        <f t="shared" ref="F18:F21" si="1">E18/D18</f>
        <v>6.666666666666667</v>
      </c>
    </row>
    <row r="19" spans="1:6" ht="16.5">
      <c r="A19" s="2">
        <v>1230004</v>
      </c>
      <c r="B19" s="2" t="s">
        <v>67</v>
      </c>
      <c r="C19" s="3">
        <v>18</v>
      </c>
      <c r="D19" s="3">
        <v>10</v>
      </c>
      <c r="E19">
        <v>100</v>
      </c>
      <c r="F19">
        <f t="shared" si="1"/>
        <v>10</v>
      </c>
    </row>
    <row r="20" spans="1:6" ht="16.5">
      <c r="A20" s="2">
        <v>1230005</v>
      </c>
      <c r="B20" s="2" t="s">
        <v>68</v>
      </c>
      <c r="C20" s="3">
        <v>19</v>
      </c>
      <c r="D20" s="3">
        <v>8</v>
      </c>
      <c r="E20">
        <v>100</v>
      </c>
      <c r="F20">
        <f t="shared" si="1"/>
        <v>12.5</v>
      </c>
    </row>
    <row r="21" spans="1:6" ht="16.5">
      <c r="A21" s="2">
        <v>1120021</v>
      </c>
      <c r="B21" s="6" t="s">
        <v>69</v>
      </c>
      <c r="C21" s="3">
        <v>20</v>
      </c>
      <c r="D21" s="3">
        <v>1000</v>
      </c>
      <c r="E21">
        <v>8</v>
      </c>
      <c r="F21">
        <f t="shared" si="1"/>
        <v>8.0000000000000002E-3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58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I50" sqref="I50"/>
    </sheetView>
  </sheetViews>
  <sheetFormatPr defaultRowHeight="13.5"/>
  <cols>
    <col min="4" max="4" width="10.5" style="5" bestFit="1" customWidth="1"/>
    <col min="5" max="5" width="10.5" style="5" customWidth="1"/>
    <col min="6" max="7" width="9.75" style="5" customWidth="1"/>
  </cols>
  <sheetData>
    <row r="1" spans="1:22">
      <c r="B1" t="s">
        <v>20</v>
      </c>
      <c r="C1" t="s">
        <v>44</v>
      </c>
      <c r="D1" t="s">
        <v>45</v>
      </c>
      <c r="E1" t="s">
        <v>1</v>
      </c>
      <c r="G1" t="s">
        <v>46</v>
      </c>
      <c r="H1" t="s">
        <v>27</v>
      </c>
      <c r="I1" t="s">
        <v>18</v>
      </c>
      <c r="J1" t="s">
        <v>47</v>
      </c>
      <c r="K1" t="s">
        <v>16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</row>
    <row r="2" spans="1:22" ht="16.5" customHeight="1">
      <c r="A2">
        <f>INDEX(Sheet2!C:C,MATCH(D2,Sheet2!B:B,0))*10000+B2*100+C2</f>
        <v>10101</v>
      </c>
      <c r="B2">
        <v>1</v>
      </c>
      <c r="C2">
        <f t="shared" ref="C2:C37" si="0">IF(D1=D2,C1+1,1)</f>
        <v>1</v>
      </c>
      <c r="D2" s="2" t="s">
        <v>29</v>
      </c>
      <c r="E2" s="3">
        <f>INDEX(Sheet2!A:A,MATCH(D2,Sheet2!B:B,0))</f>
        <v>1110010</v>
      </c>
      <c r="F2" s="3" t="s">
        <v>59</v>
      </c>
      <c r="G2" s="3">
        <v>0</v>
      </c>
      <c r="H2">
        <v>1</v>
      </c>
      <c r="I2">
        <f>INT(INDEX(Sheet2!$F:$F,MATCH(D2,Sheet2!$B:$B,0))*H2*L2)</f>
        <v>35</v>
      </c>
      <c r="J2">
        <f>INDEX(Sheet2!$F:$F,MATCH(D2,Sheet2!$B:$B,0))*H2</f>
        <v>70</v>
      </c>
      <c r="K2">
        <v>200</v>
      </c>
      <c r="L2">
        <v>0.5</v>
      </c>
      <c r="M2">
        <f t="shared" ref="M2:U11" si="1">IF($B2&lt;=INT(RIGHT(M$1,1)),$K2/SUMIF($B:$B,"&lt;="&amp;INT(RIGHT(M$1,1)),$K:$K),0)</f>
        <v>5.5555555555555552E-2</v>
      </c>
      <c r="N2">
        <f t="shared" si="1"/>
        <v>4.5454545454545456E-2</v>
      </c>
      <c r="O2">
        <f t="shared" si="1"/>
        <v>3.669724770642202E-2</v>
      </c>
      <c r="P2">
        <f t="shared" si="1"/>
        <v>3.350083752093802E-2</v>
      </c>
      <c r="Q2">
        <f t="shared" si="1"/>
        <v>2.967359050445104E-2</v>
      </c>
      <c r="R2">
        <f t="shared" si="1"/>
        <v>2.7972027972027972E-2</v>
      </c>
      <c r="S2">
        <f t="shared" si="1"/>
        <v>2.7739251040221916E-2</v>
      </c>
      <c r="T2">
        <f t="shared" si="1"/>
        <v>2.7510316368638238E-2</v>
      </c>
      <c r="U2">
        <f t="shared" si="1"/>
        <v>2.7285129604365622E-2</v>
      </c>
      <c r="V2">
        <f t="shared" ref="V2:V33" si="2">IF($B2&lt;=INT(RIGHT(V$1,2)),$K2/SUMIF($B:$B,"&lt;="&amp;INT(RIGHT(V$1,2)),$K:$K),0)</f>
        <v>2.7063599458728011E-2</v>
      </c>
    </row>
    <row r="3" spans="1:22" ht="16.5" customHeight="1">
      <c r="A3">
        <f>INDEX(Sheet2!C:C,MATCH(D3,Sheet2!B:B,0))*10000+B3*100+C3</f>
        <v>10202</v>
      </c>
      <c r="B3">
        <v>2</v>
      </c>
      <c r="C3">
        <f t="shared" si="0"/>
        <v>2</v>
      </c>
      <c r="D3" s="2" t="s">
        <v>29</v>
      </c>
      <c r="E3" s="3">
        <f>INDEX(Sheet2!A:A,MATCH(D3,Sheet2!B:B,0))</f>
        <v>1110010</v>
      </c>
      <c r="F3" s="3" t="s">
        <v>60</v>
      </c>
      <c r="G3" s="3">
        <v>0</v>
      </c>
      <c r="H3">
        <v>1</v>
      </c>
      <c r="I3">
        <f>INT(INDEX(Sheet2!$F:$F,MATCH(D3,Sheet2!$B:$B,0))*H3*L3)</f>
        <v>49</v>
      </c>
      <c r="J3">
        <f>INDEX(Sheet2!$F:$F,MATCH(D3,Sheet2!$B:$B,0))*H3</f>
        <v>70</v>
      </c>
      <c r="K3">
        <v>100</v>
      </c>
      <c r="L3">
        <v>0.7</v>
      </c>
      <c r="M3">
        <f t="shared" si="1"/>
        <v>0</v>
      </c>
      <c r="N3">
        <f t="shared" si="1"/>
        <v>2.2727272727272728E-2</v>
      </c>
      <c r="O3">
        <f t="shared" si="1"/>
        <v>1.834862385321101E-2</v>
      </c>
      <c r="P3">
        <f t="shared" si="1"/>
        <v>1.675041876046901E-2</v>
      </c>
      <c r="Q3">
        <f t="shared" si="1"/>
        <v>1.483679525222552E-2</v>
      </c>
      <c r="R3">
        <f t="shared" si="1"/>
        <v>1.3986013986013986E-2</v>
      </c>
      <c r="S3">
        <f t="shared" si="1"/>
        <v>1.3869625520110958E-2</v>
      </c>
      <c r="T3">
        <f t="shared" si="1"/>
        <v>1.3755158184319119E-2</v>
      </c>
      <c r="U3">
        <f t="shared" si="1"/>
        <v>1.3642564802182811E-2</v>
      </c>
      <c r="V3">
        <f t="shared" si="2"/>
        <v>1.3531799729364006E-2</v>
      </c>
    </row>
    <row r="4" spans="1:22" ht="16.5" customHeight="1">
      <c r="A4">
        <f>INDEX(Sheet2!C:C,MATCH(D4,Sheet2!B:B,0))*10000+B4*100+C4</f>
        <v>10303</v>
      </c>
      <c r="B4">
        <v>3</v>
      </c>
      <c r="C4">
        <f t="shared" si="0"/>
        <v>3</v>
      </c>
      <c r="D4" s="2" t="s">
        <v>29</v>
      </c>
      <c r="E4" s="3">
        <f>INDEX(Sheet2!A:A,MATCH(D4,Sheet2!B:B,0))</f>
        <v>1110010</v>
      </c>
      <c r="F4" s="3" t="s">
        <v>60</v>
      </c>
      <c r="G4" s="3">
        <v>0</v>
      </c>
      <c r="H4">
        <v>1</v>
      </c>
      <c r="I4">
        <f>INT(INDEX(Sheet2!$F:$F,MATCH(D4,Sheet2!$B:$B,0))*H4*L4)</f>
        <v>56</v>
      </c>
      <c r="J4">
        <f>INDEX(Sheet2!$F:$F,MATCH(D4,Sheet2!$B:$B,0))*H4</f>
        <v>70</v>
      </c>
      <c r="K4">
        <v>100</v>
      </c>
      <c r="L4">
        <v>0.8</v>
      </c>
      <c r="M4">
        <f t="shared" si="1"/>
        <v>0</v>
      </c>
      <c r="N4">
        <f t="shared" si="1"/>
        <v>0</v>
      </c>
      <c r="O4">
        <f t="shared" si="1"/>
        <v>1.834862385321101E-2</v>
      </c>
      <c r="P4">
        <f t="shared" si="1"/>
        <v>1.675041876046901E-2</v>
      </c>
      <c r="Q4">
        <f t="shared" si="1"/>
        <v>1.483679525222552E-2</v>
      </c>
      <c r="R4">
        <f t="shared" si="1"/>
        <v>1.3986013986013986E-2</v>
      </c>
      <c r="S4">
        <f t="shared" si="1"/>
        <v>1.3869625520110958E-2</v>
      </c>
      <c r="T4">
        <f t="shared" si="1"/>
        <v>1.3755158184319119E-2</v>
      </c>
      <c r="U4">
        <f t="shared" si="1"/>
        <v>1.3642564802182811E-2</v>
      </c>
      <c r="V4">
        <f t="shared" si="2"/>
        <v>1.3531799729364006E-2</v>
      </c>
    </row>
    <row r="5" spans="1:22" ht="16.5" customHeight="1">
      <c r="A5">
        <f>INDEX(Sheet2!C:C,MATCH(D5,Sheet2!B:B,0))*10000+B5*100+C5</f>
        <v>10404</v>
      </c>
      <c r="B5">
        <v>4</v>
      </c>
      <c r="C5">
        <f t="shared" si="0"/>
        <v>4</v>
      </c>
      <c r="D5" s="2" t="s">
        <v>29</v>
      </c>
      <c r="E5" s="3">
        <f>INDEX(Sheet2!A:A,MATCH(D5,Sheet2!B:B,0))</f>
        <v>1110010</v>
      </c>
      <c r="F5" s="3" t="s">
        <v>60</v>
      </c>
      <c r="G5" s="3">
        <v>0</v>
      </c>
      <c r="H5">
        <v>1</v>
      </c>
      <c r="I5">
        <f>INT(INDEX(Sheet2!$F:$F,MATCH(D5,Sheet2!$B:$B,0))*H5*L5)</f>
        <v>59</v>
      </c>
      <c r="J5">
        <f>INDEX(Sheet2!$F:$F,MATCH(D5,Sheet2!$B:$B,0))*H5</f>
        <v>70</v>
      </c>
      <c r="K5">
        <v>60</v>
      </c>
      <c r="L5">
        <v>0.85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1.0050251256281407E-2</v>
      </c>
      <c r="Q5">
        <f t="shared" si="1"/>
        <v>8.9020771513353119E-3</v>
      </c>
      <c r="R5">
        <f t="shared" si="1"/>
        <v>8.3916083916083916E-3</v>
      </c>
      <c r="S5">
        <f t="shared" si="1"/>
        <v>8.321775312066574E-3</v>
      </c>
      <c r="T5">
        <f t="shared" si="1"/>
        <v>8.253094910591471E-3</v>
      </c>
      <c r="U5">
        <f t="shared" si="1"/>
        <v>8.1855388813096858E-3</v>
      </c>
      <c r="V5">
        <f t="shared" si="2"/>
        <v>8.119079837618403E-3</v>
      </c>
    </row>
    <row r="6" spans="1:22" ht="16.5" customHeight="1">
      <c r="A6">
        <f>INDEX(Sheet2!C:C,MATCH(D6,Sheet2!B:B,0))*10000+B6*100+C6</f>
        <v>10505</v>
      </c>
      <c r="B6">
        <v>5</v>
      </c>
      <c r="C6">
        <f t="shared" si="0"/>
        <v>5</v>
      </c>
      <c r="D6" s="2" t="s">
        <v>29</v>
      </c>
      <c r="E6" s="3">
        <f>INDEX(Sheet2!A:A,MATCH(D6,Sheet2!B:B,0))</f>
        <v>1110010</v>
      </c>
      <c r="F6" s="3" t="s">
        <v>60</v>
      </c>
      <c r="G6" s="3">
        <v>0</v>
      </c>
      <c r="H6">
        <v>1</v>
      </c>
      <c r="I6">
        <f>INT(INDEX(Sheet2!$F:$F,MATCH(D6,Sheet2!$B:$B,0))*H6*L6)</f>
        <v>59</v>
      </c>
      <c r="J6">
        <f>INDEX(Sheet2!$F:$F,MATCH(D6,Sheet2!$B:$B,0))*H6</f>
        <v>70</v>
      </c>
      <c r="K6">
        <v>60</v>
      </c>
      <c r="L6">
        <v>0.85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8.9020771513353119E-3</v>
      </c>
      <c r="R6">
        <f t="shared" si="1"/>
        <v>8.3916083916083916E-3</v>
      </c>
      <c r="S6">
        <f t="shared" si="1"/>
        <v>8.321775312066574E-3</v>
      </c>
      <c r="T6">
        <f t="shared" si="1"/>
        <v>8.253094910591471E-3</v>
      </c>
      <c r="U6">
        <f t="shared" si="1"/>
        <v>8.1855388813096858E-3</v>
      </c>
      <c r="V6">
        <f t="shared" si="2"/>
        <v>8.119079837618403E-3</v>
      </c>
    </row>
    <row r="7" spans="1:22" ht="16.5" customHeight="1">
      <c r="A7">
        <f>INDEX(Sheet2!C:C,MATCH(D7,Sheet2!B:B,0))*10000+B7*100+C7</f>
        <v>10606</v>
      </c>
      <c r="B7">
        <v>6</v>
      </c>
      <c r="C7">
        <f t="shared" si="0"/>
        <v>6</v>
      </c>
      <c r="D7" s="2" t="s">
        <v>29</v>
      </c>
      <c r="E7" s="3">
        <f>INDEX(Sheet2!A:A,MATCH(D7,Sheet2!B:B,0))</f>
        <v>1110010</v>
      </c>
      <c r="F7" s="3" t="s">
        <v>60</v>
      </c>
      <c r="G7" s="3">
        <v>0</v>
      </c>
      <c r="H7">
        <v>1</v>
      </c>
      <c r="I7">
        <f>INT(INDEX(Sheet2!$F:$F,MATCH(D7,Sheet2!$B:$B,0))*H7*L7)</f>
        <v>59</v>
      </c>
      <c r="J7">
        <f>INDEX(Sheet2!$F:$F,MATCH(D7,Sheet2!$B:$B,0))*H7</f>
        <v>70</v>
      </c>
      <c r="K7">
        <v>60</v>
      </c>
      <c r="L7">
        <v>0.85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8.3916083916083916E-3</v>
      </c>
      <c r="S7">
        <f t="shared" si="1"/>
        <v>8.321775312066574E-3</v>
      </c>
      <c r="T7">
        <f t="shared" si="1"/>
        <v>8.253094910591471E-3</v>
      </c>
      <c r="U7">
        <f t="shared" si="1"/>
        <v>8.1855388813096858E-3</v>
      </c>
      <c r="V7">
        <f t="shared" si="2"/>
        <v>8.119079837618403E-3</v>
      </c>
    </row>
    <row r="8" spans="1:22" ht="16.5" customHeight="1">
      <c r="A8">
        <f>INDEX(Sheet2!C:C,MATCH(D8,Sheet2!B:B,0))*10000+B8*100+C8</f>
        <v>10707</v>
      </c>
      <c r="B8">
        <v>7</v>
      </c>
      <c r="C8">
        <f t="shared" si="0"/>
        <v>7</v>
      </c>
      <c r="D8" s="2" t="s">
        <v>29</v>
      </c>
      <c r="E8" s="3">
        <f>INDEX(Sheet2!A:A,MATCH(D8,Sheet2!B:B,0))</f>
        <v>1110010</v>
      </c>
      <c r="F8" s="3" t="s">
        <v>60</v>
      </c>
      <c r="G8" s="3">
        <v>0</v>
      </c>
      <c r="H8">
        <v>1</v>
      </c>
      <c r="I8">
        <f>INT(INDEX(Sheet2!$F:$F,MATCH(D8,Sheet2!$B:$B,0))*H8*L8)</f>
        <v>59</v>
      </c>
      <c r="J8">
        <f>INDEX(Sheet2!$F:$F,MATCH(D8,Sheet2!$B:$B,0))*H8</f>
        <v>70</v>
      </c>
      <c r="K8">
        <v>30</v>
      </c>
      <c r="L8">
        <v>0.85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4.160887656033287E-3</v>
      </c>
      <c r="T8">
        <f t="shared" si="1"/>
        <v>4.1265474552957355E-3</v>
      </c>
      <c r="U8">
        <f t="shared" si="1"/>
        <v>4.0927694406548429E-3</v>
      </c>
      <c r="V8">
        <f t="shared" si="2"/>
        <v>4.0595399188092015E-3</v>
      </c>
    </row>
    <row r="9" spans="1:22" ht="16.5" customHeight="1">
      <c r="A9">
        <f>INDEX(Sheet2!C:C,MATCH(D9,Sheet2!B:B,0))*10000+B9*100+C9</f>
        <v>10808</v>
      </c>
      <c r="B9">
        <v>8</v>
      </c>
      <c r="C9">
        <f t="shared" si="0"/>
        <v>8</v>
      </c>
      <c r="D9" s="2" t="s">
        <v>29</v>
      </c>
      <c r="E9" s="3">
        <f>INDEX(Sheet2!A:A,MATCH(D9,Sheet2!B:B,0))</f>
        <v>1110010</v>
      </c>
      <c r="F9" s="3" t="s">
        <v>60</v>
      </c>
      <c r="G9" s="3">
        <v>0</v>
      </c>
      <c r="H9">
        <v>1</v>
      </c>
      <c r="I9">
        <f>INT(INDEX(Sheet2!$F:$F,MATCH(D9,Sheet2!$B:$B,0))*H9*L9)</f>
        <v>59</v>
      </c>
      <c r="J9">
        <f>INDEX(Sheet2!$F:$F,MATCH(D9,Sheet2!$B:$B,0))*H9</f>
        <v>70</v>
      </c>
      <c r="K9">
        <v>30</v>
      </c>
      <c r="L9">
        <v>0.85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4.1265474552957355E-3</v>
      </c>
      <c r="U9">
        <f t="shared" si="1"/>
        <v>4.0927694406548429E-3</v>
      </c>
      <c r="V9">
        <f t="shared" si="2"/>
        <v>4.0595399188092015E-3</v>
      </c>
    </row>
    <row r="10" spans="1:22" ht="16.5" customHeight="1">
      <c r="A10">
        <f>INDEX(Sheet2!C:C,MATCH(D10,Sheet2!B:B,0))*10000+B10*100+C10</f>
        <v>10909</v>
      </c>
      <c r="B10">
        <v>9</v>
      </c>
      <c r="C10">
        <f t="shared" si="0"/>
        <v>9</v>
      </c>
      <c r="D10" s="2" t="s">
        <v>29</v>
      </c>
      <c r="E10" s="3">
        <f>INDEX(Sheet2!A:A,MATCH(D10,Sheet2!B:B,0))</f>
        <v>1110010</v>
      </c>
      <c r="F10" s="3" t="s">
        <v>60</v>
      </c>
      <c r="G10" s="3">
        <v>0</v>
      </c>
      <c r="H10">
        <v>1</v>
      </c>
      <c r="I10">
        <f>INT(INDEX(Sheet2!$F:$F,MATCH(D10,Sheet2!$B:$B,0))*H10*L10)</f>
        <v>59</v>
      </c>
      <c r="J10">
        <f>INDEX(Sheet2!$F:$F,MATCH(D10,Sheet2!$B:$B,0))*H10</f>
        <v>70</v>
      </c>
      <c r="K10">
        <v>30</v>
      </c>
      <c r="L10">
        <v>0.85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4.0927694406548429E-3</v>
      </c>
      <c r="V10">
        <f t="shared" si="2"/>
        <v>4.0595399188092015E-3</v>
      </c>
    </row>
    <row r="11" spans="1:22" ht="16.5" customHeight="1">
      <c r="A11">
        <f>INDEX(Sheet2!C:C,MATCH(D11,Sheet2!B:B,0))*10000+B11*100+C11</f>
        <v>11010</v>
      </c>
      <c r="B11">
        <v>10</v>
      </c>
      <c r="C11">
        <f t="shared" si="0"/>
        <v>10</v>
      </c>
      <c r="D11" s="2" t="s">
        <v>29</v>
      </c>
      <c r="E11" s="3">
        <f>INDEX(Sheet2!A:A,MATCH(D11,Sheet2!B:B,0))</f>
        <v>1110010</v>
      </c>
      <c r="F11" s="3" t="s">
        <v>60</v>
      </c>
      <c r="G11" s="3">
        <v>0</v>
      </c>
      <c r="H11">
        <v>1</v>
      </c>
      <c r="I11">
        <f>INT(INDEX(Sheet2!$F:$F,MATCH(D11,Sheet2!$B:$B,0))*H11*L11)</f>
        <v>59</v>
      </c>
      <c r="J11">
        <f>INDEX(Sheet2!$F:$F,MATCH(D11,Sheet2!$B:$B,0))*H11</f>
        <v>70</v>
      </c>
      <c r="K11">
        <v>30</v>
      </c>
      <c r="L11">
        <v>0.85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2"/>
        <v>4.0595399188092015E-3</v>
      </c>
    </row>
    <row r="12" spans="1:22" ht="16.5" customHeight="1">
      <c r="A12">
        <f>INDEX(Sheet2!C:C,MATCH(D12,Sheet2!B:B,0))*10000+B12*100+C12</f>
        <v>20101</v>
      </c>
      <c r="B12">
        <v>1</v>
      </c>
      <c r="C12">
        <f t="shared" si="0"/>
        <v>1</v>
      </c>
      <c r="D12" s="2" t="s">
        <v>30</v>
      </c>
      <c r="E12" s="3">
        <f>INDEX(Sheet2!A:A,MATCH(D12,Sheet2!B:B,0))</f>
        <v>1120018</v>
      </c>
      <c r="F12" s="3" t="s">
        <v>59</v>
      </c>
      <c r="G12" s="3">
        <v>0</v>
      </c>
      <c r="H12">
        <v>1</v>
      </c>
      <c r="I12">
        <f>INT(INDEX(Sheet2!$F:$F,MATCH(D12,Sheet2!$B:$B,0))*H12*L12)</f>
        <v>80</v>
      </c>
      <c r="J12">
        <f>INDEX(Sheet2!$F:$F,MATCH(D12,Sheet2!$B:$B,0))*H12</f>
        <v>100</v>
      </c>
      <c r="K12">
        <v>200</v>
      </c>
      <c r="L12">
        <v>0.8</v>
      </c>
      <c r="M12">
        <f t="shared" ref="M12:U21" si="3">IF($B12&lt;=INT(RIGHT(M$1,1)),$K12/SUMIF($B:$B,"&lt;="&amp;INT(RIGHT(M$1,1)),$K:$K),0)</f>
        <v>5.5555555555555552E-2</v>
      </c>
      <c r="N12">
        <f t="shared" si="3"/>
        <v>4.5454545454545456E-2</v>
      </c>
      <c r="O12">
        <f t="shared" si="3"/>
        <v>3.669724770642202E-2</v>
      </c>
      <c r="P12">
        <f t="shared" si="3"/>
        <v>3.350083752093802E-2</v>
      </c>
      <c r="Q12">
        <f t="shared" si="3"/>
        <v>2.967359050445104E-2</v>
      </c>
      <c r="R12">
        <f t="shared" si="3"/>
        <v>2.7972027972027972E-2</v>
      </c>
      <c r="S12">
        <f t="shared" si="3"/>
        <v>2.7739251040221916E-2</v>
      </c>
      <c r="T12">
        <f t="shared" si="3"/>
        <v>2.7510316368638238E-2</v>
      </c>
      <c r="U12">
        <f t="shared" si="3"/>
        <v>2.7285129604365622E-2</v>
      </c>
      <c r="V12">
        <f t="shared" si="2"/>
        <v>2.7063599458728011E-2</v>
      </c>
    </row>
    <row r="13" spans="1:22" ht="16.5" customHeight="1">
      <c r="A13">
        <f>INDEX(Sheet2!C:C,MATCH(D13,Sheet2!B:B,0))*10000+B13*100+C13</f>
        <v>20202</v>
      </c>
      <c r="B13">
        <v>2</v>
      </c>
      <c r="C13">
        <f t="shared" si="0"/>
        <v>2</v>
      </c>
      <c r="D13" s="2" t="s">
        <v>30</v>
      </c>
      <c r="E13" s="3">
        <f>INDEX(Sheet2!A:A,MATCH(D13,Sheet2!B:B,0))</f>
        <v>1120018</v>
      </c>
      <c r="F13" s="3" t="s">
        <v>60</v>
      </c>
      <c r="G13" s="3">
        <v>0</v>
      </c>
      <c r="H13">
        <v>1</v>
      </c>
      <c r="I13">
        <f>INT(INDEX(Sheet2!$F:$F,MATCH(D13,Sheet2!$B:$B,0))*H13*L13)</f>
        <v>100</v>
      </c>
      <c r="J13">
        <f>INDEX(Sheet2!$F:$F,MATCH(D13,Sheet2!$B:$B,0))*H13</f>
        <v>100</v>
      </c>
      <c r="K13">
        <v>100</v>
      </c>
      <c r="L13">
        <v>1</v>
      </c>
      <c r="M13">
        <f t="shared" si="3"/>
        <v>0</v>
      </c>
      <c r="N13">
        <f t="shared" si="3"/>
        <v>2.2727272727272728E-2</v>
      </c>
      <c r="O13">
        <f t="shared" si="3"/>
        <v>1.834862385321101E-2</v>
      </c>
      <c r="P13">
        <f t="shared" si="3"/>
        <v>1.675041876046901E-2</v>
      </c>
      <c r="Q13">
        <f t="shared" si="3"/>
        <v>1.483679525222552E-2</v>
      </c>
      <c r="R13">
        <f t="shared" si="3"/>
        <v>1.3986013986013986E-2</v>
      </c>
      <c r="S13">
        <f t="shared" si="3"/>
        <v>1.3869625520110958E-2</v>
      </c>
      <c r="T13">
        <f t="shared" si="3"/>
        <v>1.3755158184319119E-2</v>
      </c>
      <c r="U13">
        <f t="shared" si="3"/>
        <v>1.3642564802182811E-2</v>
      </c>
      <c r="V13">
        <f t="shared" si="2"/>
        <v>1.3531799729364006E-2</v>
      </c>
    </row>
    <row r="14" spans="1:22" ht="16.5" customHeight="1">
      <c r="A14">
        <f>INDEX(Sheet2!C:C,MATCH(D14,Sheet2!B:B,0))*10000+B14*100+C14</f>
        <v>20303</v>
      </c>
      <c r="B14">
        <v>3</v>
      </c>
      <c r="C14">
        <f t="shared" si="0"/>
        <v>3</v>
      </c>
      <c r="D14" s="2" t="s">
        <v>30</v>
      </c>
      <c r="E14" s="3">
        <f>INDEX(Sheet2!A:A,MATCH(D14,Sheet2!B:B,0))</f>
        <v>1120018</v>
      </c>
      <c r="F14" s="3" t="s">
        <v>60</v>
      </c>
      <c r="G14" s="3">
        <v>0</v>
      </c>
      <c r="H14">
        <v>1</v>
      </c>
      <c r="I14">
        <f>INT(INDEX(Sheet2!$F:$F,MATCH(D14,Sheet2!$B:$B,0))*H14*L14)</f>
        <v>80</v>
      </c>
      <c r="J14">
        <f>INDEX(Sheet2!$F:$F,MATCH(D14,Sheet2!$B:$B,0))*H14</f>
        <v>100</v>
      </c>
      <c r="K14">
        <v>100</v>
      </c>
      <c r="L14">
        <v>0.8</v>
      </c>
      <c r="M14">
        <f t="shared" si="3"/>
        <v>0</v>
      </c>
      <c r="N14">
        <f t="shared" si="3"/>
        <v>0</v>
      </c>
      <c r="O14">
        <f t="shared" si="3"/>
        <v>1.834862385321101E-2</v>
      </c>
      <c r="P14">
        <f t="shared" si="3"/>
        <v>1.675041876046901E-2</v>
      </c>
      <c r="Q14">
        <f t="shared" si="3"/>
        <v>1.483679525222552E-2</v>
      </c>
      <c r="R14">
        <f t="shared" si="3"/>
        <v>1.3986013986013986E-2</v>
      </c>
      <c r="S14">
        <f t="shared" si="3"/>
        <v>1.3869625520110958E-2</v>
      </c>
      <c r="T14">
        <f t="shared" si="3"/>
        <v>1.3755158184319119E-2</v>
      </c>
      <c r="U14">
        <f t="shared" si="3"/>
        <v>1.3642564802182811E-2</v>
      </c>
      <c r="V14">
        <f t="shared" si="2"/>
        <v>1.3531799729364006E-2</v>
      </c>
    </row>
    <row r="15" spans="1:22" ht="16.5" customHeight="1">
      <c r="A15">
        <f>INDEX(Sheet2!C:C,MATCH(D15,Sheet2!B:B,0))*10000+B15*100+C15</f>
        <v>20404</v>
      </c>
      <c r="B15">
        <v>4</v>
      </c>
      <c r="C15">
        <f t="shared" si="0"/>
        <v>4</v>
      </c>
      <c r="D15" s="2" t="s">
        <v>30</v>
      </c>
      <c r="E15" s="3">
        <f>INDEX(Sheet2!A:A,MATCH(D15,Sheet2!B:B,0))</f>
        <v>1120018</v>
      </c>
      <c r="F15" s="3" t="s">
        <v>60</v>
      </c>
      <c r="G15" s="3">
        <v>0</v>
      </c>
      <c r="H15">
        <v>1</v>
      </c>
      <c r="I15">
        <f>INT(INDEX(Sheet2!$F:$F,MATCH(D15,Sheet2!$B:$B,0))*H15*L15)</f>
        <v>100</v>
      </c>
      <c r="J15">
        <f>INDEX(Sheet2!$F:$F,MATCH(D15,Sheet2!$B:$B,0))*H15</f>
        <v>100</v>
      </c>
      <c r="K15">
        <v>60</v>
      </c>
      <c r="L15">
        <v>1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1.0050251256281407E-2</v>
      </c>
      <c r="Q15">
        <f t="shared" si="3"/>
        <v>8.9020771513353119E-3</v>
      </c>
      <c r="R15">
        <f t="shared" si="3"/>
        <v>8.3916083916083916E-3</v>
      </c>
      <c r="S15">
        <f t="shared" si="3"/>
        <v>8.321775312066574E-3</v>
      </c>
      <c r="T15">
        <f t="shared" si="3"/>
        <v>8.253094910591471E-3</v>
      </c>
      <c r="U15">
        <f t="shared" si="3"/>
        <v>8.1855388813096858E-3</v>
      </c>
      <c r="V15">
        <f t="shared" si="2"/>
        <v>8.119079837618403E-3</v>
      </c>
    </row>
    <row r="16" spans="1:22" ht="16.5" customHeight="1">
      <c r="A16">
        <f>INDEX(Sheet2!C:C,MATCH(D16,Sheet2!B:B,0))*10000+B16*100+C16</f>
        <v>20505</v>
      </c>
      <c r="B16">
        <v>5</v>
      </c>
      <c r="C16">
        <f t="shared" si="0"/>
        <v>5</v>
      </c>
      <c r="D16" s="2" t="s">
        <v>30</v>
      </c>
      <c r="E16" s="3">
        <f>INDEX(Sheet2!A:A,MATCH(D16,Sheet2!B:B,0))</f>
        <v>1120018</v>
      </c>
      <c r="F16" s="3" t="s">
        <v>60</v>
      </c>
      <c r="G16" s="3">
        <v>0</v>
      </c>
      <c r="H16">
        <v>1</v>
      </c>
      <c r="I16">
        <f>INT(INDEX(Sheet2!$F:$F,MATCH(D16,Sheet2!$B:$B,0))*H16*L16)</f>
        <v>80</v>
      </c>
      <c r="J16">
        <f>INDEX(Sheet2!$F:$F,MATCH(D16,Sheet2!$B:$B,0))*H16</f>
        <v>100</v>
      </c>
      <c r="K16">
        <v>60</v>
      </c>
      <c r="L16">
        <v>0.8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8.9020771513353119E-3</v>
      </c>
      <c r="R16">
        <f t="shared" si="3"/>
        <v>8.3916083916083916E-3</v>
      </c>
      <c r="S16">
        <f t="shared" si="3"/>
        <v>8.321775312066574E-3</v>
      </c>
      <c r="T16">
        <f t="shared" si="3"/>
        <v>8.253094910591471E-3</v>
      </c>
      <c r="U16">
        <f t="shared" si="3"/>
        <v>8.1855388813096858E-3</v>
      </c>
      <c r="V16">
        <f t="shared" si="2"/>
        <v>8.119079837618403E-3</v>
      </c>
    </row>
    <row r="17" spans="1:22" ht="16.5" customHeight="1">
      <c r="A17">
        <f>INDEX(Sheet2!C:C,MATCH(D17,Sheet2!B:B,0))*10000+B17*100+C17</f>
        <v>20606</v>
      </c>
      <c r="B17">
        <v>6</v>
      </c>
      <c r="C17">
        <f t="shared" si="0"/>
        <v>6</v>
      </c>
      <c r="D17" s="2" t="s">
        <v>30</v>
      </c>
      <c r="E17" s="3">
        <f>INDEX(Sheet2!A:A,MATCH(D17,Sheet2!B:B,0))</f>
        <v>1120018</v>
      </c>
      <c r="F17" s="3" t="s">
        <v>60</v>
      </c>
      <c r="G17" s="3">
        <v>0</v>
      </c>
      <c r="H17">
        <v>1</v>
      </c>
      <c r="I17">
        <f>INT(INDEX(Sheet2!$F:$F,MATCH(D17,Sheet2!$B:$B,0))*H17*L17)</f>
        <v>100</v>
      </c>
      <c r="J17">
        <f>INDEX(Sheet2!$F:$F,MATCH(D17,Sheet2!$B:$B,0))*H17</f>
        <v>100</v>
      </c>
      <c r="K17">
        <v>60</v>
      </c>
      <c r="L17">
        <v>1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8.3916083916083916E-3</v>
      </c>
      <c r="S17">
        <f t="shared" si="3"/>
        <v>8.321775312066574E-3</v>
      </c>
      <c r="T17">
        <f t="shared" si="3"/>
        <v>8.253094910591471E-3</v>
      </c>
      <c r="U17">
        <f t="shared" si="3"/>
        <v>8.1855388813096858E-3</v>
      </c>
      <c r="V17">
        <f t="shared" si="2"/>
        <v>8.119079837618403E-3</v>
      </c>
    </row>
    <row r="18" spans="1:22" ht="16.5" customHeight="1">
      <c r="A18">
        <f>INDEX(Sheet2!C:C,MATCH(D18,Sheet2!B:B,0))*10000+B18*100+C18</f>
        <v>20707</v>
      </c>
      <c r="B18">
        <v>7</v>
      </c>
      <c r="C18">
        <f t="shared" si="0"/>
        <v>7</v>
      </c>
      <c r="D18" s="2" t="s">
        <v>30</v>
      </c>
      <c r="E18" s="3">
        <f>INDEX(Sheet2!A:A,MATCH(D18,Sheet2!B:B,0))</f>
        <v>1120018</v>
      </c>
      <c r="F18" s="3" t="s">
        <v>60</v>
      </c>
      <c r="G18" s="3">
        <v>0</v>
      </c>
      <c r="H18">
        <v>1</v>
      </c>
      <c r="I18">
        <f>INT(INDEX(Sheet2!$F:$F,MATCH(D18,Sheet2!$B:$B,0))*H18*L18)</f>
        <v>80</v>
      </c>
      <c r="J18">
        <f>INDEX(Sheet2!$F:$F,MATCH(D18,Sheet2!$B:$B,0))*H18</f>
        <v>100</v>
      </c>
      <c r="K18">
        <v>30</v>
      </c>
      <c r="L18">
        <v>0.8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4.160887656033287E-3</v>
      </c>
      <c r="T18">
        <f t="shared" si="3"/>
        <v>4.1265474552957355E-3</v>
      </c>
      <c r="U18">
        <f t="shared" si="3"/>
        <v>4.0927694406548429E-3</v>
      </c>
      <c r="V18">
        <f t="shared" si="2"/>
        <v>4.0595399188092015E-3</v>
      </c>
    </row>
    <row r="19" spans="1:22" ht="16.5" customHeight="1">
      <c r="A19">
        <f>INDEX(Sheet2!C:C,MATCH(D19,Sheet2!B:B,0))*10000+B19*100+C19</f>
        <v>20808</v>
      </c>
      <c r="B19">
        <v>8</v>
      </c>
      <c r="C19">
        <f t="shared" si="0"/>
        <v>8</v>
      </c>
      <c r="D19" s="2" t="s">
        <v>30</v>
      </c>
      <c r="E19" s="3">
        <f>INDEX(Sheet2!A:A,MATCH(D19,Sheet2!B:B,0))</f>
        <v>1120018</v>
      </c>
      <c r="F19" s="3" t="s">
        <v>60</v>
      </c>
      <c r="G19" s="3">
        <v>0</v>
      </c>
      <c r="H19">
        <v>1</v>
      </c>
      <c r="I19">
        <f>INT(INDEX(Sheet2!$F:$F,MATCH(D19,Sheet2!$B:$B,0))*H19*L19)</f>
        <v>100</v>
      </c>
      <c r="J19">
        <f>INDEX(Sheet2!$F:$F,MATCH(D19,Sheet2!$B:$B,0))*H19</f>
        <v>100</v>
      </c>
      <c r="K19">
        <v>30</v>
      </c>
      <c r="L19">
        <v>1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4.1265474552957355E-3</v>
      </c>
      <c r="U19">
        <f t="shared" si="3"/>
        <v>4.0927694406548429E-3</v>
      </c>
      <c r="V19">
        <f t="shared" si="2"/>
        <v>4.0595399188092015E-3</v>
      </c>
    </row>
    <row r="20" spans="1:22" ht="16.5" customHeight="1">
      <c r="A20">
        <f>INDEX(Sheet2!C:C,MATCH(D20,Sheet2!B:B,0))*10000+B20*100+C20</f>
        <v>20909</v>
      </c>
      <c r="B20">
        <v>9</v>
      </c>
      <c r="C20">
        <f t="shared" si="0"/>
        <v>9</v>
      </c>
      <c r="D20" s="2" t="s">
        <v>30</v>
      </c>
      <c r="E20" s="3">
        <f>INDEX(Sheet2!A:A,MATCH(D20,Sheet2!B:B,0))</f>
        <v>1120018</v>
      </c>
      <c r="F20" s="3" t="s">
        <v>60</v>
      </c>
      <c r="G20" s="3">
        <v>0</v>
      </c>
      <c r="H20">
        <v>1</v>
      </c>
      <c r="I20">
        <f>INT(INDEX(Sheet2!$F:$F,MATCH(D20,Sheet2!$B:$B,0))*H20*L20)</f>
        <v>80</v>
      </c>
      <c r="J20">
        <f>INDEX(Sheet2!$F:$F,MATCH(D20,Sheet2!$B:$B,0))*H20</f>
        <v>100</v>
      </c>
      <c r="K20">
        <v>30</v>
      </c>
      <c r="L20">
        <v>0.8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4.0927694406548429E-3</v>
      </c>
      <c r="V20">
        <f t="shared" si="2"/>
        <v>4.0595399188092015E-3</v>
      </c>
    </row>
    <row r="21" spans="1:22" ht="16.5" customHeight="1">
      <c r="A21">
        <f>INDEX(Sheet2!C:C,MATCH(D21,Sheet2!B:B,0))*10000+B21*100+C21</f>
        <v>21010</v>
      </c>
      <c r="B21">
        <v>10</v>
      </c>
      <c r="C21">
        <f t="shared" si="0"/>
        <v>10</v>
      </c>
      <c r="D21" s="2" t="s">
        <v>30</v>
      </c>
      <c r="E21" s="3">
        <f>INDEX(Sheet2!A:A,MATCH(D21,Sheet2!B:B,0))</f>
        <v>1120018</v>
      </c>
      <c r="F21" s="3" t="s">
        <v>60</v>
      </c>
      <c r="G21" s="3">
        <v>0</v>
      </c>
      <c r="H21">
        <v>1</v>
      </c>
      <c r="I21">
        <f>INT(INDEX(Sheet2!$F:$F,MATCH(D21,Sheet2!$B:$B,0))*H21*L21)</f>
        <v>100</v>
      </c>
      <c r="J21">
        <f>INDEX(Sheet2!$F:$F,MATCH(D21,Sheet2!$B:$B,0))*H21</f>
        <v>100</v>
      </c>
      <c r="K21">
        <v>30</v>
      </c>
      <c r="L21">
        <v>1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2"/>
        <v>4.0595399188092015E-3</v>
      </c>
    </row>
    <row r="22" spans="1:22" ht="16.5" customHeight="1">
      <c r="A22">
        <f>INDEX(Sheet2!C:C,MATCH(D22,Sheet2!B:B,0))*10000+B22*100+C22</f>
        <v>30101</v>
      </c>
      <c r="B22">
        <v>1</v>
      </c>
      <c r="C22">
        <f t="shared" si="0"/>
        <v>1</v>
      </c>
      <c r="D22" s="2" t="s">
        <v>31</v>
      </c>
      <c r="E22" s="3">
        <f>INDEX(Sheet2!A:A,MATCH(D22,Sheet2!B:B,0))</f>
        <v>1120017</v>
      </c>
      <c r="F22" s="3"/>
      <c r="G22" s="3">
        <v>0</v>
      </c>
      <c r="H22">
        <v>1</v>
      </c>
      <c r="I22">
        <f>INT(INDEX(Sheet2!$F:$F,MATCH(D22,Sheet2!$B:$B,0))*H22*L22)</f>
        <v>50</v>
      </c>
      <c r="J22">
        <f>INDEX(Sheet2!$F:$F,MATCH(D22,Sheet2!$B:$B,0))*H22</f>
        <v>50</v>
      </c>
      <c r="K22">
        <v>200</v>
      </c>
      <c r="L22">
        <v>1</v>
      </c>
      <c r="M22">
        <f t="shared" ref="M22:U31" si="4">IF($B22&lt;=INT(RIGHT(M$1,1)),$K22/SUMIF($B:$B,"&lt;="&amp;INT(RIGHT(M$1,1)),$K:$K),0)</f>
        <v>5.5555555555555552E-2</v>
      </c>
      <c r="N22">
        <f t="shared" si="4"/>
        <v>4.5454545454545456E-2</v>
      </c>
      <c r="O22">
        <f t="shared" si="4"/>
        <v>3.669724770642202E-2</v>
      </c>
      <c r="P22">
        <f t="shared" si="4"/>
        <v>3.350083752093802E-2</v>
      </c>
      <c r="Q22">
        <f t="shared" si="4"/>
        <v>2.967359050445104E-2</v>
      </c>
      <c r="R22">
        <f t="shared" si="4"/>
        <v>2.7972027972027972E-2</v>
      </c>
      <c r="S22">
        <f t="shared" si="4"/>
        <v>2.7739251040221916E-2</v>
      </c>
      <c r="T22">
        <f t="shared" si="4"/>
        <v>2.7510316368638238E-2</v>
      </c>
      <c r="U22">
        <f t="shared" si="4"/>
        <v>2.7285129604365622E-2</v>
      </c>
      <c r="V22">
        <f t="shared" si="2"/>
        <v>2.7063599458728011E-2</v>
      </c>
    </row>
    <row r="23" spans="1:22" ht="16.5" customHeight="1">
      <c r="A23">
        <f>INDEX(Sheet2!C:C,MATCH(D23,Sheet2!B:B,0))*10000+B23*100+C23</f>
        <v>30102</v>
      </c>
      <c r="B23">
        <v>1</v>
      </c>
      <c r="C23">
        <f t="shared" si="0"/>
        <v>2</v>
      </c>
      <c r="D23" s="2" t="s">
        <v>31</v>
      </c>
      <c r="E23" s="3">
        <f>INDEX(Sheet2!A:A,MATCH(D23,Sheet2!B:B,0))</f>
        <v>1120017</v>
      </c>
      <c r="F23" s="3"/>
      <c r="G23" s="3">
        <v>0</v>
      </c>
      <c r="H23">
        <v>1</v>
      </c>
      <c r="I23">
        <f>INT(INDEX(Sheet2!$F:$F,MATCH(D23,Sheet2!$B:$B,0))*H23*L23)</f>
        <v>40</v>
      </c>
      <c r="J23">
        <f>INDEX(Sheet2!$F:$F,MATCH(D23,Sheet2!$B:$B,0))*H23</f>
        <v>50</v>
      </c>
      <c r="K23">
        <v>100</v>
      </c>
      <c r="L23">
        <v>0.8</v>
      </c>
      <c r="M23">
        <f t="shared" si="4"/>
        <v>2.7777777777777776E-2</v>
      </c>
      <c r="N23">
        <f t="shared" si="4"/>
        <v>2.2727272727272728E-2</v>
      </c>
      <c r="O23">
        <f t="shared" si="4"/>
        <v>1.834862385321101E-2</v>
      </c>
      <c r="P23">
        <f t="shared" si="4"/>
        <v>1.675041876046901E-2</v>
      </c>
      <c r="Q23">
        <f t="shared" si="4"/>
        <v>1.483679525222552E-2</v>
      </c>
      <c r="R23">
        <f t="shared" si="4"/>
        <v>1.3986013986013986E-2</v>
      </c>
      <c r="S23">
        <f t="shared" si="4"/>
        <v>1.3869625520110958E-2</v>
      </c>
      <c r="T23">
        <f t="shared" si="4"/>
        <v>1.3755158184319119E-2</v>
      </c>
      <c r="U23">
        <f t="shared" si="4"/>
        <v>1.3642564802182811E-2</v>
      </c>
      <c r="V23">
        <f t="shared" si="2"/>
        <v>1.3531799729364006E-2</v>
      </c>
    </row>
    <row r="24" spans="1:22" ht="16.5" customHeight="1">
      <c r="A24">
        <f>INDEX(Sheet2!C:C,MATCH(D24,Sheet2!B:B,0))*10000+B24*100+C24</f>
        <v>40201</v>
      </c>
      <c r="B24">
        <v>2</v>
      </c>
      <c r="C24">
        <f t="shared" si="0"/>
        <v>1</v>
      </c>
      <c r="D24" s="2" t="s">
        <v>32</v>
      </c>
      <c r="E24" s="3">
        <f>INDEX(Sheet2!A:A,MATCH(D24,Sheet2!B:B,0))</f>
        <v>2120001</v>
      </c>
      <c r="F24" s="3"/>
      <c r="G24" s="3">
        <v>0</v>
      </c>
      <c r="H24">
        <v>10</v>
      </c>
      <c r="I24">
        <f>INT(INDEX(Sheet2!$F:$F,MATCH(D24,Sheet2!$B:$B,0))*H24*L24)</f>
        <v>3</v>
      </c>
      <c r="J24">
        <f>INDEX(Sheet2!$F:$F,MATCH(D24,Sheet2!$B:$B,0))*H24</f>
        <v>4</v>
      </c>
      <c r="K24">
        <v>100</v>
      </c>
      <c r="L24">
        <v>0.8</v>
      </c>
      <c r="M24">
        <f t="shared" si="4"/>
        <v>0</v>
      </c>
      <c r="N24">
        <f t="shared" si="4"/>
        <v>2.2727272727272728E-2</v>
      </c>
      <c r="O24">
        <f t="shared" si="4"/>
        <v>1.834862385321101E-2</v>
      </c>
      <c r="P24">
        <f t="shared" si="4"/>
        <v>1.675041876046901E-2</v>
      </c>
      <c r="Q24">
        <f t="shared" si="4"/>
        <v>1.483679525222552E-2</v>
      </c>
      <c r="R24">
        <f t="shared" si="4"/>
        <v>1.3986013986013986E-2</v>
      </c>
      <c r="S24">
        <f t="shared" si="4"/>
        <v>1.3869625520110958E-2</v>
      </c>
      <c r="T24">
        <f t="shared" si="4"/>
        <v>1.3755158184319119E-2</v>
      </c>
      <c r="U24">
        <f t="shared" si="4"/>
        <v>1.3642564802182811E-2</v>
      </c>
      <c r="V24">
        <f t="shared" si="2"/>
        <v>1.3531799729364006E-2</v>
      </c>
    </row>
    <row r="25" spans="1:22" ht="16.5" customHeight="1">
      <c r="A25">
        <f>INDEX(Sheet2!C:C,MATCH(D25,Sheet2!B:B,0))*10000+B25*100+C25</f>
        <v>40202</v>
      </c>
      <c r="B25">
        <v>2</v>
      </c>
      <c r="C25">
        <f t="shared" si="0"/>
        <v>2</v>
      </c>
      <c r="D25" s="2" t="s">
        <v>32</v>
      </c>
      <c r="E25" s="3">
        <f>INDEX(Sheet2!A:A,MATCH(D25,Sheet2!B:B,0))</f>
        <v>2120001</v>
      </c>
      <c r="F25" s="3"/>
      <c r="G25" s="3">
        <v>0</v>
      </c>
      <c r="H25">
        <v>10</v>
      </c>
      <c r="I25">
        <f>INT(INDEX(Sheet2!$F:$F,MATCH(D25,Sheet2!$B:$B,0))*H25*L25)</f>
        <v>4</v>
      </c>
      <c r="J25">
        <f>INDEX(Sheet2!$F:$F,MATCH(D25,Sheet2!$B:$B,0))*H25</f>
        <v>4</v>
      </c>
      <c r="K25">
        <v>500</v>
      </c>
      <c r="L25">
        <v>1</v>
      </c>
      <c r="M25">
        <f t="shared" si="4"/>
        <v>0</v>
      </c>
      <c r="N25">
        <f t="shared" si="4"/>
        <v>0.11363636363636363</v>
      </c>
      <c r="O25">
        <f t="shared" si="4"/>
        <v>9.1743119266055051E-2</v>
      </c>
      <c r="P25">
        <f t="shared" si="4"/>
        <v>8.3752093802345065E-2</v>
      </c>
      <c r="Q25">
        <f t="shared" si="4"/>
        <v>7.418397626112759E-2</v>
      </c>
      <c r="R25">
        <f t="shared" si="4"/>
        <v>6.9930069930069935E-2</v>
      </c>
      <c r="S25">
        <f t="shared" si="4"/>
        <v>6.9348127600554782E-2</v>
      </c>
      <c r="T25">
        <f t="shared" si="4"/>
        <v>6.8775790921595595E-2</v>
      </c>
      <c r="U25">
        <f t="shared" si="4"/>
        <v>6.8212824010914053E-2</v>
      </c>
      <c r="V25">
        <f t="shared" si="2"/>
        <v>6.7658998646820026E-2</v>
      </c>
    </row>
    <row r="26" spans="1:22" ht="16.5" customHeight="1">
      <c r="A26">
        <f>INDEX(Sheet2!C:C,MATCH(D26,Sheet2!B:B,0))*10000+B26*100+C26</f>
        <v>50301</v>
      </c>
      <c r="B26">
        <v>3</v>
      </c>
      <c r="C26">
        <f t="shared" si="0"/>
        <v>1</v>
      </c>
      <c r="D26" s="2" t="s">
        <v>33</v>
      </c>
      <c r="E26" s="3">
        <f>INDEX(Sheet2!A:A,MATCH(D26,Sheet2!B:B,0))</f>
        <v>2120002</v>
      </c>
      <c r="F26" s="3"/>
      <c r="G26" s="3">
        <v>0</v>
      </c>
      <c r="H26">
        <v>5</v>
      </c>
      <c r="I26">
        <f>INT(INDEX(Sheet2!$F:$F,MATCH(D26,Sheet2!$B:$B,0))*H26*L26)</f>
        <v>3</v>
      </c>
      <c r="J26">
        <f>INDEX(Sheet2!$F:$F,MATCH(D26,Sheet2!$B:$B,0))*H26</f>
        <v>4</v>
      </c>
      <c r="K26">
        <v>100</v>
      </c>
      <c r="L26">
        <v>0.8</v>
      </c>
      <c r="M26">
        <f t="shared" si="4"/>
        <v>0</v>
      </c>
      <c r="N26">
        <f t="shared" si="4"/>
        <v>0</v>
      </c>
      <c r="O26">
        <f t="shared" si="4"/>
        <v>1.834862385321101E-2</v>
      </c>
      <c r="P26">
        <f t="shared" si="4"/>
        <v>1.675041876046901E-2</v>
      </c>
      <c r="Q26">
        <f t="shared" si="4"/>
        <v>1.483679525222552E-2</v>
      </c>
      <c r="R26">
        <f t="shared" si="4"/>
        <v>1.3986013986013986E-2</v>
      </c>
      <c r="S26">
        <f t="shared" si="4"/>
        <v>1.3869625520110958E-2</v>
      </c>
      <c r="T26">
        <f t="shared" si="4"/>
        <v>1.3755158184319119E-2</v>
      </c>
      <c r="U26">
        <f t="shared" si="4"/>
        <v>1.3642564802182811E-2</v>
      </c>
      <c r="V26">
        <f t="shared" si="2"/>
        <v>1.3531799729364006E-2</v>
      </c>
    </row>
    <row r="27" spans="1:22" ht="16.5" customHeight="1">
      <c r="A27">
        <f>INDEX(Sheet2!C:C,MATCH(D27,Sheet2!B:B,0))*10000+B27*100+C27</f>
        <v>50302</v>
      </c>
      <c r="B27">
        <v>3</v>
      </c>
      <c r="C27">
        <f t="shared" si="0"/>
        <v>2</v>
      </c>
      <c r="D27" s="2" t="s">
        <v>33</v>
      </c>
      <c r="E27" s="3">
        <f>INDEX(Sheet2!A:A,MATCH(D27,Sheet2!B:B,0))</f>
        <v>2120002</v>
      </c>
      <c r="F27" s="3"/>
      <c r="G27" s="3">
        <v>0</v>
      </c>
      <c r="H27">
        <v>5</v>
      </c>
      <c r="I27">
        <f>INT(INDEX(Sheet2!$F:$F,MATCH(D27,Sheet2!$B:$B,0))*H27*L27)</f>
        <v>4</v>
      </c>
      <c r="J27">
        <f>INDEX(Sheet2!$F:$F,MATCH(D27,Sheet2!$B:$B,0))*H27</f>
        <v>4</v>
      </c>
      <c r="K27">
        <v>400</v>
      </c>
      <c r="L27">
        <v>1</v>
      </c>
      <c r="M27">
        <f t="shared" si="4"/>
        <v>0</v>
      </c>
      <c r="N27">
        <f t="shared" si="4"/>
        <v>0</v>
      </c>
      <c r="O27">
        <f t="shared" si="4"/>
        <v>7.3394495412844041E-2</v>
      </c>
      <c r="P27">
        <f t="shared" si="4"/>
        <v>6.7001675041876041E-2</v>
      </c>
      <c r="Q27">
        <f t="shared" si="4"/>
        <v>5.9347181008902079E-2</v>
      </c>
      <c r="R27">
        <f t="shared" si="4"/>
        <v>5.5944055944055944E-2</v>
      </c>
      <c r="S27">
        <f t="shared" si="4"/>
        <v>5.5478502080443831E-2</v>
      </c>
      <c r="T27">
        <f t="shared" si="4"/>
        <v>5.5020632737276476E-2</v>
      </c>
      <c r="U27">
        <f t="shared" si="4"/>
        <v>5.4570259208731244E-2</v>
      </c>
      <c r="V27">
        <f t="shared" si="2"/>
        <v>5.4127198917456022E-2</v>
      </c>
    </row>
    <row r="28" spans="1:22" ht="16.5" customHeight="1">
      <c r="A28">
        <f>INDEX(Sheet2!C:C,MATCH(D28,Sheet2!B:B,0))*10000+B28*100+C28</f>
        <v>60401</v>
      </c>
      <c r="B28">
        <v>4</v>
      </c>
      <c r="C28">
        <f t="shared" si="0"/>
        <v>1</v>
      </c>
      <c r="D28" s="2" t="s">
        <v>34</v>
      </c>
      <c r="E28" s="3">
        <f>INDEX(Sheet2!A:A,MATCH(D28,Sheet2!B:B,0))</f>
        <v>2120003</v>
      </c>
      <c r="F28" s="3"/>
      <c r="G28" s="3">
        <v>0</v>
      </c>
      <c r="H28">
        <v>4</v>
      </c>
      <c r="I28">
        <f>INT(INDEX(Sheet2!$F:$F,MATCH(D28,Sheet2!$B:$B,0))*H28*L28)</f>
        <v>5</v>
      </c>
      <c r="J28">
        <f>INDEX(Sheet2!$F:$F,MATCH(D28,Sheet2!$B:$B,0))*H28</f>
        <v>6.4</v>
      </c>
      <c r="K28">
        <v>100</v>
      </c>
      <c r="L28">
        <v>0.8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1.675041876046901E-2</v>
      </c>
      <c r="Q28">
        <f t="shared" si="4"/>
        <v>1.483679525222552E-2</v>
      </c>
      <c r="R28">
        <f t="shared" si="4"/>
        <v>1.3986013986013986E-2</v>
      </c>
      <c r="S28">
        <f t="shared" si="4"/>
        <v>1.3869625520110958E-2</v>
      </c>
      <c r="T28">
        <f t="shared" si="4"/>
        <v>1.3755158184319119E-2</v>
      </c>
      <c r="U28">
        <f t="shared" si="4"/>
        <v>1.3642564802182811E-2</v>
      </c>
      <c r="V28">
        <f t="shared" si="2"/>
        <v>1.3531799729364006E-2</v>
      </c>
    </row>
    <row r="29" spans="1:22" ht="16.5" customHeight="1">
      <c r="A29">
        <f>INDEX(Sheet2!C:C,MATCH(D29,Sheet2!B:B,0))*10000+B29*100+C29</f>
        <v>60402</v>
      </c>
      <c r="B29">
        <v>4</v>
      </c>
      <c r="C29">
        <f t="shared" si="0"/>
        <v>2</v>
      </c>
      <c r="D29" s="2" t="s">
        <v>34</v>
      </c>
      <c r="E29" s="3">
        <f>INDEX(Sheet2!A:A,MATCH(D29,Sheet2!B:B,0))</f>
        <v>2120003</v>
      </c>
      <c r="F29" s="3"/>
      <c r="G29" s="3">
        <v>0</v>
      </c>
      <c r="H29">
        <v>4</v>
      </c>
      <c r="I29">
        <f>INT(INDEX(Sheet2!$F:$F,MATCH(D29,Sheet2!$B:$B,0))*H29*L29)</f>
        <v>6</v>
      </c>
      <c r="J29">
        <f>INDEX(Sheet2!$F:$F,MATCH(D29,Sheet2!$B:$B,0))*H29</f>
        <v>6.4</v>
      </c>
      <c r="K29">
        <v>300</v>
      </c>
      <c r="L29"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5.0251256281407038E-2</v>
      </c>
      <c r="Q29">
        <f t="shared" si="4"/>
        <v>4.4510385756676561E-2</v>
      </c>
      <c r="R29">
        <f t="shared" si="4"/>
        <v>4.195804195804196E-2</v>
      </c>
      <c r="S29">
        <f t="shared" si="4"/>
        <v>4.1608876560332873E-2</v>
      </c>
      <c r="T29">
        <f t="shared" si="4"/>
        <v>4.1265474552957357E-2</v>
      </c>
      <c r="U29">
        <f t="shared" si="4"/>
        <v>4.0927694406548434E-2</v>
      </c>
      <c r="V29">
        <f t="shared" si="2"/>
        <v>4.0595399188092018E-2</v>
      </c>
    </row>
    <row r="30" spans="1:22" ht="16.5" customHeight="1">
      <c r="A30">
        <f>INDEX(Sheet2!C:C,MATCH(D30,Sheet2!B:B,0))*10000+B30*100+C30</f>
        <v>70501</v>
      </c>
      <c r="B30">
        <v>5</v>
      </c>
      <c r="C30">
        <f t="shared" si="0"/>
        <v>1</v>
      </c>
      <c r="D30" s="2" t="s">
        <v>35</v>
      </c>
      <c r="E30" s="3">
        <f>INDEX(Sheet2!A:A,MATCH(D30,Sheet2!B:B,0))</f>
        <v>2120004</v>
      </c>
      <c r="F30" s="3"/>
      <c r="G30" s="3">
        <v>0</v>
      </c>
      <c r="H30">
        <v>2</v>
      </c>
      <c r="I30">
        <f>INT(INDEX(Sheet2!$F:$F,MATCH(D30,Sheet2!$B:$B,0))*H30*L30)</f>
        <v>3</v>
      </c>
      <c r="J30">
        <f>INDEX(Sheet2!$F:$F,MATCH(D30,Sheet2!$B:$B,0))*H30</f>
        <v>4</v>
      </c>
      <c r="K30">
        <v>100</v>
      </c>
      <c r="L30">
        <v>0.8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1.483679525222552E-2</v>
      </c>
      <c r="R30">
        <f t="shared" si="4"/>
        <v>1.3986013986013986E-2</v>
      </c>
      <c r="S30">
        <f t="shared" si="4"/>
        <v>1.3869625520110958E-2</v>
      </c>
      <c r="T30">
        <f t="shared" si="4"/>
        <v>1.3755158184319119E-2</v>
      </c>
      <c r="U30">
        <f t="shared" si="4"/>
        <v>1.3642564802182811E-2</v>
      </c>
      <c r="V30">
        <f t="shared" si="2"/>
        <v>1.3531799729364006E-2</v>
      </c>
    </row>
    <row r="31" spans="1:22" ht="16.5" customHeight="1">
      <c r="A31">
        <f>INDEX(Sheet2!C:C,MATCH(D31,Sheet2!B:B,0))*10000+B31*100+C31</f>
        <v>70502</v>
      </c>
      <c r="B31">
        <v>5</v>
      </c>
      <c r="C31">
        <f t="shared" si="0"/>
        <v>2</v>
      </c>
      <c r="D31" s="2" t="s">
        <v>35</v>
      </c>
      <c r="E31" s="3">
        <f>INDEX(Sheet2!A:A,MATCH(D31,Sheet2!B:B,0))</f>
        <v>2120004</v>
      </c>
      <c r="F31" s="3"/>
      <c r="G31" s="3">
        <v>0</v>
      </c>
      <c r="H31">
        <v>2</v>
      </c>
      <c r="I31">
        <f>INT(INDEX(Sheet2!$F:$F,MATCH(D31,Sheet2!$B:$B,0))*H31*L31)</f>
        <v>4</v>
      </c>
      <c r="J31">
        <f>INDEX(Sheet2!$F:$F,MATCH(D31,Sheet2!$B:$B,0))*H31</f>
        <v>4</v>
      </c>
      <c r="K31">
        <v>200</v>
      </c>
      <c r="L31">
        <v>1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0</v>
      </c>
      <c r="Q31">
        <f t="shared" si="4"/>
        <v>2.967359050445104E-2</v>
      </c>
      <c r="R31">
        <f t="shared" si="4"/>
        <v>2.7972027972027972E-2</v>
      </c>
      <c r="S31">
        <f t="shared" si="4"/>
        <v>2.7739251040221916E-2</v>
      </c>
      <c r="T31">
        <f t="shared" si="4"/>
        <v>2.7510316368638238E-2</v>
      </c>
      <c r="U31">
        <f t="shared" si="4"/>
        <v>2.7285129604365622E-2</v>
      </c>
      <c r="V31">
        <f t="shared" si="2"/>
        <v>2.7063599458728011E-2</v>
      </c>
    </row>
    <row r="32" spans="1:22" ht="16.5" customHeight="1">
      <c r="A32">
        <f>INDEX(Sheet2!C:C,MATCH(D32,Sheet2!B:B,0))*10000+B32*100+C32</f>
        <v>80601</v>
      </c>
      <c r="B32">
        <v>6</v>
      </c>
      <c r="C32">
        <f t="shared" si="0"/>
        <v>1</v>
      </c>
      <c r="D32" s="2" t="s">
        <v>36</v>
      </c>
      <c r="E32" s="3">
        <f>INDEX(Sheet2!A:A,MATCH(D32,Sheet2!B:B,0))</f>
        <v>2120005</v>
      </c>
      <c r="F32" s="3" t="s">
        <v>59</v>
      </c>
      <c r="G32" s="3">
        <v>0</v>
      </c>
      <c r="H32">
        <v>1</v>
      </c>
      <c r="I32">
        <f>INT(INDEX(Sheet2!$F:$F,MATCH(D32,Sheet2!$B:$B,0))*H32*L32)</f>
        <v>2</v>
      </c>
      <c r="J32">
        <f>INDEX(Sheet2!$F:$F,MATCH(D32,Sheet2!$B:$B,0))*H32</f>
        <v>4</v>
      </c>
      <c r="K32">
        <v>50</v>
      </c>
      <c r="L32">
        <v>0.6</v>
      </c>
      <c r="M32">
        <f t="shared" ref="M32:U41" si="5">IF($B32&lt;=INT(RIGHT(M$1,1)),$K32/SUMIF($B:$B,"&lt;="&amp;INT(RIGHT(M$1,1)),$K:$K),0)</f>
        <v>0</v>
      </c>
      <c r="N32">
        <f t="shared" si="5"/>
        <v>0</v>
      </c>
      <c r="O32">
        <f t="shared" si="5"/>
        <v>0</v>
      </c>
      <c r="P32">
        <f t="shared" si="5"/>
        <v>0</v>
      </c>
      <c r="Q32">
        <f t="shared" si="5"/>
        <v>0</v>
      </c>
      <c r="R32">
        <f t="shared" si="5"/>
        <v>6.993006993006993E-3</v>
      </c>
      <c r="S32">
        <f t="shared" si="5"/>
        <v>6.9348127600554789E-3</v>
      </c>
      <c r="T32">
        <f t="shared" si="5"/>
        <v>6.8775790921595595E-3</v>
      </c>
      <c r="U32">
        <f t="shared" si="5"/>
        <v>6.8212824010914054E-3</v>
      </c>
      <c r="V32">
        <f t="shared" si="2"/>
        <v>6.7658998646820028E-3</v>
      </c>
    </row>
    <row r="33" spans="1:22" ht="16.5" customHeight="1">
      <c r="A33">
        <f>INDEX(Sheet2!C:C,MATCH(D33,Sheet2!B:B,0))*10000+B33*100+C33</f>
        <v>80602</v>
      </c>
      <c r="B33">
        <v>6</v>
      </c>
      <c r="C33">
        <f t="shared" si="0"/>
        <v>2</v>
      </c>
      <c r="D33" s="2" t="s">
        <v>36</v>
      </c>
      <c r="E33" s="3">
        <f>INDEX(Sheet2!A:A,MATCH(D33,Sheet2!B:B,0))</f>
        <v>2120005</v>
      </c>
      <c r="F33" s="3"/>
      <c r="G33" s="3">
        <v>0</v>
      </c>
      <c r="H33">
        <v>1</v>
      </c>
      <c r="I33">
        <f>INT(INDEX(Sheet2!$F:$F,MATCH(D33,Sheet2!$B:$B,0))*H33*L33)</f>
        <v>4</v>
      </c>
      <c r="J33">
        <f>INDEX(Sheet2!$F:$F,MATCH(D33,Sheet2!$B:$B,0))*H33</f>
        <v>4</v>
      </c>
      <c r="K33">
        <v>100</v>
      </c>
      <c r="L33">
        <v>1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0</v>
      </c>
      <c r="Q33">
        <f t="shared" si="5"/>
        <v>0</v>
      </c>
      <c r="R33">
        <f t="shared" si="5"/>
        <v>1.3986013986013986E-2</v>
      </c>
      <c r="S33">
        <f t="shared" si="5"/>
        <v>1.3869625520110958E-2</v>
      </c>
      <c r="T33">
        <f t="shared" si="5"/>
        <v>1.3755158184319119E-2</v>
      </c>
      <c r="U33">
        <f t="shared" si="5"/>
        <v>1.3642564802182811E-2</v>
      </c>
      <c r="V33">
        <f t="shared" si="2"/>
        <v>1.3531799729364006E-2</v>
      </c>
    </row>
    <row r="34" spans="1:22" ht="16.5" customHeight="1">
      <c r="A34">
        <f>INDEX(Sheet2!C:C,MATCH(D34,Sheet2!B:B,0))*10000+B34*100+C34</f>
        <v>80603</v>
      </c>
      <c r="B34">
        <v>6</v>
      </c>
      <c r="C34">
        <f t="shared" si="0"/>
        <v>3</v>
      </c>
      <c r="D34" s="2" t="s">
        <v>36</v>
      </c>
      <c r="E34" s="3">
        <f>INDEX(Sheet2!A:A,MATCH(D34,Sheet2!B:B,0))</f>
        <v>2120005</v>
      </c>
      <c r="F34" s="3" t="s">
        <v>59</v>
      </c>
      <c r="G34" s="3">
        <v>0</v>
      </c>
      <c r="H34">
        <v>1</v>
      </c>
      <c r="I34">
        <f>INT(INDEX(Sheet2!$F:$F,MATCH(D34,Sheet2!$B:$B,0))*H34*L34)</f>
        <v>2</v>
      </c>
      <c r="J34">
        <f>INDEX(Sheet2!$F:$F,MATCH(D34,Sheet2!$B:$B,0))*H34</f>
        <v>4</v>
      </c>
      <c r="K34">
        <v>40</v>
      </c>
      <c r="L34">
        <v>0.6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0</v>
      </c>
      <c r="R34">
        <f t="shared" si="5"/>
        <v>5.5944055944055944E-3</v>
      </c>
      <c r="S34">
        <f t="shared" si="5"/>
        <v>5.5478502080443829E-3</v>
      </c>
      <c r="T34">
        <f t="shared" si="5"/>
        <v>5.5020632737276479E-3</v>
      </c>
      <c r="U34">
        <f t="shared" si="5"/>
        <v>5.4570259208731242E-3</v>
      </c>
      <c r="V34">
        <f t="shared" ref="V34:V58" si="6">IF($B34&lt;=INT(RIGHT(V$1,2)),$K34/SUMIF($B:$B,"&lt;="&amp;INT(RIGHT(V$1,2)),$K:$K),0)</f>
        <v>5.4127198917456026E-3</v>
      </c>
    </row>
    <row r="35" spans="1:22" ht="16.5" customHeight="1">
      <c r="A35">
        <f>INDEX(Sheet2!C:C,MATCH(D35,Sheet2!B:B,0))*10000+B35*100+C35</f>
        <v>80604</v>
      </c>
      <c r="B35">
        <v>6</v>
      </c>
      <c r="C35">
        <f t="shared" si="0"/>
        <v>4</v>
      </c>
      <c r="D35" s="2" t="s">
        <v>36</v>
      </c>
      <c r="E35" s="3">
        <f>INDEX(Sheet2!A:A,MATCH(D35,Sheet2!B:B,0))</f>
        <v>2120005</v>
      </c>
      <c r="F35" s="3"/>
      <c r="G35" s="3">
        <v>0</v>
      </c>
      <c r="H35">
        <v>1</v>
      </c>
      <c r="I35">
        <f>INT(INDEX(Sheet2!$F:$F,MATCH(D35,Sheet2!$B:$B,0))*H35*L35)</f>
        <v>4</v>
      </c>
      <c r="J35">
        <f>INDEX(Sheet2!$F:$F,MATCH(D35,Sheet2!$B:$B,0))*H35</f>
        <v>4</v>
      </c>
      <c r="K35">
        <v>40</v>
      </c>
      <c r="L35">
        <v>1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5.5944055944055944E-3</v>
      </c>
      <c r="S35">
        <f t="shared" si="5"/>
        <v>5.5478502080443829E-3</v>
      </c>
      <c r="T35">
        <f t="shared" si="5"/>
        <v>5.5020632737276479E-3</v>
      </c>
      <c r="U35">
        <f t="shared" si="5"/>
        <v>5.4570259208731242E-3</v>
      </c>
      <c r="V35">
        <f t="shared" si="6"/>
        <v>5.4127198917456026E-3</v>
      </c>
    </row>
    <row r="36" spans="1:22" ht="16.5" customHeight="1">
      <c r="A36">
        <f>INDEX(Sheet2!C:C,MATCH(D36,Sheet2!B:B,0))*10000+B36*100+C36</f>
        <v>80605</v>
      </c>
      <c r="B36">
        <v>6</v>
      </c>
      <c r="C36">
        <f t="shared" si="0"/>
        <v>5</v>
      </c>
      <c r="D36" s="2" t="s">
        <v>36</v>
      </c>
      <c r="E36" s="3">
        <f>INDEX(Sheet2!A:A,MATCH(D36,Sheet2!B:B,0))</f>
        <v>2120005</v>
      </c>
      <c r="F36" s="3" t="s">
        <v>59</v>
      </c>
      <c r="G36" s="3">
        <v>0</v>
      </c>
      <c r="H36">
        <v>1</v>
      </c>
      <c r="I36">
        <f>INT(INDEX(Sheet2!$F:$F,MATCH(D36,Sheet2!$B:$B,0))*H36*L36)</f>
        <v>2</v>
      </c>
      <c r="J36">
        <f>INDEX(Sheet2!$F:$F,MATCH(D36,Sheet2!$B:$B,0))*H36</f>
        <v>4</v>
      </c>
      <c r="K36">
        <v>30</v>
      </c>
      <c r="L36">
        <v>0.6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5"/>
        <v>4.1958041958041958E-3</v>
      </c>
      <c r="S36">
        <f t="shared" si="5"/>
        <v>4.160887656033287E-3</v>
      </c>
      <c r="T36">
        <f t="shared" si="5"/>
        <v>4.1265474552957355E-3</v>
      </c>
      <c r="U36">
        <f t="shared" si="5"/>
        <v>4.0927694406548429E-3</v>
      </c>
      <c r="V36">
        <f t="shared" si="6"/>
        <v>4.0595399188092015E-3</v>
      </c>
    </row>
    <row r="37" spans="1:22" ht="16.5" customHeight="1">
      <c r="A37">
        <f>INDEX(Sheet2!C:C,MATCH(D37,Sheet2!B:B,0))*10000+B37*100+C37</f>
        <v>80606</v>
      </c>
      <c r="B37">
        <v>6</v>
      </c>
      <c r="C37">
        <f t="shared" si="0"/>
        <v>6</v>
      </c>
      <c r="D37" s="2" t="s">
        <v>36</v>
      </c>
      <c r="E37" s="3">
        <f>INDEX(Sheet2!A:A,MATCH(D37,Sheet2!B:B,0))</f>
        <v>2120005</v>
      </c>
      <c r="F37" s="3"/>
      <c r="G37" s="3">
        <v>0</v>
      </c>
      <c r="H37">
        <v>1</v>
      </c>
      <c r="I37">
        <f>INT(INDEX(Sheet2!$F:$F,MATCH(D37,Sheet2!$B:$B,0))*H37*L37)</f>
        <v>4</v>
      </c>
      <c r="J37">
        <f>INDEX(Sheet2!$F:$F,MATCH(D37,Sheet2!$B:$B,0))*H37</f>
        <v>4</v>
      </c>
      <c r="K37">
        <v>30</v>
      </c>
      <c r="L37">
        <v>1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4.1958041958041958E-3</v>
      </c>
      <c r="S37">
        <f t="shared" si="5"/>
        <v>4.160887656033287E-3</v>
      </c>
      <c r="T37">
        <f t="shared" si="5"/>
        <v>4.1265474552957355E-3</v>
      </c>
      <c r="U37">
        <f t="shared" si="5"/>
        <v>4.0927694406548429E-3</v>
      </c>
      <c r="V37">
        <f t="shared" si="6"/>
        <v>4.0595399188092015E-3</v>
      </c>
    </row>
    <row r="38" spans="1:22" ht="16.5" customHeight="1">
      <c r="A38">
        <f>INDEX(Sheet2!C:C,MATCH(D38,Sheet2!B:B,0))*10000+B38*100+C38</f>
        <v>100101</v>
      </c>
      <c r="B38">
        <v>1</v>
      </c>
      <c r="C38">
        <f>IF(D37=D38,C37+1,1)</f>
        <v>1</v>
      </c>
      <c r="D38" s="2" t="s">
        <v>38</v>
      </c>
      <c r="E38" s="3">
        <f>INDEX(Sheet2!A:A,MATCH(D38,Sheet2!B:B,0))</f>
        <v>2110003</v>
      </c>
      <c r="F38" s="3"/>
      <c r="G38" s="3">
        <v>0</v>
      </c>
      <c r="H38">
        <v>1</v>
      </c>
      <c r="I38">
        <f>INT(INDEX(Sheet2!$F:$F,MATCH(D38,Sheet2!$B:$B,0))*H38*L38)</f>
        <v>100</v>
      </c>
      <c r="J38">
        <f>INDEX(Sheet2!$F:$F,MATCH(D38,Sheet2!$B:$B,0))*H38</f>
        <v>100</v>
      </c>
      <c r="K38">
        <v>100</v>
      </c>
      <c r="L38">
        <v>1</v>
      </c>
      <c r="M38">
        <f t="shared" si="5"/>
        <v>2.7777777777777776E-2</v>
      </c>
      <c r="N38">
        <f t="shared" si="5"/>
        <v>2.2727272727272728E-2</v>
      </c>
      <c r="O38">
        <f t="shared" si="5"/>
        <v>1.834862385321101E-2</v>
      </c>
      <c r="P38">
        <f t="shared" si="5"/>
        <v>1.675041876046901E-2</v>
      </c>
      <c r="Q38">
        <f t="shared" si="5"/>
        <v>1.483679525222552E-2</v>
      </c>
      <c r="R38">
        <f t="shared" si="5"/>
        <v>1.3986013986013986E-2</v>
      </c>
      <c r="S38">
        <f t="shared" si="5"/>
        <v>1.3869625520110958E-2</v>
      </c>
      <c r="T38">
        <f t="shared" si="5"/>
        <v>1.3755158184319119E-2</v>
      </c>
      <c r="U38">
        <f t="shared" si="5"/>
        <v>1.3642564802182811E-2</v>
      </c>
      <c r="V38">
        <f t="shared" si="6"/>
        <v>1.3531799729364006E-2</v>
      </c>
    </row>
    <row r="39" spans="1:22" ht="16.5" customHeight="1">
      <c r="A39">
        <f>INDEX(Sheet2!C:C,MATCH(D39,Sheet2!B:B,0))*10000+B39*100+C39</f>
        <v>100102</v>
      </c>
      <c r="B39">
        <v>1</v>
      </c>
      <c r="C39">
        <f>IF(D38=D39,C38+1,1)</f>
        <v>2</v>
      </c>
      <c r="D39" s="2" t="s">
        <v>38</v>
      </c>
      <c r="E39" s="3">
        <f>INDEX(Sheet2!A:A,MATCH(D39,Sheet2!B:B,0))</f>
        <v>2110003</v>
      </c>
      <c r="F39" s="3" t="s">
        <v>60</v>
      </c>
      <c r="G39" s="3">
        <v>0</v>
      </c>
      <c r="H39">
        <v>2</v>
      </c>
      <c r="I39">
        <f>INT(INDEX(Sheet2!$F:$F,MATCH(D39,Sheet2!$B:$B,0))*H39*L39)</f>
        <v>160</v>
      </c>
      <c r="J39">
        <f>INDEX(Sheet2!$F:$F,MATCH(D39,Sheet2!$B:$B,0))*H39</f>
        <v>200</v>
      </c>
      <c r="K39">
        <v>50</v>
      </c>
      <c r="L39">
        <v>0.8</v>
      </c>
      <c r="M39">
        <f t="shared" si="5"/>
        <v>1.3888888888888888E-2</v>
      </c>
      <c r="N39">
        <f t="shared" si="5"/>
        <v>1.1363636363636364E-2</v>
      </c>
      <c r="O39">
        <f t="shared" si="5"/>
        <v>9.1743119266055051E-3</v>
      </c>
      <c r="P39">
        <f t="shared" si="5"/>
        <v>8.3752093802345051E-3</v>
      </c>
      <c r="Q39">
        <f t="shared" si="5"/>
        <v>7.4183976261127599E-3</v>
      </c>
      <c r="R39">
        <f t="shared" si="5"/>
        <v>6.993006993006993E-3</v>
      </c>
      <c r="S39">
        <f t="shared" si="5"/>
        <v>6.9348127600554789E-3</v>
      </c>
      <c r="T39">
        <f t="shared" si="5"/>
        <v>6.8775790921595595E-3</v>
      </c>
      <c r="U39">
        <f t="shared" si="5"/>
        <v>6.8212824010914054E-3</v>
      </c>
      <c r="V39">
        <f t="shared" si="6"/>
        <v>6.7658998646820028E-3</v>
      </c>
    </row>
    <row r="40" spans="1:22" ht="16.5" customHeight="1">
      <c r="A40">
        <f>INDEX(Sheet2!C:C,MATCH(D40,Sheet2!B:B,0))*10000+B40*100+C40</f>
        <v>100103</v>
      </c>
      <c r="B40">
        <v>1</v>
      </c>
      <c r="C40">
        <f>IF(D39=D40,C39+1,1)</f>
        <v>3</v>
      </c>
      <c r="D40" s="2" t="s">
        <v>38</v>
      </c>
      <c r="E40" s="3">
        <f>INDEX(Sheet2!A:A,MATCH(D40,Sheet2!B:B,0))</f>
        <v>2110003</v>
      </c>
      <c r="F40" s="3" t="s">
        <v>60</v>
      </c>
      <c r="G40" s="3">
        <v>0</v>
      </c>
      <c r="H40">
        <v>1</v>
      </c>
      <c r="I40">
        <f>INT(INDEX(Sheet2!$F:$F,MATCH(D40,Sheet2!$B:$B,0))*H40*L40)</f>
        <v>80</v>
      </c>
      <c r="J40">
        <f>INDEX(Sheet2!$F:$F,MATCH(D40,Sheet2!$B:$B,0))*H40</f>
        <v>100</v>
      </c>
      <c r="K40">
        <v>50</v>
      </c>
      <c r="L40">
        <v>0.8</v>
      </c>
      <c r="M40">
        <f t="shared" si="5"/>
        <v>1.3888888888888888E-2</v>
      </c>
      <c r="N40">
        <f t="shared" si="5"/>
        <v>1.1363636363636364E-2</v>
      </c>
      <c r="O40">
        <f t="shared" si="5"/>
        <v>9.1743119266055051E-3</v>
      </c>
      <c r="P40">
        <f t="shared" si="5"/>
        <v>8.3752093802345051E-3</v>
      </c>
      <c r="Q40">
        <f t="shared" si="5"/>
        <v>7.4183976261127599E-3</v>
      </c>
      <c r="R40">
        <f t="shared" si="5"/>
        <v>6.993006993006993E-3</v>
      </c>
      <c r="S40">
        <f t="shared" si="5"/>
        <v>6.9348127600554789E-3</v>
      </c>
      <c r="T40">
        <f t="shared" si="5"/>
        <v>6.8775790921595595E-3</v>
      </c>
      <c r="U40">
        <f t="shared" si="5"/>
        <v>6.8212824010914054E-3</v>
      </c>
      <c r="V40">
        <f t="shared" si="6"/>
        <v>6.7658998646820028E-3</v>
      </c>
    </row>
    <row r="41" spans="1:22" ht="16.5" customHeight="1">
      <c r="A41">
        <f>INDEX(Sheet2!C:C,MATCH(D41,Sheet2!B:B,0))*10000+B41*100+C41</f>
        <v>110101</v>
      </c>
      <c r="B41">
        <v>1</v>
      </c>
      <c r="C41">
        <f>IF(D40=D41,C40+1,1)</f>
        <v>1</v>
      </c>
      <c r="D41" s="2" t="s">
        <v>39</v>
      </c>
      <c r="E41" s="3">
        <f>INDEX(Sheet2!A:A,MATCH(D41,Sheet2!B:B,0))</f>
        <v>2110004</v>
      </c>
      <c r="F41" s="3"/>
      <c r="G41" s="3">
        <v>0</v>
      </c>
      <c r="H41">
        <v>1</v>
      </c>
      <c r="I41">
        <f>INT(INDEX(Sheet2!$F:$F,MATCH(D41,Sheet2!$B:$B,0))*H41*L41)</f>
        <v>10</v>
      </c>
      <c r="J41">
        <f>INDEX(Sheet2!$F:$F,MATCH(D41,Sheet2!$B:$B,0))*H41</f>
        <v>10</v>
      </c>
      <c r="K41">
        <v>200</v>
      </c>
      <c r="L41">
        <v>1</v>
      </c>
      <c r="M41">
        <f t="shared" si="5"/>
        <v>5.5555555555555552E-2</v>
      </c>
      <c r="N41">
        <f t="shared" si="5"/>
        <v>4.5454545454545456E-2</v>
      </c>
      <c r="O41">
        <f t="shared" si="5"/>
        <v>3.669724770642202E-2</v>
      </c>
      <c r="P41">
        <f t="shared" si="5"/>
        <v>3.350083752093802E-2</v>
      </c>
      <c r="Q41">
        <f t="shared" si="5"/>
        <v>2.967359050445104E-2</v>
      </c>
      <c r="R41">
        <f t="shared" si="5"/>
        <v>2.7972027972027972E-2</v>
      </c>
      <c r="S41">
        <f t="shared" si="5"/>
        <v>2.7739251040221916E-2</v>
      </c>
      <c r="T41">
        <f t="shared" si="5"/>
        <v>2.7510316368638238E-2</v>
      </c>
      <c r="U41">
        <f t="shared" si="5"/>
        <v>2.7285129604365622E-2</v>
      </c>
      <c r="V41">
        <f t="shared" si="6"/>
        <v>2.7063599458728011E-2</v>
      </c>
    </row>
    <row r="42" spans="1:22" ht="16.5" customHeight="1">
      <c r="A42">
        <f>INDEX(Sheet2!C:C,MATCH(D42,Sheet2!B:B,0))*10000+B42*100+C42</f>
        <v>110102</v>
      </c>
      <c r="B42">
        <v>1</v>
      </c>
      <c r="C42">
        <f t="shared" ref="C42:C58" si="7">IF(D41=D42,C41+1,1)</f>
        <v>2</v>
      </c>
      <c r="D42" s="2" t="s">
        <v>39</v>
      </c>
      <c r="E42" s="3">
        <f>INDEX(Sheet2!A:A,MATCH(D42,Sheet2!B:B,0))</f>
        <v>2110004</v>
      </c>
      <c r="F42" s="3"/>
      <c r="G42" s="3">
        <v>0</v>
      </c>
      <c r="H42">
        <v>2</v>
      </c>
      <c r="I42">
        <f>INT(INDEX(Sheet2!$F:$F,MATCH(D42,Sheet2!$B:$B,0))*H42*L42)</f>
        <v>16</v>
      </c>
      <c r="J42">
        <f>INDEX(Sheet2!$F:$F,MATCH(D42,Sheet2!$B:$B,0))*H42</f>
        <v>20</v>
      </c>
      <c r="K42">
        <v>100</v>
      </c>
      <c r="L42">
        <v>0.8</v>
      </c>
      <c r="M42">
        <f t="shared" ref="M42:U51" si="8">IF($B42&lt;=INT(RIGHT(M$1,1)),$K42/SUMIF($B:$B,"&lt;="&amp;INT(RIGHT(M$1,1)),$K:$K),0)</f>
        <v>2.7777777777777776E-2</v>
      </c>
      <c r="N42">
        <f t="shared" si="8"/>
        <v>2.2727272727272728E-2</v>
      </c>
      <c r="O42">
        <f t="shared" si="8"/>
        <v>1.834862385321101E-2</v>
      </c>
      <c r="P42">
        <f t="shared" si="8"/>
        <v>1.675041876046901E-2</v>
      </c>
      <c r="Q42">
        <f t="shared" si="8"/>
        <v>1.483679525222552E-2</v>
      </c>
      <c r="R42">
        <f t="shared" si="8"/>
        <v>1.3986013986013986E-2</v>
      </c>
      <c r="S42">
        <f t="shared" si="8"/>
        <v>1.3869625520110958E-2</v>
      </c>
      <c r="T42">
        <f t="shared" si="8"/>
        <v>1.3755158184319119E-2</v>
      </c>
      <c r="U42">
        <f t="shared" si="8"/>
        <v>1.3642564802182811E-2</v>
      </c>
      <c r="V42">
        <f t="shared" si="6"/>
        <v>1.3531799729364006E-2</v>
      </c>
    </row>
    <row r="43" spans="1:22" ht="16.5" customHeight="1">
      <c r="A43">
        <f>INDEX(Sheet2!C:C,MATCH(D43,Sheet2!B:B,0))*10000+B43*100+C43</f>
        <v>120101</v>
      </c>
      <c r="B43">
        <v>1</v>
      </c>
      <c r="C43">
        <f t="shared" si="7"/>
        <v>1</v>
      </c>
      <c r="D43" s="2" t="s">
        <v>40</v>
      </c>
      <c r="E43" s="3">
        <f>INDEX(Sheet2!A:A,MATCH(D43,Sheet2!B:B,0))</f>
        <v>2110005</v>
      </c>
      <c r="F43" s="3"/>
      <c r="G43" s="3">
        <v>0</v>
      </c>
      <c r="H43">
        <v>1</v>
      </c>
      <c r="I43">
        <f>INT(INDEX(Sheet2!$F:$F,MATCH(D43,Sheet2!$B:$B,0))*H43*L43)</f>
        <v>5</v>
      </c>
      <c r="J43">
        <f>INDEX(Sheet2!$F:$F,MATCH(D43,Sheet2!$B:$B,0))*H43</f>
        <v>5</v>
      </c>
      <c r="K43">
        <v>700</v>
      </c>
      <c r="L43">
        <v>1</v>
      </c>
      <c r="M43">
        <f t="shared" si="8"/>
        <v>0.19444444444444445</v>
      </c>
      <c r="N43">
        <f t="shared" si="8"/>
        <v>0.15909090909090909</v>
      </c>
      <c r="O43">
        <f t="shared" si="8"/>
        <v>0.12844036697247707</v>
      </c>
      <c r="P43">
        <f t="shared" si="8"/>
        <v>0.11725293132328309</v>
      </c>
      <c r="Q43">
        <f t="shared" si="8"/>
        <v>0.10385756676557864</v>
      </c>
      <c r="R43">
        <f t="shared" si="8"/>
        <v>9.7902097902097904E-2</v>
      </c>
      <c r="S43">
        <f t="shared" si="8"/>
        <v>9.7087378640776698E-2</v>
      </c>
      <c r="T43">
        <f t="shared" si="8"/>
        <v>9.6286107290233833E-2</v>
      </c>
      <c r="U43">
        <f t="shared" si="8"/>
        <v>9.5497953615279671E-2</v>
      </c>
      <c r="V43">
        <f t="shared" si="6"/>
        <v>9.4722598105548034E-2</v>
      </c>
    </row>
    <row r="44" spans="1:22" ht="16.5" customHeight="1">
      <c r="A44">
        <f>INDEX(Sheet2!C:C,MATCH(D44,Sheet2!B:B,0))*10000+B44*100+C44</f>
        <v>120102</v>
      </c>
      <c r="B44">
        <v>1</v>
      </c>
      <c r="C44">
        <f t="shared" si="7"/>
        <v>2</v>
      </c>
      <c r="D44" s="2" t="s">
        <v>40</v>
      </c>
      <c r="E44" s="3">
        <f>INDEX(Sheet2!A:A,MATCH(D44,Sheet2!B:B,0))</f>
        <v>2110005</v>
      </c>
      <c r="F44" s="3"/>
      <c r="G44" s="3">
        <v>0</v>
      </c>
      <c r="H44">
        <v>2</v>
      </c>
      <c r="I44">
        <f>INT(INDEX(Sheet2!$F:$F,MATCH(D44,Sheet2!$B:$B,0))*H44*L44)</f>
        <v>8</v>
      </c>
      <c r="J44">
        <f>INDEX(Sheet2!$F:$F,MATCH(D44,Sheet2!$B:$B,0))*H44</f>
        <v>10</v>
      </c>
      <c r="K44">
        <v>200</v>
      </c>
      <c r="L44">
        <v>0.8</v>
      </c>
      <c r="M44">
        <f t="shared" si="8"/>
        <v>5.5555555555555552E-2</v>
      </c>
      <c r="N44">
        <f t="shared" si="8"/>
        <v>4.5454545454545456E-2</v>
      </c>
      <c r="O44">
        <f t="shared" si="8"/>
        <v>3.669724770642202E-2</v>
      </c>
      <c r="P44">
        <f t="shared" si="8"/>
        <v>3.350083752093802E-2</v>
      </c>
      <c r="Q44">
        <f t="shared" si="8"/>
        <v>2.967359050445104E-2</v>
      </c>
      <c r="R44">
        <f t="shared" si="8"/>
        <v>2.7972027972027972E-2</v>
      </c>
      <c r="S44">
        <f t="shared" si="8"/>
        <v>2.7739251040221916E-2</v>
      </c>
      <c r="T44">
        <f t="shared" si="8"/>
        <v>2.7510316368638238E-2</v>
      </c>
      <c r="U44">
        <f t="shared" si="8"/>
        <v>2.7285129604365622E-2</v>
      </c>
      <c r="V44">
        <f t="shared" si="6"/>
        <v>2.7063599458728011E-2</v>
      </c>
    </row>
    <row r="45" spans="1:22" ht="16.5" customHeight="1">
      <c r="A45">
        <f>INDEX(Sheet2!C:C,MATCH(D45,Sheet2!B:B,0))*10000+B45*100+C45</f>
        <v>140101</v>
      </c>
      <c r="B45">
        <v>1</v>
      </c>
      <c r="C45">
        <f t="shared" si="7"/>
        <v>1</v>
      </c>
      <c r="D45" s="2" t="s">
        <v>42</v>
      </c>
      <c r="E45" s="3">
        <f>INDEX(Sheet2!A:A,MATCH(D45,Sheet2!B:B,0))</f>
        <v>1120001</v>
      </c>
      <c r="F45" s="3"/>
      <c r="G45" s="3">
        <v>0</v>
      </c>
      <c r="H45">
        <v>50000</v>
      </c>
      <c r="I45">
        <f>INT(INDEX(Sheet2!$F:$F,MATCH(D45,Sheet2!$B:$B,0))*H45*L45)</f>
        <v>4</v>
      </c>
      <c r="J45">
        <f>INDEX(Sheet2!$F:$F,MATCH(D45,Sheet2!$B:$B,0))*H45</f>
        <v>4.166666666666667</v>
      </c>
      <c r="K45">
        <v>500</v>
      </c>
      <c r="L45">
        <v>1</v>
      </c>
      <c r="M45">
        <f t="shared" si="8"/>
        <v>0.1388888888888889</v>
      </c>
      <c r="N45">
        <f t="shared" si="8"/>
        <v>0.11363636363636363</v>
      </c>
      <c r="O45">
        <f t="shared" si="8"/>
        <v>9.1743119266055051E-2</v>
      </c>
      <c r="P45">
        <f t="shared" si="8"/>
        <v>8.3752093802345065E-2</v>
      </c>
      <c r="Q45">
        <f t="shared" si="8"/>
        <v>7.418397626112759E-2</v>
      </c>
      <c r="R45">
        <f t="shared" si="8"/>
        <v>6.9930069930069935E-2</v>
      </c>
      <c r="S45">
        <f t="shared" si="8"/>
        <v>6.9348127600554782E-2</v>
      </c>
      <c r="T45">
        <f t="shared" si="8"/>
        <v>6.8775790921595595E-2</v>
      </c>
      <c r="U45">
        <f t="shared" si="8"/>
        <v>6.8212824010914053E-2</v>
      </c>
      <c r="V45">
        <f t="shared" si="6"/>
        <v>6.7658998646820026E-2</v>
      </c>
    </row>
    <row r="46" spans="1:22" ht="16.5" customHeight="1">
      <c r="A46">
        <f>INDEX(Sheet2!C:C,MATCH(D46,Sheet2!B:B,0))*10000+B46*100+C46</f>
        <v>140102</v>
      </c>
      <c r="B46">
        <v>1</v>
      </c>
      <c r="C46">
        <f t="shared" si="7"/>
        <v>2</v>
      </c>
      <c r="D46" s="2" t="s">
        <v>42</v>
      </c>
      <c r="E46" s="3">
        <f>INDEX(Sheet2!A:A,MATCH(D46,Sheet2!B:B,0))</f>
        <v>1120001</v>
      </c>
      <c r="F46" s="3"/>
      <c r="G46" s="3">
        <v>0</v>
      </c>
      <c r="H46">
        <v>80000</v>
      </c>
      <c r="I46">
        <f>INT(INDEX(Sheet2!$F:$F,MATCH(D46,Sheet2!$B:$B,0))*H46*L46)</f>
        <v>4</v>
      </c>
      <c r="J46">
        <f>INDEX(Sheet2!$F:$F,MATCH(D46,Sheet2!$B:$B,0))*H46</f>
        <v>6.6666666666666661</v>
      </c>
      <c r="K46">
        <v>50</v>
      </c>
      <c r="L46">
        <v>0.6</v>
      </c>
      <c r="M46">
        <f t="shared" si="8"/>
        <v>1.3888888888888888E-2</v>
      </c>
      <c r="N46">
        <f t="shared" si="8"/>
        <v>1.1363636363636364E-2</v>
      </c>
      <c r="O46">
        <f t="shared" si="8"/>
        <v>9.1743119266055051E-3</v>
      </c>
      <c r="P46">
        <f t="shared" si="8"/>
        <v>8.3752093802345051E-3</v>
      </c>
      <c r="Q46">
        <f t="shared" si="8"/>
        <v>7.4183976261127599E-3</v>
      </c>
      <c r="R46">
        <f t="shared" si="8"/>
        <v>6.993006993006993E-3</v>
      </c>
      <c r="S46">
        <f t="shared" si="8"/>
        <v>6.9348127600554789E-3</v>
      </c>
      <c r="T46">
        <f t="shared" si="8"/>
        <v>6.8775790921595595E-3</v>
      </c>
      <c r="U46">
        <f t="shared" si="8"/>
        <v>6.8212824010914054E-3</v>
      </c>
      <c r="V46">
        <f t="shared" si="6"/>
        <v>6.7658998646820028E-3</v>
      </c>
    </row>
    <row r="47" spans="1:22" ht="16.5" customHeight="1">
      <c r="A47">
        <f>INDEX(Sheet2!C:C,MATCH(D47,Sheet2!B:B,0))*10000+B47*100+C47</f>
        <v>140103</v>
      </c>
      <c r="B47">
        <v>1</v>
      </c>
      <c r="C47">
        <f t="shared" si="7"/>
        <v>3</v>
      </c>
      <c r="D47" s="2" t="s">
        <v>42</v>
      </c>
      <c r="E47" s="3">
        <f>INDEX(Sheet2!A:A,MATCH(D47,Sheet2!B:B,0))</f>
        <v>1120001</v>
      </c>
      <c r="F47" s="3"/>
      <c r="G47" s="3">
        <v>0</v>
      </c>
      <c r="H47">
        <v>60000</v>
      </c>
      <c r="I47">
        <f>INT(INDEX(Sheet2!$F:$F,MATCH(D47,Sheet2!$B:$B,0))*H47*L47)</f>
        <v>5</v>
      </c>
      <c r="J47">
        <f>INDEX(Sheet2!$F:$F,MATCH(D47,Sheet2!$B:$B,0))*H47</f>
        <v>5</v>
      </c>
      <c r="K47">
        <v>500</v>
      </c>
      <c r="L47">
        <v>1</v>
      </c>
      <c r="M47">
        <f t="shared" si="8"/>
        <v>0.1388888888888889</v>
      </c>
      <c r="N47">
        <f t="shared" si="8"/>
        <v>0.11363636363636363</v>
      </c>
      <c r="O47">
        <f t="shared" si="8"/>
        <v>9.1743119266055051E-2</v>
      </c>
      <c r="P47">
        <f t="shared" si="8"/>
        <v>8.3752093802345065E-2</v>
      </c>
      <c r="Q47">
        <f t="shared" si="8"/>
        <v>7.418397626112759E-2</v>
      </c>
      <c r="R47">
        <f t="shared" si="8"/>
        <v>6.9930069930069935E-2</v>
      </c>
      <c r="S47">
        <f t="shared" si="8"/>
        <v>6.9348127600554782E-2</v>
      </c>
      <c r="T47">
        <f t="shared" si="8"/>
        <v>6.8775790921595595E-2</v>
      </c>
      <c r="U47">
        <f t="shared" si="8"/>
        <v>6.8212824010914053E-2</v>
      </c>
      <c r="V47">
        <f t="shared" si="6"/>
        <v>6.7658998646820026E-2</v>
      </c>
    </row>
    <row r="48" spans="1:22" ht="16.5" customHeight="1">
      <c r="A48">
        <f>INDEX(Sheet2!C:C,MATCH(D48,Sheet2!B:B,0))*10000+B48*100+C48</f>
        <v>140104</v>
      </c>
      <c r="B48">
        <v>1</v>
      </c>
      <c r="C48">
        <f t="shared" si="7"/>
        <v>4</v>
      </c>
      <c r="D48" s="2" t="s">
        <v>42</v>
      </c>
      <c r="E48" s="3">
        <f>INDEX(Sheet2!A:A,MATCH(D48,Sheet2!B:B,0))</f>
        <v>1120001</v>
      </c>
      <c r="F48" s="3"/>
      <c r="G48" s="3">
        <v>0</v>
      </c>
      <c r="H48">
        <v>100000</v>
      </c>
      <c r="I48">
        <f>INT(INDEX(Sheet2!$F:$F,MATCH(D48,Sheet2!$B:$B,0))*H48*L48)</f>
        <v>6</v>
      </c>
      <c r="J48">
        <f>INDEX(Sheet2!$F:$F,MATCH(D48,Sheet2!$B:$B,0))*H48</f>
        <v>8.3333333333333339</v>
      </c>
      <c r="K48">
        <v>50</v>
      </c>
      <c r="L48">
        <v>0.8</v>
      </c>
      <c r="M48">
        <f t="shared" si="8"/>
        <v>1.3888888888888888E-2</v>
      </c>
      <c r="N48">
        <f t="shared" si="8"/>
        <v>1.1363636363636364E-2</v>
      </c>
      <c r="O48">
        <f t="shared" si="8"/>
        <v>9.1743119266055051E-3</v>
      </c>
      <c r="P48">
        <f t="shared" si="8"/>
        <v>8.3752093802345051E-3</v>
      </c>
      <c r="Q48">
        <f t="shared" si="8"/>
        <v>7.4183976261127599E-3</v>
      </c>
      <c r="R48">
        <f t="shared" si="8"/>
        <v>6.993006993006993E-3</v>
      </c>
      <c r="S48">
        <f t="shared" si="8"/>
        <v>6.9348127600554789E-3</v>
      </c>
      <c r="T48">
        <f t="shared" si="8"/>
        <v>6.8775790921595595E-3</v>
      </c>
      <c r="U48">
        <f t="shared" si="8"/>
        <v>6.8212824010914054E-3</v>
      </c>
      <c r="V48">
        <f t="shared" si="6"/>
        <v>6.7658998646820028E-3</v>
      </c>
    </row>
    <row r="49" spans="1:22" ht="16.5" customHeight="1">
      <c r="A49">
        <f>INDEX(Sheet2!C:C,MATCH(D49,Sheet2!B:B,0))*10000+B49*100+C49</f>
        <v>140105</v>
      </c>
      <c r="B49">
        <v>1</v>
      </c>
      <c r="C49">
        <f t="shared" si="7"/>
        <v>5</v>
      </c>
      <c r="D49" s="2" t="s">
        <v>42</v>
      </c>
      <c r="E49" s="3">
        <f>INDEX(Sheet2!A:A,MATCH(D49,Sheet2!B:B,0))</f>
        <v>1120001</v>
      </c>
      <c r="F49" s="3"/>
      <c r="G49" s="3">
        <v>0</v>
      </c>
      <c r="H49">
        <v>120000</v>
      </c>
      <c r="I49">
        <f>INT(INDEX(Sheet2!$F:$F,MATCH(D49,Sheet2!$B:$B,0))*H49*L49)</f>
        <v>8</v>
      </c>
      <c r="J49">
        <f>INDEX(Sheet2!$F:$F,MATCH(D49,Sheet2!$B:$B,0))*H49</f>
        <v>10</v>
      </c>
      <c r="K49">
        <v>50</v>
      </c>
      <c r="L49">
        <v>0.8</v>
      </c>
      <c r="M49">
        <f t="shared" si="8"/>
        <v>1.3888888888888888E-2</v>
      </c>
      <c r="N49">
        <f t="shared" si="8"/>
        <v>1.1363636363636364E-2</v>
      </c>
      <c r="O49">
        <f t="shared" si="8"/>
        <v>9.1743119266055051E-3</v>
      </c>
      <c r="P49">
        <f t="shared" si="8"/>
        <v>8.3752093802345051E-3</v>
      </c>
      <c r="Q49">
        <f t="shared" si="8"/>
        <v>7.4183976261127599E-3</v>
      </c>
      <c r="R49">
        <f t="shared" si="8"/>
        <v>6.993006993006993E-3</v>
      </c>
      <c r="S49">
        <f t="shared" si="8"/>
        <v>6.9348127600554789E-3</v>
      </c>
      <c r="T49">
        <f t="shared" si="8"/>
        <v>6.8775790921595595E-3</v>
      </c>
      <c r="U49">
        <f t="shared" si="8"/>
        <v>6.8212824010914054E-3</v>
      </c>
      <c r="V49">
        <f t="shared" si="6"/>
        <v>6.7658998646820028E-3</v>
      </c>
    </row>
    <row r="50" spans="1:22" ht="16.5">
      <c r="A50">
        <f>INDEX(Sheet2!C:C,MATCH(D50,Sheet2!B:B,0))*10000+B50*100+C50</f>
        <v>200101</v>
      </c>
      <c r="B50">
        <v>1</v>
      </c>
      <c r="C50">
        <f t="shared" si="7"/>
        <v>1</v>
      </c>
      <c r="D50" s="6" t="s">
        <v>69</v>
      </c>
      <c r="E50" s="3">
        <f>INDEX(Sheet2!A:A,MATCH(D50,Sheet2!B:B,0))</f>
        <v>1120021</v>
      </c>
      <c r="F50" s="3"/>
      <c r="G50" s="7">
        <v>0</v>
      </c>
      <c r="H50">
        <v>1000</v>
      </c>
      <c r="I50">
        <f>INT(INDEX(Sheet2!$F:$F,MATCH(D50,Sheet2!$B:$B,0))*H50*L50)</f>
        <v>8</v>
      </c>
      <c r="J50">
        <f>INDEX(Sheet2!$F:$F,MATCH(D50,Sheet2!$B:$B,0))*H50</f>
        <v>8</v>
      </c>
      <c r="K50">
        <v>200</v>
      </c>
      <c r="L50">
        <v>1</v>
      </c>
      <c r="M50">
        <f t="shared" si="8"/>
        <v>5.5555555555555552E-2</v>
      </c>
      <c r="N50">
        <f t="shared" si="8"/>
        <v>4.5454545454545456E-2</v>
      </c>
      <c r="O50">
        <f t="shared" si="8"/>
        <v>3.669724770642202E-2</v>
      </c>
      <c r="P50">
        <f t="shared" si="8"/>
        <v>3.350083752093802E-2</v>
      </c>
      <c r="Q50">
        <f t="shared" si="8"/>
        <v>2.967359050445104E-2</v>
      </c>
      <c r="R50">
        <f t="shared" si="8"/>
        <v>2.7972027972027972E-2</v>
      </c>
      <c r="S50">
        <f t="shared" si="8"/>
        <v>2.7739251040221916E-2</v>
      </c>
      <c r="T50">
        <f t="shared" si="8"/>
        <v>2.7510316368638238E-2</v>
      </c>
      <c r="U50">
        <f t="shared" si="8"/>
        <v>2.7285129604365622E-2</v>
      </c>
      <c r="V50">
        <f t="shared" si="6"/>
        <v>2.7063599458728011E-2</v>
      </c>
    </row>
    <row r="51" spans="1:22" ht="16.5">
      <c r="A51">
        <f>INDEX(Sheet2!C:C,MATCH(D51,Sheet2!B:B,0))*10000+B51*100+C51</f>
        <v>200102</v>
      </c>
      <c r="B51">
        <v>1</v>
      </c>
      <c r="C51">
        <f t="shared" si="7"/>
        <v>2</v>
      </c>
      <c r="D51" s="6" t="s">
        <v>69</v>
      </c>
      <c r="E51" s="3">
        <f>INDEX(Sheet2!A:A,MATCH(D51,Sheet2!B:B,0))</f>
        <v>1120021</v>
      </c>
      <c r="F51" s="3"/>
      <c r="G51" s="7">
        <v>0</v>
      </c>
      <c r="H51">
        <v>1000</v>
      </c>
      <c r="I51">
        <f>INT(INDEX(Sheet2!$F:$F,MATCH(D51,Sheet2!$B:$B,0))*H51*L51)</f>
        <v>6</v>
      </c>
      <c r="J51">
        <f>INDEX(Sheet2!$F:$F,MATCH(D51,Sheet2!$B:$B,0))*H51</f>
        <v>8</v>
      </c>
      <c r="K51">
        <v>100</v>
      </c>
      <c r="L51">
        <v>0.85</v>
      </c>
      <c r="M51">
        <f t="shared" si="8"/>
        <v>2.7777777777777776E-2</v>
      </c>
      <c r="N51">
        <f t="shared" si="8"/>
        <v>2.2727272727272728E-2</v>
      </c>
      <c r="O51">
        <f t="shared" si="8"/>
        <v>1.834862385321101E-2</v>
      </c>
      <c r="P51">
        <f t="shared" si="8"/>
        <v>1.675041876046901E-2</v>
      </c>
      <c r="Q51">
        <f t="shared" si="8"/>
        <v>1.483679525222552E-2</v>
      </c>
      <c r="R51">
        <f t="shared" si="8"/>
        <v>1.3986013986013986E-2</v>
      </c>
      <c r="S51">
        <f t="shared" si="8"/>
        <v>1.3869625520110958E-2</v>
      </c>
      <c r="T51">
        <f t="shared" si="8"/>
        <v>1.3755158184319119E-2</v>
      </c>
      <c r="U51">
        <f t="shared" si="8"/>
        <v>1.3642564802182811E-2</v>
      </c>
      <c r="V51">
        <f t="shared" si="6"/>
        <v>1.3531799729364006E-2</v>
      </c>
    </row>
    <row r="52" spans="1:22" ht="16.5">
      <c r="A52">
        <f>INDEX(Sheet2!C:C,MATCH(D52,Sheet2!B:B,0))*10000+B52*100+C52</f>
        <v>200103</v>
      </c>
      <c r="B52">
        <v>1</v>
      </c>
      <c r="C52">
        <f t="shared" si="7"/>
        <v>3</v>
      </c>
      <c r="D52" s="6" t="s">
        <v>69</v>
      </c>
      <c r="E52" s="3">
        <f>INDEX(Sheet2!A:A,MATCH(D52,Sheet2!B:B,0))</f>
        <v>1120021</v>
      </c>
      <c r="F52" s="3"/>
      <c r="G52" s="7">
        <v>0</v>
      </c>
      <c r="H52">
        <v>1000</v>
      </c>
      <c r="I52">
        <f>INT(INDEX(Sheet2!$F:$F,MATCH(D52,Sheet2!$B:$B,0))*H52*L52)</f>
        <v>6</v>
      </c>
      <c r="J52">
        <f>INDEX(Sheet2!$F:$F,MATCH(D52,Sheet2!$B:$B,0))*H52</f>
        <v>8</v>
      </c>
      <c r="K52">
        <v>50</v>
      </c>
      <c r="L52">
        <v>0.8</v>
      </c>
      <c r="M52">
        <f t="shared" ref="M52:U58" si="9">IF($B52&lt;=INT(RIGHT(M$1,1)),$K52/SUMIF($B:$B,"&lt;="&amp;INT(RIGHT(M$1,1)),$K:$K),0)</f>
        <v>1.3888888888888888E-2</v>
      </c>
      <c r="N52">
        <f t="shared" si="9"/>
        <v>1.1363636363636364E-2</v>
      </c>
      <c r="O52">
        <f t="shared" si="9"/>
        <v>9.1743119266055051E-3</v>
      </c>
      <c r="P52">
        <f t="shared" si="9"/>
        <v>8.3752093802345051E-3</v>
      </c>
      <c r="Q52">
        <f t="shared" si="9"/>
        <v>7.4183976261127599E-3</v>
      </c>
      <c r="R52">
        <f t="shared" si="9"/>
        <v>6.993006993006993E-3</v>
      </c>
      <c r="S52">
        <f t="shared" si="9"/>
        <v>6.9348127600554789E-3</v>
      </c>
      <c r="T52">
        <f t="shared" si="9"/>
        <v>6.8775790921595595E-3</v>
      </c>
      <c r="U52">
        <f t="shared" si="9"/>
        <v>6.8212824010914054E-3</v>
      </c>
      <c r="V52">
        <f t="shared" si="6"/>
        <v>6.7658998646820028E-3</v>
      </c>
    </row>
    <row r="53" spans="1:22" ht="16.5">
      <c r="A53">
        <f>INDEX(Sheet2!C:C,MATCH(D53,Sheet2!B:B,0))*10000+B53*100+C53</f>
        <v>200304</v>
      </c>
      <c r="B53">
        <v>3</v>
      </c>
      <c r="C53">
        <f t="shared" si="7"/>
        <v>4</v>
      </c>
      <c r="D53" s="6" t="s">
        <v>69</v>
      </c>
      <c r="E53" s="3">
        <f>INDEX(Sheet2!A:A,MATCH(D53,Sheet2!B:B,0))</f>
        <v>1120021</v>
      </c>
      <c r="F53" s="3"/>
      <c r="G53" s="7">
        <v>0</v>
      </c>
      <c r="H53">
        <v>3000</v>
      </c>
      <c r="I53">
        <f>INT(INDEX(Sheet2!$F:$F,MATCH(D53,Sheet2!$B:$B,0))*H53*L53)</f>
        <v>24</v>
      </c>
      <c r="J53">
        <f>INDEX(Sheet2!$F:$F,MATCH(D53,Sheet2!$B:$B,0))*H53</f>
        <v>24</v>
      </c>
      <c r="K53">
        <v>200</v>
      </c>
      <c r="L53">
        <v>1</v>
      </c>
      <c r="M53">
        <f t="shared" si="9"/>
        <v>0</v>
      </c>
      <c r="N53">
        <f t="shared" si="9"/>
        <v>0</v>
      </c>
      <c r="O53">
        <f t="shared" si="9"/>
        <v>3.669724770642202E-2</v>
      </c>
      <c r="P53">
        <f t="shared" si="9"/>
        <v>3.350083752093802E-2</v>
      </c>
      <c r="Q53">
        <f t="shared" si="9"/>
        <v>2.967359050445104E-2</v>
      </c>
      <c r="R53">
        <f t="shared" si="9"/>
        <v>2.7972027972027972E-2</v>
      </c>
      <c r="S53">
        <f t="shared" si="9"/>
        <v>2.7739251040221916E-2</v>
      </c>
      <c r="T53">
        <f t="shared" si="9"/>
        <v>2.7510316368638238E-2</v>
      </c>
      <c r="U53">
        <f t="shared" si="9"/>
        <v>2.7285129604365622E-2</v>
      </c>
      <c r="V53">
        <f t="shared" si="6"/>
        <v>2.7063599458728011E-2</v>
      </c>
    </row>
    <row r="54" spans="1:22" ht="16.5">
      <c r="A54">
        <f>INDEX(Sheet2!C:C,MATCH(D54,Sheet2!B:B,0))*10000+B54*100+C54</f>
        <v>200305</v>
      </c>
      <c r="B54">
        <v>3</v>
      </c>
      <c r="C54">
        <f t="shared" si="7"/>
        <v>5</v>
      </c>
      <c r="D54" s="6" t="s">
        <v>69</v>
      </c>
      <c r="E54" s="3">
        <f>INDEX(Sheet2!A:A,MATCH(D54,Sheet2!B:B,0))</f>
        <v>1120021</v>
      </c>
      <c r="F54" s="3"/>
      <c r="G54" s="7">
        <v>0</v>
      </c>
      <c r="H54">
        <v>3000</v>
      </c>
      <c r="I54">
        <f>INT(INDEX(Sheet2!$F:$F,MATCH(D54,Sheet2!$B:$B,0))*H54*L54)</f>
        <v>20</v>
      </c>
      <c r="J54">
        <f>INDEX(Sheet2!$F:$F,MATCH(D54,Sheet2!$B:$B,0))*H54</f>
        <v>24</v>
      </c>
      <c r="K54">
        <v>100</v>
      </c>
      <c r="L54">
        <v>0.85</v>
      </c>
      <c r="M54">
        <f t="shared" si="9"/>
        <v>0</v>
      </c>
      <c r="N54">
        <f t="shared" si="9"/>
        <v>0</v>
      </c>
      <c r="O54">
        <f t="shared" si="9"/>
        <v>1.834862385321101E-2</v>
      </c>
      <c r="P54">
        <f t="shared" si="9"/>
        <v>1.675041876046901E-2</v>
      </c>
      <c r="Q54">
        <f t="shared" si="9"/>
        <v>1.483679525222552E-2</v>
      </c>
      <c r="R54">
        <f t="shared" si="9"/>
        <v>1.3986013986013986E-2</v>
      </c>
      <c r="S54">
        <f t="shared" si="9"/>
        <v>1.3869625520110958E-2</v>
      </c>
      <c r="T54">
        <f t="shared" si="9"/>
        <v>1.3755158184319119E-2</v>
      </c>
      <c r="U54">
        <f t="shared" si="9"/>
        <v>1.3642564802182811E-2</v>
      </c>
      <c r="V54">
        <f t="shared" si="6"/>
        <v>1.3531799729364006E-2</v>
      </c>
    </row>
    <row r="55" spans="1:22" ht="16.5">
      <c r="A55">
        <f>INDEX(Sheet2!C:C,MATCH(D55,Sheet2!B:B,0))*10000+B55*100+C55</f>
        <v>200306</v>
      </c>
      <c r="B55">
        <v>3</v>
      </c>
      <c r="C55">
        <f t="shared" si="7"/>
        <v>6</v>
      </c>
      <c r="D55" s="6" t="s">
        <v>69</v>
      </c>
      <c r="E55" s="3">
        <f>INDEX(Sheet2!A:A,MATCH(D55,Sheet2!B:B,0))</f>
        <v>1120021</v>
      </c>
      <c r="F55" s="3"/>
      <c r="G55" s="7">
        <v>0</v>
      </c>
      <c r="H55">
        <v>3000</v>
      </c>
      <c r="I55">
        <f>INT(INDEX(Sheet2!$F:$F,MATCH(D55,Sheet2!$B:$B,0))*H55*L55)</f>
        <v>19</v>
      </c>
      <c r="J55">
        <f>INDEX(Sheet2!$F:$F,MATCH(D55,Sheet2!$B:$B,0))*H55</f>
        <v>24</v>
      </c>
      <c r="K55">
        <v>50</v>
      </c>
      <c r="L55">
        <v>0.8</v>
      </c>
      <c r="M55">
        <f t="shared" si="9"/>
        <v>0</v>
      </c>
      <c r="N55">
        <f t="shared" si="9"/>
        <v>0</v>
      </c>
      <c r="O55">
        <f t="shared" si="9"/>
        <v>9.1743119266055051E-3</v>
      </c>
      <c r="P55">
        <f t="shared" si="9"/>
        <v>8.3752093802345051E-3</v>
      </c>
      <c r="Q55">
        <f t="shared" si="9"/>
        <v>7.4183976261127599E-3</v>
      </c>
      <c r="R55">
        <f t="shared" si="9"/>
        <v>6.993006993006993E-3</v>
      </c>
      <c r="S55">
        <f t="shared" si="9"/>
        <v>6.9348127600554789E-3</v>
      </c>
      <c r="T55">
        <f t="shared" si="9"/>
        <v>6.8775790921595595E-3</v>
      </c>
      <c r="U55">
        <f t="shared" si="9"/>
        <v>6.8212824010914054E-3</v>
      </c>
      <c r="V55">
        <f t="shared" si="6"/>
        <v>6.7658998646820028E-3</v>
      </c>
    </row>
    <row r="56" spans="1:22" ht="16.5">
      <c r="A56">
        <f>INDEX(Sheet2!C:C,MATCH(D56,Sheet2!B:B,0))*10000+B56*100+C56</f>
        <v>200507</v>
      </c>
      <c r="B56">
        <v>5</v>
      </c>
      <c r="C56">
        <f t="shared" si="7"/>
        <v>7</v>
      </c>
      <c r="D56" s="6" t="s">
        <v>69</v>
      </c>
      <c r="E56" s="3">
        <f>INDEX(Sheet2!A:A,MATCH(D56,Sheet2!B:B,0))</f>
        <v>1120021</v>
      </c>
      <c r="F56" s="3"/>
      <c r="G56" s="7">
        <v>0</v>
      </c>
      <c r="H56">
        <v>5000</v>
      </c>
      <c r="I56">
        <f>INT(INDEX(Sheet2!$F:$F,MATCH(D56,Sheet2!$B:$B,0))*H56*L56)</f>
        <v>40</v>
      </c>
      <c r="J56">
        <f>INDEX(Sheet2!$F:$F,MATCH(D56,Sheet2!$B:$B,0))*H56</f>
        <v>40</v>
      </c>
      <c r="K56">
        <v>200</v>
      </c>
      <c r="L56">
        <v>1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  <c r="Q56">
        <f t="shared" si="9"/>
        <v>2.967359050445104E-2</v>
      </c>
      <c r="R56">
        <f t="shared" si="9"/>
        <v>2.7972027972027972E-2</v>
      </c>
      <c r="S56">
        <f t="shared" si="9"/>
        <v>2.7739251040221916E-2</v>
      </c>
      <c r="T56">
        <f t="shared" si="9"/>
        <v>2.7510316368638238E-2</v>
      </c>
      <c r="U56">
        <f t="shared" si="9"/>
        <v>2.7285129604365622E-2</v>
      </c>
      <c r="V56">
        <f t="shared" si="6"/>
        <v>2.7063599458728011E-2</v>
      </c>
    </row>
    <row r="57" spans="1:22" ht="16.5">
      <c r="A57">
        <f>INDEX(Sheet2!C:C,MATCH(D57,Sheet2!B:B,0))*10000+B57*100+C57</f>
        <v>200508</v>
      </c>
      <c r="B57">
        <v>5</v>
      </c>
      <c r="C57">
        <f t="shared" si="7"/>
        <v>8</v>
      </c>
      <c r="D57" s="6" t="s">
        <v>69</v>
      </c>
      <c r="E57" s="3">
        <f>INDEX(Sheet2!A:A,MATCH(D57,Sheet2!B:B,0))</f>
        <v>1120021</v>
      </c>
      <c r="F57" s="3"/>
      <c r="G57" s="7">
        <v>0</v>
      </c>
      <c r="H57">
        <v>5000</v>
      </c>
      <c r="I57">
        <f>INT(INDEX(Sheet2!$F:$F,MATCH(D57,Sheet2!$B:$B,0))*H57*L57)</f>
        <v>34</v>
      </c>
      <c r="J57">
        <f>INDEX(Sheet2!$F:$F,MATCH(D57,Sheet2!$B:$B,0))*H57</f>
        <v>40</v>
      </c>
      <c r="K57">
        <v>100</v>
      </c>
      <c r="L57">
        <v>0.85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  <c r="Q57">
        <f t="shared" si="9"/>
        <v>1.483679525222552E-2</v>
      </c>
      <c r="R57">
        <f t="shared" si="9"/>
        <v>1.3986013986013986E-2</v>
      </c>
      <c r="S57">
        <f t="shared" si="9"/>
        <v>1.3869625520110958E-2</v>
      </c>
      <c r="T57">
        <f t="shared" si="9"/>
        <v>1.3755158184319119E-2</v>
      </c>
      <c r="U57">
        <f t="shared" si="9"/>
        <v>1.3642564802182811E-2</v>
      </c>
      <c r="V57">
        <f t="shared" si="6"/>
        <v>1.3531799729364006E-2</v>
      </c>
    </row>
    <row r="58" spans="1:22" ht="16.5">
      <c r="A58">
        <f>INDEX(Sheet2!C:C,MATCH(D58,Sheet2!B:B,0))*10000+B58*100+C58</f>
        <v>200509</v>
      </c>
      <c r="B58">
        <v>5</v>
      </c>
      <c r="C58">
        <f t="shared" si="7"/>
        <v>9</v>
      </c>
      <c r="D58" s="6" t="s">
        <v>69</v>
      </c>
      <c r="E58" s="3">
        <f>INDEX(Sheet2!A:A,MATCH(D58,Sheet2!B:B,0))</f>
        <v>1120021</v>
      </c>
      <c r="F58" s="3"/>
      <c r="G58" s="7">
        <v>0</v>
      </c>
      <c r="H58">
        <v>5000</v>
      </c>
      <c r="I58">
        <f>INT(INDEX(Sheet2!$F:$F,MATCH(D58,Sheet2!$B:$B,0))*H58*L58)</f>
        <v>32</v>
      </c>
      <c r="J58">
        <f>INDEX(Sheet2!$F:$F,MATCH(D58,Sheet2!$B:$B,0))*H58</f>
        <v>40</v>
      </c>
      <c r="K58">
        <v>50</v>
      </c>
      <c r="L58">
        <v>0.8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  <c r="Q58">
        <f t="shared" si="9"/>
        <v>7.4183976261127599E-3</v>
      </c>
      <c r="R58">
        <f t="shared" si="9"/>
        <v>6.993006993006993E-3</v>
      </c>
      <c r="S58">
        <f t="shared" si="9"/>
        <v>6.9348127600554789E-3</v>
      </c>
      <c r="T58">
        <f t="shared" si="9"/>
        <v>6.8775790921595595E-3</v>
      </c>
      <c r="U58">
        <f t="shared" si="9"/>
        <v>6.8212824010914054E-3</v>
      </c>
      <c r="V58">
        <f t="shared" si="6"/>
        <v>6.7658998646820028E-3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"/>
  <sheetViews>
    <sheetView workbookViewId="0">
      <selection activeCell="K3" sqref="K3:K28"/>
    </sheetView>
  </sheetViews>
  <sheetFormatPr defaultRowHeight="13.5"/>
  <cols>
    <col min="2" max="2" width="11" style="5" bestFit="1" customWidth="1"/>
    <col min="3" max="3" width="10.75" customWidth="1"/>
    <col min="12" max="12" width="11.625" style="5" bestFit="1" customWidth="1"/>
  </cols>
  <sheetData>
    <row r="1" spans="1:23">
      <c r="A1" t="s">
        <v>20</v>
      </c>
      <c r="B1" t="s">
        <v>61</v>
      </c>
      <c r="C1" t="s">
        <v>62</v>
      </c>
      <c r="D1" t="s">
        <v>63</v>
      </c>
      <c r="E1" t="s">
        <v>64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</row>
    <row r="2" spans="1:23">
      <c r="A2">
        <v>1</v>
      </c>
      <c r="B2">
        <f>SUMPRODUCT(Sheet3!I:I,Sheet3!M:M)</f>
        <v>20.999999999999996</v>
      </c>
      <c r="C2">
        <f>SUMPRODUCT(Sheet3!J:J,Sheet3!M:M)</f>
        <v>25.592592592592592</v>
      </c>
      <c r="D2" s="4">
        <v>30</v>
      </c>
      <c r="E2">
        <v>10</v>
      </c>
      <c r="F2">
        <f t="shared" ref="F2:F11" si="0">(C2-B2)*D2*E2</f>
        <v>1377.7777777777785</v>
      </c>
      <c r="G2">
        <f t="shared" ref="G2:G11" si="1">F2/D2</f>
        <v>45.925925925925952</v>
      </c>
      <c r="N2">
        <f t="shared" ref="N2:W2" si="2">INDEX($F:$F,MATCH(N1,$A:$A,0))</f>
        <v>1377.7777777777785</v>
      </c>
      <c r="O2">
        <f t="shared" si="2"/>
        <v>1362.4242424242425</v>
      </c>
      <c r="P2">
        <f t="shared" si="2"/>
        <v>1427.5840978593305</v>
      </c>
      <c r="Q2">
        <f t="shared" si="2"/>
        <v>1435.3768844221127</v>
      </c>
      <c r="R2">
        <f t="shared" si="2"/>
        <v>1508.9119683481713</v>
      </c>
      <c r="S2">
        <f t="shared" si="2"/>
        <v>1547.5990675990688</v>
      </c>
      <c r="T2">
        <f t="shared" si="2"/>
        <v>1665.6310679611613</v>
      </c>
      <c r="U2">
        <f t="shared" si="2"/>
        <v>1750.51811095827</v>
      </c>
      <c r="V2">
        <f t="shared" si="2"/>
        <v>1873.4697589813532</v>
      </c>
      <c r="W2">
        <f t="shared" si="2"/>
        <v>2042.1741091565161</v>
      </c>
    </row>
    <row r="3" spans="1:23">
      <c r="A3">
        <v>2</v>
      </c>
      <c r="B3">
        <f>SUMPRODUCT(Sheet3!I:I,Sheet3!N:N)</f>
        <v>21.09090909090909</v>
      </c>
      <c r="C3">
        <f>SUMPRODUCT(Sheet3!J:J,Sheet3!N:N)</f>
        <v>25.348484848484848</v>
      </c>
      <c r="D3" s="4">
        <v>32</v>
      </c>
      <c r="E3">
        <v>10</v>
      </c>
      <c r="F3">
        <f t="shared" si="0"/>
        <v>1362.4242424242425</v>
      </c>
      <c r="G3">
        <f t="shared" si="1"/>
        <v>42.575757575757578</v>
      </c>
      <c r="K3">
        <v>1</v>
      </c>
      <c r="L3">
        <v>50</v>
      </c>
      <c r="M3">
        <f t="shared" ref="M3:M28" si="3">L3*100</f>
        <v>5000</v>
      </c>
      <c r="N3">
        <f t="shared" ref="N3:W12" si="4">IF((N$2*100-$M3)&gt;0,N$2*100-$M3,0)</f>
        <v>132777.77777777784</v>
      </c>
      <c r="O3">
        <f t="shared" si="4"/>
        <v>131242.42424242425</v>
      </c>
      <c r="P3">
        <f t="shared" si="4"/>
        <v>137758.40978593306</v>
      </c>
      <c r="Q3">
        <f t="shared" si="4"/>
        <v>138537.68844221128</v>
      </c>
      <c r="R3">
        <f t="shared" si="4"/>
        <v>145891.19683481712</v>
      </c>
      <c r="S3">
        <f t="shared" si="4"/>
        <v>149759.90675990688</v>
      </c>
      <c r="T3">
        <f t="shared" si="4"/>
        <v>161563.10679611613</v>
      </c>
      <c r="U3">
        <f t="shared" si="4"/>
        <v>170051.811095827</v>
      </c>
      <c r="V3">
        <f t="shared" si="4"/>
        <v>182346.97589813531</v>
      </c>
      <c r="W3">
        <f t="shared" si="4"/>
        <v>199217.41091565162</v>
      </c>
    </row>
    <row r="4" spans="1:23">
      <c r="A4">
        <v>3</v>
      </c>
      <c r="B4">
        <f>SUMPRODUCT(Sheet3!I:I,Sheet3!O:O)</f>
        <v>21.293577981651371</v>
      </c>
      <c r="C4">
        <f>SUMPRODUCT(Sheet3!J:J,Sheet3!O:O)</f>
        <v>25.492354740061167</v>
      </c>
      <c r="D4" s="4">
        <v>34</v>
      </c>
      <c r="E4">
        <v>10</v>
      </c>
      <c r="F4">
        <f t="shared" si="0"/>
        <v>1427.5840978593305</v>
      </c>
      <c r="G4">
        <f t="shared" si="1"/>
        <v>41.987767584097959</v>
      </c>
      <c r="K4">
        <v>2</v>
      </c>
      <c r="L4">
        <v>100</v>
      </c>
      <c r="M4">
        <f t="shared" si="3"/>
        <v>10000</v>
      </c>
      <c r="N4">
        <f t="shared" si="4"/>
        <v>127777.77777777784</v>
      </c>
      <c r="O4">
        <f t="shared" si="4"/>
        <v>126242.42424242425</v>
      </c>
      <c r="P4">
        <f t="shared" si="4"/>
        <v>132758.40978593306</v>
      </c>
      <c r="Q4">
        <f t="shared" si="4"/>
        <v>133537.68844221128</v>
      </c>
      <c r="R4">
        <f t="shared" si="4"/>
        <v>140891.19683481712</v>
      </c>
      <c r="S4">
        <f t="shared" si="4"/>
        <v>144759.90675990688</v>
      </c>
      <c r="T4">
        <f t="shared" si="4"/>
        <v>156563.10679611613</v>
      </c>
      <c r="U4">
        <f t="shared" si="4"/>
        <v>165051.811095827</v>
      </c>
      <c r="V4">
        <f t="shared" si="4"/>
        <v>177346.97589813531</v>
      </c>
      <c r="W4">
        <f t="shared" si="4"/>
        <v>194217.41091565162</v>
      </c>
    </row>
    <row r="5" spans="1:23">
      <c r="A5">
        <v>4</v>
      </c>
      <c r="B5">
        <f>SUMPRODUCT(Sheet3!I:I,Sheet3!P:P)</f>
        <v>21.422110552763812</v>
      </c>
      <c r="C5">
        <f>SUMPRODUCT(Sheet3!J:J,Sheet3!P:P)</f>
        <v>25.409268565047459</v>
      </c>
      <c r="D5" s="4">
        <v>36</v>
      </c>
      <c r="E5">
        <v>10</v>
      </c>
      <c r="F5">
        <f t="shared" si="0"/>
        <v>1435.3768844221127</v>
      </c>
      <c r="G5">
        <f t="shared" si="1"/>
        <v>39.871580122836463</v>
      </c>
      <c r="K5">
        <v>3</v>
      </c>
      <c r="L5">
        <v>200</v>
      </c>
      <c r="M5">
        <f t="shared" si="3"/>
        <v>20000</v>
      </c>
      <c r="N5">
        <f t="shared" si="4"/>
        <v>117777.77777777784</v>
      </c>
      <c r="O5">
        <f t="shared" si="4"/>
        <v>116242.42424242425</v>
      </c>
      <c r="P5">
        <f t="shared" si="4"/>
        <v>122758.40978593306</v>
      </c>
      <c r="Q5">
        <f t="shared" si="4"/>
        <v>123537.68844221128</v>
      </c>
      <c r="R5">
        <f t="shared" si="4"/>
        <v>130891.19683481712</v>
      </c>
      <c r="S5">
        <f t="shared" si="4"/>
        <v>134759.90675990688</v>
      </c>
      <c r="T5">
        <f t="shared" si="4"/>
        <v>146563.10679611613</v>
      </c>
      <c r="U5">
        <f t="shared" si="4"/>
        <v>155051.811095827</v>
      </c>
      <c r="V5">
        <f t="shared" si="4"/>
        <v>167346.97589813531</v>
      </c>
      <c r="W5">
        <f t="shared" si="4"/>
        <v>184217.41091565162</v>
      </c>
    </row>
    <row r="6" spans="1:23">
      <c r="A6">
        <v>5</v>
      </c>
      <c r="B6">
        <f>SUMPRODUCT(Sheet3!I:I,Sheet3!Q:Q)</f>
        <v>22.304154302670629</v>
      </c>
      <c r="C6">
        <f>SUMPRODUCT(Sheet3!J:J,Sheet3!Q:Q)</f>
        <v>26.274975272007921</v>
      </c>
      <c r="D6" s="4">
        <v>38</v>
      </c>
      <c r="E6">
        <v>10</v>
      </c>
      <c r="F6">
        <f t="shared" si="0"/>
        <v>1508.9119683481713</v>
      </c>
      <c r="G6">
        <f t="shared" si="1"/>
        <v>39.708209693372929</v>
      </c>
      <c r="K6">
        <v>4</v>
      </c>
      <c r="L6">
        <v>350</v>
      </c>
      <c r="M6">
        <f t="shared" si="3"/>
        <v>35000</v>
      </c>
      <c r="N6">
        <f t="shared" si="4"/>
        <v>102777.77777777784</v>
      </c>
      <c r="O6">
        <f t="shared" si="4"/>
        <v>101242.42424242425</v>
      </c>
      <c r="P6">
        <f t="shared" si="4"/>
        <v>107758.40978593306</v>
      </c>
      <c r="Q6">
        <f t="shared" si="4"/>
        <v>108537.68844221128</v>
      </c>
      <c r="R6">
        <f t="shared" si="4"/>
        <v>115891.19683481712</v>
      </c>
      <c r="S6">
        <f t="shared" si="4"/>
        <v>119759.90675990688</v>
      </c>
      <c r="T6">
        <f t="shared" si="4"/>
        <v>131563.10679611613</v>
      </c>
      <c r="U6">
        <f t="shared" si="4"/>
        <v>140051.811095827</v>
      </c>
      <c r="V6">
        <f t="shared" si="4"/>
        <v>152346.97589813531</v>
      </c>
      <c r="W6">
        <f t="shared" si="4"/>
        <v>169217.41091565162</v>
      </c>
    </row>
    <row r="7" spans="1:23">
      <c r="A7">
        <v>6</v>
      </c>
      <c r="B7">
        <f>SUMPRODUCT(Sheet3!I:I,Sheet3!R:R)</f>
        <v>22.488111888111892</v>
      </c>
      <c r="C7">
        <f>SUMPRODUCT(Sheet3!J:J,Sheet3!R:R)</f>
        <v>26.357109557109563</v>
      </c>
      <c r="D7" s="4">
        <v>40</v>
      </c>
      <c r="E7">
        <v>10</v>
      </c>
      <c r="F7">
        <f t="shared" si="0"/>
        <v>1547.5990675990688</v>
      </c>
      <c r="G7">
        <f t="shared" si="1"/>
        <v>38.689976689976717</v>
      </c>
      <c r="K7">
        <v>5</v>
      </c>
      <c r="L7">
        <v>550</v>
      </c>
      <c r="M7">
        <f t="shared" si="3"/>
        <v>55000</v>
      </c>
      <c r="N7">
        <f t="shared" si="4"/>
        <v>82777.777777777839</v>
      </c>
      <c r="O7">
        <f t="shared" si="4"/>
        <v>81242.424242424255</v>
      </c>
      <c r="P7">
        <f t="shared" si="4"/>
        <v>87758.409785933065</v>
      </c>
      <c r="Q7">
        <f t="shared" si="4"/>
        <v>88537.688442211278</v>
      </c>
      <c r="R7">
        <f t="shared" si="4"/>
        <v>95891.196834817121</v>
      </c>
      <c r="S7">
        <f t="shared" si="4"/>
        <v>99759.90675990688</v>
      </c>
      <c r="T7">
        <f t="shared" si="4"/>
        <v>111563.10679611613</v>
      </c>
      <c r="U7">
        <f t="shared" si="4"/>
        <v>120051.811095827</v>
      </c>
      <c r="V7">
        <f t="shared" si="4"/>
        <v>132346.97589813531</v>
      </c>
      <c r="W7">
        <f t="shared" si="4"/>
        <v>149217.41091565162</v>
      </c>
    </row>
    <row r="8" spans="1:23">
      <c r="A8">
        <v>7</v>
      </c>
      <c r="B8">
        <f>SUMPRODUCT(Sheet3!I:I,Sheet3!S:S)</f>
        <v>22.879334257975039</v>
      </c>
      <c r="C8">
        <f>SUMPRODUCT(Sheet3!J:J,Sheet3!S:S)</f>
        <v>26.845122515025423</v>
      </c>
      <c r="D8" s="4">
        <v>42</v>
      </c>
      <c r="E8">
        <v>10</v>
      </c>
      <c r="F8">
        <f t="shared" si="0"/>
        <v>1665.6310679611613</v>
      </c>
      <c r="G8">
        <f t="shared" si="1"/>
        <v>39.657882570503844</v>
      </c>
      <c r="K8">
        <v>6</v>
      </c>
      <c r="L8">
        <v>800</v>
      </c>
      <c r="M8">
        <f t="shared" si="3"/>
        <v>80000</v>
      </c>
      <c r="N8">
        <f t="shared" si="4"/>
        <v>57777.777777777839</v>
      </c>
      <c r="O8">
        <f t="shared" si="4"/>
        <v>56242.424242424255</v>
      </c>
      <c r="P8">
        <f t="shared" si="4"/>
        <v>62758.409785933065</v>
      </c>
      <c r="Q8">
        <f t="shared" si="4"/>
        <v>63537.688442211278</v>
      </c>
      <c r="R8">
        <f t="shared" si="4"/>
        <v>70891.196834817121</v>
      </c>
      <c r="S8">
        <f t="shared" si="4"/>
        <v>74759.90675990688</v>
      </c>
      <c r="T8">
        <f t="shared" si="4"/>
        <v>86563.106796116132</v>
      </c>
      <c r="U8">
        <f t="shared" si="4"/>
        <v>95051.811095826997</v>
      </c>
      <c r="V8">
        <f t="shared" si="4"/>
        <v>107346.97589813531</v>
      </c>
      <c r="W8">
        <f t="shared" si="4"/>
        <v>124217.41091565162</v>
      </c>
    </row>
    <row r="9" spans="1:23">
      <c r="A9">
        <v>8</v>
      </c>
      <c r="B9">
        <f>SUMPRODUCT(Sheet3!I:I,Sheet3!T:T)</f>
        <v>23.346629986244842</v>
      </c>
      <c r="C9">
        <f>SUMPRODUCT(Sheet3!J:J,Sheet3!T:T)</f>
        <v>27.325080238422728</v>
      </c>
      <c r="D9" s="4">
        <v>44</v>
      </c>
      <c r="E9">
        <v>10</v>
      </c>
      <c r="F9">
        <f t="shared" si="0"/>
        <v>1750.51811095827</v>
      </c>
      <c r="G9">
        <f t="shared" si="1"/>
        <v>39.784502521778862</v>
      </c>
      <c r="K9">
        <v>7</v>
      </c>
      <c r="L9">
        <v>1100</v>
      </c>
      <c r="M9">
        <f t="shared" si="3"/>
        <v>110000</v>
      </c>
      <c r="N9">
        <f t="shared" si="4"/>
        <v>27777.777777777839</v>
      </c>
      <c r="O9">
        <f t="shared" si="4"/>
        <v>26242.424242424255</v>
      </c>
      <c r="P9">
        <f t="shared" si="4"/>
        <v>32758.409785933065</v>
      </c>
      <c r="Q9">
        <f t="shared" si="4"/>
        <v>33537.688442211278</v>
      </c>
      <c r="R9">
        <f t="shared" si="4"/>
        <v>40891.196834817121</v>
      </c>
      <c r="S9">
        <f t="shared" si="4"/>
        <v>44759.90675990688</v>
      </c>
      <c r="T9">
        <f t="shared" si="4"/>
        <v>56563.106796116132</v>
      </c>
      <c r="U9">
        <f t="shared" si="4"/>
        <v>65051.811095826997</v>
      </c>
      <c r="V9">
        <f t="shared" si="4"/>
        <v>77346.975898135308</v>
      </c>
      <c r="W9">
        <f t="shared" si="4"/>
        <v>94217.410915651621</v>
      </c>
    </row>
    <row r="10" spans="1:23">
      <c r="A10">
        <v>9</v>
      </c>
      <c r="B10">
        <f>SUMPRODUCT(Sheet3!I:I,Sheet3!U:U)</f>
        <v>23.7244201909959</v>
      </c>
      <c r="C10">
        <f>SUMPRODUCT(Sheet3!J:J,Sheet3!U:U)</f>
        <v>27.797180536607538</v>
      </c>
      <c r="D10" s="4">
        <v>46</v>
      </c>
      <c r="E10">
        <v>10</v>
      </c>
      <c r="F10">
        <f t="shared" si="0"/>
        <v>1873.4697589813532</v>
      </c>
      <c r="G10">
        <f t="shared" si="1"/>
        <v>40.72760345611637</v>
      </c>
      <c r="K10">
        <v>8</v>
      </c>
      <c r="L10">
        <v>1400</v>
      </c>
      <c r="M10">
        <f t="shared" si="3"/>
        <v>140000</v>
      </c>
      <c r="N10">
        <f t="shared" si="4"/>
        <v>0</v>
      </c>
      <c r="O10">
        <f t="shared" si="4"/>
        <v>0</v>
      </c>
      <c r="P10">
        <f t="shared" si="4"/>
        <v>2758.409785933065</v>
      </c>
      <c r="Q10">
        <f t="shared" si="4"/>
        <v>3537.688442211278</v>
      </c>
      <c r="R10">
        <f t="shared" si="4"/>
        <v>10891.196834817121</v>
      </c>
      <c r="S10">
        <f t="shared" si="4"/>
        <v>14759.90675990688</v>
      </c>
      <c r="T10">
        <f t="shared" si="4"/>
        <v>26563.106796116132</v>
      </c>
      <c r="U10">
        <f t="shared" si="4"/>
        <v>35051.811095826997</v>
      </c>
      <c r="V10">
        <f t="shared" si="4"/>
        <v>47346.975898135308</v>
      </c>
      <c r="W10">
        <f t="shared" si="4"/>
        <v>64217.410915651621</v>
      </c>
    </row>
    <row r="11" spans="1:23">
      <c r="A11">
        <v>10</v>
      </c>
      <c r="B11">
        <f>SUMPRODUCT(Sheet3!I:I,Sheet3!V:V)</f>
        <v>24.177266576454681</v>
      </c>
      <c r="C11">
        <f>SUMPRODUCT(Sheet3!J:J,Sheet3!V:V)</f>
        <v>28.261614794767713</v>
      </c>
      <c r="D11" s="4">
        <v>50</v>
      </c>
      <c r="E11">
        <v>10</v>
      </c>
      <c r="F11">
        <f t="shared" si="0"/>
        <v>2042.1741091565161</v>
      </c>
      <c r="G11">
        <f t="shared" si="1"/>
        <v>40.84348218313032</v>
      </c>
      <c r="K11">
        <v>9</v>
      </c>
      <c r="L11">
        <v>1700</v>
      </c>
      <c r="M11">
        <f t="shared" si="3"/>
        <v>170000</v>
      </c>
      <c r="N11">
        <f t="shared" si="4"/>
        <v>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4"/>
        <v>0</v>
      </c>
      <c r="S11">
        <f t="shared" si="4"/>
        <v>0</v>
      </c>
      <c r="T11">
        <f t="shared" si="4"/>
        <v>0</v>
      </c>
      <c r="U11">
        <f t="shared" si="4"/>
        <v>5051.8110958269972</v>
      </c>
      <c r="V11">
        <f t="shared" si="4"/>
        <v>17346.975898135308</v>
      </c>
      <c r="W11">
        <f t="shared" si="4"/>
        <v>34217.410915651621</v>
      </c>
    </row>
    <row r="12" spans="1:23">
      <c r="K12">
        <v>10</v>
      </c>
      <c r="L12">
        <v>2000</v>
      </c>
      <c r="M12">
        <f t="shared" si="3"/>
        <v>200000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0</v>
      </c>
      <c r="W12">
        <f t="shared" si="4"/>
        <v>4217.4109156516206</v>
      </c>
    </row>
    <row r="13" spans="1:23">
      <c r="K13">
        <v>11</v>
      </c>
      <c r="L13">
        <v>2300</v>
      </c>
      <c r="M13">
        <f t="shared" si="3"/>
        <v>230000</v>
      </c>
      <c r="N13">
        <f t="shared" ref="N13:W22" si="5">IF((N$2*100-$M13)&gt;0,N$2*100-$M13,0)</f>
        <v>0</v>
      </c>
      <c r="O13">
        <f t="shared" si="5"/>
        <v>0</v>
      </c>
      <c r="P13">
        <f t="shared" si="5"/>
        <v>0</v>
      </c>
      <c r="Q13">
        <f t="shared" si="5"/>
        <v>0</v>
      </c>
      <c r="R13">
        <f t="shared" si="5"/>
        <v>0</v>
      </c>
      <c r="S13">
        <f t="shared" si="5"/>
        <v>0</v>
      </c>
      <c r="T13">
        <f t="shared" si="5"/>
        <v>0</v>
      </c>
      <c r="U13">
        <f t="shared" si="5"/>
        <v>0</v>
      </c>
      <c r="V13">
        <f t="shared" si="5"/>
        <v>0</v>
      </c>
      <c r="W13">
        <f t="shared" si="5"/>
        <v>0</v>
      </c>
    </row>
    <row r="14" spans="1:23">
      <c r="K14">
        <v>12</v>
      </c>
      <c r="L14">
        <v>2600</v>
      </c>
      <c r="M14">
        <f t="shared" si="3"/>
        <v>260000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0</v>
      </c>
      <c r="R14">
        <f t="shared" si="5"/>
        <v>0</v>
      </c>
      <c r="S14">
        <f t="shared" si="5"/>
        <v>0</v>
      </c>
      <c r="T14">
        <f t="shared" si="5"/>
        <v>0</v>
      </c>
      <c r="U14">
        <f t="shared" si="5"/>
        <v>0</v>
      </c>
      <c r="V14">
        <f t="shared" si="5"/>
        <v>0</v>
      </c>
      <c r="W14">
        <f t="shared" si="5"/>
        <v>0</v>
      </c>
    </row>
    <row r="15" spans="1:23">
      <c r="K15">
        <v>13</v>
      </c>
      <c r="L15">
        <v>2900</v>
      </c>
      <c r="M15">
        <f t="shared" si="3"/>
        <v>290000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0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</row>
    <row r="16" spans="1:23">
      <c r="K16">
        <v>14</v>
      </c>
      <c r="L16">
        <v>3200</v>
      </c>
      <c r="M16">
        <f t="shared" si="3"/>
        <v>320000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0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</row>
    <row r="17" spans="11:23">
      <c r="K17">
        <v>15</v>
      </c>
      <c r="L17">
        <v>3500</v>
      </c>
      <c r="M17">
        <f t="shared" si="3"/>
        <v>350000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</row>
    <row r="18" spans="11:23">
      <c r="K18">
        <v>16</v>
      </c>
      <c r="L18">
        <v>3800</v>
      </c>
      <c r="M18">
        <f t="shared" si="3"/>
        <v>380000</v>
      </c>
      <c r="N18">
        <f t="shared" si="5"/>
        <v>0</v>
      </c>
      <c r="O18">
        <f t="shared" si="5"/>
        <v>0</v>
      </c>
      <c r="P18">
        <f t="shared" si="5"/>
        <v>0</v>
      </c>
      <c r="Q18">
        <f t="shared" si="5"/>
        <v>0</v>
      </c>
      <c r="R18">
        <f t="shared" si="5"/>
        <v>0</v>
      </c>
      <c r="S18">
        <f t="shared" si="5"/>
        <v>0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</row>
    <row r="19" spans="11:23">
      <c r="K19">
        <v>17</v>
      </c>
      <c r="L19">
        <v>4100</v>
      </c>
      <c r="M19">
        <f t="shared" si="3"/>
        <v>410000</v>
      </c>
      <c r="N19">
        <f t="shared" si="5"/>
        <v>0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  <c r="T19">
        <f t="shared" si="5"/>
        <v>0</v>
      </c>
      <c r="U19">
        <f t="shared" si="5"/>
        <v>0</v>
      </c>
      <c r="V19">
        <f t="shared" si="5"/>
        <v>0</v>
      </c>
      <c r="W19">
        <f t="shared" si="5"/>
        <v>0</v>
      </c>
    </row>
    <row r="20" spans="11:23">
      <c r="K20">
        <v>18</v>
      </c>
      <c r="L20">
        <v>4400</v>
      </c>
      <c r="M20">
        <f t="shared" si="3"/>
        <v>440000</v>
      </c>
      <c r="N20">
        <f t="shared" si="5"/>
        <v>0</v>
      </c>
      <c r="O20">
        <f t="shared" si="5"/>
        <v>0</v>
      </c>
      <c r="P20">
        <f t="shared" si="5"/>
        <v>0</v>
      </c>
      <c r="Q20">
        <f t="shared" si="5"/>
        <v>0</v>
      </c>
      <c r="R20">
        <f t="shared" si="5"/>
        <v>0</v>
      </c>
      <c r="S20">
        <f t="shared" si="5"/>
        <v>0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0</v>
      </c>
    </row>
    <row r="21" spans="11:23">
      <c r="K21">
        <v>19</v>
      </c>
      <c r="L21">
        <v>4700</v>
      </c>
      <c r="M21">
        <f t="shared" si="3"/>
        <v>470000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5"/>
        <v>0</v>
      </c>
      <c r="R21">
        <f t="shared" si="5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</row>
    <row r="22" spans="11:23">
      <c r="K22">
        <v>20</v>
      </c>
      <c r="L22">
        <v>5000</v>
      </c>
      <c r="M22">
        <f t="shared" si="3"/>
        <v>500000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</row>
    <row r="23" spans="11:23">
      <c r="K23">
        <v>21</v>
      </c>
      <c r="L23">
        <v>5300</v>
      </c>
      <c r="M23">
        <f t="shared" si="3"/>
        <v>530000</v>
      </c>
      <c r="N23">
        <f t="shared" ref="N23:W28" si="6">IF((N$2*100-$M23)&gt;0,N$2*100-$M23,0)</f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</row>
    <row r="24" spans="11:23">
      <c r="K24">
        <v>22</v>
      </c>
      <c r="L24">
        <v>5600</v>
      </c>
      <c r="M24">
        <f t="shared" si="3"/>
        <v>560000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</row>
    <row r="25" spans="11:23">
      <c r="K25">
        <v>23</v>
      </c>
      <c r="L25">
        <v>5900</v>
      </c>
      <c r="M25">
        <f t="shared" si="3"/>
        <v>590000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</row>
    <row r="26" spans="11:23">
      <c r="K26">
        <v>24</v>
      </c>
      <c r="L26">
        <v>6200</v>
      </c>
      <c r="M26">
        <f t="shared" si="3"/>
        <v>620000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>
        <f t="shared" si="6"/>
        <v>0</v>
      </c>
      <c r="S26">
        <f t="shared" si="6"/>
        <v>0</v>
      </c>
      <c r="T26">
        <f t="shared" si="6"/>
        <v>0</v>
      </c>
      <c r="U26">
        <f t="shared" si="6"/>
        <v>0</v>
      </c>
      <c r="V26">
        <f t="shared" si="6"/>
        <v>0</v>
      </c>
      <c r="W26">
        <f t="shared" si="6"/>
        <v>0</v>
      </c>
    </row>
    <row r="27" spans="11:23">
      <c r="K27">
        <v>25</v>
      </c>
      <c r="L27">
        <v>6500</v>
      </c>
      <c r="M27">
        <f t="shared" si="3"/>
        <v>650000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6"/>
        <v>0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</v>
      </c>
      <c r="W27">
        <f t="shared" si="6"/>
        <v>0</v>
      </c>
    </row>
    <row r="28" spans="11:23">
      <c r="K28">
        <v>26</v>
      </c>
      <c r="L28">
        <v>6800</v>
      </c>
      <c r="M28">
        <f t="shared" si="3"/>
        <v>680000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</row>
    <row r="29" spans="11:23">
      <c r="N29" s="4">
        <v>30</v>
      </c>
      <c r="O29" s="4">
        <v>32</v>
      </c>
      <c r="P29" s="4">
        <v>34</v>
      </c>
      <c r="Q29" s="4">
        <v>36</v>
      </c>
      <c r="R29" s="4">
        <v>38</v>
      </c>
      <c r="S29" s="4">
        <v>40</v>
      </c>
      <c r="T29" s="4">
        <v>42</v>
      </c>
      <c r="U29" s="4">
        <v>44</v>
      </c>
      <c r="V29" s="4">
        <v>46</v>
      </c>
      <c r="W29" s="4">
        <v>50</v>
      </c>
    </row>
    <row r="30" spans="11:23">
      <c r="N30">
        <f>SUM(N3:N28)/(N29*100)</f>
        <v>216.48148148148167</v>
      </c>
      <c r="O30">
        <f t="shared" ref="O30:W30" si="7">SUM(O3:O28)/(O29*100)</f>
        <v>199.59280303030312</v>
      </c>
      <c r="P30">
        <f t="shared" si="7"/>
        <v>202.07861126101901</v>
      </c>
      <c r="Q30">
        <f t="shared" si="7"/>
        <v>192.58375209380281</v>
      </c>
      <c r="R30">
        <f t="shared" si="7"/>
        <v>197.9288354417202</v>
      </c>
      <c r="S30">
        <f t="shared" si="7"/>
        <v>195.76981351981379</v>
      </c>
      <c r="T30">
        <f t="shared" si="7"/>
        <v>208.92972723069735</v>
      </c>
      <c r="U30">
        <f t="shared" si="7"/>
        <v>216.01506815055527</v>
      </c>
      <c r="V30">
        <f t="shared" si="7"/>
        <v>230.67886588765606</v>
      </c>
      <c r="W30">
        <f t="shared" si="7"/>
        <v>243.43482183130322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user-20210805</cp:lastModifiedBy>
  <dcterms:created xsi:type="dcterms:W3CDTF">2020-09-16T08:57:57Z</dcterms:created>
  <dcterms:modified xsi:type="dcterms:W3CDTF">2022-08-22T06:21:57Z</dcterms:modified>
</cp:coreProperties>
</file>