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125" windowHeight="12540"/>
  </bookViews>
  <sheets>
    <sheet name="Sheet1" sheetId="1" r:id="rId1"/>
    <sheet name="Sheet4" sheetId="2" r:id="rId2"/>
    <sheet name="Sheet5" sheetId="3" r:id="rId3"/>
    <sheet name="Sheet6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E165" i="4" l="1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C128" i="4"/>
  <c r="C133" i="4" s="1"/>
  <c r="E127" i="4"/>
  <c r="E126" i="4"/>
  <c r="E125" i="4"/>
  <c r="E124" i="4"/>
  <c r="C124" i="4"/>
  <c r="C129" i="4" s="1"/>
  <c r="F123" i="4"/>
  <c r="E123" i="4"/>
  <c r="C123" i="4"/>
  <c r="E122" i="4"/>
  <c r="E121" i="4"/>
  <c r="E120" i="4"/>
  <c r="C120" i="4"/>
  <c r="C125" i="4" s="1"/>
  <c r="F119" i="4"/>
  <c r="E119" i="4"/>
  <c r="C119" i="4"/>
  <c r="E118" i="4"/>
  <c r="F118" i="4" s="1"/>
  <c r="C118" i="4"/>
  <c r="E117" i="4"/>
  <c r="C117" i="4"/>
  <c r="F117" i="4" s="1"/>
  <c r="E116" i="4"/>
  <c r="C116" i="4"/>
  <c r="C121" i="4" s="1"/>
  <c r="F115" i="4"/>
  <c r="E115" i="4"/>
  <c r="E114" i="4"/>
  <c r="F114" i="4" s="1"/>
  <c r="F113" i="4"/>
  <c r="E113" i="4"/>
  <c r="E112" i="4"/>
  <c r="F112" i="4" s="1"/>
  <c r="F111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C22" i="4"/>
  <c r="E21" i="4"/>
  <c r="F20" i="4"/>
  <c r="E20" i="4"/>
  <c r="E19" i="4"/>
  <c r="E18" i="4"/>
  <c r="E17" i="4"/>
  <c r="C17" i="4"/>
  <c r="F17" i="4" s="1"/>
  <c r="E16" i="4"/>
  <c r="F15" i="4"/>
  <c r="E15" i="4"/>
  <c r="E14" i="4"/>
  <c r="E13" i="4"/>
  <c r="F12" i="4"/>
  <c r="E12" i="4"/>
  <c r="C12" i="4"/>
  <c r="E11" i="4"/>
  <c r="E10" i="4"/>
  <c r="F10" i="4" s="1"/>
  <c r="C10" i="4"/>
  <c r="C15" i="4" s="1"/>
  <c r="C20" i="4" s="1"/>
  <c r="C25" i="4" s="1"/>
  <c r="E9" i="4"/>
  <c r="C9" i="4"/>
  <c r="F8" i="4"/>
  <c r="E8" i="4"/>
  <c r="C8" i="4"/>
  <c r="C13" i="4" s="1"/>
  <c r="E7" i="4"/>
  <c r="F7" i="4" s="1"/>
  <c r="C7" i="4"/>
  <c r="E6" i="4"/>
  <c r="C6" i="4"/>
  <c r="C11" i="4" s="1"/>
  <c r="C16" i="4" s="1"/>
  <c r="F16" i="4" s="1"/>
  <c r="E5" i="4"/>
  <c r="F5" i="4" s="1"/>
  <c r="E4" i="4"/>
  <c r="F4" i="4" s="1"/>
  <c r="E3" i="4"/>
  <c r="F3" i="4" s="1"/>
  <c r="E2" i="4"/>
  <c r="F2" i="4" s="1"/>
  <c r="E1" i="4"/>
  <c r="F1" i="4" s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10" i="3" s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F45" i="1"/>
  <c r="C45" i="1"/>
  <c r="D45" i="1" s="1"/>
  <c r="I44" i="1"/>
  <c r="F44" i="1"/>
  <c r="I43" i="1"/>
  <c r="F43" i="1"/>
  <c r="C43" i="1" s="1"/>
  <c r="D43" i="1" s="1"/>
  <c r="I42" i="1"/>
  <c r="F42" i="1"/>
  <c r="D42" i="1"/>
  <c r="C42" i="1"/>
  <c r="I41" i="1"/>
  <c r="F41" i="1"/>
  <c r="C41" i="1"/>
  <c r="D41" i="1" s="1"/>
  <c r="I40" i="1"/>
  <c r="F40" i="1"/>
  <c r="I39" i="1"/>
  <c r="F39" i="1"/>
  <c r="C39" i="1" s="1"/>
  <c r="D39" i="1" s="1"/>
  <c r="I38" i="1"/>
  <c r="F38" i="1"/>
  <c r="D38" i="1"/>
  <c r="C38" i="1"/>
  <c r="I37" i="1"/>
  <c r="F37" i="1"/>
  <c r="C37" i="1"/>
  <c r="D37" i="1" s="1"/>
  <c r="I36" i="1"/>
  <c r="F36" i="1"/>
  <c r="I35" i="1"/>
  <c r="F35" i="1"/>
  <c r="C35" i="1" s="1"/>
  <c r="D35" i="1" s="1"/>
  <c r="I34" i="1"/>
  <c r="F34" i="1"/>
  <c r="D34" i="1"/>
  <c r="C34" i="1"/>
  <c r="I33" i="1"/>
  <c r="F33" i="1"/>
  <c r="C33" i="1"/>
  <c r="D33" i="1" s="1"/>
  <c r="I32" i="1"/>
  <c r="F32" i="1"/>
  <c r="I31" i="1"/>
  <c r="F31" i="1"/>
  <c r="C31" i="1" s="1"/>
  <c r="D31" i="1" s="1"/>
  <c r="I30" i="1"/>
  <c r="F30" i="1"/>
  <c r="D30" i="1"/>
  <c r="C30" i="1"/>
  <c r="I29" i="1"/>
  <c r="F29" i="1"/>
  <c r="C29" i="1"/>
  <c r="D29" i="1" s="1"/>
  <c r="I28" i="1"/>
  <c r="F28" i="1"/>
  <c r="I27" i="1"/>
  <c r="F27" i="1"/>
  <c r="C27" i="1" s="1"/>
  <c r="D27" i="1" s="1"/>
  <c r="I26" i="1"/>
  <c r="F26" i="1"/>
  <c r="D26" i="1"/>
  <c r="C26" i="1"/>
  <c r="I25" i="1"/>
  <c r="C25" i="1"/>
  <c r="D25" i="1" s="1"/>
  <c r="B25" i="1"/>
  <c r="I24" i="1"/>
  <c r="C24" i="1"/>
  <c r="D24" i="1" s="1"/>
  <c r="B24" i="1"/>
  <c r="I23" i="1"/>
  <c r="B23" i="1" s="1"/>
  <c r="D23" i="1"/>
  <c r="C23" i="1"/>
  <c r="I22" i="1"/>
  <c r="B22" i="1" s="1"/>
  <c r="C22" i="1"/>
  <c r="D22" i="1" s="1"/>
  <c r="I21" i="1"/>
  <c r="D21" i="1"/>
  <c r="C21" i="1"/>
  <c r="B21" i="1"/>
  <c r="I20" i="1"/>
  <c r="C20" i="1"/>
  <c r="D20" i="1" s="1"/>
  <c r="B20" i="1"/>
  <c r="I19" i="1"/>
  <c r="B19" i="1" s="1"/>
  <c r="D19" i="1"/>
  <c r="C19" i="1"/>
  <c r="I18" i="1"/>
  <c r="B18" i="1" s="1"/>
  <c r="C18" i="1"/>
  <c r="D18" i="1" s="1"/>
  <c r="I17" i="1"/>
  <c r="D17" i="1"/>
  <c r="C17" i="1"/>
  <c r="B17" i="1"/>
  <c r="I16" i="1"/>
  <c r="B16" i="1" s="1"/>
  <c r="C16" i="1"/>
  <c r="D16" i="1" s="1"/>
  <c r="I15" i="1"/>
  <c r="D15" i="1"/>
  <c r="C15" i="1"/>
  <c r="B15" i="1"/>
  <c r="I14" i="1"/>
  <c r="B14" i="1" s="1"/>
  <c r="D14" i="1"/>
  <c r="C14" i="1"/>
  <c r="I13" i="1"/>
  <c r="C13" i="1"/>
  <c r="D13" i="1" s="1"/>
  <c r="B13" i="1"/>
  <c r="I12" i="1"/>
  <c r="B12" i="1" s="1"/>
  <c r="C12" i="1"/>
  <c r="D12" i="1" s="1"/>
  <c r="I11" i="1"/>
  <c r="D11" i="1"/>
  <c r="C11" i="1"/>
  <c r="B11" i="1"/>
  <c r="I10" i="1"/>
  <c r="B10" i="1" s="1"/>
  <c r="C10" i="1"/>
  <c r="D10" i="1" s="1"/>
  <c r="I9" i="1"/>
  <c r="C9" i="1"/>
  <c r="D9" i="1" s="1"/>
  <c r="B9" i="1"/>
  <c r="I8" i="1"/>
  <c r="C8" i="1"/>
  <c r="D8" i="1" s="1"/>
  <c r="B8" i="1"/>
  <c r="I7" i="1"/>
  <c r="B7" i="1" s="1"/>
  <c r="D7" i="1"/>
  <c r="C7" i="1"/>
  <c r="I6" i="1"/>
  <c r="B6" i="1" s="1"/>
  <c r="C6" i="1"/>
  <c r="D6" i="1" s="1"/>
  <c r="B29" i="1" l="1"/>
  <c r="F49" i="1"/>
  <c r="B33" i="1"/>
  <c r="F53" i="1"/>
  <c r="B37" i="1"/>
  <c r="F57" i="1"/>
  <c r="B41" i="1"/>
  <c r="F61" i="1"/>
  <c r="B45" i="1"/>
  <c r="F65" i="1"/>
  <c r="B28" i="1"/>
  <c r="F48" i="1"/>
  <c r="B32" i="1"/>
  <c r="F52" i="1"/>
  <c r="B36" i="1"/>
  <c r="F56" i="1"/>
  <c r="B40" i="1"/>
  <c r="F60" i="1"/>
  <c r="B44" i="1"/>
  <c r="F64" i="1"/>
  <c r="B27" i="1"/>
  <c r="F47" i="1"/>
  <c r="B31" i="1"/>
  <c r="F51" i="1"/>
  <c r="B35" i="1"/>
  <c r="F55" i="1"/>
  <c r="B39" i="1"/>
  <c r="F59" i="1"/>
  <c r="B43" i="1"/>
  <c r="F63" i="1"/>
  <c r="B26" i="1"/>
  <c r="F46" i="1"/>
  <c r="C28" i="1"/>
  <c r="D28" i="1" s="1"/>
  <c r="B30" i="1"/>
  <c r="F50" i="1"/>
  <c r="C32" i="1"/>
  <c r="D32" i="1" s="1"/>
  <c r="B34" i="1"/>
  <c r="F54" i="1"/>
  <c r="C36" i="1"/>
  <c r="D36" i="1" s="1"/>
  <c r="B38" i="1"/>
  <c r="F58" i="1"/>
  <c r="C40" i="1"/>
  <c r="D40" i="1" s="1"/>
  <c r="B42" i="1"/>
  <c r="F62" i="1"/>
  <c r="C44" i="1"/>
  <c r="D44" i="1" s="1"/>
  <c r="K4" i="3"/>
  <c r="K5" i="3"/>
  <c r="L6" i="3"/>
  <c r="M7" i="3"/>
  <c r="M8" i="3"/>
  <c r="F25" i="4"/>
  <c r="C30" i="4"/>
  <c r="K2" i="3"/>
  <c r="K3" i="3"/>
  <c r="L4" i="3"/>
  <c r="M5" i="3"/>
  <c r="M6" i="3"/>
  <c r="L2" i="3"/>
  <c r="M3" i="3"/>
  <c r="M4" i="3"/>
  <c r="K8" i="3"/>
  <c r="K9" i="3"/>
  <c r="M21" i="3"/>
  <c r="M20" i="3"/>
  <c r="K19" i="3"/>
  <c r="M18" i="3"/>
  <c r="K17" i="3"/>
  <c r="M16" i="3"/>
  <c r="K15" i="3"/>
  <c r="M14" i="3"/>
  <c r="K13" i="3"/>
  <c r="M12" i="3"/>
  <c r="K11" i="3"/>
  <c r="M10" i="3"/>
  <c r="L21" i="3"/>
  <c r="L20" i="3"/>
  <c r="L18" i="3"/>
  <c r="L16" i="3"/>
  <c r="L14" i="3"/>
  <c r="L12" i="3"/>
  <c r="L10" i="3"/>
  <c r="K21" i="3"/>
  <c r="K20" i="3"/>
  <c r="M19" i="3"/>
  <c r="K18" i="3"/>
  <c r="M17" i="3"/>
  <c r="K16" i="3"/>
  <c r="M15" i="3"/>
  <c r="K14" i="3"/>
  <c r="M13" i="3"/>
  <c r="K12" i="3"/>
  <c r="M11" i="3"/>
  <c r="L19" i="3"/>
  <c r="L17" i="3"/>
  <c r="L15" i="3"/>
  <c r="L13" i="3"/>
  <c r="L11" i="3"/>
  <c r="L9" i="3"/>
  <c r="L7" i="3"/>
  <c r="L5" i="3"/>
  <c r="L3" i="3"/>
  <c r="M2" i="3"/>
  <c r="K6" i="3"/>
  <c r="K7" i="3"/>
  <c r="L8" i="3"/>
  <c r="M9" i="3"/>
  <c r="F13" i="4"/>
  <c r="C18" i="4"/>
  <c r="F11" i="4"/>
  <c r="C21" i="4"/>
  <c r="F121" i="4"/>
  <c r="C126" i="4"/>
  <c r="F129" i="4"/>
  <c r="C134" i="4"/>
  <c r="F125" i="4"/>
  <c r="C130" i="4"/>
  <c r="F133" i="4"/>
  <c r="C138" i="4"/>
  <c r="F9" i="4"/>
  <c r="C14" i="4"/>
  <c r="F22" i="4"/>
  <c r="C27" i="4"/>
  <c r="F6" i="4"/>
  <c r="F116" i="4"/>
  <c r="F120" i="4"/>
  <c r="C122" i="4"/>
  <c r="F124" i="4"/>
  <c r="F128" i="4"/>
  <c r="B62" i="1" l="1"/>
  <c r="F82" i="1"/>
  <c r="C62" i="1"/>
  <c r="D62" i="1" s="1"/>
  <c r="B46" i="1"/>
  <c r="F66" i="1"/>
  <c r="C46" i="1"/>
  <c r="D46" i="1" s="1"/>
  <c r="B59" i="1"/>
  <c r="F79" i="1"/>
  <c r="C59" i="1"/>
  <c r="D59" i="1" s="1"/>
  <c r="B51" i="1"/>
  <c r="F71" i="1"/>
  <c r="C51" i="1"/>
  <c r="D51" i="1" s="1"/>
  <c r="B64" i="1"/>
  <c r="F84" i="1"/>
  <c r="C64" i="1"/>
  <c r="D64" i="1" s="1"/>
  <c r="B56" i="1"/>
  <c r="F76" i="1"/>
  <c r="C56" i="1"/>
  <c r="D56" i="1" s="1"/>
  <c r="B48" i="1"/>
  <c r="F68" i="1"/>
  <c r="C48" i="1"/>
  <c r="D48" i="1" s="1"/>
  <c r="B61" i="1"/>
  <c r="F81" i="1"/>
  <c r="C61" i="1"/>
  <c r="D61" i="1" s="1"/>
  <c r="B53" i="1"/>
  <c r="F73" i="1"/>
  <c r="C53" i="1"/>
  <c r="D53" i="1" s="1"/>
  <c r="I6" i="3"/>
  <c r="I2" i="3"/>
  <c r="F14" i="4"/>
  <c r="C19" i="4"/>
  <c r="C127" i="4"/>
  <c r="F122" i="4"/>
  <c r="C143" i="4"/>
  <c r="F138" i="4"/>
  <c r="C139" i="4"/>
  <c r="F134" i="4"/>
  <c r="F21" i="4"/>
  <c r="C26" i="4"/>
  <c r="I14" i="3"/>
  <c r="B50" i="1"/>
  <c r="F70" i="1"/>
  <c r="C50" i="1"/>
  <c r="D50" i="1" s="1"/>
  <c r="C32" i="4"/>
  <c r="F27" i="4"/>
  <c r="F18" i="4"/>
  <c r="C23" i="4"/>
  <c r="B54" i="1"/>
  <c r="F74" i="1"/>
  <c r="C54" i="1"/>
  <c r="D54" i="1" s="1"/>
  <c r="B63" i="1"/>
  <c r="F83" i="1"/>
  <c r="C63" i="1"/>
  <c r="D63" i="1" s="1"/>
  <c r="B55" i="1"/>
  <c r="F75" i="1"/>
  <c r="C55" i="1"/>
  <c r="D55" i="1" s="1"/>
  <c r="B47" i="1"/>
  <c r="F67" i="1"/>
  <c r="C47" i="1"/>
  <c r="D47" i="1" s="1"/>
  <c r="B60" i="1"/>
  <c r="F80" i="1"/>
  <c r="C60" i="1"/>
  <c r="D60" i="1" s="1"/>
  <c r="B52" i="1"/>
  <c r="F72" i="1"/>
  <c r="C52" i="1"/>
  <c r="D52" i="1" s="1"/>
  <c r="B65" i="1"/>
  <c r="F85" i="1"/>
  <c r="C65" i="1"/>
  <c r="D65" i="1" s="1"/>
  <c r="B57" i="1"/>
  <c r="F77" i="1"/>
  <c r="C57" i="1"/>
  <c r="D57" i="1" s="1"/>
  <c r="B49" i="1"/>
  <c r="F69" i="1"/>
  <c r="C49" i="1"/>
  <c r="D49" i="1" s="1"/>
  <c r="C135" i="4"/>
  <c r="F130" i="4"/>
  <c r="C131" i="4"/>
  <c r="F126" i="4"/>
  <c r="I10" i="3"/>
  <c r="I18" i="3"/>
  <c r="F30" i="4"/>
  <c r="C35" i="4"/>
  <c r="B58" i="1"/>
  <c r="F78" i="1"/>
  <c r="C58" i="1"/>
  <c r="D58" i="1" s="1"/>
  <c r="B78" i="1" l="1"/>
  <c r="F98" i="1"/>
  <c r="C78" i="1"/>
  <c r="D78" i="1" s="1"/>
  <c r="B69" i="1"/>
  <c r="F89" i="1"/>
  <c r="C69" i="1"/>
  <c r="D69" i="1" s="1"/>
  <c r="B80" i="1"/>
  <c r="F100" i="1"/>
  <c r="C80" i="1"/>
  <c r="D80" i="1" s="1"/>
  <c r="B74" i="1"/>
  <c r="F94" i="1"/>
  <c r="C74" i="1"/>
  <c r="D74" i="1" s="1"/>
  <c r="C28" i="4"/>
  <c r="F23" i="4"/>
  <c r="C148" i="4"/>
  <c r="F143" i="4"/>
  <c r="B76" i="1"/>
  <c r="F96" i="1"/>
  <c r="C76" i="1"/>
  <c r="D76" i="1" s="1"/>
  <c r="B66" i="1"/>
  <c r="F86" i="1"/>
  <c r="C66" i="1"/>
  <c r="D66" i="1" s="1"/>
  <c r="C40" i="4"/>
  <c r="F35" i="4"/>
  <c r="C136" i="4"/>
  <c r="F131" i="4"/>
  <c r="B72" i="1"/>
  <c r="F92" i="1"/>
  <c r="C72" i="1"/>
  <c r="D72" i="1" s="1"/>
  <c r="B83" i="1"/>
  <c r="F103" i="1"/>
  <c r="C83" i="1"/>
  <c r="D83" i="1" s="1"/>
  <c r="F32" i="4"/>
  <c r="C37" i="4"/>
  <c r="C24" i="4"/>
  <c r="F19" i="4"/>
  <c r="B68" i="1"/>
  <c r="F88" i="1"/>
  <c r="C68" i="1"/>
  <c r="D68" i="1" s="1"/>
  <c r="B79" i="1"/>
  <c r="F99" i="1"/>
  <c r="C79" i="1"/>
  <c r="D79" i="1" s="1"/>
  <c r="F105" i="1"/>
  <c r="B85" i="1"/>
  <c r="C85" i="1"/>
  <c r="D85" i="1" s="1"/>
  <c r="B75" i="1"/>
  <c r="F95" i="1"/>
  <c r="C75" i="1"/>
  <c r="D75" i="1" s="1"/>
  <c r="C144" i="4"/>
  <c r="F139" i="4"/>
  <c r="B81" i="1"/>
  <c r="F101" i="1"/>
  <c r="C81" i="1"/>
  <c r="D81" i="1" s="1"/>
  <c r="B71" i="1"/>
  <c r="F91" i="1"/>
  <c r="C71" i="1"/>
  <c r="D71" i="1" s="1"/>
  <c r="C140" i="4"/>
  <c r="F135" i="4"/>
  <c r="B77" i="1"/>
  <c r="F97" i="1"/>
  <c r="C77" i="1"/>
  <c r="D77" i="1" s="1"/>
  <c r="B67" i="1"/>
  <c r="F87" i="1"/>
  <c r="C67" i="1"/>
  <c r="D67" i="1" s="1"/>
  <c r="B70" i="1"/>
  <c r="F90" i="1"/>
  <c r="C70" i="1"/>
  <c r="D70" i="1" s="1"/>
  <c r="F26" i="4"/>
  <c r="C31" i="4"/>
  <c r="C132" i="4"/>
  <c r="F127" i="4"/>
  <c r="B73" i="1"/>
  <c r="F93" i="1"/>
  <c r="C73" i="1"/>
  <c r="D73" i="1" s="1"/>
  <c r="F104" i="1"/>
  <c r="B84" i="1"/>
  <c r="C84" i="1"/>
  <c r="D84" i="1" s="1"/>
  <c r="F102" i="1"/>
  <c r="B82" i="1"/>
  <c r="C82" i="1"/>
  <c r="D82" i="1" s="1"/>
  <c r="F124" i="1" l="1"/>
  <c r="C104" i="1"/>
  <c r="D104" i="1" s="1"/>
  <c r="B104" i="1"/>
  <c r="C102" i="1"/>
  <c r="D102" i="1" s="1"/>
  <c r="F122" i="1"/>
  <c r="B102" i="1"/>
  <c r="F113" i="1"/>
  <c r="B93" i="1"/>
  <c r="C93" i="1"/>
  <c r="D93" i="1" s="1"/>
  <c r="F117" i="1"/>
  <c r="B97" i="1"/>
  <c r="C97" i="1"/>
  <c r="D97" i="1" s="1"/>
  <c r="F24" i="4"/>
  <c r="C29" i="4"/>
  <c r="H14" i="3"/>
  <c r="AD14" i="3" s="1"/>
  <c r="AE14" i="3" s="1"/>
  <c r="C42" i="4"/>
  <c r="F37" i="4"/>
  <c r="C45" i="4"/>
  <c r="F40" i="4"/>
  <c r="H10" i="3"/>
  <c r="AD10" i="3" s="1"/>
  <c r="AE10" i="3" s="1"/>
  <c r="F28" i="4"/>
  <c r="C33" i="4"/>
  <c r="F109" i="1"/>
  <c r="B89" i="1"/>
  <c r="C89" i="1"/>
  <c r="D89" i="1" s="1"/>
  <c r="F118" i="1"/>
  <c r="B98" i="1"/>
  <c r="C98" i="1"/>
  <c r="D98" i="1" s="1"/>
  <c r="F107" i="1"/>
  <c r="B87" i="1"/>
  <c r="C87" i="1"/>
  <c r="D87" i="1" s="1"/>
  <c r="C149" i="4"/>
  <c r="F144" i="4"/>
  <c r="F108" i="1"/>
  <c r="B88" i="1"/>
  <c r="C88" i="1"/>
  <c r="D88" i="1" s="1"/>
  <c r="C141" i="4"/>
  <c r="F136" i="4"/>
  <c r="F120" i="1"/>
  <c r="B100" i="1"/>
  <c r="C100" i="1"/>
  <c r="D100" i="1" s="1"/>
  <c r="C137" i="4"/>
  <c r="F132" i="4"/>
  <c r="F110" i="1"/>
  <c r="B90" i="1"/>
  <c r="C90" i="1"/>
  <c r="D90" i="1" s="1"/>
  <c r="F121" i="1"/>
  <c r="C101" i="1"/>
  <c r="D101" i="1" s="1"/>
  <c r="B101" i="1"/>
  <c r="F119" i="1"/>
  <c r="B99" i="1"/>
  <c r="C99" i="1"/>
  <c r="D99" i="1" s="1"/>
  <c r="F112" i="1"/>
  <c r="B92" i="1"/>
  <c r="C92" i="1"/>
  <c r="D92" i="1" s="1"/>
  <c r="F116" i="1"/>
  <c r="B96" i="1"/>
  <c r="C96" i="1"/>
  <c r="D96" i="1" s="1"/>
  <c r="H6" i="3"/>
  <c r="AD6" i="3" s="1"/>
  <c r="AE6" i="3" s="1"/>
  <c r="C153" i="4"/>
  <c r="F148" i="4"/>
  <c r="B94" i="1"/>
  <c r="F114" i="1"/>
  <c r="C94" i="1"/>
  <c r="D94" i="1" s="1"/>
  <c r="C36" i="4"/>
  <c r="F31" i="4"/>
  <c r="C145" i="4"/>
  <c r="F140" i="4"/>
  <c r="F111" i="1"/>
  <c r="B91" i="1"/>
  <c r="C91" i="1"/>
  <c r="D91" i="1" s="1"/>
  <c r="F115" i="1"/>
  <c r="B95" i="1"/>
  <c r="C95" i="1"/>
  <c r="D95" i="1" s="1"/>
  <c r="F125" i="1"/>
  <c r="C105" i="1"/>
  <c r="D105" i="1" s="1"/>
  <c r="B105" i="1"/>
  <c r="H18" i="3"/>
  <c r="AD18" i="3" s="1"/>
  <c r="AE18" i="3" s="1"/>
  <c r="F123" i="1"/>
  <c r="C103" i="1"/>
  <c r="D103" i="1" s="1"/>
  <c r="B103" i="1"/>
  <c r="F106" i="1"/>
  <c r="B86" i="1"/>
  <c r="C86" i="1"/>
  <c r="D86" i="1" s="1"/>
  <c r="B125" i="1" l="1"/>
  <c r="C125" i="1"/>
  <c r="D125" i="1" s="1"/>
  <c r="F145" i="1"/>
  <c r="F145" i="4"/>
  <c r="C150" i="4"/>
  <c r="B114" i="1"/>
  <c r="C114" i="1"/>
  <c r="D114" i="1" s="1"/>
  <c r="F134" i="1"/>
  <c r="B119" i="1"/>
  <c r="F139" i="1"/>
  <c r="C119" i="1"/>
  <c r="D119" i="1" s="1"/>
  <c r="F137" i="4"/>
  <c r="C142" i="4"/>
  <c r="F127" i="1"/>
  <c r="C107" i="1"/>
  <c r="D107" i="1" s="1"/>
  <c r="B107" i="1"/>
  <c r="B113" i="1"/>
  <c r="C113" i="1"/>
  <c r="D113" i="1" s="1"/>
  <c r="F133" i="1"/>
  <c r="B123" i="1"/>
  <c r="F143" i="1"/>
  <c r="C123" i="1"/>
  <c r="D123" i="1" s="1"/>
  <c r="F153" i="4"/>
  <c r="C158" i="4"/>
  <c r="B112" i="1"/>
  <c r="F132" i="1"/>
  <c r="C112" i="1"/>
  <c r="D112" i="1" s="1"/>
  <c r="F149" i="4"/>
  <c r="C154" i="4"/>
  <c r="F42" i="4"/>
  <c r="C47" i="4"/>
  <c r="B117" i="1"/>
  <c r="C117" i="1"/>
  <c r="D117" i="1" s="1"/>
  <c r="F137" i="1"/>
  <c r="C106" i="1"/>
  <c r="D106" i="1" s="1"/>
  <c r="F126" i="1"/>
  <c r="B106" i="1"/>
  <c r="B111" i="1"/>
  <c r="F131" i="1"/>
  <c r="C111" i="1"/>
  <c r="D111" i="1" s="1"/>
  <c r="C41" i="4"/>
  <c r="F36" i="4"/>
  <c r="B116" i="1"/>
  <c r="F136" i="1"/>
  <c r="C116" i="1"/>
  <c r="D116" i="1" s="1"/>
  <c r="B110" i="1"/>
  <c r="C110" i="1"/>
  <c r="D110" i="1" s="1"/>
  <c r="F130" i="1"/>
  <c r="F141" i="4"/>
  <c r="C146" i="4"/>
  <c r="B109" i="1"/>
  <c r="C109" i="1"/>
  <c r="D109" i="1" s="1"/>
  <c r="F129" i="1"/>
  <c r="F29" i="4"/>
  <c r="C34" i="4"/>
  <c r="B122" i="1"/>
  <c r="C122" i="1"/>
  <c r="D122" i="1" s="1"/>
  <c r="F142" i="1"/>
  <c r="B124" i="1"/>
  <c r="F144" i="1"/>
  <c r="C124" i="1"/>
  <c r="D124" i="1" s="1"/>
  <c r="B115" i="1"/>
  <c r="F135" i="1"/>
  <c r="C115" i="1"/>
  <c r="D115" i="1" s="1"/>
  <c r="B121" i="1"/>
  <c r="C121" i="1"/>
  <c r="D121" i="1" s="1"/>
  <c r="F141" i="1"/>
  <c r="B120" i="1"/>
  <c r="F140" i="1"/>
  <c r="C120" i="1"/>
  <c r="D120" i="1" s="1"/>
  <c r="B108" i="1"/>
  <c r="F128" i="1"/>
  <c r="C108" i="1"/>
  <c r="D108" i="1" s="1"/>
  <c r="B118" i="1"/>
  <c r="C118" i="1"/>
  <c r="D118" i="1" s="1"/>
  <c r="F138" i="1"/>
  <c r="F33" i="4"/>
  <c r="C38" i="4"/>
  <c r="C50" i="4"/>
  <c r="F45" i="4"/>
  <c r="H2" i="3"/>
  <c r="AD2" i="3" s="1"/>
  <c r="AE2" i="3" s="1"/>
  <c r="B138" i="1" l="1"/>
  <c r="C138" i="1"/>
  <c r="D138" i="1" s="1"/>
  <c r="F158" i="1"/>
  <c r="B128" i="1"/>
  <c r="F148" i="1"/>
  <c r="C128" i="1"/>
  <c r="D128" i="1" s="1"/>
  <c r="B144" i="1"/>
  <c r="F164" i="1"/>
  <c r="C144" i="1"/>
  <c r="D144" i="1" s="1"/>
  <c r="B130" i="1"/>
  <c r="C130" i="1"/>
  <c r="D130" i="1" s="1"/>
  <c r="F150" i="1"/>
  <c r="B136" i="1"/>
  <c r="F156" i="1"/>
  <c r="C136" i="1"/>
  <c r="D136" i="1" s="1"/>
  <c r="B126" i="1"/>
  <c r="C126" i="1"/>
  <c r="D126" i="1" s="1"/>
  <c r="F146" i="1"/>
  <c r="C163" i="4"/>
  <c r="F163" i="4" s="1"/>
  <c r="F158" i="4"/>
  <c r="B127" i="1"/>
  <c r="F147" i="1"/>
  <c r="C127" i="1"/>
  <c r="D127" i="1" s="1"/>
  <c r="B139" i="1"/>
  <c r="F159" i="1"/>
  <c r="C139" i="1"/>
  <c r="D139" i="1" s="1"/>
  <c r="B145" i="1"/>
  <c r="C145" i="1"/>
  <c r="D145" i="1" s="1"/>
  <c r="F165" i="1"/>
  <c r="F50" i="4"/>
  <c r="C55" i="4"/>
  <c r="B141" i="1"/>
  <c r="C141" i="1"/>
  <c r="D141" i="1" s="1"/>
  <c r="F161" i="1"/>
  <c r="B135" i="1"/>
  <c r="F155" i="1"/>
  <c r="C135" i="1"/>
  <c r="D135" i="1" s="1"/>
  <c r="F34" i="4"/>
  <c r="C39" i="4"/>
  <c r="B131" i="1"/>
  <c r="F151" i="1"/>
  <c r="C131" i="1"/>
  <c r="D131" i="1" s="1"/>
  <c r="C52" i="4"/>
  <c r="F47" i="4"/>
  <c r="B133" i="1"/>
  <c r="C133" i="1"/>
  <c r="D133" i="1" s="1"/>
  <c r="F153" i="1"/>
  <c r="C147" i="4"/>
  <c r="F142" i="4"/>
  <c r="F38" i="4"/>
  <c r="C43" i="4"/>
  <c r="B142" i="1"/>
  <c r="C142" i="1"/>
  <c r="D142" i="1" s="1"/>
  <c r="F162" i="1"/>
  <c r="C151" i="4"/>
  <c r="F146" i="4"/>
  <c r="B137" i="1"/>
  <c r="C137" i="1"/>
  <c r="D137" i="1" s="1"/>
  <c r="F157" i="1"/>
  <c r="B132" i="1"/>
  <c r="F152" i="1"/>
  <c r="C132" i="1"/>
  <c r="D132" i="1" s="1"/>
  <c r="C155" i="4"/>
  <c r="F150" i="4"/>
  <c r="B140" i="1"/>
  <c r="F160" i="1"/>
  <c r="C140" i="1"/>
  <c r="D140" i="1" s="1"/>
  <c r="B129" i="1"/>
  <c r="C129" i="1"/>
  <c r="D129" i="1" s="1"/>
  <c r="F149" i="1"/>
  <c r="C46" i="4"/>
  <c r="F41" i="4"/>
  <c r="C159" i="4"/>
  <c r="F154" i="4"/>
  <c r="B143" i="1"/>
  <c r="F163" i="1"/>
  <c r="C143" i="1"/>
  <c r="D143" i="1" s="1"/>
  <c r="B134" i="1"/>
  <c r="C134" i="1"/>
  <c r="D134" i="1" s="1"/>
  <c r="F154" i="1"/>
  <c r="B154" i="1" l="1"/>
  <c r="C154" i="1"/>
  <c r="D154" i="1" s="1"/>
  <c r="F174" i="1"/>
  <c r="B163" i="1"/>
  <c r="F183" i="1"/>
  <c r="C163" i="1"/>
  <c r="D163" i="1" s="1"/>
  <c r="B152" i="1"/>
  <c r="F172" i="1"/>
  <c r="C152" i="1"/>
  <c r="D152" i="1" s="1"/>
  <c r="B162" i="1"/>
  <c r="C162" i="1"/>
  <c r="D162" i="1" s="1"/>
  <c r="F182" i="1"/>
  <c r="B161" i="1"/>
  <c r="C161" i="1"/>
  <c r="D161" i="1" s="1"/>
  <c r="F181" i="1"/>
  <c r="B147" i="1"/>
  <c r="F167" i="1"/>
  <c r="C147" i="1"/>
  <c r="D147" i="1" s="1"/>
  <c r="B158" i="1"/>
  <c r="C158" i="1"/>
  <c r="D158" i="1" s="1"/>
  <c r="F178" i="1"/>
  <c r="C160" i="4"/>
  <c r="F155" i="4"/>
  <c r="B151" i="1"/>
  <c r="F171" i="1"/>
  <c r="C151" i="1"/>
  <c r="D151" i="1" s="1"/>
  <c r="B165" i="1"/>
  <c r="C165" i="1"/>
  <c r="D165" i="1" s="1"/>
  <c r="F185" i="1"/>
  <c r="B159" i="1"/>
  <c r="F179" i="1"/>
  <c r="C159" i="1"/>
  <c r="D159" i="1" s="1"/>
  <c r="B146" i="1"/>
  <c r="C146" i="1"/>
  <c r="D146" i="1" s="1"/>
  <c r="F166" i="1"/>
  <c r="B156" i="1"/>
  <c r="F176" i="1"/>
  <c r="C156" i="1"/>
  <c r="D156" i="1" s="1"/>
  <c r="F46" i="4"/>
  <c r="C51" i="4"/>
  <c r="C152" i="4"/>
  <c r="F147" i="4"/>
  <c r="B155" i="1"/>
  <c r="F175" i="1"/>
  <c r="C155" i="1"/>
  <c r="D155" i="1" s="1"/>
  <c r="B148" i="1"/>
  <c r="F168" i="1"/>
  <c r="C148" i="1"/>
  <c r="D148" i="1" s="1"/>
  <c r="B157" i="1"/>
  <c r="C157" i="1"/>
  <c r="D157" i="1" s="1"/>
  <c r="F177" i="1"/>
  <c r="C156" i="4"/>
  <c r="F151" i="4"/>
  <c r="C164" i="4"/>
  <c r="F164" i="4" s="1"/>
  <c r="F159" i="4"/>
  <c r="B149" i="1"/>
  <c r="C149" i="1"/>
  <c r="D149" i="1" s="1"/>
  <c r="F169" i="1"/>
  <c r="B160" i="1"/>
  <c r="F180" i="1"/>
  <c r="C160" i="1"/>
  <c r="D160" i="1" s="1"/>
  <c r="C48" i="4"/>
  <c r="F43" i="4"/>
  <c r="B153" i="1"/>
  <c r="C153" i="1"/>
  <c r="D153" i="1" s="1"/>
  <c r="F173" i="1"/>
  <c r="C57" i="4"/>
  <c r="F52" i="4"/>
  <c r="C44" i="4"/>
  <c r="F39" i="4"/>
  <c r="C60" i="4"/>
  <c r="F55" i="4"/>
  <c r="B150" i="1"/>
  <c r="C150" i="1"/>
  <c r="D150" i="1" s="1"/>
  <c r="F170" i="1"/>
  <c r="B164" i="1"/>
  <c r="F184" i="1"/>
  <c r="C164" i="1"/>
  <c r="D164" i="1" s="1"/>
  <c r="B184" i="1" l="1"/>
  <c r="C184" i="1"/>
  <c r="D184" i="1" s="1"/>
  <c r="F204" i="1"/>
  <c r="C49" i="4"/>
  <c r="F44" i="4"/>
  <c r="B176" i="1"/>
  <c r="F196" i="1"/>
  <c r="C176" i="1"/>
  <c r="D176" i="1" s="1"/>
  <c r="B171" i="1"/>
  <c r="F191" i="1"/>
  <c r="C171" i="1"/>
  <c r="D171" i="1" s="1"/>
  <c r="B180" i="1"/>
  <c r="F200" i="1"/>
  <c r="C180" i="1"/>
  <c r="D180" i="1" s="1"/>
  <c r="C161" i="4"/>
  <c r="F161" i="4" s="1"/>
  <c r="F156" i="4"/>
  <c r="B175" i="1"/>
  <c r="F195" i="1"/>
  <c r="C175" i="1"/>
  <c r="D175" i="1" s="1"/>
  <c r="C56" i="4"/>
  <c r="F51" i="4"/>
  <c r="B178" i="1"/>
  <c r="C178" i="1"/>
  <c r="D178" i="1" s="1"/>
  <c r="F198" i="1"/>
  <c r="B167" i="1"/>
  <c r="F187" i="1"/>
  <c r="C167" i="1"/>
  <c r="D167" i="1" s="1"/>
  <c r="B170" i="1"/>
  <c r="C170" i="1"/>
  <c r="D170" i="1" s="1"/>
  <c r="F190" i="1"/>
  <c r="C65" i="4"/>
  <c r="F60" i="4"/>
  <c r="C62" i="4"/>
  <c r="F57" i="4"/>
  <c r="B177" i="1"/>
  <c r="C177" i="1"/>
  <c r="D177" i="1" s="1"/>
  <c r="F197" i="1"/>
  <c r="B168" i="1"/>
  <c r="F188" i="1"/>
  <c r="C168" i="1"/>
  <c r="D168" i="1" s="1"/>
  <c r="B166" i="1"/>
  <c r="C166" i="1"/>
  <c r="D166" i="1" s="1"/>
  <c r="F186" i="1"/>
  <c r="B179" i="1"/>
  <c r="F199" i="1"/>
  <c r="C179" i="1"/>
  <c r="D179" i="1" s="1"/>
  <c r="B182" i="1"/>
  <c r="F202" i="1"/>
  <c r="C182" i="1"/>
  <c r="D182" i="1" s="1"/>
  <c r="B172" i="1"/>
  <c r="F192" i="1"/>
  <c r="C172" i="1"/>
  <c r="D172" i="1" s="1"/>
  <c r="B173" i="1"/>
  <c r="C173" i="1"/>
  <c r="D173" i="1" s="1"/>
  <c r="F193" i="1"/>
  <c r="C53" i="4"/>
  <c r="F48" i="4"/>
  <c r="B169" i="1"/>
  <c r="C169" i="1"/>
  <c r="D169" i="1" s="1"/>
  <c r="F189" i="1"/>
  <c r="C165" i="4"/>
  <c r="F165" i="4" s="1"/>
  <c r="F160" i="4"/>
  <c r="B181" i="1"/>
  <c r="C181" i="1"/>
  <c r="D181" i="1" s="1"/>
  <c r="F201" i="1"/>
  <c r="B174" i="1"/>
  <c r="C174" i="1"/>
  <c r="D174" i="1" s="1"/>
  <c r="F194" i="1"/>
  <c r="C157" i="4"/>
  <c r="F152" i="4"/>
  <c r="B185" i="1"/>
  <c r="C185" i="1"/>
  <c r="D185" i="1" s="1"/>
  <c r="F205" i="1"/>
  <c r="B183" i="1"/>
  <c r="F203" i="1"/>
  <c r="C183" i="1"/>
  <c r="D183" i="1" s="1"/>
  <c r="F223" i="1" l="1"/>
  <c r="C203" i="1"/>
  <c r="D203" i="1" s="1"/>
  <c r="B203" i="1"/>
  <c r="B189" i="1"/>
  <c r="C189" i="1"/>
  <c r="D189" i="1" s="1"/>
  <c r="F209" i="1"/>
  <c r="C58" i="4"/>
  <c r="F53" i="4"/>
  <c r="F222" i="1"/>
  <c r="C202" i="1"/>
  <c r="D202" i="1" s="1"/>
  <c r="B202" i="1"/>
  <c r="F218" i="1"/>
  <c r="B198" i="1"/>
  <c r="C198" i="1"/>
  <c r="D198" i="1" s="1"/>
  <c r="C61" i="4"/>
  <c r="F56" i="4"/>
  <c r="B193" i="1"/>
  <c r="C193" i="1"/>
  <c r="D193" i="1" s="1"/>
  <c r="F213" i="1"/>
  <c r="B192" i="1"/>
  <c r="C192" i="1"/>
  <c r="D192" i="1" s="1"/>
  <c r="F212" i="1"/>
  <c r="B186" i="1"/>
  <c r="F206" i="1"/>
  <c r="C186" i="1"/>
  <c r="D186" i="1" s="1"/>
  <c r="B188" i="1"/>
  <c r="C188" i="1"/>
  <c r="D188" i="1" s="1"/>
  <c r="F208" i="1"/>
  <c r="C70" i="4"/>
  <c r="F65" i="4"/>
  <c r="C54" i="4"/>
  <c r="F49" i="4"/>
  <c r="F225" i="1"/>
  <c r="C205" i="1"/>
  <c r="D205" i="1" s="1"/>
  <c r="B205" i="1"/>
  <c r="B190" i="1"/>
  <c r="F210" i="1"/>
  <c r="C190" i="1"/>
  <c r="D190" i="1" s="1"/>
  <c r="B187" i="1"/>
  <c r="F207" i="1"/>
  <c r="C187" i="1"/>
  <c r="D187" i="1" s="1"/>
  <c r="F215" i="1"/>
  <c r="B195" i="1"/>
  <c r="C195" i="1"/>
  <c r="D195" i="1" s="1"/>
  <c r="F216" i="1"/>
  <c r="B196" i="1"/>
  <c r="C196" i="1"/>
  <c r="D196" i="1" s="1"/>
  <c r="F224" i="1"/>
  <c r="C204" i="1"/>
  <c r="D204" i="1" s="1"/>
  <c r="B204" i="1"/>
  <c r="F157" i="4"/>
  <c r="C162" i="4"/>
  <c r="F162" i="4" s="1"/>
  <c r="B194" i="1"/>
  <c r="F214" i="1"/>
  <c r="C194" i="1"/>
  <c r="D194" i="1" s="1"/>
  <c r="F221" i="1"/>
  <c r="B201" i="1"/>
  <c r="C201" i="1"/>
  <c r="D201" i="1" s="1"/>
  <c r="F219" i="1"/>
  <c r="B199" i="1"/>
  <c r="C199" i="1"/>
  <c r="D199" i="1" s="1"/>
  <c r="F217" i="1"/>
  <c r="B197" i="1"/>
  <c r="C197" i="1"/>
  <c r="D197" i="1" s="1"/>
  <c r="F62" i="4"/>
  <c r="C67" i="4"/>
  <c r="F220" i="1"/>
  <c r="B200" i="1"/>
  <c r="C200" i="1"/>
  <c r="D200" i="1" s="1"/>
  <c r="B191" i="1"/>
  <c r="F211" i="1"/>
  <c r="C191" i="1"/>
  <c r="D191" i="1" s="1"/>
  <c r="F231" i="1" l="1"/>
  <c r="C211" i="1"/>
  <c r="D211" i="1" s="1"/>
  <c r="B211" i="1"/>
  <c r="F240" i="1"/>
  <c r="C220" i="1"/>
  <c r="D220" i="1" s="1"/>
  <c r="B220" i="1"/>
  <c r="F239" i="1"/>
  <c r="C219" i="1"/>
  <c r="D219" i="1" s="1"/>
  <c r="B219" i="1"/>
  <c r="C72" i="4"/>
  <c r="F67" i="4"/>
  <c r="F237" i="1"/>
  <c r="C217" i="1"/>
  <c r="D217" i="1" s="1"/>
  <c r="B217" i="1"/>
  <c r="F241" i="1"/>
  <c r="C221" i="1"/>
  <c r="D221" i="1" s="1"/>
  <c r="B221" i="1"/>
  <c r="F235" i="1"/>
  <c r="C215" i="1"/>
  <c r="D215" i="1" s="1"/>
  <c r="B215" i="1"/>
  <c r="F232" i="1"/>
  <c r="C212" i="1"/>
  <c r="D212" i="1" s="1"/>
  <c r="B212" i="1"/>
  <c r="F238" i="1"/>
  <c r="C218" i="1"/>
  <c r="D218" i="1" s="1"/>
  <c r="B218" i="1"/>
  <c r="F229" i="1"/>
  <c r="C209" i="1"/>
  <c r="D209" i="1" s="1"/>
  <c r="B209" i="1"/>
  <c r="F236" i="1"/>
  <c r="C216" i="1"/>
  <c r="D216" i="1" s="1"/>
  <c r="B216" i="1"/>
  <c r="F230" i="1"/>
  <c r="C210" i="1"/>
  <c r="D210" i="1" s="1"/>
  <c r="B210" i="1"/>
  <c r="F245" i="1"/>
  <c r="C225" i="1"/>
  <c r="D225" i="1" s="1"/>
  <c r="B225" i="1"/>
  <c r="F70" i="4"/>
  <c r="C75" i="4"/>
  <c r="C66" i="4"/>
  <c r="F61" i="4"/>
  <c r="F242" i="1"/>
  <c r="C222" i="1"/>
  <c r="D222" i="1" s="1"/>
  <c r="B222" i="1"/>
  <c r="F234" i="1"/>
  <c r="C214" i="1"/>
  <c r="D214" i="1" s="1"/>
  <c r="B214" i="1"/>
  <c r="F244" i="1"/>
  <c r="C224" i="1"/>
  <c r="D224" i="1" s="1"/>
  <c r="B224" i="1"/>
  <c r="F227" i="1"/>
  <c r="C207" i="1"/>
  <c r="D207" i="1" s="1"/>
  <c r="B207" i="1"/>
  <c r="F228" i="1"/>
  <c r="C208" i="1"/>
  <c r="D208" i="1" s="1"/>
  <c r="B208" i="1"/>
  <c r="F226" i="1"/>
  <c r="C206" i="1"/>
  <c r="D206" i="1" s="1"/>
  <c r="B206" i="1"/>
  <c r="F243" i="1"/>
  <c r="C223" i="1"/>
  <c r="D223" i="1" s="1"/>
  <c r="B223" i="1"/>
  <c r="F54" i="4"/>
  <c r="C59" i="4"/>
  <c r="F233" i="1"/>
  <c r="C213" i="1"/>
  <c r="D213" i="1" s="1"/>
  <c r="B213" i="1"/>
  <c r="F58" i="4"/>
  <c r="C63" i="4"/>
  <c r="F264" i="1" l="1"/>
  <c r="C244" i="1"/>
  <c r="D244" i="1" s="1"/>
  <c r="B244" i="1"/>
  <c r="C80" i="4"/>
  <c r="F75" i="4"/>
  <c r="F265" i="1"/>
  <c r="C245" i="1"/>
  <c r="D245" i="1" s="1"/>
  <c r="B245" i="1"/>
  <c r="C238" i="1"/>
  <c r="D238" i="1" s="1"/>
  <c r="F258" i="1"/>
  <c r="B238" i="1"/>
  <c r="F247" i="1"/>
  <c r="C227" i="1"/>
  <c r="D227" i="1" s="1"/>
  <c r="B227" i="1"/>
  <c r="F66" i="4"/>
  <c r="C71" i="4"/>
  <c r="F249" i="1"/>
  <c r="C229" i="1"/>
  <c r="D229" i="1" s="1"/>
  <c r="B229" i="1"/>
  <c r="F252" i="1"/>
  <c r="C232" i="1"/>
  <c r="D232" i="1" s="1"/>
  <c r="B232" i="1"/>
  <c r="C77" i="4"/>
  <c r="F72" i="4"/>
  <c r="C64" i="4"/>
  <c r="F59" i="4"/>
  <c r="F263" i="1"/>
  <c r="C243" i="1"/>
  <c r="D243" i="1" s="1"/>
  <c r="B243" i="1"/>
  <c r="F261" i="1"/>
  <c r="C241" i="1"/>
  <c r="D241" i="1" s="1"/>
  <c r="B241" i="1"/>
  <c r="F259" i="1"/>
  <c r="C239" i="1"/>
  <c r="D239" i="1" s="1"/>
  <c r="B239" i="1"/>
  <c r="F248" i="1"/>
  <c r="C228" i="1"/>
  <c r="D228" i="1" s="1"/>
  <c r="B228" i="1"/>
  <c r="F262" i="1"/>
  <c r="C242" i="1"/>
  <c r="D242" i="1" s="1"/>
  <c r="B242" i="1"/>
  <c r="F256" i="1"/>
  <c r="C236" i="1"/>
  <c r="D236" i="1" s="1"/>
  <c r="B236" i="1"/>
  <c r="F251" i="1"/>
  <c r="C231" i="1"/>
  <c r="D231" i="1" s="1"/>
  <c r="B231" i="1"/>
  <c r="C68" i="4"/>
  <c r="F63" i="4"/>
  <c r="F255" i="1"/>
  <c r="C235" i="1"/>
  <c r="D235" i="1" s="1"/>
  <c r="B235" i="1"/>
  <c r="F253" i="1"/>
  <c r="C233" i="1"/>
  <c r="D233" i="1" s="1"/>
  <c r="B233" i="1"/>
  <c r="F246" i="1"/>
  <c r="C226" i="1"/>
  <c r="D226" i="1" s="1"/>
  <c r="B226" i="1"/>
  <c r="C234" i="1"/>
  <c r="D234" i="1" s="1"/>
  <c r="F254" i="1"/>
  <c r="B234" i="1"/>
  <c r="C230" i="1"/>
  <c r="D230" i="1" s="1"/>
  <c r="F250" i="1"/>
  <c r="B230" i="1"/>
  <c r="F257" i="1"/>
  <c r="C237" i="1"/>
  <c r="D237" i="1" s="1"/>
  <c r="B237" i="1"/>
  <c r="F260" i="1"/>
  <c r="C240" i="1"/>
  <c r="D240" i="1" s="1"/>
  <c r="B240" i="1"/>
  <c r="C73" i="4" l="1"/>
  <c r="F68" i="4"/>
  <c r="F279" i="1"/>
  <c r="B259" i="1"/>
  <c r="C259" i="1"/>
  <c r="D259" i="1" s="1"/>
  <c r="C69" i="4"/>
  <c r="F64" i="4"/>
  <c r="C76" i="4"/>
  <c r="F71" i="4"/>
  <c r="F267" i="1"/>
  <c r="C247" i="1"/>
  <c r="D247" i="1" s="1"/>
  <c r="B247" i="1"/>
  <c r="B258" i="1"/>
  <c r="F278" i="1"/>
  <c r="C258" i="1"/>
  <c r="D258" i="1" s="1"/>
  <c r="F285" i="1"/>
  <c r="B265" i="1"/>
  <c r="C265" i="1"/>
  <c r="D265" i="1" s="1"/>
  <c r="B250" i="1"/>
  <c r="F270" i="1"/>
  <c r="C250" i="1"/>
  <c r="D250" i="1" s="1"/>
  <c r="B262" i="1"/>
  <c r="F282" i="1"/>
  <c r="C262" i="1"/>
  <c r="D262" i="1" s="1"/>
  <c r="F281" i="1"/>
  <c r="B261" i="1"/>
  <c r="C261" i="1"/>
  <c r="D261" i="1" s="1"/>
  <c r="B257" i="1"/>
  <c r="F277" i="1"/>
  <c r="C257" i="1"/>
  <c r="D257" i="1" s="1"/>
  <c r="B254" i="1"/>
  <c r="F274" i="1"/>
  <c r="C254" i="1"/>
  <c r="D254" i="1" s="1"/>
  <c r="F266" i="1"/>
  <c r="C246" i="1"/>
  <c r="D246" i="1" s="1"/>
  <c r="B246" i="1"/>
  <c r="B255" i="1"/>
  <c r="F275" i="1"/>
  <c r="C255" i="1"/>
  <c r="D255" i="1" s="1"/>
  <c r="B252" i="1"/>
  <c r="F272" i="1"/>
  <c r="C252" i="1"/>
  <c r="D252" i="1" s="1"/>
  <c r="H15" i="3"/>
  <c r="AD15" i="3" s="1"/>
  <c r="H19" i="3"/>
  <c r="AD19" i="3" s="1"/>
  <c r="H11" i="3"/>
  <c r="AD11" i="3" s="1"/>
  <c r="F284" i="1"/>
  <c r="B264" i="1"/>
  <c r="C264" i="1"/>
  <c r="D264" i="1" s="1"/>
  <c r="F280" i="1"/>
  <c r="B260" i="1"/>
  <c r="C260" i="1"/>
  <c r="D260" i="1" s="1"/>
  <c r="B253" i="1"/>
  <c r="F273" i="1"/>
  <c r="C253" i="1"/>
  <c r="D253" i="1" s="1"/>
  <c r="B251" i="1"/>
  <c r="F271" i="1"/>
  <c r="C251" i="1"/>
  <c r="D251" i="1" s="1"/>
  <c r="B256" i="1"/>
  <c r="F276" i="1"/>
  <c r="C256" i="1"/>
  <c r="D256" i="1" s="1"/>
  <c r="B248" i="1"/>
  <c r="F268" i="1"/>
  <c r="C248" i="1"/>
  <c r="D248" i="1" s="1"/>
  <c r="F283" i="1"/>
  <c r="B263" i="1"/>
  <c r="C263" i="1"/>
  <c r="D263" i="1" s="1"/>
  <c r="C82" i="4"/>
  <c r="F77" i="4"/>
  <c r="B249" i="1"/>
  <c r="F269" i="1"/>
  <c r="C249" i="1"/>
  <c r="D249" i="1" s="1"/>
  <c r="H3" i="3"/>
  <c r="AD3" i="3" s="1"/>
  <c r="H7" i="3"/>
  <c r="AD7" i="3" s="1"/>
  <c r="C85" i="4"/>
  <c r="F80" i="4"/>
  <c r="B283" i="1" l="1"/>
  <c r="F303" i="1"/>
  <c r="C283" i="1"/>
  <c r="D283" i="1" s="1"/>
  <c r="B281" i="1"/>
  <c r="C281" i="1"/>
  <c r="D281" i="1" s="1"/>
  <c r="F301" i="1"/>
  <c r="F287" i="1"/>
  <c r="B267" i="1"/>
  <c r="C267" i="1"/>
  <c r="D267" i="1" s="1"/>
  <c r="F82" i="4"/>
  <c r="C87" i="4"/>
  <c r="F296" i="1"/>
  <c r="C276" i="1"/>
  <c r="D276" i="1" s="1"/>
  <c r="B276" i="1"/>
  <c r="C273" i="1"/>
  <c r="D273" i="1" s="1"/>
  <c r="F293" i="1"/>
  <c r="B273" i="1"/>
  <c r="B280" i="1"/>
  <c r="F300" i="1"/>
  <c r="C280" i="1"/>
  <c r="D280" i="1" s="1"/>
  <c r="C274" i="1"/>
  <c r="D274" i="1" s="1"/>
  <c r="B274" i="1"/>
  <c r="F294" i="1"/>
  <c r="C270" i="1"/>
  <c r="D270" i="1" s="1"/>
  <c r="B270" i="1"/>
  <c r="F290" i="1"/>
  <c r="B285" i="1"/>
  <c r="C285" i="1"/>
  <c r="D285" i="1" s="1"/>
  <c r="F305" i="1"/>
  <c r="B279" i="1"/>
  <c r="F299" i="1"/>
  <c r="C279" i="1"/>
  <c r="D279" i="1" s="1"/>
  <c r="C90" i="4"/>
  <c r="F85" i="4"/>
  <c r="F288" i="1"/>
  <c r="B268" i="1"/>
  <c r="C268" i="1"/>
  <c r="D268" i="1" s="1"/>
  <c r="F291" i="1"/>
  <c r="C271" i="1"/>
  <c r="D271" i="1" s="1"/>
  <c r="B271" i="1"/>
  <c r="B284" i="1"/>
  <c r="F304" i="1"/>
  <c r="C284" i="1"/>
  <c r="D284" i="1" s="1"/>
  <c r="B282" i="1"/>
  <c r="C282" i="1"/>
  <c r="D282" i="1" s="1"/>
  <c r="F302" i="1"/>
  <c r="C81" i="4"/>
  <c r="F76" i="4"/>
  <c r="C74" i="4"/>
  <c r="F69" i="4"/>
  <c r="C78" i="4"/>
  <c r="F73" i="4"/>
  <c r="F289" i="1"/>
  <c r="B269" i="1"/>
  <c r="C269" i="1"/>
  <c r="D269" i="1" s="1"/>
  <c r="F292" i="1"/>
  <c r="C272" i="1"/>
  <c r="D272" i="1" s="1"/>
  <c r="B272" i="1"/>
  <c r="F295" i="1"/>
  <c r="C275" i="1"/>
  <c r="D275" i="1" s="1"/>
  <c r="B275" i="1"/>
  <c r="B266" i="1"/>
  <c r="F286" i="1"/>
  <c r="C266" i="1"/>
  <c r="D266" i="1" s="1"/>
  <c r="C277" i="1"/>
  <c r="D277" i="1" s="1"/>
  <c r="F297" i="1"/>
  <c r="B277" i="1"/>
  <c r="C278" i="1"/>
  <c r="D278" i="1" s="1"/>
  <c r="B278" i="1"/>
  <c r="F298" i="1"/>
  <c r="B293" i="1" l="1"/>
  <c r="C293" i="1"/>
  <c r="D293" i="1" s="1"/>
  <c r="F313" i="1"/>
  <c r="B296" i="1"/>
  <c r="F316" i="1"/>
  <c r="C296" i="1"/>
  <c r="D296" i="1" s="1"/>
  <c r="B286" i="1"/>
  <c r="C286" i="1"/>
  <c r="D286" i="1" s="1"/>
  <c r="F306" i="1"/>
  <c r="B295" i="1"/>
  <c r="F315" i="1"/>
  <c r="C295" i="1"/>
  <c r="D295" i="1" s="1"/>
  <c r="C86" i="4"/>
  <c r="F81" i="4"/>
  <c r="B288" i="1"/>
  <c r="F308" i="1"/>
  <c r="C288" i="1"/>
  <c r="D288" i="1" s="1"/>
  <c r="B294" i="1"/>
  <c r="C294" i="1"/>
  <c r="D294" i="1" s="1"/>
  <c r="F314" i="1"/>
  <c r="B300" i="1"/>
  <c r="F320" i="1"/>
  <c r="C300" i="1"/>
  <c r="D300" i="1" s="1"/>
  <c r="C92" i="4"/>
  <c r="F87" i="4"/>
  <c r="B287" i="1"/>
  <c r="F307" i="1"/>
  <c r="C287" i="1"/>
  <c r="D287" i="1" s="1"/>
  <c r="B289" i="1"/>
  <c r="C289" i="1"/>
  <c r="D289" i="1" s="1"/>
  <c r="F309" i="1"/>
  <c r="B302" i="1"/>
  <c r="F322" i="1"/>
  <c r="C302" i="1"/>
  <c r="D302" i="1" s="1"/>
  <c r="B304" i="1"/>
  <c r="F324" i="1"/>
  <c r="C304" i="1"/>
  <c r="D304" i="1" s="1"/>
  <c r="B291" i="1"/>
  <c r="F311" i="1"/>
  <c r="C291" i="1"/>
  <c r="D291" i="1" s="1"/>
  <c r="B299" i="1"/>
  <c r="F319" i="1"/>
  <c r="C299" i="1"/>
  <c r="D299" i="1" s="1"/>
  <c r="B290" i="1"/>
  <c r="F310" i="1"/>
  <c r="C290" i="1"/>
  <c r="D290" i="1" s="1"/>
  <c r="B301" i="1"/>
  <c r="F321" i="1"/>
  <c r="C301" i="1"/>
  <c r="D301" i="1" s="1"/>
  <c r="B303" i="1"/>
  <c r="F323" i="1"/>
  <c r="C303" i="1"/>
  <c r="D303" i="1" s="1"/>
  <c r="F78" i="4"/>
  <c r="C83" i="4"/>
  <c r="B298" i="1"/>
  <c r="C298" i="1"/>
  <c r="D298" i="1" s="1"/>
  <c r="F318" i="1"/>
  <c r="B297" i="1"/>
  <c r="C297" i="1"/>
  <c r="D297" i="1" s="1"/>
  <c r="F317" i="1"/>
  <c r="B292" i="1"/>
  <c r="F312" i="1"/>
  <c r="C292" i="1"/>
  <c r="D292" i="1" s="1"/>
  <c r="F74" i="4"/>
  <c r="C79" i="4"/>
  <c r="F90" i="4"/>
  <c r="C95" i="4"/>
  <c r="H17" i="3"/>
  <c r="AD17" i="3" s="1"/>
  <c r="B305" i="1"/>
  <c r="F325" i="1"/>
  <c r="C305" i="1"/>
  <c r="D305" i="1" s="1"/>
  <c r="C100" i="4" l="1"/>
  <c r="F95" i="4"/>
  <c r="B312" i="1"/>
  <c r="C312" i="1"/>
  <c r="D312" i="1" s="1"/>
  <c r="C88" i="4"/>
  <c r="F83" i="4"/>
  <c r="B320" i="1"/>
  <c r="C320" i="1"/>
  <c r="D320" i="1" s="1"/>
  <c r="B308" i="1"/>
  <c r="C308" i="1"/>
  <c r="D308" i="1" s="1"/>
  <c r="C84" i="4"/>
  <c r="F79" i="4"/>
  <c r="B318" i="1"/>
  <c r="C318" i="1"/>
  <c r="D318" i="1" s="1"/>
  <c r="B310" i="1"/>
  <c r="C310" i="1"/>
  <c r="D310" i="1" s="1"/>
  <c r="B322" i="1"/>
  <c r="C322" i="1"/>
  <c r="D322" i="1" s="1"/>
  <c r="H5" i="3"/>
  <c r="AD5" i="3" s="1"/>
  <c r="H13" i="3"/>
  <c r="AD13" i="3" s="1"/>
  <c r="B315" i="1"/>
  <c r="C315" i="1"/>
  <c r="D315" i="1" s="1"/>
  <c r="B313" i="1"/>
  <c r="C313" i="1"/>
  <c r="D313" i="1" s="1"/>
  <c r="B325" i="1"/>
  <c r="C325" i="1"/>
  <c r="D325" i="1" s="1"/>
  <c r="H9" i="3"/>
  <c r="AD9" i="3" s="1"/>
  <c r="B317" i="1"/>
  <c r="C317" i="1"/>
  <c r="D317" i="1" s="1"/>
  <c r="B321" i="1"/>
  <c r="C321" i="1"/>
  <c r="D321" i="1" s="1"/>
  <c r="B324" i="1"/>
  <c r="C324" i="1"/>
  <c r="D324" i="1" s="1"/>
  <c r="H16" i="3"/>
  <c r="AD16" i="3" s="1"/>
  <c r="H8" i="3"/>
  <c r="AD8" i="3" s="1"/>
  <c r="H20" i="3"/>
  <c r="AD20" i="3" s="1"/>
  <c r="H21" i="3"/>
  <c r="AD21" i="3" s="1"/>
  <c r="C97" i="4"/>
  <c r="F92" i="4"/>
  <c r="B314" i="1"/>
  <c r="C314" i="1"/>
  <c r="D314" i="1" s="1"/>
  <c r="B323" i="1"/>
  <c r="C323" i="1"/>
  <c r="D323" i="1" s="1"/>
  <c r="B319" i="1"/>
  <c r="C319" i="1"/>
  <c r="D319" i="1" s="1"/>
  <c r="B311" i="1"/>
  <c r="C311" i="1"/>
  <c r="D311" i="1" s="1"/>
  <c r="H4" i="3"/>
  <c r="AD4" i="3" s="1"/>
  <c r="H12" i="3"/>
  <c r="AD12" i="3" s="1"/>
  <c r="B309" i="1"/>
  <c r="C309" i="1"/>
  <c r="D309" i="1" s="1"/>
  <c r="B307" i="1"/>
  <c r="C307" i="1"/>
  <c r="D307" i="1" s="1"/>
  <c r="F86" i="4"/>
  <c r="C91" i="4"/>
  <c r="B306" i="1"/>
  <c r="C306" i="1"/>
  <c r="D306" i="1" s="1"/>
  <c r="B316" i="1"/>
  <c r="C316" i="1"/>
  <c r="D316" i="1" s="1"/>
  <c r="C96" i="4" l="1"/>
  <c r="F91" i="4"/>
  <c r="C89" i="4"/>
  <c r="F84" i="4"/>
  <c r="C102" i="4"/>
  <c r="F97" i="4"/>
  <c r="C93" i="4"/>
  <c r="F88" i="4"/>
  <c r="C105" i="4"/>
  <c r="F100" i="4"/>
  <c r="C98" i="4" l="1"/>
  <c r="F93" i="4"/>
  <c r="C94" i="4"/>
  <c r="F89" i="4"/>
  <c r="C110" i="4"/>
  <c r="F110" i="4" s="1"/>
  <c r="F105" i="4"/>
  <c r="F102" i="4"/>
  <c r="C107" i="4"/>
  <c r="F107" i="4" s="1"/>
  <c r="C101" i="4"/>
  <c r="F96" i="4"/>
  <c r="F94" i="4" l="1"/>
  <c r="C99" i="4"/>
  <c r="C106" i="4"/>
  <c r="F106" i="4" s="1"/>
  <c r="F101" i="4"/>
  <c r="I11" i="3"/>
  <c r="AE11" i="3" s="1"/>
  <c r="I17" i="3"/>
  <c r="AE17" i="3" s="1"/>
  <c r="I16" i="3"/>
  <c r="AE16" i="3" s="1"/>
  <c r="I19" i="3"/>
  <c r="AE19" i="3" s="1"/>
  <c r="I20" i="3"/>
  <c r="AE20" i="3" s="1"/>
  <c r="I13" i="3"/>
  <c r="AE13" i="3" s="1"/>
  <c r="I21" i="3"/>
  <c r="AE21" i="3" s="1"/>
  <c r="I9" i="3"/>
  <c r="AE9" i="3" s="1"/>
  <c r="I7" i="3"/>
  <c r="AE7" i="3" s="1"/>
  <c r="I5" i="3"/>
  <c r="AE5" i="3" s="1"/>
  <c r="I15" i="3"/>
  <c r="AE15" i="3" s="1"/>
  <c r="I3" i="3"/>
  <c r="AE3" i="3" s="1"/>
  <c r="F98" i="4"/>
  <c r="C103" i="4"/>
  <c r="C108" i="4" l="1"/>
  <c r="F108" i="4" s="1"/>
  <c r="F103" i="4"/>
  <c r="I12" i="3"/>
  <c r="AE12" i="3" s="1"/>
  <c r="C104" i="4"/>
  <c r="F99" i="4"/>
  <c r="I8" i="3" l="1"/>
  <c r="AE8" i="3" s="1"/>
  <c r="I4" i="3"/>
  <c r="AE4" i="3" s="1"/>
  <c r="R13" i="3"/>
  <c r="S9" i="3"/>
  <c r="J5" i="3"/>
  <c r="AF5" i="3" s="1"/>
  <c r="C109" i="4"/>
  <c r="F109" i="4" s="1"/>
  <c r="F104" i="4"/>
  <c r="Q12" i="3" s="1"/>
  <c r="AG12" i="3" s="1"/>
  <c r="Z11" i="3"/>
  <c r="AK11" i="3" s="1"/>
  <c r="S5" i="3"/>
  <c r="Q18" i="3"/>
  <c r="AG18" i="3" s="1"/>
  <c r="Y11" i="3"/>
  <c r="AJ11" i="3" s="1"/>
  <c r="R14" i="3"/>
  <c r="Z15" i="3"/>
  <c r="Y14" i="3"/>
  <c r="AJ14" i="3" s="1"/>
  <c r="J2" i="3"/>
  <c r="AF2" i="3" s="1"/>
  <c r="AA7" i="3"/>
  <c r="S11" i="3"/>
  <c r="AC9" i="3"/>
  <c r="AB17" i="3"/>
  <c r="Z9" i="3"/>
  <c r="Y6" i="3"/>
  <c r="AJ6" i="3" s="1"/>
  <c r="Q13" i="3"/>
  <c r="AG13" i="3" s="1"/>
  <c r="J13" i="3"/>
  <c r="AF13" i="3" s="1"/>
  <c r="AB16" i="3"/>
  <c r="AB4" i="3"/>
  <c r="AC13" i="3"/>
  <c r="AA18" i="3"/>
  <c r="J17" i="3"/>
  <c r="AF17" i="3" s="1"/>
  <c r="AA3" i="3"/>
  <c r="J4" i="3"/>
  <c r="AF4" i="3" s="1"/>
  <c r="AC11" i="3"/>
  <c r="AA15" i="3"/>
  <c r="AB6" i="3"/>
  <c r="R15" i="3"/>
  <c r="Y7" i="3"/>
  <c r="AJ7" i="3" s="1"/>
  <c r="AA19" i="3"/>
  <c r="S19" i="3"/>
  <c r="J3" i="3"/>
  <c r="AF3" i="3" s="1"/>
  <c r="AC15" i="3"/>
  <c r="AB9" i="3"/>
  <c r="Z18" i="3"/>
  <c r="S21" i="3"/>
  <c r="R18" i="3"/>
  <c r="AH18" i="3" s="1"/>
  <c r="S13" i="3"/>
  <c r="AC4" i="3"/>
  <c r="S14" i="3"/>
  <c r="J6" i="3"/>
  <c r="AF6" i="3" s="1"/>
  <c r="AC20" i="3"/>
  <c r="Q2" i="3"/>
  <c r="AG2" i="3" s="1"/>
  <c r="AB12" i="3"/>
  <c r="Y21" i="3"/>
  <c r="AJ21" i="3" s="1"/>
  <c r="AB11" i="3"/>
  <c r="S10" i="3"/>
  <c r="Z3" i="3"/>
  <c r="AC17" i="3"/>
  <c r="AA10" i="3"/>
  <c r="AA17" i="3"/>
  <c r="AA20" i="3"/>
  <c r="Z19" i="3"/>
  <c r="Q8" i="3"/>
  <c r="AG8" i="3" s="1"/>
  <c r="Z2" i="3"/>
  <c r="Y16" i="3"/>
  <c r="AJ16" i="3" s="1"/>
  <c r="S7" i="3"/>
  <c r="Y17" i="3"/>
  <c r="AJ17" i="3" s="1"/>
  <c r="R16" i="3"/>
  <c r="J16" i="3"/>
  <c r="AF16" i="3" s="1"/>
  <c r="AB21" i="3"/>
  <c r="S18" i="3"/>
  <c r="AI18" i="3" s="1"/>
  <c r="AB13" i="3"/>
  <c r="Q19" i="3"/>
  <c r="AG19" i="3" s="1"/>
  <c r="R5" i="3"/>
  <c r="J321" i="1" l="1"/>
  <c r="J301" i="1"/>
  <c r="J281" i="1"/>
  <c r="J261" i="1"/>
  <c r="J241" i="1"/>
  <c r="J221" i="1"/>
  <c r="J201" i="1"/>
  <c r="J181" i="1"/>
  <c r="J161" i="1"/>
  <c r="J141" i="1"/>
  <c r="J121" i="1"/>
  <c r="J101" i="1"/>
  <c r="J21" i="1"/>
  <c r="J41" i="1"/>
  <c r="J81" i="1"/>
  <c r="J61" i="1"/>
  <c r="AH13" i="3"/>
  <c r="S4" i="3"/>
  <c r="AB20" i="3"/>
  <c r="Y20" i="3"/>
  <c r="AJ20" i="3" s="1"/>
  <c r="J7" i="3"/>
  <c r="AF7" i="3" s="1"/>
  <c r="Y4" i="3"/>
  <c r="AJ4" i="3" s="1"/>
  <c r="Z4" i="3"/>
  <c r="AK4" i="3" s="1"/>
  <c r="Q21" i="3"/>
  <c r="AG21" i="3" s="1"/>
  <c r="AB19" i="3"/>
  <c r="Q4" i="3"/>
  <c r="AG4" i="3" s="1"/>
  <c r="Y2" i="3"/>
  <c r="AJ2" i="3" s="1"/>
  <c r="AK2" i="3" s="1"/>
  <c r="S6" i="3"/>
  <c r="Q17" i="3"/>
  <c r="AG17" i="3" s="1"/>
  <c r="Y8" i="3"/>
  <c r="AJ8" i="3" s="1"/>
  <c r="R21" i="3"/>
  <c r="AH21" i="3" s="1"/>
  <c r="K310" i="1"/>
  <c r="K290" i="1"/>
  <c r="K250" i="1"/>
  <c r="K270" i="1"/>
  <c r="K230" i="1"/>
  <c r="K190" i="1"/>
  <c r="K170" i="1"/>
  <c r="K150" i="1"/>
  <c r="K130" i="1"/>
  <c r="K110" i="1"/>
  <c r="K210" i="1"/>
  <c r="K90" i="1"/>
  <c r="K70" i="1"/>
  <c r="K30" i="1"/>
  <c r="K50" i="1"/>
  <c r="K10" i="1"/>
  <c r="AI13" i="3"/>
  <c r="J324" i="1"/>
  <c r="J304" i="1"/>
  <c r="J284" i="1"/>
  <c r="J264" i="1"/>
  <c r="J244" i="1"/>
  <c r="J224" i="1"/>
  <c r="J204" i="1"/>
  <c r="J104" i="1"/>
  <c r="J164" i="1"/>
  <c r="J124" i="1"/>
  <c r="J184" i="1"/>
  <c r="J144" i="1"/>
  <c r="J44" i="1"/>
  <c r="J84" i="1"/>
  <c r="J64" i="1"/>
  <c r="J24" i="1"/>
  <c r="R9" i="3"/>
  <c r="J9" i="3"/>
  <c r="AF9" i="3" s="1"/>
  <c r="Y3" i="3"/>
  <c r="AJ3" i="3" s="1"/>
  <c r="AA8" i="3"/>
  <c r="S17" i="3"/>
  <c r="Q9" i="3"/>
  <c r="AG9" i="3" s="1"/>
  <c r="AB14" i="3"/>
  <c r="J18" i="3"/>
  <c r="AF18" i="3" s="1"/>
  <c r="Y12" i="3"/>
  <c r="AJ12" i="3" s="1"/>
  <c r="AA16" i="3"/>
  <c r="J15" i="3"/>
  <c r="AF15" i="3" s="1"/>
  <c r="Z16" i="3"/>
  <c r="AK16" i="3" s="1"/>
  <c r="S16" i="3"/>
  <c r="Z6" i="3"/>
  <c r="AK6" i="3" s="1"/>
  <c r="J307" i="1"/>
  <c r="J287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J323" i="1"/>
  <c r="J303" i="1"/>
  <c r="J283" i="1"/>
  <c r="J263" i="1"/>
  <c r="J243" i="1"/>
  <c r="J223" i="1"/>
  <c r="J203" i="1"/>
  <c r="J183" i="1"/>
  <c r="J163" i="1"/>
  <c r="J143" i="1"/>
  <c r="J123" i="1"/>
  <c r="J103" i="1"/>
  <c r="J83" i="1"/>
  <c r="J63" i="1"/>
  <c r="J23" i="1"/>
  <c r="J43" i="1"/>
  <c r="J306" i="1"/>
  <c r="J286" i="1"/>
  <c r="J246" i="1"/>
  <c r="J226" i="1"/>
  <c r="J206" i="1"/>
  <c r="J266" i="1"/>
  <c r="J186" i="1"/>
  <c r="J166" i="1"/>
  <c r="J146" i="1"/>
  <c r="J126" i="1"/>
  <c r="J106" i="1"/>
  <c r="J6" i="1"/>
  <c r="J26" i="1"/>
  <c r="J86" i="1"/>
  <c r="J66" i="1"/>
  <c r="J46" i="1"/>
  <c r="AC6" i="3"/>
  <c r="Z17" i="3"/>
  <c r="AK17" i="3" s="1"/>
  <c r="AL17" i="3" s="1"/>
  <c r="AM17" i="3" s="1"/>
  <c r="AN17" i="3" s="1"/>
  <c r="R12" i="3"/>
  <c r="AH12" i="3" s="1"/>
  <c r="Y10" i="3"/>
  <c r="AJ10" i="3" s="1"/>
  <c r="Q15" i="3"/>
  <c r="AG15" i="3" s="1"/>
  <c r="Y5" i="3"/>
  <c r="AJ5" i="3" s="1"/>
  <c r="R19" i="3"/>
  <c r="AH19" i="3" s="1"/>
  <c r="AI19" i="3" s="1"/>
  <c r="J14" i="3"/>
  <c r="AF14" i="3" s="1"/>
  <c r="AB3" i="3"/>
  <c r="Z14" i="3"/>
  <c r="AK14" i="3" s="1"/>
  <c r="J12" i="3"/>
  <c r="AF12" i="3" s="1"/>
  <c r="R11" i="3"/>
  <c r="S15" i="3"/>
  <c r="S2" i="3"/>
  <c r="Q16" i="3"/>
  <c r="AG16" i="3" s="1"/>
  <c r="AH16" i="3" s="1"/>
  <c r="AC12" i="3"/>
  <c r="AB18" i="3"/>
  <c r="Z20" i="3"/>
  <c r="AK20" i="3" s="1"/>
  <c r="Y13" i="3"/>
  <c r="AJ13" i="3" s="1"/>
  <c r="Z21" i="3"/>
  <c r="AK21" i="3" s="1"/>
  <c r="AC16" i="3"/>
  <c r="R6" i="3"/>
  <c r="R17" i="3"/>
  <c r="AH17" i="3" s="1"/>
  <c r="Q20" i="3"/>
  <c r="AG20" i="3" s="1"/>
  <c r="Y19" i="3"/>
  <c r="AJ19" i="3" s="1"/>
  <c r="AK19" i="3" s="1"/>
  <c r="AL19" i="3" s="1"/>
  <c r="S12" i="3"/>
  <c r="AI12" i="3" s="1"/>
  <c r="AA13" i="3"/>
  <c r="Z13" i="3"/>
  <c r="AK13" i="3" s="1"/>
  <c r="R20" i="3"/>
  <c r="AH20" i="3" s="1"/>
  <c r="J20" i="3"/>
  <c r="AF20" i="3" s="1"/>
  <c r="Y18" i="3"/>
  <c r="AJ18" i="3" s="1"/>
  <c r="AK18" i="3" s="1"/>
  <c r="AL18" i="3" s="1"/>
  <c r="J8" i="3"/>
  <c r="AF8" i="3" s="1"/>
  <c r="AC14" i="3"/>
  <c r="AA5" i="3"/>
  <c r="Q10" i="3"/>
  <c r="AG10" i="3" s="1"/>
  <c r="R7" i="3"/>
  <c r="Z8" i="3"/>
  <c r="AK8" i="3" s="1"/>
  <c r="Q6" i="3"/>
  <c r="AG6" i="3" s="1"/>
  <c r="J10" i="3"/>
  <c r="AF10" i="3" s="1"/>
  <c r="AB8" i="3"/>
  <c r="R8" i="3"/>
  <c r="AH8" i="3" s="1"/>
  <c r="Z10" i="3"/>
  <c r="AK10" i="3" s="1"/>
  <c r="AL10" i="3" s="1"/>
  <c r="AA2" i="3"/>
  <c r="J19" i="3"/>
  <c r="AF19" i="3" s="1"/>
  <c r="AA9" i="3"/>
  <c r="AA14" i="3"/>
  <c r="AL14" i="3" s="1"/>
  <c r="AB15" i="3"/>
  <c r="AA12" i="3"/>
  <c r="S20" i="3"/>
  <c r="AI20" i="3" s="1"/>
  <c r="J11" i="3"/>
  <c r="AF11" i="3" s="1"/>
  <c r="Y15" i="3"/>
  <c r="AJ15" i="3" s="1"/>
  <c r="AK15" i="3" s="1"/>
  <c r="AL15" i="3" s="1"/>
  <c r="AB7" i="3"/>
  <c r="AC18" i="3"/>
  <c r="Q7" i="3"/>
  <c r="AG7" i="3" s="1"/>
  <c r="AC5" i="3"/>
  <c r="R2" i="3"/>
  <c r="AH2" i="3" s="1"/>
  <c r="Z7" i="3"/>
  <c r="AK7" i="3" s="1"/>
  <c r="AL7" i="3" s="1"/>
  <c r="AC21" i="3"/>
  <c r="Z12" i="3"/>
  <c r="AK12" i="3" s="1"/>
  <c r="AC2" i="3"/>
  <c r="AB2" i="3"/>
  <c r="J319" i="1"/>
  <c r="J299" i="1"/>
  <c r="J279" i="1"/>
  <c r="J259" i="1"/>
  <c r="J239" i="1"/>
  <c r="J219" i="1"/>
  <c r="J199" i="1"/>
  <c r="J179" i="1"/>
  <c r="J159" i="1"/>
  <c r="J139" i="1"/>
  <c r="J119" i="1"/>
  <c r="J99" i="1"/>
  <c r="J79" i="1"/>
  <c r="J59" i="1"/>
  <c r="J39" i="1"/>
  <c r="J19" i="1"/>
  <c r="AL20" i="3"/>
  <c r="AK3" i="3"/>
  <c r="AL3" i="3" s="1"/>
  <c r="AI21" i="3"/>
  <c r="J271" i="1"/>
  <c r="J311" i="1"/>
  <c r="J291" i="1"/>
  <c r="J251" i="1"/>
  <c r="J231" i="1"/>
  <c r="J211" i="1"/>
  <c r="J191" i="1"/>
  <c r="J171" i="1"/>
  <c r="J151" i="1"/>
  <c r="J131" i="1"/>
  <c r="J111" i="1"/>
  <c r="J91" i="1"/>
  <c r="J71" i="1"/>
  <c r="J11" i="1"/>
  <c r="J51" i="1"/>
  <c r="J31" i="1"/>
  <c r="AH15" i="3"/>
  <c r="J316" i="1"/>
  <c r="J276" i="1"/>
  <c r="J296" i="1"/>
  <c r="J236" i="1"/>
  <c r="J216" i="1"/>
  <c r="J256" i="1"/>
  <c r="J196" i="1"/>
  <c r="J156" i="1"/>
  <c r="J116" i="1"/>
  <c r="J176" i="1"/>
  <c r="J136" i="1"/>
  <c r="J36" i="1"/>
  <c r="J16" i="1"/>
  <c r="J96" i="1"/>
  <c r="J76" i="1"/>
  <c r="J56" i="1"/>
  <c r="Z5" i="3"/>
  <c r="AK5" i="3" s="1"/>
  <c r="AA6" i="3"/>
  <c r="AL6" i="3" s="1"/>
  <c r="AM6" i="3" s="1"/>
  <c r="Q3" i="3"/>
  <c r="AG3" i="3" s="1"/>
  <c r="R4" i="3"/>
  <c r="AH4" i="3" s="1"/>
  <c r="R3" i="3"/>
  <c r="AA4" i="3"/>
  <c r="AL4" i="3" s="1"/>
  <c r="AM4" i="3" s="1"/>
  <c r="AN4" i="3" s="1"/>
  <c r="Y9" i="3"/>
  <c r="AJ9" i="3" s="1"/>
  <c r="AK9" i="3" s="1"/>
  <c r="AA21" i="3"/>
  <c r="AL21" i="3" s="1"/>
  <c r="AM21" i="3" s="1"/>
  <c r="Q14" i="3"/>
  <c r="AG14" i="3" s="1"/>
  <c r="AH14" i="3" s="1"/>
  <c r="AI14" i="3" s="1"/>
  <c r="AC3" i="3"/>
  <c r="AC7" i="3"/>
  <c r="J21" i="3"/>
  <c r="AF21" i="3" s="1"/>
  <c r="S8" i="3"/>
  <c r="AI8" i="3" s="1"/>
  <c r="AC10" i="3"/>
  <c r="AC8" i="3"/>
  <c r="AC19" i="3"/>
  <c r="AA11" i="3"/>
  <c r="AL11" i="3" s="1"/>
  <c r="AM11" i="3" s="1"/>
  <c r="AN11" i="3" s="1"/>
  <c r="AB10" i="3"/>
  <c r="S3" i="3"/>
  <c r="Q11" i="3"/>
  <c r="AG11" i="3" s="1"/>
  <c r="Q5" i="3"/>
  <c r="AG5" i="3" s="1"/>
  <c r="AH5" i="3" s="1"/>
  <c r="AI5" i="3" s="1"/>
  <c r="R10" i="3"/>
  <c r="AH10" i="3" s="1"/>
  <c r="AI10" i="3" s="1"/>
  <c r="AB5" i="3"/>
  <c r="K309" i="1" l="1"/>
  <c r="K289" i="1"/>
  <c r="K269" i="1"/>
  <c r="K229" i="1"/>
  <c r="K249" i="1"/>
  <c r="K209" i="1"/>
  <c r="K189" i="1"/>
  <c r="K149" i="1"/>
  <c r="K109" i="1"/>
  <c r="K89" i="1"/>
  <c r="K69" i="1"/>
  <c r="K169" i="1"/>
  <c r="K29" i="1"/>
  <c r="K9" i="1"/>
  <c r="K129" i="1"/>
  <c r="K49" i="1"/>
  <c r="K321" i="1"/>
  <c r="K301" i="1"/>
  <c r="K281" i="1"/>
  <c r="K241" i="1"/>
  <c r="K221" i="1"/>
  <c r="K261" i="1"/>
  <c r="K201" i="1"/>
  <c r="K101" i="1"/>
  <c r="K181" i="1"/>
  <c r="K141" i="1"/>
  <c r="K81" i="1"/>
  <c r="K61" i="1"/>
  <c r="K121" i="1"/>
  <c r="K41" i="1"/>
  <c r="K161" i="1"/>
  <c r="K21" i="1"/>
  <c r="L324" i="1"/>
  <c r="L304" i="1"/>
  <c r="L284" i="1"/>
  <c r="L264" i="1"/>
  <c r="L244" i="1"/>
  <c r="L224" i="1"/>
  <c r="L204" i="1"/>
  <c r="L184" i="1"/>
  <c r="L164" i="1"/>
  <c r="L144" i="1"/>
  <c r="L124" i="1"/>
  <c r="L24" i="1"/>
  <c r="L84" i="1"/>
  <c r="L64" i="1"/>
  <c r="L104" i="1"/>
  <c r="L44" i="1"/>
  <c r="L313" i="1"/>
  <c r="L293" i="1"/>
  <c r="L273" i="1"/>
  <c r="L233" i="1"/>
  <c r="L253" i="1"/>
  <c r="L193" i="1"/>
  <c r="L173" i="1"/>
  <c r="L153" i="1"/>
  <c r="L133" i="1"/>
  <c r="L113" i="1"/>
  <c r="L53" i="1"/>
  <c r="L93" i="1"/>
  <c r="L73" i="1"/>
  <c r="L13" i="1"/>
  <c r="L213" i="1"/>
  <c r="L33" i="1"/>
  <c r="K308" i="1"/>
  <c r="K288" i="1"/>
  <c r="K268" i="1"/>
  <c r="K228" i="1"/>
  <c r="K248" i="1"/>
  <c r="K208" i="1"/>
  <c r="K188" i="1"/>
  <c r="K168" i="1"/>
  <c r="K148" i="1"/>
  <c r="K128" i="1"/>
  <c r="K108" i="1"/>
  <c r="K88" i="1"/>
  <c r="K68" i="1"/>
  <c r="K48" i="1"/>
  <c r="K8" i="1"/>
  <c r="K28" i="1"/>
  <c r="L296" i="1"/>
  <c r="L316" i="1"/>
  <c r="L276" i="1"/>
  <c r="L236" i="1"/>
  <c r="L216" i="1"/>
  <c r="L256" i="1"/>
  <c r="L196" i="1"/>
  <c r="L176" i="1"/>
  <c r="L156" i="1"/>
  <c r="L136" i="1"/>
  <c r="L116" i="1"/>
  <c r="L16" i="1"/>
  <c r="L56" i="1"/>
  <c r="L96" i="1"/>
  <c r="L76" i="1"/>
  <c r="L36" i="1"/>
  <c r="K315" i="1"/>
  <c r="K275" i="1"/>
  <c r="K295" i="1"/>
  <c r="K255" i="1"/>
  <c r="K235" i="1"/>
  <c r="K215" i="1"/>
  <c r="K195" i="1"/>
  <c r="K175" i="1"/>
  <c r="K155" i="1"/>
  <c r="K135" i="1"/>
  <c r="K115" i="1"/>
  <c r="K15" i="1"/>
  <c r="K95" i="1"/>
  <c r="K75" i="1"/>
  <c r="K55" i="1"/>
  <c r="K35" i="1"/>
  <c r="AN7" i="3"/>
  <c r="AN2" i="3"/>
  <c r="AM7" i="3"/>
  <c r="AL12" i="3"/>
  <c r="AM12" i="3" s="1"/>
  <c r="J315" i="1"/>
  <c r="J275" i="1"/>
  <c r="J295" i="1"/>
  <c r="J255" i="1"/>
  <c r="J235" i="1"/>
  <c r="J215" i="1"/>
  <c r="J195" i="1"/>
  <c r="J175" i="1"/>
  <c r="J155" i="1"/>
  <c r="J135" i="1"/>
  <c r="J115" i="1"/>
  <c r="J95" i="1"/>
  <c r="J75" i="1"/>
  <c r="J55" i="1"/>
  <c r="J15" i="1"/>
  <c r="J35" i="1"/>
  <c r="AH7" i="3"/>
  <c r="AI7" i="3" s="1"/>
  <c r="J317" i="1"/>
  <c r="J297" i="1"/>
  <c r="J277" i="1"/>
  <c r="J257" i="1"/>
  <c r="J237" i="1"/>
  <c r="J217" i="1"/>
  <c r="J197" i="1"/>
  <c r="J177" i="1"/>
  <c r="J157" i="1"/>
  <c r="J137" i="1"/>
  <c r="J117" i="1"/>
  <c r="J37" i="1"/>
  <c r="J97" i="1"/>
  <c r="J77" i="1"/>
  <c r="J57" i="1"/>
  <c r="J17" i="1"/>
  <c r="AN12" i="3"/>
  <c r="AH11" i="3"/>
  <c r="AI11" i="3" s="1"/>
  <c r="J309" i="1"/>
  <c r="J289" i="1"/>
  <c r="J269" i="1"/>
  <c r="J249" i="1"/>
  <c r="J229" i="1"/>
  <c r="J209" i="1"/>
  <c r="J189" i="1"/>
  <c r="J169" i="1"/>
  <c r="J149" i="1"/>
  <c r="J129" i="1"/>
  <c r="J109" i="1"/>
  <c r="J49" i="1"/>
  <c r="J29" i="1"/>
  <c r="J9" i="1"/>
  <c r="J89" i="1"/>
  <c r="J69" i="1"/>
  <c r="J290" i="1"/>
  <c r="J270" i="1"/>
  <c r="J310" i="1"/>
  <c r="J250" i="1"/>
  <c r="J230" i="1"/>
  <c r="J210" i="1"/>
  <c r="J190" i="1"/>
  <c r="J170" i="1"/>
  <c r="J150" i="1"/>
  <c r="J130" i="1"/>
  <c r="J110" i="1"/>
  <c r="J10" i="1"/>
  <c r="J30" i="1"/>
  <c r="J90" i="1"/>
  <c r="J70" i="1"/>
  <c r="J50" i="1"/>
  <c r="AL8" i="3"/>
  <c r="AM8" i="3" s="1"/>
  <c r="AN8" i="3" s="1"/>
  <c r="K323" i="1"/>
  <c r="K303" i="1"/>
  <c r="K283" i="1"/>
  <c r="K263" i="1"/>
  <c r="K243" i="1"/>
  <c r="K223" i="1"/>
  <c r="K183" i="1"/>
  <c r="K163" i="1"/>
  <c r="K143" i="1"/>
  <c r="K123" i="1"/>
  <c r="K203" i="1"/>
  <c r="K103" i="1"/>
  <c r="K23" i="1"/>
  <c r="K83" i="1"/>
  <c r="K63" i="1"/>
  <c r="K43" i="1"/>
  <c r="AM20" i="3"/>
  <c r="AN20" i="3" s="1"/>
  <c r="AM10" i="3"/>
  <c r="AN10" i="3" s="1"/>
  <c r="AM15" i="3"/>
  <c r="AN15" i="3" s="1"/>
  <c r="AL2" i="3"/>
  <c r="J308" i="1"/>
  <c r="J288" i="1"/>
  <c r="J268" i="1"/>
  <c r="J228" i="1"/>
  <c r="J208" i="1"/>
  <c r="J248" i="1"/>
  <c r="J188" i="1"/>
  <c r="J148" i="1"/>
  <c r="J108" i="1"/>
  <c r="J168" i="1"/>
  <c r="J128" i="1"/>
  <c r="J28" i="1"/>
  <c r="J88" i="1"/>
  <c r="J68" i="1"/>
  <c r="J48" i="1"/>
  <c r="J8" i="1"/>
  <c r="AL13" i="3"/>
  <c r="AM13" i="3" s="1"/>
  <c r="AN13" i="3" s="1"/>
  <c r="J318" i="1"/>
  <c r="J298" i="1"/>
  <c r="J278" i="1"/>
  <c r="J258" i="1"/>
  <c r="J238" i="1"/>
  <c r="J218" i="1"/>
  <c r="J198" i="1"/>
  <c r="J178" i="1"/>
  <c r="J158" i="1"/>
  <c r="J138" i="1"/>
  <c r="J118" i="1"/>
  <c r="J18" i="1"/>
  <c r="J38" i="1"/>
  <c r="J98" i="1"/>
  <c r="J78" i="1"/>
  <c r="J58" i="1"/>
  <c r="J314" i="1"/>
  <c r="J294" i="1"/>
  <c r="J274" i="1"/>
  <c r="J254" i="1"/>
  <c r="J234" i="1"/>
  <c r="J214" i="1"/>
  <c r="J194" i="1"/>
  <c r="J174" i="1"/>
  <c r="J154" i="1"/>
  <c r="J134" i="1"/>
  <c r="J114" i="1"/>
  <c r="J14" i="1"/>
  <c r="J34" i="1"/>
  <c r="J94" i="1"/>
  <c r="J74" i="1"/>
  <c r="J54" i="1"/>
  <c r="AM14" i="3"/>
  <c r="AN14" i="3" s="1"/>
  <c r="AI4" i="3"/>
  <c r="K317" i="1"/>
  <c r="K277" i="1"/>
  <c r="K297" i="1"/>
  <c r="K237" i="1"/>
  <c r="K257" i="1"/>
  <c r="K217" i="1"/>
  <c r="K197" i="1"/>
  <c r="K157" i="1"/>
  <c r="K117" i="1"/>
  <c r="K97" i="1"/>
  <c r="K77" i="1"/>
  <c r="K57" i="1"/>
  <c r="K137" i="1"/>
  <c r="K37" i="1"/>
  <c r="K177" i="1"/>
  <c r="K17" i="1"/>
  <c r="AH3" i="3"/>
  <c r="AI3" i="3" s="1"/>
  <c r="K325" i="1"/>
  <c r="K305" i="1"/>
  <c r="K285" i="1"/>
  <c r="K245" i="1"/>
  <c r="K225" i="1"/>
  <c r="K265" i="1"/>
  <c r="K205" i="1"/>
  <c r="K105" i="1"/>
  <c r="K165" i="1"/>
  <c r="K125" i="1"/>
  <c r="K85" i="1"/>
  <c r="K65" i="1"/>
  <c r="K185" i="1"/>
  <c r="K45" i="1"/>
  <c r="K25" i="1"/>
  <c r="K145" i="1"/>
  <c r="AN21" i="3"/>
  <c r="J313" i="1"/>
  <c r="J293" i="1"/>
  <c r="J273" i="1"/>
  <c r="J253" i="1"/>
  <c r="J233" i="1"/>
  <c r="J213" i="1"/>
  <c r="J193" i="1"/>
  <c r="J173" i="1"/>
  <c r="J153" i="1"/>
  <c r="J133" i="1"/>
  <c r="J113" i="1"/>
  <c r="J53" i="1"/>
  <c r="J33" i="1"/>
  <c r="J93" i="1"/>
  <c r="J73" i="1"/>
  <c r="J13" i="1"/>
  <c r="AL5" i="3"/>
  <c r="AM5" i="3" s="1"/>
  <c r="AN5" i="3" s="1"/>
  <c r="J320" i="1"/>
  <c r="J300" i="1"/>
  <c r="J280" i="1"/>
  <c r="J260" i="1"/>
  <c r="J240" i="1"/>
  <c r="J220" i="1"/>
  <c r="J180" i="1"/>
  <c r="J140" i="1"/>
  <c r="J200" i="1"/>
  <c r="J160" i="1"/>
  <c r="J120" i="1"/>
  <c r="J40" i="1"/>
  <c r="J100" i="1"/>
  <c r="J80" i="1"/>
  <c r="J60" i="1"/>
  <c r="J20" i="1"/>
  <c r="K318" i="1"/>
  <c r="K298" i="1"/>
  <c r="K278" i="1"/>
  <c r="K258" i="1"/>
  <c r="K238" i="1"/>
  <c r="K218" i="1"/>
  <c r="K198" i="1"/>
  <c r="K178" i="1"/>
  <c r="K158" i="1"/>
  <c r="K138" i="1"/>
  <c r="K118" i="1"/>
  <c r="K98" i="1"/>
  <c r="K78" i="1"/>
  <c r="K58" i="1"/>
  <c r="K18" i="1"/>
  <c r="K38" i="1"/>
  <c r="AH6" i="3"/>
  <c r="AI2" i="3"/>
  <c r="AL16" i="3"/>
  <c r="AM16" i="3" s="1"/>
  <c r="J322" i="1"/>
  <c r="J302" i="1"/>
  <c r="J282" i="1"/>
  <c r="J242" i="1"/>
  <c r="J222" i="1"/>
  <c r="J202" i="1"/>
  <c r="J262" i="1"/>
  <c r="J182" i="1"/>
  <c r="J162" i="1"/>
  <c r="J142" i="1"/>
  <c r="J122" i="1"/>
  <c r="J102" i="1"/>
  <c r="J22" i="1"/>
  <c r="J42" i="1"/>
  <c r="J82" i="1"/>
  <c r="J62" i="1"/>
  <c r="AM19" i="3"/>
  <c r="AN19" i="3" s="1"/>
  <c r="J312" i="1"/>
  <c r="J272" i="1"/>
  <c r="J292" i="1"/>
  <c r="J232" i="1"/>
  <c r="J212" i="1"/>
  <c r="J252" i="1"/>
  <c r="J172" i="1"/>
  <c r="J132" i="1"/>
  <c r="J192" i="1"/>
  <c r="J152" i="1"/>
  <c r="J112" i="1"/>
  <c r="J32" i="1"/>
  <c r="J12" i="1"/>
  <c r="J92" i="1"/>
  <c r="J72" i="1"/>
  <c r="J52" i="1"/>
  <c r="J325" i="1"/>
  <c r="J305" i="1"/>
  <c r="J285" i="1"/>
  <c r="J265" i="1"/>
  <c r="J245" i="1"/>
  <c r="J225" i="1"/>
  <c r="J205" i="1"/>
  <c r="J185" i="1"/>
  <c r="J165" i="1"/>
  <c r="J145" i="1"/>
  <c r="J125" i="1"/>
  <c r="J105" i="1"/>
  <c r="J25" i="1"/>
  <c r="J45" i="1"/>
  <c r="J85" i="1"/>
  <c r="J65" i="1"/>
  <c r="AM2" i="3"/>
  <c r="K320" i="1"/>
  <c r="K300" i="1"/>
  <c r="K280" i="1"/>
  <c r="K260" i="1"/>
  <c r="K240" i="1"/>
  <c r="K220" i="1"/>
  <c r="K200" i="1"/>
  <c r="K180" i="1"/>
  <c r="K160" i="1"/>
  <c r="K140" i="1"/>
  <c r="K120" i="1"/>
  <c r="K100" i="1"/>
  <c r="K80" i="1"/>
  <c r="K60" i="1"/>
  <c r="K40" i="1"/>
  <c r="K20" i="1"/>
  <c r="AL9" i="3"/>
  <c r="AM9" i="3" s="1"/>
  <c r="AN9" i="3" s="1"/>
  <c r="AN16" i="3"/>
  <c r="AM18" i="3"/>
  <c r="AN18" i="3" s="1"/>
  <c r="AI15" i="3"/>
  <c r="AM3" i="3"/>
  <c r="AN3" i="3" s="1"/>
  <c r="AN6" i="3"/>
  <c r="AI16" i="3"/>
  <c r="AI17" i="3"/>
  <c r="AH9" i="3"/>
  <c r="AI9" i="3" s="1"/>
  <c r="AI6" i="3"/>
  <c r="L291" i="1" l="1"/>
  <c r="L311" i="1"/>
  <c r="L271" i="1"/>
  <c r="L251" i="1"/>
  <c r="L231" i="1"/>
  <c r="L191" i="1"/>
  <c r="L171" i="1"/>
  <c r="L151" i="1"/>
  <c r="L131" i="1"/>
  <c r="L111" i="1"/>
  <c r="L211" i="1"/>
  <c r="L91" i="1"/>
  <c r="L71" i="1"/>
  <c r="L51" i="1"/>
  <c r="L31" i="1"/>
  <c r="L11" i="1"/>
  <c r="K311" i="1"/>
  <c r="K291" i="1"/>
  <c r="K251" i="1"/>
  <c r="K231" i="1"/>
  <c r="K271" i="1"/>
  <c r="K191" i="1"/>
  <c r="K171" i="1"/>
  <c r="K151" i="1"/>
  <c r="K131" i="1"/>
  <c r="K111" i="1"/>
  <c r="K211" i="1"/>
  <c r="K11" i="1"/>
  <c r="K91" i="1"/>
  <c r="K71" i="1"/>
  <c r="K51" i="1"/>
  <c r="K31" i="1"/>
  <c r="L317" i="1"/>
  <c r="L297" i="1"/>
  <c r="L277" i="1"/>
  <c r="L237" i="1"/>
  <c r="L217" i="1"/>
  <c r="L257" i="1"/>
  <c r="L197" i="1"/>
  <c r="L177" i="1"/>
  <c r="L157" i="1"/>
  <c r="L137" i="1"/>
  <c r="L117" i="1"/>
  <c r="L97" i="1"/>
  <c r="L77" i="1"/>
  <c r="L57" i="1"/>
  <c r="L17" i="1"/>
  <c r="L37" i="1"/>
  <c r="L310" i="1"/>
  <c r="L290" i="1"/>
  <c r="L270" i="1"/>
  <c r="L230" i="1"/>
  <c r="L250" i="1"/>
  <c r="L210" i="1"/>
  <c r="L170" i="1"/>
  <c r="L130" i="1"/>
  <c r="L50" i="1"/>
  <c r="L90" i="1"/>
  <c r="L70" i="1"/>
  <c r="L190" i="1"/>
  <c r="L150" i="1"/>
  <c r="L110" i="1"/>
  <c r="L30" i="1"/>
  <c r="L10" i="1"/>
  <c r="L295" i="1"/>
  <c r="L315" i="1"/>
  <c r="L275" i="1"/>
  <c r="L255" i="1"/>
  <c r="L235" i="1"/>
  <c r="L215" i="1"/>
  <c r="L195" i="1"/>
  <c r="L175" i="1"/>
  <c r="L155" i="1"/>
  <c r="L135" i="1"/>
  <c r="L115" i="1"/>
  <c r="L95" i="1"/>
  <c r="L75" i="1"/>
  <c r="L55" i="1"/>
  <c r="L35" i="1"/>
  <c r="L15" i="1"/>
  <c r="L321" i="1"/>
  <c r="L301" i="1"/>
  <c r="L281" i="1"/>
  <c r="L261" i="1"/>
  <c r="L241" i="1"/>
  <c r="L221" i="1"/>
  <c r="L181" i="1"/>
  <c r="L161" i="1"/>
  <c r="L141" i="1"/>
  <c r="L121" i="1"/>
  <c r="L81" i="1"/>
  <c r="L61" i="1"/>
  <c r="L201" i="1"/>
  <c r="L101" i="1"/>
  <c r="L21" i="1"/>
  <c r="L41" i="1"/>
  <c r="L289" i="1"/>
  <c r="L309" i="1"/>
  <c r="L269" i="1"/>
  <c r="L229" i="1"/>
  <c r="L249" i="1"/>
  <c r="L189" i="1"/>
  <c r="L169" i="1"/>
  <c r="L149" i="1"/>
  <c r="L129" i="1"/>
  <c r="L109" i="1"/>
  <c r="L89" i="1"/>
  <c r="L69" i="1"/>
  <c r="L49" i="1"/>
  <c r="L209" i="1"/>
  <c r="L29" i="1"/>
  <c r="L9" i="1"/>
  <c r="L308" i="1"/>
  <c r="L288" i="1"/>
  <c r="L268" i="1"/>
  <c r="L228" i="1"/>
  <c r="L248" i="1"/>
  <c r="L208" i="1"/>
  <c r="L188" i="1"/>
  <c r="L168" i="1"/>
  <c r="L148" i="1"/>
  <c r="L128" i="1"/>
  <c r="L108" i="1"/>
  <c r="L8" i="1"/>
  <c r="L48" i="1"/>
  <c r="L88" i="1"/>
  <c r="L68" i="1"/>
  <c r="L28" i="1"/>
  <c r="K319" i="1"/>
  <c r="K299" i="1"/>
  <c r="K279" i="1"/>
  <c r="K259" i="1"/>
  <c r="K239" i="1"/>
  <c r="K219" i="1"/>
  <c r="K199" i="1"/>
  <c r="K179" i="1"/>
  <c r="K159" i="1"/>
  <c r="K139" i="1"/>
  <c r="K119" i="1"/>
  <c r="K19" i="1"/>
  <c r="K99" i="1"/>
  <c r="K79" i="1"/>
  <c r="K59" i="1"/>
  <c r="K39" i="1"/>
  <c r="K312" i="1"/>
  <c r="K292" i="1"/>
  <c r="K232" i="1"/>
  <c r="K252" i="1"/>
  <c r="K272" i="1"/>
  <c r="K212" i="1"/>
  <c r="K192" i="1"/>
  <c r="K172" i="1"/>
  <c r="K152" i="1"/>
  <c r="K132" i="1"/>
  <c r="K112" i="1"/>
  <c r="K92" i="1"/>
  <c r="K72" i="1"/>
  <c r="K52" i="1"/>
  <c r="K32" i="1"/>
  <c r="K12" i="1"/>
  <c r="L306" i="1"/>
  <c r="L286" i="1"/>
  <c r="L266" i="1"/>
  <c r="L246" i="1"/>
  <c r="L226" i="1"/>
  <c r="L106" i="1"/>
  <c r="L206" i="1"/>
  <c r="L186" i="1"/>
  <c r="L146" i="1"/>
  <c r="L86" i="1"/>
  <c r="L66" i="1"/>
  <c r="L46" i="1"/>
  <c r="L166" i="1"/>
  <c r="L126" i="1"/>
  <c r="L26" i="1"/>
  <c r="L6" i="1"/>
  <c r="L320" i="1"/>
  <c r="L300" i="1"/>
  <c r="L280" i="1"/>
  <c r="L260" i="1"/>
  <c r="L240" i="1"/>
  <c r="L220" i="1"/>
  <c r="L200" i="1"/>
  <c r="L180" i="1"/>
  <c r="L160" i="1"/>
  <c r="L140" i="1"/>
  <c r="L120" i="1"/>
  <c r="L20" i="1"/>
  <c r="L100" i="1"/>
  <c r="L80" i="1"/>
  <c r="L60" i="1"/>
  <c r="L40" i="1"/>
  <c r="K307" i="1"/>
  <c r="K287" i="1"/>
  <c r="K267" i="1"/>
  <c r="K247" i="1"/>
  <c r="K227" i="1"/>
  <c r="K187" i="1"/>
  <c r="K167" i="1"/>
  <c r="K147" i="1"/>
  <c r="K127" i="1"/>
  <c r="K107" i="1"/>
  <c r="K207" i="1"/>
  <c r="K7" i="1"/>
  <c r="K87" i="1"/>
  <c r="K67" i="1"/>
  <c r="K47" i="1"/>
  <c r="K27" i="1"/>
  <c r="L307" i="1"/>
  <c r="L287" i="1"/>
  <c r="L267" i="1"/>
  <c r="L247" i="1"/>
  <c r="L227" i="1"/>
  <c r="L187" i="1"/>
  <c r="L167" i="1"/>
  <c r="L147" i="1"/>
  <c r="L127" i="1"/>
  <c r="L107" i="1"/>
  <c r="L207" i="1"/>
  <c r="L87" i="1"/>
  <c r="L67" i="1"/>
  <c r="L47" i="1"/>
  <c r="L27" i="1"/>
  <c r="L7" i="1"/>
  <c r="L319" i="1"/>
  <c r="L299" i="1"/>
  <c r="L279" i="1"/>
  <c r="L259" i="1"/>
  <c r="L239" i="1"/>
  <c r="L219" i="1"/>
  <c r="L199" i="1"/>
  <c r="L179" i="1"/>
  <c r="L159" i="1"/>
  <c r="L139" i="1"/>
  <c r="L119" i="1"/>
  <c r="L99" i="1"/>
  <c r="L79" i="1"/>
  <c r="L59" i="1"/>
  <c r="L39" i="1"/>
  <c r="L19" i="1"/>
  <c r="L325" i="1"/>
  <c r="L305" i="1"/>
  <c r="L285" i="1"/>
  <c r="L265" i="1"/>
  <c r="L245" i="1"/>
  <c r="L225" i="1"/>
  <c r="L105" i="1"/>
  <c r="L185" i="1"/>
  <c r="L165" i="1"/>
  <c r="L145" i="1"/>
  <c r="L125" i="1"/>
  <c r="L85" i="1"/>
  <c r="L65" i="1"/>
  <c r="L205" i="1"/>
  <c r="L45" i="1"/>
  <c r="L25" i="1"/>
  <c r="L323" i="1"/>
  <c r="L303" i="1"/>
  <c r="L283" i="1"/>
  <c r="L263" i="1"/>
  <c r="L243" i="1"/>
  <c r="L223" i="1"/>
  <c r="L183" i="1"/>
  <c r="L163" i="1"/>
  <c r="L143" i="1"/>
  <c r="L123" i="1"/>
  <c r="L203" i="1"/>
  <c r="L83" i="1"/>
  <c r="L63" i="1"/>
  <c r="L43" i="1"/>
  <c r="L103" i="1"/>
  <c r="L23" i="1"/>
  <c r="L312" i="1"/>
  <c r="L292" i="1"/>
  <c r="L272" i="1"/>
  <c r="L232" i="1"/>
  <c r="L252" i="1"/>
  <c r="L212" i="1"/>
  <c r="L192" i="1"/>
  <c r="L172" i="1"/>
  <c r="L152" i="1"/>
  <c r="L132" i="1"/>
  <c r="L112" i="1"/>
  <c r="L12" i="1"/>
  <c r="L92" i="1"/>
  <c r="L72" i="1"/>
  <c r="L52" i="1"/>
  <c r="L32" i="1"/>
  <c r="K322" i="1"/>
  <c r="K302" i="1"/>
  <c r="K282" i="1"/>
  <c r="K242" i="1"/>
  <c r="K222" i="1"/>
  <c r="K262" i="1"/>
  <c r="K182" i="1"/>
  <c r="K162" i="1"/>
  <c r="K142" i="1"/>
  <c r="K122" i="1"/>
  <c r="K202" i="1"/>
  <c r="K102" i="1"/>
  <c r="K82" i="1"/>
  <c r="K62" i="1"/>
  <c r="K42" i="1"/>
  <c r="K22" i="1"/>
  <c r="K306" i="1"/>
  <c r="K286" i="1"/>
  <c r="K246" i="1"/>
  <c r="K226" i="1"/>
  <c r="K266" i="1"/>
  <c r="K186" i="1"/>
  <c r="K166" i="1"/>
  <c r="K146" i="1"/>
  <c r="K126" i="1"/>
  <c r="K106" i="1"/>
  <c r="K206" i="1"/>
  <c r="K86" i="1"/>
  <c r="K66" i="1"/>
  <c r="K26" i="1"/>
  <c r="K46" i="1"/>
  <c r="K6" i="1"/>
  <c r="K313" i="1"/>
  <c r="K273" i="1"/>
  <c r="K293" i="1"/>
  <c r="K233" i="1"/>
  <c r="K253" i="1"/>
  <c r="K213" i="1"/>
  <c r="K173" i="1"/>
  <c r="K133" i="1"/>
  <c r="K93" i="1"/>
  <c r="K73" i="1"/>
  <c r="K153" i="1"/>
  <c r="K33" i="1"/>
  <c r="K193" i="1"/>
  <c r="K113" i="1"/>
  <c r="K53" i="1"/>
  <c r="K13" i="1"/>
  <c r="K324" i="1"/>
  <c r="K304" i="1"/>
  <c r="K284" i="1"/>
  <c r="K264" i="1"/>
  <c r="K244" i="1"/>
  <c r="K224" i="1"/>
  <c r="K204" i="1"/>
  <c r="K104" i="1"/>
  <c r="K184" i="1"/>
  <c r="K164" i="1"/>
  <c r="K144" i="1"/>
  <c r="K124" i="1"/>
  <c r="K84" i="1"/>
  <c r="K64" i="1"/>
  <c r="K24" i="1"/>
  <c r="K44" i="1"/>
  <c r="K314" i="1"/>
  <c r="K294" i="1"/>
  <c r="K274" i="1"/>
  <c r="K254" i="1"/>
  <c r="K234" i="1"/>
  <c r="K194" i="1"/>
  <c r="K174" i="1"/>
  <c r="K154" i="1"/>
  <c r="K134" i="1"/>
  <c r="K114" i="1"/>
  <c r="K214" i="1"/>
  <c r="K94" i="1"/>
  <c r="K74" i="1"/>
  <c r="K54" i="1"/>
  <c r="K14" i="1"/>
  <c r="K34" i="1"/>
  <c r="L322" i="1"/>
  <c r="L302" i="1"/>
  <c r="L282" i="1"/>
  <c r="L262" i="1"/>
  <c r="L242" i="1"/>
  <c r="L222" i="1"/>
  <c r="L202" i="1"/>
  <c r="L162" i="1"/>
  <c r="L122" i="1"/>
  <c r="L102" i="1"/>
  <c r="L82" i="1"/>
  <c r="L62" i="1"/>
  <c r="L182" i="1"/>
  <c r="L142" i="1"/>
  <c r="L42" i="1"/>
  <c r="L22" i="1"/>
  <c r="K316" i="1"/>
  <c r="K276" i="1"/>
  <c r="K296" i="1"/>
  <c r="K236" i="1"/>
  <c r="K256" i="1"/>
  <c r="K216" i="1"/>
  <c r="K196" i="1"/>
  <c r="K176" i="1"/>
  <c r="K156" i="1"/>
  <c r="K136" i="1"/>
  <c r="K116" i="1"/>
  <c r="K96" i="1"/>
  <c r="K76" i="1"/>
  <c r="K56" i="1"/>
  <c r="K16" i="1"/>
  <c r="K36" i="1"/>
  <c r="L314" i="1"/>
  <c r="L294" i="1"/>
  <c r="L274" i="1"/>
  <c r="L234" i="1"/>
  <c r="L214" i="1"/>
  <c r="L254" i="1"/>
  <c r="L194" i="1"/>
  <c r="L154" i="1"/>
  <c r="L114" i="1"/>
  <c r="L54" i="1"/>
  <c r="L94" i="1"/>
  <c r="L74" i="1"/>
  <c r="L174" i="1"/>
  <c r="L134" i="1"/>
  <c r="L34" i="1"/>
  <c r="L14" i="1"/>
  <c r="L318" i="1"/>
  <c r="L298" i="1"/>
  <c r="L278" i="1"/>
  <c r="L238" i="1"/>
  <c r="L218" i="1"/>
  <c r="L258" i="1"/>
  <c r="L178" i="1"/>
  <c r="L138" i="1"/>
  <c r="L58" i="1"/>
  <c r="L98" i="1"/>
  <c r="L78" i="1"/>
  <c r="L198" i="1"/>
  <c r="L158" i="1"/>
  <c r="L118" i="1"/>
  <c r="L38" i="1"/>
  <c r="L18" i="1"/>
</calcChain>
</file>

<file path=xl/sharedStrings.xml><?xml version="1.0" encoding="utf-8"?>
<sst xmlns="http://schemas.openxmlformats.org/spreadsheetml/2006/main" count="2412" uniqueCount="467">
  <si>
    <t>_flag</t>
  </si>
  <si>
    <t>id</t>
  </si>
  <si>
    <t>itemId</t>
  </si>
  <si>
    <t>des</t>
  </si>
  <si>
    <t>type</t>
  </si>
  <si>
    <t>suitId</t>
  </si>
  <si>
    <t>quality</t>
  </si>
  <si>
    <t>pos</t>
  </si>
  <si>
    <t>sequence</t>
  </si>
  <si>
    <t>mainAttr</t>
  </si>
  <si>
    <t>startSubAttr</t>
  </si>
  <si>
    <t>lvSubAttr</t>
  </si>
  <si>
    <t>STRING</t>
  </si>
  <si>
    <t>INT</t>
  </si>
  <si>
    <t>转表标记</t>
  </si>
  <si>
    <t>编号</t>
  </si>
  <si>
    <t>索引道具id</t>
  </si>
  <si>
    <t>备注</t>
  </si>
  <si>
    <t>属性类型</t>
  </si>
  <si>
    <t>套装id</t>
  </si>
  <si>
    <t>品质</t>
  </si>
  <si>
    <t>位置</t>
  </si>
  <si>
    <t>次序</t>
  </si>
  <si>
    <t>主属性</t>
  </si>
  <si>
    <t>初始副属性</t>
  </si>
  <si>
    <t>升级副属性</t>
  </si>
  <si>
    <t>0</t>
  </si>
  <si>
    <t>110</t>
  </si>
  <si>
    <t>#</t>
  </si>
  <si>
    <t>均衡</t>
  </si>
  <si>
    <t>c</t>
  </si>
  <si>
    <t>类型</t>
  </si>
  <si>
    <t>属性名称</t>
  </si>
  <si>
    <t>属性1</t>
  </si>
  <si>
    <t>属性2</t>
  </si>
  <si>
    <t>属性3</t>
  </si>
  <si>
    <t>生命加成</t>
  </si>
  <si>
    <t>橙</t>
  </si>
  <si>
    <t>攻击加成</t>
  </si>
  <si>
    <t>防御加成</t>
  </si>
  <si>
    <t>生命</t>
  </si>
  <si>
    <t>攻击</t>
  </si>
  <si>
    <t>防御</t>
  </si>
  <si>
    <t>暴击</t>
  </si>
  <si>
    <t>暴伤</t>
  </si>
  <si>
    <t>速度</t>
  </si>
  <si>
    <t>命中</t>
  </si>
  <si>
    <t>抵抗</t>
  </si>
  <si>
    <t>紫</t>
  </si>
  <si>
    <t>蓝</t>
  </si>
  <si>
    <t>绿</t>
  </si>
  <si>
    <t>白</t>
  </si>
  <si>
    <t>副属性</t>
  </si>
  <si>
    <t>索引</t>
  </si>
  <si>
    <t>名称</t>
  </si>
  <si>
    <t>主属性1</t>
  </si>
  <si>
    <t>主属性2</t>
  </si>
  <si>
    <t>主属性3</t>
  </si>
  <si>
    <t>主属性1id</t>
  </si>
  <si>
    <t>主属性2id</t>
  </si>
  <si>
    <t>主属性3id</t>
  </si>
  <si>
    <t>主属性1可用</t>
  </si>
  <si>
    <t>主属性2可用</t>
  </si>
  <si>
    <t>主属性3可用</t>
  </si>
  <si>
    <t>初始副属性1</t>
  </si>
  <si>
    <t>初始副属性2</t>
  </si>
  <si>
    <t>初始副属性3</t>
  </si>
  <si>
    <t>初始副属性1id</t>
  </si>
  <si>
    <t>初始副属性2id</t>
  </si>
  <si>
    <t>初始副属性3id</t>
  </si>
  <si>
    <t>随机副属性1</t>
  </si>
  <si>
    <t>随机副属性2</t>
  </si>
  <si>
    <t>随机副属性3</t>
  </si>
  <si>
    <t>随机副属性4</t>
  </si>
  <si>
    <t>随机副属性5</t>
  </si>
  <si>
    <t>随机副属性1id</t>
  </si>
  <si>
    <t>随机副属性2id</t>
  </si>
  <si>
    <t>随机副属性3id</t>
  </si>
  <si>
    <t>随机副属性4id</t>
  </si>
  <si>
    <t>随机副属性5id</t>
  </si>
  <si>
    <t>主属性列</t>
  </si>
  <si>
    <t>初始副属性列</t>
  </si>
  <si>
    <t>随机副属性列</t>
  </si>
  <si>
    <t>主核：幸运</t>
  </si>
  <si>
    <t>1星主核：幸运主回路</t>
  </si>
  <si>
    <t>2星主核：幸运主回路</t>
  </si>
  <si>
    <t>3星主核：幸运主回路</t>
  </si>
  <si>
    <t>4星主核：幸运主回路</t>
  </si>
  <si>
    <t>5星主核：幸运主回路</t>
  </si>
  <si>
    <t>主核：聚能</t>
  </si>
  <si>
    <t>1星主核：聚能主回路</t>
  </si>
  <si>
    <t>2星主核：聚能主回路</t>
  </si>
  <si>
    <t>3星主核：聚能主回路</t>
  </si>
  <si>
    <t>4星主核：聚能主回路</t>
  </si>
  <si>
    <t>5星主核：聚能主回路</t>
  </si>
  <si>
    <t>主核：窃夺</t>
  </si>
  <si>
    <t>1星主核：窃夺主回路</t>
  </si>
  <si>
    <t>2星主核：窃夺主回路</t>
  </si>
  <si>
    <t>3星主核：窃夺主回路</t>
  </si>
  <si>
    <t>4星主核：窃夺主回路</t>
  </si>
  <si>
    <t>5星主核：窃夺主回路</t>
  </si>
  <si>
    <t>主核：先制</t>
  </si>
  <si>
    <t>1星主核：先制主回路</t>
  </si>
  <si>
    <t>2星主核：先制主回路</t>
  </si>
  <si>
    <t>3星主核：先制主回路</t>
  </si>
  <si>
    <t>4星主核：先制主回路</t>
  </si>
  <si>
    <t>5星主核：先制主回路</t>
  </si>
  <si>
    <t>主核：共振</t>
  </si>
  <si>
    <t>1星主核：共振主回路</t>
  </si>
  <si>
    <t>2星主核：共振主回路</t>
  </si>
  <si>
    <t>3星主核：共振主回路</t>
  </si>
  <si>
    <t>4星主核：共振主回路</t>
  </si>
  <si>
    <t>5星主核：共振主回路</t>
  </si>
  <si>
    <t>主核：终结</t>
  </si>
  <si>
    <t>1星主核：终结主回路</t>
  </si>
  <si>
    <t>2星主核：终结主回路</t>
  </si>
  <si>
    <t>3星主核：终结主回路</t>
  </si>
  <si>
    <t>4星主核：终结主回路</t>
  </si>
  <si>
    <t>5星主核：终结主回路</t>
  </si>
  <si>
    <t>主核：破甲</t>
  </si>
  <si>
    <t>1星主核：破甲主回路</t>
  </si>
  <si>
    <t>2星主核：破甲主回路</t>
  </si>
  <si>
    <t>3星主核：破甲主回路</t>
  </si>
  <si>
    <t>4星主核：破甲主回路</t>
  </si>
  <si>
    <t>5星主核：破甲主回路</t>
  </si>
  <si>
    <t>主核：坚韧</t>
  </si>
  <si>
    <t>1星主核：坚韧主回路</t>
  </si>
  <si>
    <t>2星主核：坚韧主回路</t>
  </si>
  <si>
    <t>3星主核：坚韧主回路</t>
  </si>
  <si>
    <t>4星主核：坚韧主回路</t>
  </si>
  <si>
    <t>5星主核：坚韧主回路</t>
  </si>
  <si>
    <t>主核：钢骨</t>
  </si>
  <si>
    <t>1星主核：钢骨主回路</t>
  </si>
  <si>
    <t>2星主核：钢骨主回路</t>
  </si>
  <si>
    <t>3星主核：钢骨主回路</t>
  </si>
  <si>
    <t>4星主核：钢骨主回路</t>
  </si>
  <si>
    <t>5星主核：钢骨主回路</t>
  </si>
  <si>
    <t>主核：不屈</t>
  </si>
  <si>
    <t>1星主核：不屈主回路</t>
  </si>
  <si>
    <t>2星主核：不屈主回路</t>
  </si>
  <si>
    <t>3星主核：不屈主回路</t>
  </si>
  <si>
    <t>4星主核：不屈主回路</t>
  </si>
  <si>
    <t>5星主核：不屈主回路</t>
  </si>
  <si>
    <t>主核：磐石</t>
  </si>
  <si>
    <t>1星主核：磐石主回路</t>
  </si>
  <si>
    <t>2星主核：磐石主回路</t>
  </si>
  <si>
    <t>3星主核：磐石主回路</t>
  </si>
  <si>
    <t>4星主核：磐石主回路</t>
  </si>
  <si>
    <t>5星主核：磐石主回路</t>
  </si>
  <si>
    <t>主核：激励</t>
  </si>
  <si>
    <t>1星主核：激励主回路</t>
  </si>
  <si>
    <t>2星主核：激励主回路</t>
  </si>
  <si>
    <t>3星主核：激励主回路</t>
  </si>
  <si>
    <t>4星主核：激励主回路</t>
  </si>
  <si>
    <t>5星主核：激励主回路</t>
  </si>
  <si>
    <t>主核：守护</t>
  </si>
  <si>
    <t>1星主核：守护主回路</t>
  </si>
  <si>
    <t>2星主核：守护主回路</t>
  </si>
  <si>
    <t>3星主核：守护主回路</t>
  </si>
  <si>
    <t>4星主核：守护主回路</t>
  </si>
  <si>
    <t>5星主核：守护主回路</t>
  </si>
  <si>
    <t>主核：爱</t>
  </si>
  <si>
    <t>1星主核：爱主回路</t>
  </si>
  <si>
    <t>2星主核：爱主回路</t>
  </si>
  <si>
    <t>3星主核：爱主回路</t>
  </si>
  <si>
    <t>4星主核：爱主回路</t>
  </si>
  <si>
    <t>5星主核：爱主回路</t>
  </si>
  <si>
    <t>主核：驱散</t>
  </si>
  <si>
    <t>1星主核：驱散主回路</t>
  </si>
  <si>
    <t>2星主核：驱散主回路</t>
  </si>
  <si>
    <t>3星主核：驱散主回路</t>
  </si>
  <si>
    <t>4星主核：驱散主回路</t>
  </si>
  <si>
    <t>5星主核：驱散主回路</t>
  </si>
  <si>
    <t>主核：制衡</t>
  </si>
  <si>
    <t>1星主核：制衡主回路</t>
  </si>
  <si>
    <t>2星主核：制衡主回路</t>
  </si>
  <si>
    <t>3星主核：制衡主回路</t>
  </si>
  <si>
    <t>4星主核：制衡主回路</t>
  </si>
  <si>
    <t>5星主核：制衡主回路</t>
  </si>
  <si>
    <t>幸运：位置2</t>
  </si>
  <si>
    <t>1星幸运：位置2号位副回路</t>
  </si>
  <si>
    <t>2星幸运：位置2号位副回路</t>
  </si>
  <si>
    <t>3星幸运：位置2号位副回路</t>
  </si>
  <si>
    <t>4星幸运：位置2号位副回路</t>
  </si>
  <si>
    <t>5星幸运：位置2号位副回路</t>
  </si>
  <si>
    <t>幸运：位置3</t>
  </si>
  <si>
    <t>1星幸运：位置3号位副回路</t>
  </si>
  <si>
    <t>2星幸运：位置3号位副回路</t>
  </si>
  <si>
    <t>3星幸运：位置3号位副回路</t>
  </si>
  <si>
    <t>4星幸运：位置3号位副回路</t>
  </si>
  <si>
    <t>5星幸运：位置3号位副回路</t>
  </si>
  <si>
    <t>幸运：位置4</t>
  </si>
  <si>
    <t>1星幸运：位置4号位副回路</t>
  </si>
  <si>
    <t>2星幸运：位置4号位副回路</t>
  </si>
  <si>
    <t>3星幸运：位置4号位副回路</t>
  </si>
  <si>
    <t>4星幸运：位置4号位副回路</t>
  </si>
  <si>
    <t>5星幸运：位置4号位副回路</t>
  </si>
  <si>
    <t>聚能：位置2</t>
  </si>
  <si>
    <t>1星聚能：位置2号位副回路</t>
  </si>
  <si>
    <t>2星聚能：位置2号位副回路</t>
  </si>
  <si>
    <t>3星聚能：位置2号位副回路</t>
  </si>
  <si>
    <t>4星聚能：位置2号位副回路</t>
  </si>
  <si>
    <t>5星聚能：位置2号位副回路</t>
  </si>
  <si>
    <t>聚能：位置3</t>
  </si>
  <si>
    <t>1星聚能：位置3号位副回路</t>
  </si>
  <si>
    <t>2星聚能：位置3号位副回路</t>
  </si>
  <si>
    <t>3星聚能：位置3号位副回路</t>
  </si>
  <si>
    <t>4星聚能：位置3号位副回路</t>
  </si>
  <si>
    <t>5星聚能：位置3号位副回路</t>
  </si>
  <si>
    <t>聚能：位置4</t>
  </si>
  <si>
    <t>1星聚能：位置4号位副回路</t>
  </si>
  <si>
    <t>2星聚能：位置4号位副回路</t>
  </si>
  <si>
    <t>3星聚能：位置4号位副回路</t>
  </si>
  <si>
    <t>4星聚能：位置4号位副回路</t>
  </si>
  <si>
    <t>5星聚能：位置4号位副回路</t>
  </si>
  <si>
    <t>窃夺：位置2</t>
  </si>
  <si>
    <t>1星窃夺：位置2号位副回路</t>
  </si>
  <si>
    <t>2星窃夺：位置2号位副回路</t>
  </si>
  <si>
    <t>3星窃夺：位置2号位副回路</t>
  </si>
  <si>
    <t>4星窃夺：位置2号位副回路</t>
  </si>
  <si>
    <t>5星窃夺：位置2号位副回路</t>
  </si>
  <si>
    <t>窃夺：位置3</t>
  </si>
  <si>
    <t>1星窃夺：位置3号位副回路</t>
  </si>
  <si>
    <t>2星窃夺：位置3号位副回路</t>
  </si>
  <si>
    <t>3星窃夺：位置3号位副回路</t>
  </si>
  <si>
    <t>4星窃夺：位置3号位副回路</t>
  </si>
  <si>
    <t>5星窃夺：位置3号位副回路</t>
  </si>
  <si>
    <t>窃夺：位置4</t>
  </si>
  <si>
    <t>1星窃夺：位置4号位副回路</t>
  </si>
  <si>
    <t>2星窃夺：位置4号位副回路</t>
  </si>
  <si>
    <t>3星窃夺：位置4号位副回路</t>
  </si>
  <si>
    <t>4星窃夺：位置4号位副回路</t>
  </si>
  <si>
    <t>5星窃夺：位置4号位副回路</t>
  </si>
  <si>
    <t>先制：位置2</t>
  </si>
  <si>
    <t>1星先制：位置2号位副回路</t>
  </si>
  <si>
    <t>2星先制：位置2号位副回路</t>
  </si>
  <si>
    <t>3星先制：位置2号位副回路</t>
  </si>
  <si>
    <t>4星先制：位置2号位副回路</t>
  </si>
  <si>
    <t>5星先制：位置2号位副回路</t>
  </si>
  <si>
    <t>先制：位置3</t>
  </si>
  <si>
    <t>1星先制：位置3号位副回路</t>
  </si>
  <si>
    <t>2星先制：位置3号位副回路</t>
  </si>
  <si>
    <t>3星先制：位置3号位副回路</t>
  </si>
  <si>
    <t>4星先制：位置3号位副回路</t>
  </si>
  <si>
    <t>5星先制：位置3号位副回路</t>
  </si>
  <si>
    <t>先制：位置4</t>
  </si>
  <si>
    <t>1星先制：位置4号位副回路</t>
  </si>
  <si>
    <t>2星先制：位置4号位副回路</t>
  </si>
  <si>
    <t>3星先制：位置4号位副回路</t>
  </si>
  <si>
    <t>4星先制：位置4号位副回路</t>
  </si>
  <si>
    <t>5星先制：位置4号位副回路</t>
  </si>
  <si>
    <t>共振：位置2</t>
  </si>
  <si>
    <t>1星共振：位置2号位副回路</t>
  </si>
  <si>
    <t>2星共振：位置2号位副回路</t>
  </si>
  <si>
    <t>3星共振：位置2号位副回路</t>
  </si>
  <si>
    <t>4星共振：位置2号位副回路</t>
  </si>
  <si>
    <t>5星共振：位置2号位副回路</t>
  </si>
  <si>
    <t>共振：位置3</t>
  </si>
  <si>
    <t>1星共振：位置3号位副回路</t>
  </si>
  <si>
    <t>2星共振：位置3号位副回路</t>
  </si>
  <si>
    <t>3星共振：位置3号位副回路</t>
  </si>
  <si>
    <t>4星共振：位置3号位副回路</t>
  </si>
  <si>
    <t>5星共振：位置3号位副回路</t>
  </si>
  <si>
    <t>共振：位置4</t>
  </si>
  <si>
    <t>1星共振：位置4号位副回路</t>
  </si>
  <si>
    <t>2星共振：位置4号位副回路</t>
  </si>
  <si>
    <t>3星共振：位置4号位副回路</t>
  </si>
  <si>
    <t>4星共振：位置4号位副回路</t>
  </si>
  <si>
    <t>5星共振：位置4号位副回路</t>
  </si>
  <si>
    <t>终结：位置2</t>
  </si>
  <si>
    <t>1星终结：位置2号位副回路</t>
  </si>
  <si>
    <t>2星终结：位置2号位副回路</t>
  </si>
  <si>
    <t>3星终结：位置2号位副回路</t>
  </si>
  <si>
    <t>4星终结：位置2号位副回路</t>
  </si>
  <si>
    <t>5星终结：位置2号位副回路</t>
  </si>
  <si>
    <t>终结：位置3</t>
  </si>
  <si>
    <t>1星终结：位置3号位副回路</t>
  </si>
  <si>
    <t>2星终结：位置3号位副回路</t>
  </si>
  <si>
    <t>3星终结：位置3号位副回路</t>
  </si>
  <si>
    <t>4星终结：位置3号位副回路</t>
  </si>
  <si>
    <t>5星终结：位置3号位副回路</t>
  </si>
  <si>
    <t>终结：位置4</t>
  </si>
  <si>
    <t>1星终结：位置4号位副回路</t>
  </si>
  <si>
    <t>2星终结：位置4号位副回路</t>
  </si>
  <si>
    <t>3星终结：位置4号位副回路</t>
  </si>
  <si>
    <t>4星终结：位置4号位副回路</t>
  </si>
  <si>
    <t>5星终结：位置4号位副回路</t>
  </si>
  <si>
    <t>破甲：位置2</t>
  </si>
  <si>
    <t>1星破甲：位置2号位副回路</t>
  </si>
  <si>
    <t>2星破甲：位置2号位副回路</t>
  </si>
  <si>
    <t>3星破甲：位置2号位副回路</t>
  </si>
  <si>
    <t>4星破甲：位置2号位副回路</t>
  </si>
  <si>
    <t>5星破甲：位置2号位副回路</t>
  </si>
  <si>
    <t>破甲：位置3</t>
  </si>
  <si>
    <t>1星破甲：位置3号位副回路</t>
  </si>
  <si>
    <t>2星破甲：位置3号位副回路</t>
  </si>
  <si>
    <t>3星破甲：位置3号位副回路</t>
  </si>
  <si>
    <t>4星破甲：位置3号位副回路</t>
  </si>
  <si>
    <t>5星破甲：位置3号位副回路</t>
  </si>
  <si>
    <t>破甲：位置4</t>
  </si>
  <si>
    <t>1星破甲：位置4号位副回路</t>
  </si>
  <si>
    <t>2星破甲：位置4号位副回路</t>
  </si>
  <si>
    <t>3星破甲：位置4号位副回路</t>
  </si>
  <si>
    <t>4星破甲：位置4号位副回路</t>
  </si>
  <si>
    <t>5星破甲：位置4号位副回路</t>
  </si>
  <si>
    <t>坚韧：位置2</t>
  </si>
  <si>
    <t>1星坚韧：位置2号位副回路</t>
  </si>
  <si>
    <t>2星坚韧：位置2号位副回路</t>
  </si>
  <si>
    <t>3星坚韧：位置2号位副回路</t>
  </si>
  <si>
    <t>4星坚韧：位置2号位副回路</t>
  </si>
  <si>
    <t>5星坚韧：位置2号位副回路</t>
  </si>
  <si>
    <t>坚韧：位置3</t>
  </si>
  <si>
    <t>1星坚韧：位置3号位副回路</t>
  </si>
  <si>
    <t>2星坚韧：位置3号位副回路</t>
  </si>
  <si>
    <t>3星坚韧：位置3号位副回路</t>
  </si>
  <si>
    <t>4星坚韧：位置3号位副回路</t>
  </si>
  <si>
    <t>5星坚韧：位置3号位副回路</t>
  </si>
  <si>
    <t>坚韧：位置4</t>
  </si>
  <si>
    <t>1星坚韧：位置4号位副回路</t>
  </si>
  <si>
    <t>2星坚韧：位置4号位副回路</t>
  </si>
  <si>
    <t>3星坚韧：位置4号位副回路</t>
  </si>
  <si>
    <t>4星坚韧：位置4号位副回路</t>
  </si>
  <si>
    <t>5星坚韧：位置4号位副回路</t>
  </si>
  <si>
    <t>钢骨：位置2</t>
  </si>
  <si>
    <t>1星钢骨：位置2号位副回路</t>
  </si>
  <si>
    <t>2星钢骨：位置2号位副回路</t>
  </si>
  <si>
    <t>3星钢骨：位置2号位副回路</t>
  </si>
  <si>
    <t>4星钢骨：位置2号位副回路</t>
  </si>
  <si>
    <t>5星钢骨：位置2号位副回路</t>
  </si>
  <si>
    <t>钢骨：位置3</t>
  </si>
  <si>
    <t>1星钢骨：位置3号位副回路</t>
  </si>
  <si>
    <t>2星钢骨：位置3号位副回路</t>
  </si>
  <si>
    <t>3星钢骨：位置3号位副回路</t>
  </si>
  <si>
    <t>4星钢骨：位置3号位副回路</t>
  </si>
  <si>
    <t>5星钢骨：位置3号位副回路</t>
  </si>
  <si>
    <t>钢骨：位置4</t>
  </si>
  <si>
    <t>1星钢骨：位置4号位副回路</t>
  </si>
  <si>
    <t>2星钢骨：位置4号位副回路</t>
  </si>
  <si>
    <t>3星钢骨：位置4号位副回路</t>
  </si>
  <si>
    <t>4星钢骨：位置4号位副回路</t>
  </si>
  <si>
    <t>5星钢骨：位置4号位副回路</t>
  </si>
  <si>
    <t>不屈：位置2</t>
  </si>
  <si>
    <t>1星不屈：位置2号位副回路</t>
  </si>
  <si>
    <t>2星不屈：位置2号位副回路</t>
  </si>
  <si>
    <t>3星不屈：位置2号位副回路</t>
  </si>
  <si>
    <t>4星不屈：位置2号位副回路</t>
  </si>
  <si>
    <t>5星不屈：位置2号位副回路</t>
  </si>
  <si>
    <t>不屈：位置3</t>
  </si>
  <si>
    <t>1星不屈：位置3号位副回路</t>
  </si>
  <si>
    <t>2星不屈：位置3号位副回路</t>
  </si>
  <si>
    <t>3星不屈：位置3号位副回路</t>
  </si>
  <si>
    <t>4星不屈：位置3号位副回路</t>
  </si>
  <si>
    <t>5星不屈：位置3号位副回路</t>
  </si>
  <si>
    <t>不屈：位置4</t>
  </si>
  <si>
    <t>1星不屈：位置4号位副回路</t>
  </si>
  <si>
    <t>2星不屈：位置4号位副回路</t>
  </si>
  <si>
    <t>3星不屈：位置4号位副回路</t>
  </si>
  <si>
    <t>4星不屈：位置4号位副回路</t>
  </si>
  <si>
    <t>5星不屈：位置4号位副回路</t>
  </si>
  <si>
    <t>磐石：位置2</t>
  </si>
  <si>
    <t>1星磐石：位置2号位副回路</t>
  </si>
  <si>
    <t>2星磐石：位置2号位副回路</t>
  </si>
  <si>
    <t>3星磐石：位置2号位副回路</t>
  </si>
  <si>
    <t>4星磐石：位置2号位副回路</t>
  </si>
  <si>
    <t>5星磐石：位置2号位副回路</t>
  </si>
  <si>
    <t>磐石：位置3</t>
  </si>
  <si>
    <t>1星磐石：位置3号位副回路</t>
  </si>
  <si>
    <t>2星磐石：位置3号位副回路</t>
  </si>
  <si>
    <t>3星磐石：位置3号位副回路</t>
  </si>
  <si>
    <t>4星磐石：位置3号位副回路</t>
  </si>
  <si>
    <t>5星磐石：位置3号位副回路</t>
  </si>
  <si>
    <t>磐石：位置4</t>
  </si>
  <si>
    <t>1星磐石：位置4号位副回路</t>
  </si>
  <si>
    <t>2星磐石：位置4号位副回路</t>
  </si>
  <si>
    <t>3星磐石：位置4号位副回路</t>
  </si>
  <si>
    <t>4星磐石：位置4号位副回路</t>
  </si>
  <si>
    <t>5星磐石：位置4号位副回路</t>
  </si>
  <si>
    <t>激励：位置2</t>
  </si>
  <si>
    <t>1星激励：位置2号位副回路</t>
  </si>
  <si>
    <t>2星激励：位置2号位副回路</t>
  </si>
  <si>
    <t>3星激励：位置2号位副回路</t>
  </si>
  <si>
    <t>4星激励：位置2号位副回路</t>
  </si>
  <si>
    <t>5星激励：位置2号位副回路</t>
  </si>
  <si>
    <t>激励：位置3</t>
  </si>
  <si>
    <t>1星激励：位置3号位副回路</t>
  </si>
  <si>
    <t>2星激励：位置3号位副回路</t>
  </si>
  <si>
    <t>3星激励：位置3号位副回路</t>
  </si>
  <si>
    <t>4星激励：位置3号位副回路</t>
  </si>
  <si>
    <t>5星激励：位置3号位副回路</t>
  </si>
  <si>
    <t>激励：位置4</t>
  </si>
  <si>
    <t>1星激励：位置4号位副回路</t>
  </si>
  <si>
    <t>2星激励：位置4号位副回路</t>
  </si>
  <si>
    <t>3星激励：位置4号位副回路</t>
  </si>
  <si>
    <t>4星激励：位置4号位副回路</t>
  </si>
  <si>
    <t>5星激励：位置4号位副回路</t>
  </si>
  <si>
    <t>守护：位置2</t>
  </si>
  <si>
    <t>1星守护：位置2号位副回路</t>
  </si>
  <si>
    <t>2星守护：位置2号位副回路</t>
  </si>
  <si>
    <t>3星守护：位置2号位副回路</t>
  </si>
  <si>
    <t>4星守护：位置2号位副回路</t>
  </si>
  <si>
    <t>5星守护：位置2号位副回路</t>
  </si>
  <si>
    <t>守护：位置3</t>
  </si>
  <si>
    <t>1星守护：位置3号位副回路</t>
  </si>
  <si>
    <t>2星守护：位置3号位副回路</t>
  </si>
  <si>
    <t>3星守护：位置3号位副回路</t>
  </si>
  <si>
    <t>4星守护：位置3号位副回路</t>
  </si>
  <si>
    <t>5星守护：位置3号位副回路</t>
  </si>
  <si>
    <t>守护：位置4</t>
  </si>
  <si>
    <t>1星守护：位置4号位副回路</t>
  </si>
  <si>
    <t>2星守护：位置4号位副回路</t>
  </si>
  <si>
    <t>3星守护：位置4号位副回路</t>
  </si>
  <si>
    <t>4星守护：位置4号位副回路</t>
  </si>
  <si>
    <t>5星守护：位置4号位副回路</t>
  </si>
  <si>
    <t>大爱：位置2</t>
  </si>
  <si>
    <t>1星大爱：位置2号位副回路</t>
  </si>
  <si>
    <t>2星大爱：位置2号位副回路</t>
  </si>
  <si>
    <t>3星大爱：位置2号位副回路</t>
  </si>
  <si>
    <t>4星大爱：位置2号位副回路</t>
  </si>
  <si>
    <t>5星大爱：位置2号位副回路</t>
  </si>
  <si>
    <t>大爱：位置3</t>
  </si>
  <si>
    <t>1星大爱：位置3号位副回路</t>
  </si>
  <si>
    <t>2星大爱：位置3号位副回路</t>
  </si>
  <si>
    <t>3星大爱：位置3号位副回路</t>
  </si>
  <si>
    <t>4星大爱：位置3号位副回路</t>
  </si>
  <si>
    <t>5星大爱：位置3号位副回路</t>
  </si>
  <si>
    <t>大爱：位置4</t>
  </si>
  <si>
    <t>1星大爱：位置4号位副回路</t>
  </si>
  <si>
    <t>2星大爱：位置4号位副回路</t>
  </si>
  <si>
    <t>3星大爱：位置4号位副回路</t>
  </si>
  <si>
    <t>4星大爱：位置4号位副回路</t>
  </si>
  <si>
    <t>5星大爱：位置4号位副回路</t>
  </si>
  <si>
    <t>驱散：位置2</t>
  </si>
  <si>
    <t>1星驱散：位置2号位副回路</t>
  </si>
  <si>
    <t>2星驱散：位置2号位副回路</t>
  </si>
  <si>
    <t>3星驱散：位置2号位副回路</t>
  </si>
  <si>
    <t>4星驱散：位置2号位副回路</t>
  </si>
  <si>
    <t>5星驱散：位置2号位副回路</t>
  </si>
  <si>
    <t>驱散：位置3</t>
  </si>
  <si>
    <t>1星驱散：位置3号位副回路</t>
  </si>
  <si>
    <t>2星驱散：位置3号位副回路</t>
  </si>
  <si>
    <t>3星驱散：位置3号位副回路</t>
  </si>
  <si>
    <t>4星驱散：位置3号位副回路</t>
  </si>
  <si>
    <t>5星驱散：位置3号位副回路</t>
  </si>
  <si>
    <t>驱散：位置4</t>
  </si>
  <si>
    <t>1星驱散：位置4号位副回路</t>
  </si>
  <si>
    <t>2星驱散：位置4号位副回路</t>
  </si>
  <si>
    <t>3星驱散：位置4号位副回路</t>
  </si>
  <si>
    <t>4星驱散：位置4号位副回路</t>
  </si>
  <si>
    <t>5星驱散：位置4号位副回路</t>
  </si>
  <si>
    <t>制衡：位置2</t>
  </si>
  <si>
    <t>1星制衡：位置2号位副回路</t>
  </si>
  <si>
    <t>2星制衡：位置2号位副回路</t>
  </si>
  <si>
    <t>3星制衡：位置2号位副回路</t>
  </si>
  <si>
    <t>4星制衡：位置2号位副回路</t>
  </si>
  <si>
    <t>5星制衡：位置2号位副回路</t>
  </si>
  <si>
    <t>制衡：位置3</t>
  </si>
  <si>
    <t>1星制衡：位置3号位副回路</t>
  </si>
  <si>
    <t>2星制衡：位置3号位副回路</t>
  </si>
  <si>
    <t>3星制衡：位置3号位副回路</t>
  </si>
  <si>
    <t>4星制衡：位置3号位副回路</t>
  </si>
  <si>
    <t>5星制衡：位置3号位副回路</t>
  </si>
  <si>
    <t>制衡：位置4</t>
  </si>
  <si>
    <t>1星制衡：位置4号位副回路</t>
  </si>
  <si>
    <t>2星制衡：位置4号位副回路</t>
  </si>
  <si>
    <t>3星制衡：位置4号位副回路</t>
  </si>
  <si>
    <t>4星制衡：位置4号位副回路</t>
  </si>
  <si>
    <t>5星制衡：位置4号位副回路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</si>
</sst>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7985778374584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1">
    <xf numFmtId="0" fontId="0" fillId="0" borderId="0" xfId="0" applyAlignment="1">
      <alignment vertical="center"/>
    </xf>
    <xf numFmtId="0" fontId="1" fillId="0" borderId="1" xfId="2" applyFont="1" applyBorder="1" applyAlignment="1">
      <alignment horizontal="center"/>
    </xf>
    <xf numFmtId="0" fontId="2" fillId="0" borderId="0" xfId="2"/>
    <xf numFmtId="0" fontId="1" fillId="0" borderId="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center"/>
    </xf>
    <xf numFmtId="0" fontId="4" fillId="0" borderId="0" xfId="0" applyFont="1" applyAlignment="1">
      <alignment vertical="center"/>
    </xf>
    <xf numFmtId="0" fontId="2" fillId="0" borderId="0" xfId="2" applyAlignment="1">
      <alignment horizontal="left" vertical="center"/>
    </xf>
    <xf numFmtId="0" fontId="0" fillId="0" borderId="0" xfId="0" applyAlignment="1"/>
  </cellXfs>
  <cellStyles count="3">
    <cellStyle name="常规" xfId="0" builtinId="0"/>
    <cellStyle name="常规 2" xfId="1"/>
    <cellStyle name="常规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25"/>
  <sheetViews>
    <sheetView tabSelected="1" topLeftCell="A157" workbookViewId="0">
      <selection activeCell="D179" sqref="D179"/>
    </sheetView>
  </sheetViews>
  <sheetFormatPr defaultColWidth="9" defaultRowHeight="13.5"/>
  <cols>
    <col min="1" max="1" width="8" style="2" customWidth="1"/>
    <col min="2" max="3" width="9" style="2" customWidth="1"/>
    <col min="4" max="4" width="25.25" style="2" customWidth="1"/>
    <col min="5" max="5" width="7" style="2" customWidth="1"/>
    <col min="6" max="8" width="5.875" style="2" customWidth="1"/>
    <col min="9" max="9" width="7.375" style="2" customWidth="1"/>
    <col min="10" max="10" width="12.75" style="2" bestFit="1" customWidth="1"/>
    <col min="11" max="11" width="16.125" style="2" bestFit="1" customWidth="1"/>
    <col min="12" max="12" width="27.25" style="2" bestFit="1" customWidth="1"/>
    <col min="13" max="13" width="9" style="2" customWidth="1"/>
    <col min="14" max="16384" width="9" style="2"/>
  </cols>
  <sheetData>
    <row r="1" spans="1:12" ht="16.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6.5" customHeigh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ht="16.5" customHeight="1">
      <c r="A3" s="3" t="s">
        <v>12</v>
      </c>
      <c r="B3" s="3" t="s">
        <v>13</v>
      </c>
      <c r="C3" s="3" t="s">
        <v>13</v>
      </c>
      <c r="D3" s="3" t="s">
        <v>12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12</v>
      </c>
      <c r="K3" s="3" t="s">
        <v>12</v>
      </c>
      <c r="L3" s="3" t="s">
        <v>12</v>
      </c>
    </row>
    <row r="4" spans="1:12" ht="16.5" customHeight="1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</row>
    <row r="5" spans="1:12" ht="16.5" customHeight="1">
      <c r="A5" s="5" t="s">
        <v>26</v>
      </c>
      <c r="B5" s="4" t="s">
        <v>27</v>
      </c>
      <c r="C5" s="4" t="s">
        <v>27</v>
      </c>
      <c r="D5" s="4" t="s">
        <v>26</v>
      </c>
      <c r="E5" s="4" t="s">
        <v>26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27</v>
      </c>
      <c r="K5" s="4" t="s">
        <v>27</v>
      </c>
      <c r="L5" s="4" t="s">
        <v>27</v>
      </c>
    </row>
    <row r="6" spans="1:12" ht="16.5" customHeight="1">
      <c r="A6" s="1" t="s">
        <v>28</v>
      </c>
      <c r="B6" s="2">
        <f t="shared" ref="B6:B69" si="0">F6*10000+G6*1000+H6*100+I6</f>
        <v>11001</v>
      </c>
      <c r="C6" s="2">
        <f t="shared" ref="C6:C69" si="1">4000000+(H6+1)*100000+F6*1000+G6*100</f>
        <v>4101100</v>
      </c>
      <c r="D6" s="2" t="str">
        <f>INDEX(Sheet2!C:C,MATCH(C6,Sheet2!A:A,0))</f>
        <v>1星主核：幸运主回路</v>
      </c>
      <c r="E6" s="6" t="s">
        <v>29</v>
      </c>
      <c r="F6" s="7">
        <v>1</v>
      </c>
      <c r="G6" s="7">
        <v>1</v>
      </c>
      <c r="H6" s="7">
        <v>0</v>
      </c>
      <c r="I6" s="7">
        <f>INDEX(Sheet6!Q:Q,MATCH(E6,Sheet6!R:R,))</f>
        <v>1</v>
      </c>
      <c r="J6" s="9" t="str">
        <f>INDEX(Sheet5!AF:AF,MATCH($E6&amp;"-"&amp;$H6&amp;"-"&amp;VLOOKUP($G6,Sheet6!$N:$O,2,0),Sheet5!$A:$A,0))</f>
        <v>105,102</v>
      </c>
      <c r="K6" s="9" t="str">
        <f>INDEX(Sheet5!AI:AI,MATCH($E6&amp;"-"&amp;$H6&amp;"-"&amp;VLOOKUP($G6,Sheet6!$N:$O,2,0),Sheet5!$A:$A,0))</f>
        <v/>
      </c>
      <c r="L6" s="9" t="str">
        <f>INDEX(Sheet5!AN:AN,MATCH($E6&amp;"-"&amp;$H6&amp;"-"&amp;VLOOKUP($G6,Sheet6!$N:$O,2,0),Sheet5!$A:$A,0))</f>
        <v>1102,1105,1107,1102,1109</v>
      </c>
    </row>
    <row r="7" spans="1:12" ht="16.5" customHeight="1">
      <c r="A7" s="1" t="s">
        <v>28</v>
      </c>
      <c r="B7" s="2">
        <f t="shared" si="0"/>
        <v>12001</v>
      </c>
      <c r="C7" s="2">
        <f t="shared" si="1"/>
        <v>4101200</v>
      </c>
      <c r="D7" s="2" t="str">
        <f>INDEX(Sheet2!C:C,MATCH(C7,Sheet2!A:A,0))</f>
        <v>2星主核：幸运主回路</v>
      </c>
      <c r="E7" s="6" t="s">
        <v>29</v>
      </c>
      <c r="F7" s="7">
        <v>1</v>
      </c>
      <c r="G7" s="7">
        <v>2</v>
      </c>
      <c r="H7" s="7">
        <v>0</v>
      </c>
      <c r="I7" s="7">
        <f>INDEX(Sheet6!Q:Q,MATCH(E7,Sheet6!R:R,))</f>
        <v>1</v>
      </c>
      <c r="J7" s="9" t="str">
        <f>INDEX(Sheet5!AF:AF,MATCH($E7&amp;"-"&amp;$H7&amp;"-"&amp;VLOOKUP($G7,Sheet6!$N:$O,2,0),Sheet5!$A:$A,0))</f>
        <v>205,202</v>
      </c>
      <c r="K7" s="9" t="str">
        <f>INDEX(Sheet5!AI:AI,MATCH($E7&amp;"-"&amp;$H7&amp;"-"&amp;VLOOKUP($G7,Sheet6!$N:$O,2,0),Sheet5!$A:$A,0))</f>
        <v/>
      </c>
      <c r="L7" s="9" t="str">
        <f>INDEX(Sheet5!AN:AN,MATCH($E7&amp;"-"&amp;$H7&amp;"-"&amp;VLOOKUP($G7,Sheet6!$N:$O,2,0),Sheet5!$A:$A,0))</f>
        <v>1202,1205,1207,1202,1209</v>
      </c>
    </row>
    <row r="8" spans="1:12" ht="16.5" customHeight="1">
      <c r="A8" s="1" t="s">
        <v>28</v>
      </c>
      <c r="B8" s="2">
        <f t="shared" si="0"/>
        <v>13001</v>
      </c>
      <c r="C8" s="2">
        <f t="shared" si="1"/>
        <v>4101300</v>
      </c>
      <c r="D8" s="2" t="str">
        <f>INDEX(Sheet2!C:C,MATCH(C8,Sheet2!A:A,0))</f>
        <v>3星主核：幸运主回路</v>
      </c>
      <c r="E8" s="6" t="s">
        <v>29</v>
      </c>
      <c r="F8" s="7">
        <v>1</v>
      </c>
      <c r="G8" s="7">
        <v>3</v>
      </c>
      <c r="H8" s="7">
        <v>0</v>
      </c>
      <c r="I8" s="7">
        <f>INDEX(Sheet6!Q:Q,MATCH(E8,Sheet6!R:R,))</f>
        <v>1</v>
      </c>
      <c r="J8" s="9" t="str">
        <f>INDEX(Sheet5!AF:AF,MATCH($E8&amp;"-"&amp;$H8&amp;"-"&amp;VLOOKUP($G8,Sheet6!$N:$O,2,0),Sheet5!$A:$A,0))</f>
        <v>305,302</v>
      </c>
      <c r="K8" s="9" t="str">
        <f>INDEX(Sheet5!AI:AI,MATCH($E8&amp;"-"&amp;$H8&amp;"-"&amp;VLOOKUP($G8,Sheet6!$N:$O,2,0),Sheet5!$A:$A,0))</f>
        <v/>
      </c>
      <c r="L8" s="9" t="str">
        <f>INDEX(Sheet5!AN:AN,MATCH($E8&amp;"-"&amp;$H8&amp;"-"&amp;VLOOKUP($G8,Sheet6!$N:$O,2,0),Sheet5!$A:$A,0))</f>
        <v>1302,1305,1307,1302,1309</v>
      </c>
    </row>
    <row r="9" spans="1:12" ht="16.5" customHeight="1">
      <c r="A9" s="1" t="s">
        <v>28</v>
      </c>
      <c r="B9" s="2">
        <f t="shared" si="0"/>
        <v>14001</v>
      </c>
      <c r="C9" s="2">
        <f t="shared" si="1"/>
        <v>4101400</v>
      </c>
      <c r="D9" s="2" t="str">
        <f>INDEX(Sheet2!C:C,MATCH(C9,Sheet2!A:A,0))</f>
        <v>4星主核：幸运主回路</v>
      </c>
      <c r="E9" s="6" t="s">
        <v>29</v>
      </c>
      <c r="F9" s="7">
        <v>1</v>
      </c>
      <c r="G9" s="7">
        <v>4</v>
      </c>
      <c r="H9" s="7">
        <v>0</v>
      </c>
      <c r="I9" s="7">
        <f>INDEX(Sheet6!Q:Q,MATCH(E9,Sheet6!R:R,))</f>
        <v>1</v>
      </c>
      <c r="J9" s="9" t="str">
        <f>INDEX(Sheet5!AF:AF,MATCH($E9&amp;"-"&amp;$H9&amp;"-"&amp;VLOOKUP($G9,Sheet6!$N:$O,2,0),Sheet5!$A:$A,0))</f>
        <v>405,402</v>
      </c>
      <c r="K9" s="9" t="str">
        <f>INDEX(Sheet5!AI:AI,MATCH($E9&amp;"-"&amp;$H9&amp;"-"&amp;VLOOKUP($G9,Sheet6!$N:$O,2,0),Sheet5!$A:$A,0))</f>
        <v/>
      </c>
      <c r="L9" s="9" t="str">
        <f>INDEX(Sheet5!AN:AN,MATCH($E9&amp;"-"&amp;$H9&amp;"-"&amp;VLOOKUP($G9,Sheet6!$N:$O,2,0),Sheet5!$A:$A,0))</f>
        <v>1402,1405,1407,1402,1409</v>
      </c>
    </row>
    <row r="10" spans="1:12" ht="16.5" customHeight="1">
      <c r="A10" s="1" t="s">
        <v>28</v>
      </c>
      <c r="B10" s="2">
        <f t="shared" si="0"/>
        <v>15001</v>
      </c>
      <c r="C10" s="2">
        <f t="shared" si="1"/>
        <v>4101500</v>
      </c>
      <c r="D10" s="2" t="str">
        <f>INDEX(Sheet2!C:C,MATCH(C10,Sheet2!A:A,0))</f>
        <v>5星主核：幸运主回路</v>
      </c>
      <c r="E10" s="6" t="s">
        <v>29</v>
      </c>
      <c r="F10" s="7">
        <v>1</v>
      </c>
      <c r="G10" s="7">
        <v>5</v>
      </c>
      <c r="H10" s="7">
        <v>0</v>
      </c>
      <c r="I10" s="7">
        <f>INDEX(Sheet6!Q:Q,MATCH(E10,Sheet6!R:R,))</f>
        <v>1</v>
      </c>
      <c r="J10" s="9" t="str">
        <f>INDEX(Sheet5!AF:AF,MATCH($E10&amp;"-"&amp;$H10&amp;"-"&amp;VLOOKUP($G10,Sheet6!$N:$O,2,0),Sheet5!$A:$A,0))</f>
        <v>505,502</v>
      </c>
      <c r="K10" s="9" t="str">
        <f>INDEX(Sheet5!AI:AI,MATCH($E10&amp;"-"&amp;$H10&amp;"-"&amp;VLOOKUP($G10,Sheet6!$N:$O,2,0),Sheet5!$A:$A,0))</f>
        <v/>
      </c>
      <c r="L10" s="9" t="str">
        <f>INDEX(Sheet5!AN:AN,MATCH($E10&amp;"-"&amp;$H10&amp;"-"&amp;VLOOKUP($G10,Sheet6!$N:$O,2,0),Sheet5!$A:$A,0))</f>
        <v>1502,1505,1507,1502,1509</v>
      </c>
    </row>
    <row r="11" spans="1:12" ht="16.5" customHeight="1">
      <c r="A11" s="1" t="s">
        <v>28</v>
      </c>
      <c r="B11" s="2">
        <f t="shared" si="0"/>
        <v>11101</v>
      </c>
      <c r="C11" s="2">
        <f t="shared" si="1"/>
        <v>4201100</v>
      </c>
      <c r="D11" s="2" t="str">
        <f>INDEX(Sheet2!C:C,MATCH(C11,Sheet2!A:A,0))</f>
        <v>1星幸运：位置2号位副回路</v>
      </c>
      <c r="E11" s="6" t="s">
        <v>29</v>
      </c>
      <c r="F11" s="7">
        <v>1</v>
      </c>
      <c r="G11" s="7">
        <v>1</v>
      </c>
      <c r="H11" s="7">
        <v>1</v>
      </c>
      <c r="I11" s="7">
        <f>INDEX(Sheet6!Q:Q,MATCH(E11,Sheet6!R:R,))</f>
        <v>1</v>
      </c>
      <c r="J11" s="9" t="str">
        <f>INDEX(Sheet5!AF:AF,MATCH($E11&amp;"-"&amp;$H11&amp;"-"&amp;VLOOKUP($G11,Sheet6!$N:$O,2,0),Sheet5!$A:$A,0))</f>
        <v>132,137</v>
      </c>
      <c r="K11" s="9" t="str">
        <f>INDEX(Sheet5!AI:AI,MATCH($E11&amp;"-"&amp;$H11&amp;"-"&amp;VLOOKUP($G11,Sheet6!$N:$O,2,0),Sheet5!$A:$A,0))</f>
        <v/>
      </c>
      <c r="L11" s="9" t="str">
        <f>INDEX(Sheet5!AN:AN,MATCH($E11&amp;"-"&amp;$H11&amp;"-"&amp;VLOOKUP($G11,Sheet6!$N:$O,2,0),Sheet5!$A:$A,0))</f>
        <v>1107,1102,1105,1107,1109</v>
      </c>
    </row>
    <row r="12" spans="1:12" ht="16.5" customHeight="1">
      <c r="A12" s="1" t="s">
        <v>28</v>
      </c>
      <c r="B12" s="2">
        <f t="shared" si="0"/>
        <v>12101</v>
      </c>
      <c r="C12" s="2">
        <f t="shared" si="1"/>
        <v>4201200</v>
      </c>
      <c r="D12" s="2" t="str">
        <f>INDEX(Sheet2!C:C,MATCH(C12,Sheet2!A:A,0))</f>
        <v>2星幸运：位置2号位副回路</v>
      </c>
      <c r="E12" s="6" t="s">
        <v>29</v>
      </c>
      <c r="F12" s="7">
        <v>1</v>
      </c>
      <c r="G12" s="7">
        <v>2</v>
      </c>
      <c r="H12" s="7">
        <v>1</v>
      </c>
      <c r="I12" s="7">
        <f>INDEX(Sheet6!Q:Q,MATCH(E12,Sheet6!R:R,))</f>
        <v>1</v>
      </c>
      <c r="J12" s="9" t="str">
        <f>INDEX(Sheet5!AF:AF,MATCH($E12&amp;"-"&amp;$H12&amp;"-"&amp;VLOOKUP($G12,Sheet6!$N:$O,2,0),Sheet5!$A:$A,0))</f>
        <v>232,237</v>
      </c>
      <c r="K12" s="9" t="str">
        <f>INDEX(Sheet5!AI:AI,MATCH($E12&amp;"-"&amp;$H12&amp;"-"&amp;VLOOKUP($G12,Sheet6!$N:$O,2,0),Sheet5!$A:$A,0))</f>
        <v/>
      </c>
      <c r="L12" s="9" t="str">
        <f>INDEX(Sheet5!AN:AN,MATCH($E12&amp;"-"&amp;$H12&amp;"-"&amp;VLOOKUP($G12,Sheet6!$N:$O,2,0),Sheet5!$A:$A,0))</f>
        <v>1207,1202,1205,1207,1209</v>
      </c>
    </row>
    <row r="13" spans="1:12" ht="16.5" customHeight="1">
      <c r="A13" s="1" t="s">
        <v>28</v>
      </c>
      <c r="B13" s="2">
        <f t="shared" si="0"/>
        <v>13101</v>
      </c>
      <c r="C13" s="2">
        <f t="shared" si="1"/>
        <v>4201300</v>
      </c>
      <c r="D13" s="2" t="str">
        <f>INDEX(Sheet2!C:C,MATCH(C13,Sheet2!A:A,0))</f>
        <v>3星幸运：位置2号位副回路</v>
      </c>
      <c r="E13" s="6" t="s">
        <v>29</v>
      </c>
      <c r="F13" s="7">
        <v>1</v>
      </c>
      <c r="G13" s="7">
        <v>3</v>
      </c>
      <c r="H13" s="7">
        <v>1</v>
      </c>
      <c r="I13" s="7">
        <f>INDEX(Sheet6!Q:Q,MATCH(E13,Sheet6!R:R,))</f>
        <v>1</v>
      </c>
      <c r="J13" s="9" t="str">
        <f>INDEX(Sheet5!AF:AF,MATCH($E13&amp;"-"&amp;$H13&amp;"-"&amp;VLOOKUP($G13,Sheet6!$N:$O,2,0),Sheet5!$A:$A,0))</f>
        <v>332,337</v>
      </c>
      <c r="K13" s="9" t="str">
        <f>INDEX(Sheet5!AI:AI,MATCH($E13&amp;"-"&amp;$H13&amp;"-"&amp;VLOOKUP($G13,Sheet6!$N:$O,2,0),Sheet5!$A:$A,0))</f>
        <v/>
      </c>
      <c r="L13" s="9" t="str">
        <f>INDEX(Sheet5!AN:AN,MATCH($E13&amp;"-"&amp;$H13&amp;"-"&amp;VLOOKUP($G13,Sheet6!$N:$O,2,0),Sheet5!$A:$A,0))</f>
        <v>1307,1302,1305,1307,1309</v>
      </c>
    </row>
    <row r="14" spans="1:12" ht="16.5" customHeight="1">
      <c r="A14" s="1" t="s">
        <v>28</v>
      </c>
      <c r="B14" s="2">
        <f t="shared" si="0"/>
        <v>14101</v>
      </c>
      <c r="C14" s="2">
        <f t="shared" si="1"/>
        <v>4201400</v>
      </c>
      <c r="D14" s="2" t="str">
        <f>INDEX(Sheet2!C:C,MATCH(C14,Sheet2!A:A,0))</f>
        <v>4星幸运：位置2号位副回路</v>
      </c>
      <c r="E14" s="6" t="s">
        <v>29</v>
      </c>
      <c r="F14" s="7">
        <v>1</v>
      </c>
      <c r="G14" s="7">
        <v>4</v>
      </c>
      <c r="H14" s="7">
        <v>1</v>
      </c>
      <c r="I14" s="7">
        <f>INDEX(Sheet6!Q:Q,MATCH(E14,Sheet6!R:R,))</f>
        <v>1</v>
      </c>
      <c r="J14" s="9" t="str">
        <f>INDEX(Sheet5!AF:AF,MATCH($E14&amp;"-"&amp;$H14&amp;"-"&amp;VLOOKUP($G14,Sheet6!$N:$O,2,0),Sheet5!$A:$A,0))</f>
        <v>432,437</v>
      </c>
      <c r="K14" s="9" t="str">
        <f>INDEX(Sheet5!AI:AI,MATCH($E14&amp;"-"&amp;$H14&amp;"-"&amp;VLOOKUP($G14,Sheet6!$N:$O,2,0),Sheet5!$A:$A,0))</f>
        <v/>
      </c>
      <c r="L14" s="9" t="str">
        <f>INDEX(Sheet5!AN:AN,MATCH($E14&amp;"-"&amp;$H14&amp;"-"&amp;VLOOKUP($G14,Sheet6!$N:$O,2,0),Sheet5!$A:$A,0))</f>
        <v>1407,1402,1405,1407,1409</v>
      </c>
    </row>
    <row r="15" spans="1:12" ht="16.5" customHeight="1">
      <c r="A15" s="1" t="s">
        <v>28</v>
      </c>
      <c r="B15" s="2">
        <f t="shared" si="0"/>
        <v>15101</v>
      </c>
      <c r="C15" s="2">
        <f t="shared" si="1"/>
        <v>4201500</v>
      </c>
      <c r="D15" s="2" t="str">
        <f>INDEX(Sheet2!C:C,MATCH(C15,Sheet2!A:A,0))</f>
        <v>5星幸运：位置2号位副回路</v>
      </c>
      <c r="E15" s="6" t="s">
        <v>29</v>
      </c>
      <c r="F15" s="7">
        <v>1</v>
      </c>
      <c r="G15" s="7">
        <v>5</v>
      </c>
      <c r="H15" s="7">
        <v>1</v>
      </c>
      <c r="I15" s="7">
        <f>INDEX(Sheet6!Q:Q,MATCH(E15,Sheet6!R:R,))</f>
        <v>1</v>
      </c>
      <c r="J15" s="9" t="str">
        <f>INDEX(Sheet5!AF:AF,MATCH($E15&amp;"-"&amp;$H15&amp;"-"&amp;VLOOKUP($G15,Sheet6!$N:$O,2,0),Sheet5!$A:$A,0))</f>
        <v>532,537</v>
      </c>
      <c r="K15" s="9" t="str">
        <f>INDEX(Sheet5!AI:AI,MATCH($E15&amp;"-"&amp;$H15&amp;"-"&amp;VLOOKUP($G15,Sheet6!$N:$O,2,0),Sheet5!$A:$A,0))</f>
        <v/>
      </c>
      <c r="L15" s="9" t="str">
        <f>INDEX(Sheet5!AN:AN,MATCH($E15&amp;"-"&amp;$H15&amp;"-"&amp;VLOOKUP($G15,Sheet6!$N:$O,2,0),Sheet5!$A:$A,0))</f>
        <v>1507,1502,1505,1507,1509</v>
      </c>
    </row>
    <row r="16" spans="1:12" ht="16.5" customHeight="1">
      <c r="A16" s="1" t="s">
        <v>28</v>
      </c>
      <c r="B16" s="2">
        <f t="shared" si="0"/>
        <v>11201</v>
      </c>
      <c r="C16" s="2">
        <f t="shared" si="1"/>
        <v>4301100</v>
      </c>
      <c r="D16" s="2" t="str">
        <f>INDEX(Sheet2!C:C,MATCH(C16,Sheet2!A:A,0))</f>
        <v>1星幸运：位置3号位副回路</v>
      </c>
      <c r="E16" s="6" t="s">
        <v>29</v>
      </c>
      <c r="F16" s="7">
        <v>1</v>
      </c>
      <c r="G16" s="7">
        <v>1</v>
      </c>
      <c r="H16" s="7">
        <v>2</v>
      </c>
      <c r="I16" s="7">
        <f>INDEX(Sheet6!Q:Q,MATCH(E16,Sheet6!R:R,))</f>
        <v>1</v>
      </c>
      <c r="J16" s="9" t="str">
        <f>INDEX(Sheet5!AF:AF,MATCH($E16&amp;"-"&amp;$H16&amp;"-"&amp;VLOOKUP($G16,Sheet6!$N:$O,2,0),Sheet5!$A:$A,0))</f>
        <v>135,139</v>
      </c>
      <c r="K16" s="9" t="str">
        <f>INDEX(Sheet5!AI:AI,MATCH($E16&amp;"-"&amp;$H16&amp;"-"&amp;VLOOKUP($G16,Sheet6!$N:$O,2,0),Sheet5!$A:$A,0))</f>
        <v/>
      </c>
      <c r="L16" s="9" t="str">
        <f>INDEX(Sheet5!AN:AN,MATCH($E16&amp;"-"&amp;$H16&amp;"-"&amp;VLOOKUP($G16,Sheet6!$N:$O,2,0),Sheet5!$A:$A,0))</f>
        <v>1105,1107,1102,1105,1109</v>
      </c>
    </row>
    <row r="17" spans="1:12" ht="16.5" customHeight="1">
      <c r="A17" s="1" t="s">
        <v>28</v>
      </c>
      <c r="B17" s="2">
        <f t="shared" si="0"/>
        <v>12201</v>
      </c>
      <c r="C17" s="2">
        <f t="shared" si="1"/>
        <v>4301200</v>
      </c>
      <c r="D17" s="2" t="str">
        <f>INDEX(Sheet2!C:C,MATCH(C17,Sheet2!A:A,0))</f>
        <v>2星幸运：位置3号位副回路</v>
      </c>
      <c r="E17" s="6" t="s">
        <v>29</v>
      </c>
      <c r="F17" s="7">
        <v>1</v>
      </c>
      <c r="G17" s="7">
        <v>2</v>
      </c>
      <c r="H17" s="7">
        <v>2</v>
      </c>
      <c r="I17" s="7">
        <f>INDEX(Sheet6!Q:Q,MATCH(E17,Sheet6!R:R,))</f>
        <v>1</v>
      </c>
      <c r="J17" s="9" t="str">
        <f>INDEX(Sheet5!AF:AF,MATCH($E17&amp;"-"&amp;$H17&amp;"-"&amp;VLOOKUP($G17,Sheet6!$N:$O,2,0),Sheet5!$A:$A,0))</f>
        <v>235,239</v>
      </c>
      <c r="K17" s="9" t="str">
        <f>INDEX(Sheet5!AI:AI,MATCH($E17&amp;"-"&amp;$H17&amp;"-"&amp;VLOOKUP($G17,Sheet6!$N:$O,2,0),Sheet5!$A:$A,0))</f>
        <v/>
      </c>
      <c r="L17" s="9" t="str">
        <f>INDEX(Sheet5!AN:AN,MATCH($E17&amp;"-"&amp;$H17&amp;"-"&amp;VLOOKUP($G17,Sheet6!$N:$O,2,0),Sheet5!$A:$A,0))</f>
        <v>1205,1207,1202,1205,1209</v>
      </c>
    </row>
    <row r="18" spans="1:12" ht="16.5" customHeight="1">
      <c r="A18" s="1" t="s">
        <v>28</v>
      </c>
      <c r="B18" s="2">
        <f t="shared" si="0"/>
        <v>13201</v>
      </c>
      <c r="C18" s="2">
        <f t="shared" si="1"/>
        <v>4301300</v>
      </c>
      <c r="D18" s="2" t="str">
        <f>INDEX(Sheet2!C:C,MATCH(C18,Sheet2!A:A,0))</f>
        <v>3星幸运：位置3号位副回路</v>
      </c>
      <c r="E18" s="6" t="s">
        <v>29</v>
      </c>
      <c r="F18" s="7">
        <v>1</v>
      </c>
      <c r="G18" s="7">
        <v>3</v>
      </c>
      <c r="H18" s="7">
        <v>2</v>
      </c>
      <c r="I18" s="7">
        <f>INDEX(Sheet6!Q:Q,MATCH(E18,Sheet6!R:R,))</f>
        <v>1</v>
      </c>
      <c r="J18" s="9" t="str">
        <f>INDEX(Sheet5!AF:AF,MATCH($E18&amp;"-"&amp;$H18&amp;"-"&amp;VLOOKUP($G18,Sheet6!$N:$O,2,0),Sheet5!$A:$A,0))</f>
        <v>335,339</v>
      </c>
      <c r="K18" s="9" t="str">
        <f>INDEX(Sheet5!AI:AI,MATCH($E18&amp;"-"&amp;$H18&amp;"-"&amp;VLOOKUP($G18,Sheet6!$N:$O,2,0),Sheet5!$A:$A,0))</f>
        <v/>
      </c>
      <c r="L18" s="9" t="str">
        <f>INDEX(Sheet5!AN:AN,MATCH($E18&amp;"-"&amp;$H18&amp;"-"&amp;VLOOKUP($G18,Sheet6!$N:$O,2,0),Sheet5!$A:$A,0))</f>
        <v>1305,1307,1302,1305,1309</v>
      </c>
    </row>
    <row r="19" spans="1:12" ht="16.5" customHeight="1">
      <c r="A19" s="1" t="s">
        <v>28</v>
      </c>
      <c r="B19" s="2">
        <f t="shared" si="0"/>
        <v>14201</v>
      </c>
      <c r="C19" s="2">
        <f t="shared" si="1"/>
        <v>4301400</v>
      </c>
      <c r="D19" s="2" t="str">
        <f>INDEX(Sheet2!C:C,MATCH(C19,Sheet2!A:A,0))</f>
        <v>4星幸运：位置3号位副回路</v>
      </c>
      <c r="E19" s="6" t="s">
        <v>29</v>
      </c>
      <c r="F19" s="7">
        <v>1</v>
      </c>
      <c r="G19" s="7">
        <v>4</v>
      </c>
      <c r="H19" s="7">
        <v>2</v>
      </c>
      <c r="I19" s="7">
        <f>INDEX(Sheet6!Q:Q,MATCH(E19,Sheet6!R:R,))</f>
        <v>1</v>
      </c>
      <c r="J19" s="9" t="str">
        <f>INDEX(Sheet5!AF:AF,MATCH($E19&amp;"-"&amp;$H19&amp;"-"&amp;VLOOKUP($G19,Sheet6!$N:$O,2,0),Sheet5!$A:$A,0))</f>
        <v>435,439</v>
      </c>
      <c r="K19" s="9" t="str">
        <f>INDEX(Sheet5!AI:AI,MATCH($E19&amp;"-"&amp;$H19&amp;"-"&amp;VLOOKUP($G19,Sheet6!$N:$O,2,0),Sheet5!$A:$A,0))</f>
        <v/>
      </c>
      <c r="L19" s="9" t="str">
        <f>INDEX(Sheet5!AN:AN,MATCH($E19&amp;"-"&amp;$H19&amp;"-"&amp;VLOOKUP($G19,Sheet6!$N:$O,2,0),Sheet5!$A:$A,0))</f>
        <v>1405,1407,1402,1405,1409</v>
      </c>
    </row>
    <row r="20" spans="1:12" ht="16.5" customHeight="1">
      <c r="A20" s="1" t="s">
        <v>28</v>
      </c>
      <c r="B20" s="2">
        <f t="shared" si="0"/>
        <v>15201</v>
      </c>
      <c r="C20" s="2">
        <f t="shared" si="1"/>
        <v>4301500</v>
      </c>
      <c r="D20" s="2" t="str">
        <f>INDEX(Sheet2!C:C,MATCH(C20,Sheet2!A:A,0))</f>
        <v>5星幸运：位置3号位副回路</v>
      </c>
      <c r="E20" s="6" t="s">
        <v>29</v>
      </c>
      <c r="F20" s="7">
        <v>1</v>
      </c>
      <c r="G20" s="7">
        <v>5</v>
      </c>
      <c r="H20" s="7">
        <v>2</v>
      </c>
      <c r="I20" s="7">
        <f>INDEX(Sheet6!Q:Q,MATCH(E20,Sheet6!R:R,))</f>
        <v>1</v>
      </c>
      <c r="J20" s="9" t="str">
        <f>INDEX(Sheet5!AF:AF,MATCH($E20&amp;"-"&amp;$H20&amp;"-"&amp;VLOOKUP($G20,Sheet6!$N:$O,2,0),Sheet5!$A:$A,0))</f>
        <v>535,539</v>
      </c>
      <c r="K20" s="9" t="str">
        <f>INDEX(Sheet5!AI:AI,MATCH($E20&amp;"-"&amp;$H20&amp;"-"&amp;VLOOKUP($G20,Sheet6!$N:$O,2,0),Sheet5!$A:$A,0))</f>
        <v/>
      </c>
      <c r="L20" s="9" t="str">
        <f>INDEX(Sheet5!AN:AN,MATCH($E20&amp;"-"&amp;$H20&amp;"-"&amp;VLOOKUP($G20,Sheet6!$N:$O,2,0),Sheet5!$A:$A,0))</f>
        <v>1505,1507,1502,1505,1509</v>
      </c>
    </row>
    <row r="21" spans="1:12" ht="16.5" customHeight="1">
      <c r="A21" s="1" t="s">
        <v>28</v>
      </c>
      <c r="B21" s="2">
        <f t="shared" si="0"/>
        <v>11301</v>
      </c>
      <c r="C21" s="2">
        <f t="shared" si="1"/>
        <v>4401100</v>
      </c>
      <c r="D21" s="2" t="str">
        <f>INDEX(Sheet2!C:C,MATCH(C21,Sheet2!A:A,0))</f>
        <v>1星幸运：位置4号位副回路</v>
      </c>
      <c r="E21" s="6" t="s">
        <v>29</v>
      </c>
      <c r="F21" s="7">
        <v>1</v>
      </c>
      <c r="G21" s="7">
        <v>1</v>
      </c>
      <c r="H21" s="7">
        <v>3</v>
      </c>
      <c r="I21" s="7">
        <f>INDEX(Sheet6!Q:Q,MATCH(E21,Sheet6!R:R,))</f>
        <v>1</v>
      </c>
      <c r="J21" s="9" t="str">
        <f>INDEX(Sheet5!AF:AF,MATCH($E21&amp;"-"&amp;$H21&amp;"-"&amp;VLOOKUP($G21,Sheet6!$N:$O,2,0),Sheet5!$A:$A,0))</f>
        <v>135,137</v>
      </c>
      <c r="K21" s="9" t="str">
        <f>INDEX(Sheet5!AI:AI,MATCH($E21&amp;"-"&amp;$H21&amp;"-"&amp;VLOOKUP($G21,Sheet6!$N:$O,2,0),Sheet5!$A:$A,0))</f>
        <v/>
      </c>
      <c r="L21" s="9" t="str">
        <f>INDEX(Sheet5!AN:AN,MATCH($E21&amp;"-"&amp;$H21&amp;"-"&amp;VLOOKUP($G21,Sheet6!$N:$O,2,0),Sheet5!$A:$A,0))</f>
        <v>1102,1105,1107,1102,1109</v>
      </c>
    </row>
    <row r="22" spans="1:12" ht="16.5" customHeight="1">
      <c r="A22" s="1" t="s">
        <v>28</v>
      </c>
      <c r="B22" s="2">
        <f t="shared" si="0"/>
        <v>12301</v>
      </c>
      <c r="C22" s="2">
        <f t="shared" si="1"/>
        <v>4401200</v>
      </c>
      <c r="D22" s="2" t="str">
        <f>INDEX(Sheet2!C:C,MATCH(C22,Sheet2!A:A,0))</f>
        <v>2星幸运：位置4号位副回路</v>
      </c>
      <c r="E22" s="6" t="s">
        <v>29</v>
      </c>
      <c r="F22" s="7">
        <v>1</v>
      </c>
      <c r="G22" s="7">
        <v>2</v>
      </c>
      <c r="H22" s="7">
        <v>3</v>
      </c>
      <c r="I22" s="7">
        <f>INDEX(Sheet6!Q:Q,MATCH(E22,Sheet6!R:R,))</f>
        <v>1</v>
      </c>
      <c r="J22" s="9" t="str">
        <f>INDEX(Sheet5!AF:AF,MATCH($E22&amp;"-"&amp;$H22&amp;"-"&amp;VLOOKUP($G22,Sheet6!$N:$O,2,0),Sheet5!$A:$A,0))</f>
        <v>235,237</v>
      </c>
      <c r="K22" s="9" t="str">
        <f>INDEX(Sheet5!AI:AI,MATCH($E22&amp;"-"&amp;$H22&amp;"-"&amp;VLOOKUP($G22,Sheet6!$N:$O,2,0),Sheet5!$A:$A,0))</f>
        <v/>
      </c>
      <c r="L22" s="9" t="str">
        <f>INDEX(Sheet5!AN:AN,MATCH($E22&amp;"-"&amp;$H22&amp;"-"&amp;VLOOKUP($G22,Sheet6!$N:$O,2,0),Sheet5!$A:$A,0))</f>
        <v>1202,1205,1207,1202,1209</v>
      </c>
    </row>
    <row r="23" spans="1:12" ht="16.5" customHeight="1">
      <c r="A23" s="1" t="s">
        <v>28</v>
      </c>
      <c r="B23" s="2">
        <f t="shared" si="0"/>
        <v>13301</v>
      </c>
      <c r="C23" s="2">
        <f t="shared" si="1"/>
        <v>4401300</v>
      </c>
      <c r="D23" s="2" t="str">
        <f>INDEX(Sheet2!C:C,MATCH(C23,Sheet2!A:A,0))</f>
        <v>3星幸运：位置4号位副回路</v>
      </c>
      <c r="E23" s="6" t="s">
        <v>29</v>
      </c>
      <c r="F23" s="7">
        <v>1</v>
      </c>
      <c r="G23" s="7">
        <v>3</v>
      </c>
      <c r="H23" s="7">
        <v>3</v>
      </c>
      <c r="I23" s="7">
        <f>INDEX(Sheet6!Q:Q,MATCH(E23,Sheet6!R:R,))</f>
        <v>1</v>
      </c>
      <c r="J23" s="9" t="str">
        <f>INDEX(Sheet5!AF:AF,MATCH($E23&amp;"-"&amp;$H23&amp;"-"&amp;VLOOKUP($G23,Sheet6!$N:$O,2,0),Sheet5!$A:$A,0))</f>
        <v>335,337</v>
      </c>
      <c r="K23" s="9" t="str">
        <f>INDEX(Sheet5!AI:AI,MATCH($E23&amp;"-"&amp;$H23&amp;"-"&amp;VLOOKUP($G23,Sheet6!$N:$O,2,0),Sheet5!$A:$A,0))</f>
        <v/>
      </c>
      <c r="L23" s="9" t="str">
        <f>INDEX(Sheet5!AN:AN,MATCH($E23&amp;"-"&amp;$H23&amp;"-"&amp;VLOOKUP($G23,Sheet6!$N:$O,2,0),Sheet5!$A:$A,0))</f>
        <v>1302,1305,1307,1302,1309</v>
      </c>
    </row>
    <row r="24" spans="1:12" ht="16.5" customHeight="1">
      <c r="A24" s="1" t="s">
        <v>28</v>
      </c>
      <c r="B24" s="2">
        <f t="shared" si="0"/>
        <v>14301</v>
      </c>
      <c r="C24" s="2">
        <f t="shared" si="1"/>
        <v>4401400</v>
      </c>
      <c r="D24" s="2" t="str">
        <f>INDEX(Sheet2!C:C,MATCH(C24,Sheet2!A:A,0))</f>
        <v>4星幸运：位置4号位副回路</v>
      </c>
      <c r="E24" s="6" t="s">
        <v>29</v>
      </c>
      <c r="F24" s="7">
        <v>1</v>
      </c>
      <c r="G24" s="7">
        <v>4</v>
      </c>
      <c r="H24" s="7">
        <v>3</v>
      </c>
      <c r="I24" s="7">
        <f>INDEX(Sheet6!Q:Q,MATCH(E24,Sheet6!R:R,))</f>
        <v>1</v>
      </c>
      <c r="J24" s="9" t="str">
        <f>INDEX(Sheet5!AF:AF,MATCH($E24&amp;"-"&amp;$H24&amp;"-"&amp;VLOOKUP($G24,Sheet6!$N:$O,2,0),Sheet5!$A:$A,0))</f>
        <v>435,437</v>
      </c>
      <c r="K24" s="9" t="str">
        <f>INDEX(Sheet5!AI:AI,MATCH($E24&amp;"-"&amp;$H24&amp;"-"&amp;VLOOKUP($G24,Sheet6!$N:$O,2,0),Sheet5!$A:$A,0))</f>
        <v/>
      </c>
      <c r="L24" s="9" t="str">
        <f>INDEX(Sheet5!AN:AN,MATCH($E24&amp;"-"&amp;$H24&amp;"-"&amp;VLOOKUP($G24,Sheet6!$N:$O,2,0),Sheet5!$A:$A,0))</f>
        <v>1402,1405,1407,1402,1409</v>
      </c>
    </row>
    <row r="25" spans="1:12" ht="16.5" customHeight="1">
      <c r="A25" s="1" t="s">
        <v>28</v>
      </c>
      <c r="B25" s="2">
        <f t="shared" si="0"/>
        <v>15301</v>
      </c>
      <c r="C25" s="2">
        <f t="shared" si="1"/>
        <v>4401500</v>
      </c>
      <c r="D25" s="2" t="str">
        <f>INDEX(Sheet2!C:C,MATCH(C25,Sheet2!A:A,0))</f>
        <v>5星幸运：位置4号位副回路</v>
      </c>
      <c r="E25" s="6" t="s">
        <v>29</v>
      </c>
      <c r="F25" s="7">
        <v>1</v>
      </c>
      <c r="G25" s="7">
        <v>5</v>
      </c>
      <c r="H25" s="7">
        <v>3</v>
      </c>
      <c r="I25" s="7">
        <f>INDEX(Sheet6!Q:Q,MATCH(E25,Sheet6!R:R,))</f>
        <v>1</v>
      </c>
      <c r="J25" s="9" t="str">
        <f>INDEX(Sheet5!AF:AF,MATCH($E25&amp;"-"&amp;$H25&amp;"-"&amp;VLOOKUP($G25,Sheet6!$N:$O,2,0),Sheet5!$A:$A,0))</f>
        <v>535,537</v>
      </c>
      <c r="K25" s="9" t="str">
        <f>INDEX(Sheet5!AI:AI,MATCH($E25&amp;"-"&amp;$H25&amp;"-"&amp;VLOOKUP($G25,Sheet6!$N:$O,2,0),Sheet5!$A:$A,0))</f>
        <v/>
      </c>
      <c r="L25" s="9" t="str">
        <f>INDEX(Sheet5!AN:AN,MATCH($E25&amp;"-"&amp;$H25&amp;"-"&amp;VLOOKUP($G25,Sheet6!$N:$O,2,0),Sheet5!$A:$A,0))</f>
        <v>1502,1505,1507,1502,1509</v>
      </c>
    </row>
    <row r="26" spans="1:12" ht="16.5" customHeight="1">
      <c r="A26" s="1" t="s">
        <v>28</v>
      </c>
      <c r="B26" s="2">
        <f t="shared" si="0"/>
        <v>21001</v>
      </c>
      <c r="C26" s="2">
        <f t="shared" si="1"/>
        <v>4102100</v>
      </c>
      <c r="D26" s="2" t="str">
        <f>INDEX(Sheet2!C:C,MATCH(C26,Sheet2!A:A,0))</f>
        <v>1星主核：聚能主回路</v>
      </c>
      <c r="E26" s="6" t="s">
        <v>29</v>
      </c>
      <c r="F26" s="7">
        <f t="shared" ref="F26:F89" si="2">F6+1</f>
        <v>2</v>
      </c>
      <c r="G26" s="7">
        <v>1</v>
      </c>
      <c r="H26" s="7">
        <v>0</v>
      </c>
      <c r="I26" s="7">
        <f>INDEX(Sheet6!Q:Q,MATCH(E26,Sheet6!R:R,))</f>
        <v>1</v>
      </c>
      <c r="J26" s="9" t="str">
        <f>INDEX(Sheet5!AF:AF,MATCH($E26&amp;"-"&amp;$H26&amp;"-"&amp;VLOOKUP($G26,Sheet6!$N:$O,2,0),Sheet5!$A:$A,0))</f>
        <v>105,102</v>
      </c>
      <c r="K26" s="9" t="str">
        <f>INDEX(Sheet5!AI:AI,MATCH($E26&amp;"-"&amp;$H26&amp;"-"&amp;VLOOKUP($G26,Sheet6!$N:$O,2,0),Sheet5!$A:$A,0))</f>
        <v/>
      </c>
      <c r="L26" s="9" t="str">
        <f>INDEX(Sheet5!AN:AN,MATCH($E26&amp;"-"&amp;$H26&amp;"-"&amp;VLOOKUP($G26,Sheet6!$N:$O,2,0),Sheet5!$A:$A,0))</f>
        <v>1102,1105,1107,1102,1109</v>
      </c>
    </row>
    <row r="27" spans="1:12" ht="16.5" customHeight="1">
      <c r="A27" s="1" t="s">
        <v>28</v>
      </c>
      <c r="B27" s="2">
        <f t="shared" si="0"/>
        <v>22001</v>
      </c>
      <c r="C27" s="2">
        <f t="shared" si="1"/>
        <v>4102200</v>
      </c>
      <c r="D27" s="2" t="str">
        <f>INDEX(Sheet2!C:C,MATCH(C27,Sheet2!A:A,0))</f>
        <v>2星主核：聚能主回路</v>
      </c>
      <c r="E27" s="6" t="s">
        <v>29</v>
      </c>
      <c r="F27" s="7">
        <f t="shared" si="2"/>
        <v>2</v>
      </c>
      <c r="G27" s="7">
        <v>2</v>
      </c>
      <c r="H27" s="7">
        <v>0</v>
      </c>
      <c r="I27" s="7">
        <f>INDEX(Sheet6!Q:Q,MATCH(E27,Sheet6!R:R,))</f>
        <v>1</v>
      </c>
      <c r="J27" s="9" t="str">
        <f>INDEX(Sheet5!AF:AF,MATCH($E27&amp;"-"&amp;$H27&amp;"-"&amp;VLOOKUP($G27,Sheet6!$N:$O,2,0),Sheet5!$A:$A,0))</f>
        <v>205,202</v>
      </c>
      <c r="K27" s="9" t="str">
        <f>INDEX(Sheet5!AI:AI,MATCH($E27&amp;"-"&amp;$H27&amp;"-"&amp;VLOOKUP($G27,Sheet6!$N:$O,2,0),Sheet5!$A:$A,0))</f>
        <v/>
      </c>
      <c r="L27" s="9" t="str">
        <f>INDEX(Sheet5!AN:AN,MATCH($E27&amp;"-"&amp;$H27&amp;"-"&amp;VLOOKUP($G27,Sheet6!$N:$O,2,0),Sheet5!$A:$A,0))</f>
        <v>1202,1205,1207,1202,1209</v>
      </c>
    </row>
    <row r="28" spans="1:12" ht="16.5" customHeight="1">
      <c r="A28" s="1" t="s">
        <v>28</v>
      </c>
      <c r="B28" s="2">
        <f t="shared" si="0"/>
        <v>23001</v>
      </c>
      <c r="C28" s="2">
        <f t="shared" si="1"/>
        <v>4102300</v>
      </c>
      <c r="D28" s="2" t="str">
        <f>INDEX(Sheet2!C:C,MATCH(C28,Sheet2!A:A,0))</f>
        <v>3星主核：聚能主回路</v>
      </c>
      <c r="E28" s="6" t="s">
        <v>29</v>
      </c>
      <c r="F28" s="7">
        <f t="shared" si="2"/>
        <v>2</v>
      </c>
      <c r="G28" s="7">
        <v>3</v>
      </c>
      <c r="H28" s="7">
        <v>0</v>
      </c>
      <c r="I28" s="7">
        <f>INDEX(Sheet6!Q:Q,MATCH(E28,Sheet6!R:R,))</f>
        <v>1</v>
      </c>
      <c r="J28" s="9" t="str">
        <f>INDEX(Sheet5!AF:AF,MATCH($E28&amp;"-"&amp;$H28&amp;"-"&amp;VLOOKUP($G28,Sheet6!$N:$O,2,0),Sheet5!$A:$A,0))</f>
        <v>305,302</v>
      </c>
      <c r="K28" s="9" t="str">
        <f>INDEX(Sheet5!AI:AI,MATCH($E28&amp;"-"&amp;$H28&amp;"-"&amp;VLOOKUP($G28,Sheet6!$N:$O,2,0),Sheet5!$A:$A,0))</f>
        <v/>
      </c>
      <c r="L28" s="9" t="str">
        <f>INDEX(Sheet5!AN:AN,MATCH($E28&amp;"-"&amp;$H28&amp;"-"&amp;VLOOKUP($G28,Sheet6!$N:$O,2,0),Sheet5!$A:$A,0))</f>
        <v>1302,1305,1307,1302,1309</v>
      </c>
    </row>
    <row r="29" spans="1:12" ht="16.5" customHeight="1">
      <c r="A29" s="1" t="s">
        <v>28</v>
      </c>
      <c r="B29" s="2">
        <f t="shared" si="0"/>
        <v>24001</v>
      </c>
      <c r="C29" s="2">
        <f t="shared" si="1"/>
        <v>4102400</v>
      </c>
      <c r="D29" s="2" t="str">
        <f>INDEX(Sheet2!C:C,MATCH(C29,Sheet2!A:A,0))</f>
        <v>4星主核：聚能主回路</v>
      </c>
      <c r="E29" s="6" t="s">
        <v>29</v>
      </c>
      <c r="F29" s="7">
        <f t="shared" si="2"/>
        <v>2</v>
      </c>
      <c r="G29" s="7">
        <v>4</v>
      </c>
      <c r="H29" s="7">
        <v>0</v>
      </c>
      <c r="I29" s="7">
        <f>INDEX(Sheet6!Q:Q,MATCH(E29,Sheet6!R:R,))</f>
        <v>1</v>
      </c>
      <c r="J29" s="9" t="str">
        <f>INDEX(Sheet5!AF:AF,MATCH($E29&amp;"-"&amp;$H29&amp;"-"&amp;VLOOKUP($G29,Sheet6!$N:$O,2,0),Sheet5!$A:$A,0))</f>
        <v>405,402</v>
      </c>
      <c r="K29" s="9" t="str">
        <f>INDEX(Sheet5!AI:AI,MATCH($E29&amp;"-"&amp;$H29&amp;"-"&amp;VLOOKUP($G29,Sheet6!$N:$O,2,0),Sheet5!$A:$A,0))</f>
        <v/>
      </c>
      <c r="L29" s="9" t="str">
        <f>INDEX(Sheet5!AN:AN,MATCH($E29&amp;"-"&amp;$H29&amp;"-"&amp;VLOOKUP($G29,Sheet6!$N:$O,2,0),Sheet5!$A:$A,0))</f>
        <v>1402,1405,1407,1402,1409</v>
      </c>
    </row>
    <row r="30" spans="1:12" ht="16.5" customHeight="1">
      <c r="A30" s="1" t="s">
        <v>28</v>
      </c>
      <c r="B30" s="2">
        <f t="shared" si="0"/>
        <v>25001</v>
      </c>
      <c r="C30" s="2">
        <f t="shared" si="1"/>
        <v>4102500</v>
      </c>
      <c r="D30" s="2" t="str">
        <f>INDEX(Sheet2!C:C,MATCH(C30,Sheet2!A:A,0))</f>
        <v>5星主核：聚能主回路</v>
      </c>
      <c r="E30" s="6" t="s">
        <v>29</v>
      </c>
      <c r="F30" s="7">
        <f t="shared" si="2"/>
        <v>2</v>
      </c>
      <c r="G30" s="7">
        <v>5</v>
      </c>
      <c r="H30" s="7">
        <v>0</v>
      </c>
      <c r="I30" s="7">
        <f>INDEX(Sheet6!Q:Q,MATCH(E30,Sheet6!R:R,))</f>
        <v>1</v>
      </c>
      <c r="J30" s="9" t="str">
        <f>INDEX(Sheet5!AF:AF,MATCH($E30&amp;"-"&amp;$H30&amp;"-"&amp;VLOOKUP($G30,Sheet6!$N:$O,2,0),Sheet5!$A:$A,0))</f>
        <v>505,502</v>
      </c>
      <c r="K30" s="9" t="str">
        <f>INDEX(Sheet5!AI:AI,MATCH($E30&amp;"-"&amp;$H30&amp;"-"&amp;VLOOKUP($G30,Sheet6!$N:$O,2,0),Sheet5!$A:$A,0))</f>
        <v/>
      </c>
      <c r="L30" s="9" t="str">
        <f>INDEX(Sheet5!AN:AN,MATCH($E30&amp;"-"&amp;$H30&amp;"-"&amp;VLOOKUP($G30,Sheet6!$N:$O,2,0),Sheet5!$A:$A,0))</f>
        <v>1502,1505,1507,1502,1509</v>
      </c>
    </row>
    <row r="31" spans="1:12" ht="16.5" customHeight="1">
      <c r="A31" s="1" t="s">
        <v>28</v>
      </c>
      <c r="B31" s="2">
        <f t="shared" si="0"/>
        <v>21101</v>
      </c>
      <c r="C31" s="2">
        <f t="shared" si="1"/>
        <v>4202100</v>
      </c>
      <c r="D31" s="2" t="str">
        <f>INDEX(Sheet2!C:C,MATCH(C31,Sheet2!A:A,0))</f>
        <v>1星聚能：位置2号位副回路</v>
      </c>
      <c r="E31" s="6" t="s">
        <v>29</v>
      </c>
      <c r="F31" s="7">
        <f t="shared" si="2"/>
        <v>2</v>
      </c>
      <c r="G31" s="7">
        <v>1</v>
      </c>
      <c r="H31" s="7">
        <v>1</v>
      </c>
      <c r="I31" s="7">
        <f>INDEX(Sheet6!Q:Q,MATCH(E31,Sheet6!R:R,))</f>
        <v>1</v>
      </c>
      <c r="J31" s="9" t="str">
        <f>INDEX(Sheet5!AF:AF,MATCH($E31&amp;"-"&amp;$H31&amp;"-"&amp;VLOOKUP($G31,Sheet6!$N:$O,2,0),Sheet5!$A:$A,0))</f>
        <v>132,137</v>
      </c>
      <c r="K31" s="9" t="str">
        <f>INDEX(Sheet5!AI:AI,MATCH($E31&amp;"-"&amp;$H31&amp;"-"&amp;VLOOKUP($G31,Sheet6!$N:$O,2,0),Sheet5!$A:$A,0))</f>
        <v/>
      </c>
      <c r="L31" s="9" t="str">
        <f>INDEX(Sheet5!AN:AN,MATCH($E31&amp;"-"&amp;$H31&amp;"-"&amp;VLOOKUP($G31,Sheet6!$N:$O,2,0),Sheet5!$A:$A,0))</f>
        <v>1107,1102,1105,1107,1109</v>
      </c>
    </row>
    <row r="32" spans="1:12" ht="16.5" customHeight="1">
      <c r="A32" s="1" t="s">
        <v>28</v>
      </c>
      <c r="B32" s="2">
        <f t="shared" si="0"/>
        <v>22101</v>
      </c>
      <c r="C32" s="2">
        <f t="shared" si="1"/>
        <v>4202200</v>
      </c>
      <c r="D32" s="2" t="str">
        <f>INDEX(Sheet2!C:C,MATCH(C32,Sheet2!A:A,0))</f>
        <v>2星聚能：位置2号位副回路</v>
      </c>
      <c r="E32" s="6" t="s">
        <v>29</v>
      </c>
      <c r="F32" s="7">
        <f t="shared" si="2"/>
        <v>2</v>
      </c>
      <c r="G32" s="7">
        <v>2</v>
      </c>
      <c r="H32" s="7">
        <v>1</v>
      </c>
      <c r="I32" s="7">
        <f>INDEX(Sheet6!Q:Q,MATCH(E32,Sheet6!R:R,))</f>
        <v>1</v>
      </c>
      <c r="J32" s="9" t="str">
        <f>INDEX(Sheet5!AF:AF,MATCH($E32&amp;"-"&amp;$H32&amp;"-"&amp;VLOOKUP($G32,Sheet6!$N:$O,2,0),Sheet5!$A:$A,0))</f>
        <v>232,237</v>
      </c>
      <c r="K32" s="9" t="str">
        <f>INDEX(Sheet5!AI:AI,MATCH($E32&amp;"-"&amp;$H32&amp;"-"&amp;VLOOKUP($G32,Sheet6!$N:$O,2,0),Sheet5!$A:$A,0))</f>
        <v/>
      </c>
      <c r="L32" s="9" t="str">
        <f>INDEX(Sheet5!AN:AN,MATCH($E32&amp;"-"&amp;$H32&amp;"-"&amp;VLOOKUP($G32,Sheet6!$N:$O,2,0),Sheet5!$A:$A,0))</f>
        <v>1207,1202,1205,1207,1209</v>
      </c>
    </row>
    <row r="33" spans="1:12" ht="16.5" customHeight="1">
      <c r="A33" s="1" t="s">
        <v>28</v>
      </c>
      <c r="B33" s="2">
        <f t="shared" si="0"/>
        <v>23101</v>
      </c>
      <c r="C33" s="2">
        <f t="shared" si="1"/>
        <v>4202300</v>
      </c>
      <c r="D33" s="2" t="str">
        <f>INDEX(Sheet2!C:C,MATCH(C33,Sheet2!A:A,0))</f>
        <v>3星聚能：位置2号位副回路</v>
      </c>
      <c r="E33" s="6" t="s">
        <v>29</v>
      </c>
      <c r="F33" s="7">
        <f t="shared" si="2"/>
        <v>2</v>
      </c>
      <c r="G33" s="7">
        <v>3</v>
      </c>
      <c r="H33" s="7">
        <v>1</v>
      </c>
      <c r="I33" s="7">
        <f>INDEX(Sheet6!Q:Q,MATCH(E33,Sheet6!R:R,))</f>
        <v>1</v>
      </c>
      <c r="J33" s="9" t="str">
        <f>INDEX(Sheet5!AF:AF,MATCH($E33&amp;"-"&amp;$H33&amp;"-"&amp;VLOOKUP($G33,Sheet6!$N:$O,2,0),Sheet5!$A:$A,0))</f>
        <v>332,337</v>
      </c>
      <c r="K33" s="9" t="str">
        <f>INDEX(Sheet5!AI:AI,MATCH($E33&amp;"-"&amp;$H33&amp;"-"&amp;VLOOKUP($G33,Sheet6!$N:$O,2,0),Sheet5!$A:$A,0))</f>
        <v/>
      </c>
      <c r="L33" s="9" t="str">
        <f>INDEX(Sheet5!AN:AN,MATCH($E33&amp;"-"&amp;$H33&amp;"-"&amp;VLOOKUP($G33,Sheet6!$N:$O,2,0),Sheet5!$A:$A,0))</f>
        <v>1307,1302,1305,1307,1309</v>
      </c>
    </row>
    <row r="34" spans="1:12" ht="16.5" customHeight="1">
      <c r="A34" s="1" t="s">
        <v>28</v>
      </c>
      <c r="B34" s="2">
        <f t="shared" si="0"/>
        <v>24101</v>
      </c>
      <c r="C34" s="2">
        <f t="shared" si="1"/>
        <v>4202400</v>
      </c>
      <c r="D34" s="2" t="str">
        <f>INDEX(Sheet2!C:C,MATCH(C34,Sheet2!A:A,0))</f>
        <v>4星聚能：位置2号位副回路</v>
      </c>
      <c r="E34" s="6" t="s">
        <v>29</v>
      </c>
      <c r="F34" s="7">
        <f t="shared" si="2"/>
        <v>2</v>
      </c>
      <c r="G34" s="7">
        <v>4</v>
      </c>
      <c r="H34" s="7">
        <v>1</v>
      </c>
      <c r="I34" s="7">
        <f>INDEX(Sheet6!Q:Q,MATCH(E34,Sheet6!R:R,))</f>
        <v>1</v>
      </c>
      <c r="J34" s="9" t="str">
        <f>INDEX(Sheet5!AF:AF,MATCH($E34&amp;"-"&amp;$H34&amp;"-"&amp;VLOOKUP($G34,Sheet6!$N:$O,2,0),Sheet5!$A:$A,0))</f>
        <v>432,437</v>
      </c>
      <c r="K34" s="9" t="str">
        <f>INDEX(Sheet5!AI:AI,MATCH($E34&amp;"-"&amp;$H34&amp;"-"&amp;VLOOKUP($G34,Sheet6!$N:$O,2,0),Sheet5!$A:$A,0))</f>
        <v/>
      </c>
      <c r="L34" s="9" t="str">
        <f>INDEX(Sheet5!AN:AN,MATCH($E34&amp;"-"&amp;$H34&amp;"-"&amp;VLOOKUP($G34,Sheet6!$N:$O,2,0),Sheet5!$A:$A,0))</f>
        <v>1407,1402,1405,1407,1409</v>
      </c>
    </row>
    <row r="35" spans="1:12" ht="16.5" customHeight="1">
      <c r="A35" s="1" t="s">
        <v>28</v>
      </c>
      <c r="B35" s="2">
        <f t="shared" si="0"/>
        <v>25101</v>
      </c>
      <c r="C35" s="2">
        <f t="shared" si="1"/>
        <v>4202500</v>
      </c>
      <c r="D35" s="2" t="str">
        <f>INDEX(Sheet2!C:C,MATCH(C35,Sheet2!A:A,0))</f>
        <v>5星聚能：位置2号位副回路</v>
      </c>
      <c r="E35" s="6" t="s">
        <v>29</v>
      </c>
      <c r="F35" s="7">
        <f t="shared" si="2"/>
        <v>2</v>
      </c>
      <c r="G35" s="7">
        <v>5</v>
      </c>
      <c r="H35" s="7">
        <v>1</v>
      </c>
      <c r="I35" s="7">
        <f>INDEX(Sheet6!Q:Q,MATCH(E35,Sheet6!R:R,))</f>
        <v>1</v>
      </c>
      <c r="J35" s="9" t="str">
        <f>INDEX(Sheet5!AF:AF,MATCH($E35&amp;"-"&amp;$H35&amp;"-"&amp;VLOOKUP($G35,Sheet6!$N:$O,2,0),Sheet5!$A:$A,0))</f>
        <v>532,537</v>
      </c>
      <c r="K35" s="9" t="str">
        <f>INDEX(Sheet5!AI:AI,MATCH($E35&amp;"-"&amp;$H35&amp;"-"&amp;VLOOKUP($G35,Sheet6!$N:$O,2,0),Sheet5!$A:$A,0))</f>
        <v/>
      </c>
      <c r="L35" s="9" t="str">
        <f>INDEX(Sheet5!AN:AN,MATCH($E35&amp;"-"&amp;$H35&amp;"-"&amp;VLOOKUP($G35,Sheet6!$N:$O,2,0),Sheet5!$A:$A,0))</f>
        <v>1507,1502,1505,1507,1509</v>
      </c>
    </row>
    <row r="36" spans="1:12" ht="16.5" customHeight="1">
      <c r="A36" s="1" t="s">
        <v>28</v>
      </c>
      <c r="B36" s="2">
        <f t="shared" si="0"/>
        <v>21201</v>
      </c>
      <c r="C36" s="2">
        <f t="shared" si="1"/>
        <v>4302100</v>
      </c>
      <c r="D36" s="2" t="str">
        <f>INDEX(Sheet2!C:C,MATCH(C36,Sheet2!A:A,0))</f>
        <v>1星聚能：位置3号位副回路</v>
      </c>
      <c r="E36" s="6" t="s">
        <v>29</v>
      </c>
      <c r="F36" s="7">
        <f t="shared" si="2"/>
        <v>2</v>
      </c>
      <c r="G36" s="7">
        <v>1</v>
      </c>
      <c r="H36" s="7">
        <v>2</v>
      </c>
      <c r="I36" s="7">
        <f>INDEX(Sheet6!Q:Q,MATCH(E36,Sheet6!R:R,))</f>
        <v>1</v>
      </c>
      <c r="J36" s="9" t="str">
        <f>INDEX(Sheet5!AF:AF,MATCH($E36&amp;"-"&amp;$H36&amp;"-"&amp;VLOOKUP($G36,Sheet6!$N:$O,2,0),Sheet5!$A:$A,0))</f>
        <v>135,139</v>
      </c>
      <c r="K36" s="9" t="str">
        <f>INDEX(Sheet5!AI:AI,MATCH($E36&amp;"-"&amp;$H36&amp;"-"&amp;VLOOKUP($G36,Sheet6!$N:$O,2,0),Sheet5!$A:$A,0))</f>
        <v/>
      </c>
      <c r="L36" s="9" t="str">
        <f>INDEX(Sheet5!AN:AN,MATCH($E36&amp;"-"&amp;$H36&amp;"-"&amp;VLOOKUP($G36,Sheet6!$N:$O,2,0),Sheet5!$A:$A,0))</f>
        <v>1105,1107,1102,1105,1109</v>
      </c>
    </row>
    <row r="37" spans="1:12" ht="16.5" customHeight="1">
      <c r="A37" s="1" t="s">
        <v>28</v>
      </c>
      <c r="B37" s="2">
        <f t="shared" si="0"/>
        <v>22201</v>
      </c>
      <c r="C37" s="2">
        <f t="shared" si="1"/>
        <v>4302200</v>
      </c>
      <c r="D37" s="2" t="str">
        <f>INDEX(Sheet2!C:C,MATCH(C37,Sheet2!A:A,0))</f>
        <v>2星聚能：位置3号位副回路</v>
      </c>
      <c r="E37" s="6" t="s">
        <v>29</v>
      </c>
      <c r="F37" s="7">
        <f t="shared" si="2"/>
        <v>2</v>
      </c>
      <c r="G37" s="7">
        <v>2</v>
      </c>
      <c r="H37" s="7">
        <v>2</v>
      </c>
      <c r="I37" s="7">
        <f>INDEX(Sheet6!Q:Q,MATCH(E37,Sheet6!R:R,))</f>
        <v>1</v>
      </c>
      <c r="J37" s="9" t="str">
        <f>INDEX(Sheet5!AF:AF,MATCH($E37&amp;"-"&amp;$H37&amp;"-"&amp;VLOOKUP($G37,Sheet6!$N:$O,2,0),Sheet5!$A:$A,0))</f>
        <v>235,239</v>
      </c>
      <c r="K37" s="9" t="str">
        <f>INDEX(Sheet5!AI:AI,MATCH($E37&amp;"-"&amp;$H37&amp;"-"&amp;VLOOKUP($G37,Sheet6!$N:$O,2,0),Sheet5!$A:$A,0))</f>
        <v/>
      </c>
      <c r="L37" s="9" t="str">
        <f>INDEX(Sheet5!AN:AN,MATCH($E37&amp;"-"&amp;$H37&amp;"-"&amp;VLOOKUP($G37,Sheet6!$N:$O,2,0),Sheet5!$A:$A,0))</f>
        <v>1205,1207,1202,1205,1209</v>
      </c>
    </row>
    <row r="38" spans="1:12" ht="16.5" customHeight="1">
      <c r="A38" s="1" t="s">
        <v>28</v>
      </c>
      <c r="B38" s="2">
        <f t="shared" si="0"/>
        <v>23201</v>
      </c>
      <c r="C38" s="2">
        <f t="shared" si="1"/>
        <v>4302300</v>
      </c>
      <c r="D38" s="2" t="str">
        <f>INDEX(Sheet2!C:C,MATCH(C38,Sheet2!A:A,0))</f>
        <v>3星聚能：位置3号位副回路</v>
      </c>
      <c r="E38" s="6" t="s">
        <v>29</v>
      </c>
      <c r="F38" s="7">
        <f t="shared" si="2"/>
        <v>2</v>
      </c>
      <c r="G38" s="7">
        <v>3</v>
      </c>
      <c r="H38" s="7">
        <v>2</v>
      </c>
      <c r="I38" s="7">
        <f>INDEX(Sheet6!Q:Q,MATCH(E38,Sheet6!R:R,))</f>
        <v>1</v>
      </c>
      <c r="J38" s="9" t="str">
        <f>INDEX(Sheet5!AF:AF,MATCH($E38&amp;"-"&amp;$H38&amp;"-"&amp;VLOOKUP($G38,Sheet6!$N:$O,2,0),Sheet5!$A:$A,0))</f>
        <v>335,339</v>
      </c>
      <c r="K38" s="9" t="str">
        <f>INDEX(Sheet5!AI:AI,MATCH($E38&amp;"-"&amp;$H38&amp;"-"&amp;VLOOKUP($G38,Sheet6!$N:$O,2,0),Sheet5!$A:$A,0))</f>
        <v/>
      </c>
      <c r="L38" s="9" t="str">
        <f>INDEX(Sheet5!AN:AN,MATCH($E38&amp;"-"&amp;$H38&amp;"-"&amp;VLOOKUP($G38,Sheet6!$N:$O,2,0),Sheet5!$A:$A,0))</f>
        <v>1305,1307,1302,1305,1309</v>
      </c>
    </row>
    <row r="39" spans="1:12" ht="16.5" customHeight="1">
      <c r="A39" s="1" t="s">
        <v>28</v>
      </c>
      <c r="B39" s="2">
        <f t="shared" si="0"/>
        <v>24201</v>
      </c>
      <c r="C39" s="2">
        <f t="shared" si="1"/>
        <v>4302400</v>
      </c>
      <c r="D39" s="2" t="str">
        <f>INDEX(Sheet2!C:C,MATCH(C39,Sheet2!A:A,0))</f>
        <v>4星聚能：位置3号位副回路</v>
      </c>
      <c r="E39" s="6" t="s">
        <v>29</v>
      </c>
      <c r="F39" s="7">
        <f t="shared" si="2"/>
        <v>2</v>
      </c>
      <c r="G39" s="7">
        <v>4</v>
      </c>
      <c r="H39" s="7">
        <v>2</v>
      </c>
      <c r="I39" s="7">
        <f>INDEX(Sheet6!Q:Q,MATCH(E39,Sheet6!R:R,))</f>
        <v>1</v>
      </c>
      <c r="J39" s="9" t="str">
        <f>INDEX(Sheet5!AF:AF,MATCH($E39&amp;"-"&amp;$H39&amp;"-"&amp;VLOOKUP($G39,Sheet6!$N:$O,2,0),Sheet5!$A:$A,0))</f>
        <v>435,439</v>
      </c>
      <c r="K39" s="9" t="str">
        <f>INDEX(Sheet5!AI:AI,MATCH($E39&amp;"-"&amp;$H39&amp;"-"&amp;VLOOKUP($G39,Sheet6!$N:$O,2,0),Sheet5!$A:$A,0))</f>
        <v/>
      </c>
      <c r="L39" s="9" t="str">
        <f>INDEX(Sheet5!AN:AN,MATCH($E39&amp;"-"&amp;$H39&amp;"-"&amp;VLOOKUP($G39,Sheet6!$N:$O,2,0),Sheet5!$A:$A,0))</f>
        <v>1405,1407,1402,1405,1409</v>
      </c>
    </row>
    <row r="40" spans="1:12" ht="16.5" customHeight="1">
      <c r="A40" s="1" t="s">
        <v>28</v>
      </c>
      <c r="B40" s="2">
        <f t="shared" si="0"/>
        <v>25201</v>
      </c>
      <c r="C40" s="2">
        <f t="shared" si="1"/>
        <v>4302500</v>
      </c>
      <c r="D40" s="2" t="str">
        <f>INDEX(Sheet2!C:C,MATCH(C40,Sheet2!A:A,0))</f>
        <v>5星聚能：位置3号位副回路</v>
      </c>
      <c r="E40" s="6" t="s">
        <v>29</v>
      </c>
      <c r="F40" s="7">
        <f t="shared" si="2"/>
        <v>2</v>
      </c>
      <c r="G40" s="7">
        <v>5</v>
      </c>
      <c r="H40" s="7">
        <v>2</v>
      </c>
      <c r="I40" s="7">
        <f>INDEX(Sheet6!Q:Q,MATCH(E40,Sheet6!R:R,))</f>
        <v>1</v>
      </c>
      <c r="J40" s="9" t="str">
        <f>INDEX(Sheet5!AF:AF,MATCH($E40&amp;"-"&amp;$H40&amp;"-"&amp;VLOOKUP($G40,Sheet6!$N:$O,2,0),Sheet5!$A:$A,0))</f>
        <v>535,539</v>
      </c>
      <c r="K40" s="9" t="str">
        <f>INDEX(Sheet5!AI:AI,MATCH($E40&amp;"-"&amp;$H40&amp;"-"&amp;VLOOKUP($G40,Sheet6!$N:$O,2,0),Sheet5!$A:$A,0))</f>
        <v/>
      </c>
      <c r="L40" s="9" t="str">
        <f>INDEX(Sheet5!AN:AN,MATCH($E40&amp;"-"&amp;$H40&amp;"-"&amp;VLOOKUP($G40,Sheet6!$N:$O,2,0),Sheet5!$A:$A,0))</f>
        <v>1505,1507,1502,1505,1509</v>
      </c>
    </row>
    <row r="41" spans="1:12" ht="16.5" customHeight="1">
      <c r="A41" s="1" t="s">
        <v>28</v>
      </c>
      <c r="B41" s="2">
        <f t="shared" si="0"/>
        <v>21301</v>
      </c>
      <c r="C41" s="2">
        <f t="shared" si="1"/>
        <v>4402100</v>
      </c>
      <c r="D41" s="2" t="str">
        <f>INDEX(Sheet2!C:C,MATCH(C41,Sheet2!A:A,0))</f>
        <v>1星聚能：位置4号位副回路</v>
      </c>
      <c r="E41" s="6" t="s">
        <v>29</v>
      </c>
      <c r="F41" s="7">
        <f t="shared" si="2"/>
        <v>2</v>
      </c>
      <c r="G41" s="7">
        <v>1</v>
      </c>
      <c r="H41" s="7">
        <v>3</v>
      </c>
      <c r="I41" s="7">
        <f>INDEX(Sheet6!Q:Q,MATCH(E41,Sheet6!R:R,))</f>
        <v>1</v>
      </c>
      <c r="J41" s="9" t="str">
        <f>INDEX(Sheet5!AF:AF,MATCH($E41&amp;"-"&amp;$H41&amp;"-"&amp;VLOOKUP($G41,Sheet6!$N:$O,2,0),Sheet5!$A:$A,0))</f>
        <v>135,137</v>
      </c>
      <c r="K41" s="9" t="str">
        <f>INDEX(Sheet5!AI:AI,MATCH($E41&amp;"-"&amp;$H41&amp;"-"&amp;VLOOKUP($G41,Sheet6!$N:$O,2,0),Sheet5!$A:$A,0))</f>
        <v/>
      </c>
      <c r="L41" s="9" t="str">
        <f>INDEX(Sheet5!AN:AN,MATCH($E41&amp;"-"&amp;$H41&amp;"-"&amp;VLOOKUP($G41,Sheet6!$N:$O,2,0),Sheet5!$A:$A,0))</f>
        <v>1102,1105,1107,1102,1109</v>
      </c>
    </row>
    <row r="42" spans="1:12" ht="16.5" customHeight="1">
      <c r="A42" s="1" t="s">
        <v>28</v>
      </c>
      <c r="B42" s="2">
        <f t="shared" si="0"/>
        <v>22301</v>
      </c>
      <c r="C42" s="2">
        <f t="shared" si="1"/>
        <v>4402200</v>
      </c>
      <c r="D42" s="2" t="str">
        <f>INDEX(Sheet2!C:C,MATCH(C42,Sheet2!A:A,0))</f>
        <v>2星聚能：位置4号位副回路</v>
      </c>
      <c r="E42" s="6" t="s">
        <v>29</v>
      </c>
      <c r="F42" s="7">
        <f t="shared" si="2"/>
        <v>2</v>
      </c>
      <c r="G42" s="7">
        <v>2</v>
      </c>
      <c r="H42" s="7">
        <v>3</v>
      </c>
      <c r="I42" s="7">
        <f>INDEX(Sheet6!Q:Q,MATCH(E42,Sheet6!R:R,))</f>
        <v>1</v>
      </c>
      <c r="J42" s="9" t="str">
        <f>INDEX(Sheet5!AF:AF,MATCH($E42&amp;"-"&amp;$H42&amp;"-"&amp;VLOOKUP($G42,Sheet6!$N:$O,2,0),Sheet5!$A:$A,0))</f>
        <v>235,237</v>
      </c>
      <c r="K42" s="9" t="str">
        <f>INDEX(Sheet5!AI:AI,MATCH($E42&amp;"-"&amp;$H42&amp;"-"&amp;VLOOKUP($G42,Sheet6!$N:$O,2,0),Sheet5!$A:$A,0))</f>
        <v/>
      </c>
      <c r="L42" s="9" t="str">
        <f>INDEX(Sheet5!AN:AN,MATCH($E42&amp;"-"&amp;$H42&amp;"-"&amp;VLOOKUP($G42,Sheet6!$N:$O,2,0),Sheet5!$A:$A,0))</f>
        <v>1202,1205,1207,1202,1209</v>
      </c>
    </row>
    <row r="43" spans="1:12" ht="16.5" customHeight="1">
      <c r="A43" s="1" t="s">
        <v>28</v>
      </c>
      <c r="B43" s="2">
        <f t="shared" si="0"/>
        <v>23301</v>
      </c>
      <c r="C43" s="2">
        <f t="shared" si="1"/>
        <v>4402300</v>
      </c>
      <c r="D43" s="2" t="str">
        <f>INDEX(Sheet2!C:C,MATCH(C43,Sheet2!A:A,0))</f>
        <v>3星聚能：位置4号位副回路</v>
      </c>
      <c r="E43" s="6" t="s">
        <v>29</v>
      </c>
      <c r="F43" s="7">
        <f t="shared" si="2"/>
        <v>2</v>
      </c>
      <c r="G43" s="7">
        <v>3</v>
      </c>
      <c r="H43" s="7">
        <v>3</v>
      </c>
      <c r="I43" s="7">
        <f>INDEX(Sheet6!Q:Q,MATCH(E43,Sheet6!R:R,))</f>
        <v>1</v>
      </c>
      <c r="J43" s="9" t="str">
        <f>INDEX(Sheet5!AF:AF,MATCH($E43&amp;"-"&amp;$H43&amp;"-"&amp;VLOOKUP($G43,Sheet6!$N:$O,2,0),Sheet5!$A:$A,0))</f>
        <v>335,337</v>
      </c>
      <c r="K43" s="9" t="str">
        <f>INDEX(Sheet5!AI:AI,MATCH($E43&amp;"-"&amp;$H43&amp;"-"&amp;VLOOKUP($G43,Sheet6!$N:$O,2,0),Sheet5!$A:$A,0))</f>
        <v/>
      </c>
      <c r="L43" s="9" t="str">
        <f>INDEX(Sheet5!AN:AN,MATCH($E43&amp;"-"&amp;$H43&amp;"-"&amp;VLOOKUP($G43,Sheet6!$N:$O,2,0),Sheet5!$A:$A,0))</f>
        <v>1302,1305,1307,1302,1309</v>
      </c>
    </row>
    <row r="44" spans="1:12" ht="16.5" customHeight="1">
      <c r="A44" s="1" t="s">
        <v>28</v>
      </c>
      <c r="B44" s="2">
        <f t="shared" si="0"/>
        <v>24301</v>
      </c>
      <c r="C44" s="2">
        <f t="shared" si="1"/>
        <v>4402400</v>
      </c>
      <c r="D44" s="2" t="str">
        <f>INDEX(Sheet2!C:C,MATCH(C44,Sheet2!A:A,0))</f>
        <v>4星聚能：位置4号位副回路</v>
      </c>
      <c r="E44" s="6" t="s">
        <v>29</v>
      </c>
      <c r="F44" s="7">
        <f t="shared" si="2"/>
        <v>2</v>
      </c>
      <c r="G44" s="7">
        <v>4</v>
      </c>
      <c r="H44" s="7">
        <v>3</v>
      </c>
      <c r="I44" s="7">
        <f>INDEX(Sheet6!Q:Q,MATCH(E44,Sheet6!R:R,))</f>
        <v>1</v>
      </c>
      <c r="J44" s="9" t="str">
        <f>INDEX(Sheet5!AF:AF,MATCH($E44&amp;"-"&amp;$H44&amp;"-"&amp;VLOOKUP($G44,Sheet6!$N:$O,2,0),Sheet5!$A:$A,0))</f>
        <v>435,437</v>
      </c>
      <c r="K44" s="9" t="str">
        <f>INDEX(Sheet5!AI:AI,MATCH($E44&amp;"-"&amp;$H44&amp;"-"&amp;VLOOKUP($G44,Sheet6!$N:$O,2,0),Sheet5!$A:$A,0))</f>
        <v/>
      </c>
      <c r="L44" s="9" t="str">
        <f>INDEX(Sheet5!AN:AN,MATCH($E44&amp;"-"&amp;$H44&amp;"-"&amp;VLOOKUP($G44,Sheet6!$N:$O,2,0),Sheet5!$A:$A,0))</f>
        <v>1402,1405,1407,1402,1409</v>
      </c>
    </row>
    <row r="45" spans="1:12" ht="16.5" customHeight="1">
      <c r="A45" s="1" t="s">
        <v>28</v>
      </c>
      <c r="B45" s="2">
        <f t="shared" si="0"/>
        <v>25301</v>
      </c>
      <c r="C45" s="2">
        <f t="shared" si="1"/>
        <v>4402500</v>
      </c>
      <c r="D45" s="2" t="str">
        <f>INDEX(Sheet2!C:C,MATCH(C45,Sheet2!A:A,0))</f>
        <v>5星聚能：位置4号位副回路</v>
      </c>
      <c r="E45" s="6" t="s">
        <v>29</v>
      </c>
      <c r="F45" s="7">
        <f t="shared" si="2"/>
        <v>2</v>
      </c>
      <c r="G45" s="7">
        <v>5</v>
      </c>
      <c r="H45" s="7">
        <v>3</v>
      </c>
      <c r="I45" s="7">
        <f>INDEX(Sheet6!Q:Q,MATCH(E45,Sheet6!R:R,))</f>
        <v>1</v>
      </c>
      <c r="J45" s="9" t="str">
        <f>INDEX(Sheet5!AF:AF,MATCH($E45&amp;"-"&amp;$H45&amp;"-"&amp;VLOOKUP($G45,Sheet6!$N:$O,2,0),Sheet5!$A:$A,0))</f>
        <v>535,537</v>
      </c>
      <c r="K45" s="9" t="str">
        <f>INDEX(Sheet5!AI:AI,MATCH($E45&amp;"-"&amp;$H45&amp;"-"&amp;VLOOKUP($G45,Sheet6!$N:$O,2,0),Sheet5!$A:$A,0))</f>
        <v/>
      </c>
      <c r="L45" s="9" t="str">
        <f>INDEX(Sheet5!AN:AN,MATCH($E45&amp;"-"&amp;$H45&amp;"-"&amp;VLOOKUP($G45,Sheet6!$N:$O,2,0),Sheet5!$A:$A,0))</f>
        <v>1502,1505,1507,1502,1509</v>
      </c>
    </row>
    <row r="46" spans="1:12" ht="16.5" customHeight="1">
      <c r="A46" s="1" t="s">
        <v>28</v>
      </c>
      <c r="B46" s="2">
        <f t="shared" si="0"/>
        <v>31001</v>
      </c>
      <c r="C46" s="2">
        <f t="shared" si="1"/>
        <v>4103100</v>
      </c>
      <c r="D46" s="2" t="str">
        <f>INDEX(Sheet2!C:C,MATCH(C46,Sheet2!A:A,0))</f>
        <v>1星主核：窃夺主回路</v>
      </c>
      <c r="E46" s="6" t="s">
        <v>29</v>
      </c>
      <c r="F46" s="7">
        <f t="shared" si="2"/>
        <v>3</v>
      </c>
      <c r="G46" s="7">
        <v>1</v>
      </c>
      <c r="H46" s="7">
        <v>0</v>
      </c>
      <c r="I46" s="7">
        <f>INDEX(Sheet6!Q:Q,MATCH(E46,Sheet6!R:R,))</f>
        <v>1</v>
      </c>
      <c r="J46" s="9" t="str">
        <f>INDEX(Sheet5!AF:AF,MATCH($E46&amp;"-"&amp;$H46&amp;"-"&amp;VLOOKUP($G46,Sheet6!$N:$O,2,0),Sheet5!$A:$A,0))</f>
        <v>105,102</v>
      </c>
      <c r="K46" s="9" t="str">
        <f>INDEX(Sheet5!AI:AI,MATCH($E46&amp;"-"&amp;$H46&amp;"-"&amp;VLOOKUP($G46,Sheet6!$N:$O,2,0),Sheet5!$A:$A,0))</f>
        <v/>
      </c>
      <c r="L46" s="9" t="str">
        <f>INDEX(Sheet5!AN:AN,MATCH($E46&amp;"-"&amp;$H46&amp;"-"&amp;VLOOKUP($G46,Sheet6!$N:$O,2,0),Sheet5!$A:$A,0))</f>
        <v>1102,1105,1107,1102,1109</v>
      </c>
    </row>
    <row r="47" spans="1:12" ht="16.5" customHeight="1">
      <c r="A47" s="1" t="s">
        <v>28</v>
      </c>
      <c r="B47" s="2">
        <f t="shared" si="0"/>
        <v>32001</v>
      </c>
      <c r="C47" s="2">
        <f t="shared" si="1"/>
        <v>4103200</v>
      </c>
      <c r="D47" s="2" t="str">
        <f>INDEX(Sheet2!C:C,MATCH(C47,Sheet2!A:A,0))</f>
        <v>2星主核：窃夺主回路</v>
      </c>
      <c r="E47" s="6" t="s">
        <v>29</v>
      </c>
      <c r="F47" s="7">
        <f t="shared" si="2"/>
        <v>3</v>
      </c>
      <c r="G47" s="7">
        <v>2</v>
      </c>
      <c r="H47" s="7">
        <v>0</v>
      </c>
      <c r="I47" s="7">
        <f>INDEX(Sheet6!Q:Q,MATCH(E47,Sheet6!R:R,))</f>
        <v>1</v>
      </c>
      <c r="J47" s="9" t="str">
        <f>INDEX(Sheet5!AF:AF,MATCH($E47&amp;"-"&amp;$H47&amp;"-"&amp;VLOOKUP($G47,Sheet6!$N:$O,2,0),Sheet5!$A:$A,0))</f>
        <v>205,202</v>
      </c>
      <c r="K47" s="9" t="str">
        <f>INDEX(Sheet5!AI:AI,MATCH($E47&amp;"-"&amp;$H47&amp;"-"&amp;VLOOKUP($G47,Sheet6!$N:$O,2,0),Sheet5!$A:$A,0))</f>
        <v/>
      </c>
      <c r="L47" s="9" t="str">
        <f>INDEX(Sheet5!AN:AN,MATCH($E47&amp;"-"&amp;$H47&amp;"-"&amp;VLOOKUP($G47,Sheet6!$N:$O,2,0),Sheet5!$A:$A,0))</f>
        <v>1202,1205,1207,1202,1209</v>
      </c>
    </row>
    <row r="48" spans="1:12" ht="16.5" customHeight="1">
      <c r="A48" s="1" t="s">
        <v>28</v>
      </c>
      <c r="B48" s="2">
        <f t="shared" si="0"/>
        <v>33001</v>
      </c>
      <c r="C48" s="2">
        <f t="shared" si="1"/>
        <v>4103300</v>
      </c>
      <c r="D48" s="2" t="str">
        <f>INDEX(Sheet2!C:C,MATCH(C48,Sheet2!A:A,0))</f>
        <v>3星主核：窃夺主回路</v>
      </c>
      <c r="E48" s="6" t="s">
        <v>29</v>
      </c>
      <c r="F48" s="7">
        <f t="shared" si="2"/>
        <v>3</v>
      </c>
      <c r="G48" s="7">
        <v>3</v>
      </c>
      <c r="H48" s="7">
        <v>0</v>
      </c>
      <c r="I48" s="7">
        <f>INDEX(Sheet6!Q:Q,MATCH(E48,Sheet6!R:R,))</f>
        <v>1</v>
      </c>
      <c r="J48" s="9" t="str">
        <f>INDEX(Sheet5!AF:AF,MATCH($E48&amp;"-"&amp;$H48&amp;"-"&amp;VLOOKUP($G48,Sheet6!$N:$O,2,0),Sheet5!$A:$A,0))</f>
        <v>305,302</v>
      </c>
      <c r="K48" s="9" t="str">
        <f>INDEX(Sheet5!AI:AI,MATCH($E48&amp;"-"&amp;$H48&amp;"-"&amp;VLOOKUP($G48,Sheet6!$N:$O,2,0),Sheet5!$A:$A,0))</f>
        <v/>
      </c>
      <c r="L48" s="9" t="str">
        <f>INDEX(Sheet5!AN:AN,MATCH($E48&amp;"-"&amp;$H48&amp;"-"&amp;VLOOKUP($G48,Sheet6!$N:$O,2,0),Sheet5!$A:$A,0))</f>
        <v>1302,1305,1307,1302,1309</v>
      </c>
    </row>
    <row r="49" spans="1:12" ht="16.5" customHeight="1">
      <c r="A49" s="1" t="s">
        <v>28</v>
      </c>
      <c r="B49" s="2">
        <f t="shared" si="0"/>
        <v>34001</v>
      </c>
      <c r="C49" s="2">
        <f t="shared" si="1"/>
        <v>4103400</v>
      </c>
      <c r="D49" s="2" t="str">
        <f>INDEX(Sheet2!C:C,MATCH(C49,Sheet2!A:A,0))</f>
        <v>4星主核：窃夺主回路</v>
      </c>
      <c r="E49" s="6" t="s">
        <v>29</v>
      </c>
      <c r="F49" s="7">
        <f t="shared" si="2"/>
        <v>3</v>
      </c>
      <c r="G49" s="7">
        <v>4</v>
      </c>
      <c r="H49" s="7">
        <v>0</v>
      </c>
      <c r="I49" s="7">
        <f>INDEX(Sheet6!Q:Q,MATCH(E49,Sheet6!R:R,))</f>
        <v>1</v>
      </c>
      <c r="J49" s="9" t="str">
        <f>INDEX(Sheet5!AF:AF,MATCH($E49&amp;"-"&amp;$H49&amp;"-"&amp;VLOOKUP($G49,Sheet6!$N:$O,2,0),Sheet5!$A:$A,0))</f>
        <v>405,402</v>
      </c>
      <c r="K49" s="9" t="str">
        <f>INDEX(Sheet5!AI:AI,MATCH($E49&amp;"-"&amp;$H49&amp;"-"&amp;VLOOKUP($G49,Sheet6!$N:$O,2,0),Sheet5!$A:$A,0))</f>
        <v/>
      </c>
      <c r="L49" s="9" t="str">
        <f>INDEX(Sheet5!AN:AN,MATCH($E49&amp;"-"&amp;$H49&amp;"-"&amp;VLOOKUP($G49,Sheet6!$N:$O,2,0),Sheet5!$A:$A,0))</f>
        <v>1402,1405,1407,1402,1409</v>
      </c>
    </row>
    <row r="50" spans="1:12" ht="16.5" customHeight="1">
      <c r="A50" s="1" t="s">
        <v>28</v>
      </c>
      <c r="B50" s="2">
        <f t="shared" si="0"/>
        <v>35001</v>
      </c>
      <c r="C50" s="2">
        <f t="shared" si="1"/>
        <v>4103500</v>
      </c>
      <c r="D50" s="2" t="str">
        <f>INDEX(Sheet2!C:C,MATCH(C50,Sheet2!A:A,0))</f>
        <v>5星主核：窃夺主回路</v>
      </c>
      <c r="E50" s="6" t="s">
        <v>29</v>
      </c>
      <c r="F50" s="7">
        <f t="shared" si="2"/>
        <v>3</v>
      </c>
      <c r="G50" s="7">
        <v>5</v>
      </c>
      <c r="H50" s="7">
        <v>0</v>
      </c>
      <c r="I50" s="7">
        <f>INDEX(Sheet6!Q:Q,MATCH(E50,Sheet6!R:R,))</f>
        <v>1</v>
      </c>
      <c r="J50" s="9" t="str">
        <f>INDEX(Sheet5!AF:AF,MATCH($E50&amp;"-"&amp;$H50&amp;"-"&amp;VLOOKUP($G50,Sheet6!$N:$O,2,0),Sheet5!$A:$A,0))</f>
        <v>505,502</v>
      </c>
      <c r="K50" s="9" t="str">
        <f>INDEX(Sheet5!AI:AI,MATCH($E50&amp;"-"&amp;$H50&amp;"-"&amp;VLOOKUP($G50,Sheet6!$N:$O,2,0),Sheet5!$A:$A,0))</f>
        <v/>
      </c>
      <c r="L50" s="9" t="str">
        <f>INDEX(Sheet5!AN:AN,MATCH($E50&amp;"-"&amp;$H50&amp;"-"&amp;VLOOKUP($G50,Sheet6!$N:$O,2,0),Sheet5!$A:$A,0))</f>
        <v>1502,1505,1507,1502,1509</v>
      </c>
    </row>
    <row r="51" spans="1:12" ht="16.5" customHeight="1">
      <c r="A51" s="1" t="s">
        <v>28</v>
      </c>
      <c r="B51" s="2">
        <f t="shared" si="0"/>
        <v>31101</v>
      </c>
      <c r="C51" s="2">
        <f t="shared" si="1"/>
        <v>4203100</v>
      </c>
      <c r="D51" s="2" t="str">
        <f>INDEX(Sheet2!C:C,MATCH(C51,Sheet2!A:A,0))</f>
        <v>1星窃夺：位置2号位副回路</v>
      </c>
      <c r="E51" s="6" t="s">
        <v>29</v>
      </c>
      <c r="F51" s="7">
        <f t="shared" si="2"/>
        <v>3</v>
      </c>
      <c r="G51" s="7">
        <v>1</v>
      </c>
      <c r="H51" s="7">
        <v>1</v>
      </c>
      <c r="I51" s="7">
        <f>INDEX(Sheet6!Q:Q,MATCH(E51,Sheet6!R:R,))</f>
        <v>1</v>
      </c>
      <c r="J51" s="9" t="str">
        <f>INDEX(Sheet5!AF:AF,MATCH($E51&amp;"-"&amp;$H51&amp;"-"&amp;VLOOKUP($G51,Sheet6!$N:$O,2,0),Sheet5!$A:$A,0))</f>
        <v>132,137</v>
      </c>
      <c r="K51" s="9" t="str">
        <f>INDEX(Sheet5!AI:AI,MATCH($E51&amp;"-"&amp;$H51&amp;"-"&amp;VLOOKUP($G51,Sheet6!$N:$O,2,0),Sheet5!$A:$A,0))</f>
        <v/>
      </c>
      <c r="L51" s="9" t="str">
        <f>INDEX(Sheet5!AN:AN,MATCH($E51&amp;"-"&amp;$H51&amp;"-"&amp;VLOOKUP($G51,Sheet6!$N:$O,2,0),Sheet5!$A:$A,0))</f>
        <v>1107,1102,1105,1107,1109</v>
      </c>
    </row>
    <row r="52" spans="1:12" ht="16.5" customHeight="1">
      <c r="A52" s="1" t="s">
        <v>28</v>
      </c>
      <c r="B52" s="2">
        <f t="shared" si="0"/>
        <v>32101</v>
      </c>
      <c r="C52" s="2">
        <f t="shared" si="1"/>
        <v>4203200</v>
      </c>
      <c r="D52" s="2" t="str">
        <f>INDEX(Sheet2!C:C,MATCH(C52,Sheet2!A:A,0))</f>
        <v>2星窃夺：位置2号位副回路</v>
      </c>
      <c r="E52" s="6" t="s">
        <v>29</v>
      </c>
      <c r="F52" s="7">
        <f t="shared" si="2"/>
        <v>3</v>
      </c>
      <c r="G52" s="7">
        <v>2</v>
      </c>
      <c r="H52" s="7">
        <v>1</v>
      </c>
      <c r="I52" s="7">
        <f>INDEX(Sheet6!Q:Q,MATCH(E52,Sheet6!R:R,))</f>
        <v>1</v>
      </c>
      <c r="J52" s="9" t="str">
        <f>INDEX(Sheet5!AF:AF,MATCH($E52&amp;"-"&amp;$H52&amp;"-"&amp;VLOOKUP($G52,Sheet6!$N:$O,2,0),Sheet5!$A:$A,0))</f>
        <v>232,237</v>
      </c>
      <c r="K52" s="9" t="str">
        <f>INDEX(Sheet5!AI:AI,MATCH($E52&amp;"-"&amp;$H52&amp;"-"&amp;VLOOKUP($G52,Sheet6!$N:$O,2,0),Sheet5!$A:$A,0))</f>
        <v/>
      </c>
      <c r="L52" s="9" t="str">
        <f>INDEX(Sheet5!AN:AN,MATCH($E52&amp;"-"&amp;$H52&amp;"-"&amp;VLOOKUP($G52,Sheet6!$N:$O,2,0),Sheet5!$A:$A,0))</f>
        <v>1207,1202,1205,1207,1209</v>
      </c>
    </row>
    <row r="53" spans="1:12" ht="16.5" customHeight="1">
      <c r="A53" s="1" t="s">
        <v>28</v>
      </c>
      <c r="B53" s="2">
        <f t="shared" si="0"/>
        <v>33101</v>
      </c>
      <c r="C53" s="2">
        <f t="shared" si="1"/>
        <v>4203300</v>
      </c>
      <c r="D53" s="2" t="str">
        <f>INDEX(Sheet2!C:C,MATCH(C53,Sheet2!A:A,0))</f>
        <v>3星窃夺：位置2号位副回路</v>
      </c>
      <c r="E53" s="6" t="s">
        <v>29</v>
      </c>
      <c r="F53" s="7">
        <f t="shared" si="2"/>
        <v>3</v>
      </c>
      <c r="G53" s="7">
        <v>3</v>
      </c>
      <c r="H53" s="7">
        <v>1</v>
      </c>
      <c r="I53" s="7">
        <f>INDEX(Sheet6!Q:Q,MATCH(E53,Sheet6!R:R,))</f>
        <v>1</v>
      </c>
      <c r="J53" s="9" t="str">
        <f>INDEX(Sheet5!AF:AF,MATCH($E53&amp;"-"&amp;$H53&amp;"-"&amp;VLOOKUP($G53,Sheet6!$N:$O,2,0),Sheet5!$A:$A,0))</f>
        <v>332,337</v>
      </c>
      <c r="K53" s="9" t="str">
        <f>INDEX(Sheet5!AI:AI,MATCH($E53&amp;"-"&amp;$H53&amp;"-"&amp;VLOOKUP($G53,Sheet6!$N:$O,2,0),Sheet5!$A:$A,0))</f>
        <v/>
      </c>
      <c r="L53" s="9" t="str">
        <f>INDEX(Sheet5!AN:AN,MATCH($E53&amp;"-"&amp;$H53&amp;"-"&amp;VLOOKUP($G53,Sheet6!$N:$O,2,0),Sheet5!$A:$A,0))</f>
        <v>1307,1302,1305,1307,1309</v>
      </c>
    </row>
    <row r="54" spans="1:12" ht="16.5" customHeight="1">
      <c r="A54" s="1" t="s">
        <v>28</v>
      </c>
      <c r="B54" s="2">
        <f t="shared" si="0"/>
        <v>34101</v>
      </c>
      <c r="C54" s="2">
        <f t="shared" si="1"/>
        <v>4203400</v>
      </c>
      <c r="D54" s="2" t="str">
        <f>INDEX(Sheet2!C:C,MATCH(C54,Sheet2!A:A,0))</f>
        <v>4星窃夺：位置2号位副回路</v>
      </c>
      <c r="E54" s="6" t="s">
        <v>29</v>
      </c>
      <c r="F54" s="7">
        <f t="shared" si="2"/>
        <v>3</v>
      </c>
      <c r="G54" s="7">
        <v>4</v>
      </c>
      <c r="H54" s="7">
        <v>1</v>
      </c>
      <c r="I54" s="7">
        <f>INDEX(Sheet6!Q:Q,MATCH(E54,Sheet6!R:R,))</f>
        <v>1</v>
      </c>
      <c r="J54" s="9" t="str">
        <f>INDEX(Sheet5!AF:AF,MATCH($E54&amp;"-"&amp;$H54&amp;"-"&amp;VLOOKUP($G54,Sheet6!$N:$O,2,0),Sheet5!$A:$A,0))</f>
        <v>432,437</v>
      </c>
      <c r="K54" s="9" t="str">
        <f>INDEX(Sheet5!AI:AI,MATCH($E54&amp;"-"&amp;$H54&amp;"-"&amp;VLOOKUP($G54,Sheet6!$N:$O,2,0),Sheet5!$A:$A,0))</f>
        <v/>
      </c>
      <c r="L54" s="9" t="str">
        <f>INDEX(Sheet5!AN:AN,MATCH($E54&amp;"-"&amp;$H54&amp;"-"&amp;VLOOKUP($G54,Sheet6!$N:$O,2,0),Sheet5!$A:$A,0))</f>
        <v>1407,1402,1405,1407,1409</v>
      </c>
    </row>
    <row r="55" spans="1:12" ht="16.5" customHeight="1">
      <c r="A55" s="1" t="s">
        <v>28</v>
      </c>
      <c r="B55" s="2">
        <f t="shared" si="0"/>
        <v>35101</v>
      </c>
      <c r="C55" s="2">
        <f t="shared" si="1"/>
        <v>4203500</v>
      </c>
      <c r="D55" s="2" t="str">
        <f>INDEX(Sheet2!C:C,MATCH(C55,Sheet2!A:A,0))</f>
        <v>5星窃夺：位置2号位副回路</v>
      </c>
      <c r="E55" s="6" t="s">
        <v>29</v>
      </c>
      <c r="F55" s="7">
        <f t="shared" si="2"/>
        <v>3</v>
      </c>
      <c r="G55" s="7">
        <v>5</v>
      </c>
      <c r="H55" s="7">
        <v>1</v>
      </c>
      <c r="I55" s="7">
        <f>INDEX(Sheet6!Q:Q,MATCH(E55,Sheet6!R:R,))</f>
        <v>1</v>
      </c>
      <c r="J55" s="9" t="str">
        <f>INDEX(Sheet5!AF:AF,MATCH($E55&amp;"-"&amp;$H55&amp;"-"&amp;VLOOKUP($G55,Sheet6!$N:$O,2,0),Sheet5!$A:$A,0))</f>
        <v>532,537</v>
      </c>
      <c r="K55" s="9" t="str">
        <f>INDEX(Sheet5!AI:AI,MATCH($E55&amp;"-"&amp;$H55&amp;"-"&amp;VLOOKUP($G55,Sheet6!$N:$O,2,0),Sheet5!$A:$A,0))</f>
        <v/>
      </c>
      <c r="L55" s="9" t="str">
        <f>INDEX(Sheet5!AN:AN,MATCH($E55&amp;"-"&amp;$H55&amp;"-"&amp;VLOOKUP($G55,Sheet6!$N:$O,2,0),Sheet5!$A:$A,0))</f>
        <v>1507,1502,1505,1507,1509</v>
      </c>
    </row>
    <row r="56" spans="1:12" ht="16.5" customHeight="1">
      <c r="A56" s="1" t="s">
        <v>28</v>
      </c>
      <c r="B56" s="2">
        <f t="shared" si="0"/>
        <v>31201</v>
      </c>
      <c r="C56" s="2">
        <f t="shared" si="1"/>
        <v>4303100</v>
      </c>
      <c r="D56" s="2" t="str">
        <f>INDEX(Sheet2!C:C,MATCH(C56,Sheet2!A:A,0))</f>
        <v>1星窃夺：位置3号位副回路</v>
      </c>
      <c r="E56" s="6" t="s">
        <v>29</v>
      </c>
      <c r="F56" s="7">
        <f t="shared" si="2"/>
        <v>3</v>
      </c>
      <c r="G56" s="7">
        <v>1</v>
      </c>
      <c r="H56" s="7">
        <v>2</v>
      </c>
      <c r="I56" s="7">
        <f>INDEX(Sheet6!Q:Q,MATCH(E56,Sheet6!R:R,))</f>
        <v>1</v>
      </c>
      <c r="J56" s="9" t="str">
        <f>INDEX(Sheet5!AF:AF,MATCH($E56&amp;"-"&amp;$H56&amp;"-"&amp;VLOOKUP($G56,Sheet6!$N:$O,2,0),Sheet5!$A:$A,0))</f>
        <v>135,139</v>
      </c>
      <c r="K56" s="9" t="str">
        <f>INDEX(Sheet5!AI:AI,MATCH($E56&amp;"-"&amp;$H56&amp;"-"&amp;VLOOKUP($G56,Sheet6!$N:$O,2,0),Sheet5!$A:$A,0))</f>
        <v/>
      </c>
      <c r="L56" s="9" t="str">
        <f>INDEX(Sheet5!AN:AN,MATCH($E56&amp;"-"&amp;$H56&amp;"-"&amp;VLOOKUP($G56,Sheet6!$N:$O,2,0),Sheet5!$A:$A,0))</f>
        <v>1105,1107,1102,1105,1109</v>
      </c>
    </row>
    <row r="57" spans="1:12" ht="16.5" customHeight="1">
      <c r="A57" s="1" t="s">
        <v>28</v>
      </c>
      <c r="B57" s="2">
        <f t="shared" si="0"/>
        <v>32201</v>
      </c>
      <c r="C57" s="2">
        <f t="shared" si="1"/>
        <v>4303200</v>
      </c>
      <c r="D57" s="2" t="str">
        <f>INDEX(Sheet2!C:C,MATCH(C57,Sheet2!A:A,0))</f>
        <v>2星窃夺：位置3号位副回路</v>
      </c>
      <c r="E57" s="6" t="s">
        <v>29</v>
      </c>
      <c r="F57" s="7">
        <f t="shared" si="2"/>
        <v>3</v>
      </c>
      <c r="G57" s="7">
        <v>2</v>
      </c>
      <c r="H57" s="7">
        <v>2</v>
      </c>
      <c r="I57" s="7">
        <f>INDEX(Sheet6!Q:Q,MATCH(E57,Sheet6!R:R,))</f>
        <v>1</v>
      </c>
      <c r="J57" s="9" t="str">
        <f>INDEX(Sheet5!AF:AF,MATCH($E57&amp;"-"&amp;$H57&amp;"-"&amp;VLOOKUP($G57,Sheet6!$N:$O,2,0),Sheet5!$A:$A,0))</f>
        <v>235,239</v>
      </c>
      <c r="K57" s="9" t="str">
        <f>INDEX(Sheet5!AI:AI,MATCH($E57&amp;"-"&amp;$H57&amp;"-"&amp;VLOOKUP($G57,Sheet6!$N:$O,2,0),Sheet5!$A:$A,0))</f>
        <v/>
      </c>
      <c r="L57" s="9" t="str">
        <f>INDEX(Sheet5!AN:AN,MATCH($E57&amp;"-"&amp;$H57&amp;"-"&amp;VLOOKUP($G57,Sheet6!$N:$O,2,0),Sheet5!$A:$A,0))</f>
        <v>1205,1207,1202,1205,1209</v>
      </c>
    </row>
    <row r="58" spans="1:12" ht="16.5" customHeight="1">
      <c r="A58" s="1" t="s">
        <v>28</v>
      </c>
      <c r="B58" s="2">
        <f t="shared" si="0"/>
        <v>33201</v>
      </c>
      <c r="C58" s="2">
        <f t="shared" si="1"/>
        <v>4303300</v>
      </c>
      <c r="D58" s="2" t="str">
        <f>INDEX(Sheet2!C:C,MATCH(C58,Sheet2!A:A,0))</f>
        <v>3星窃夺：位置3号位副回路</v>
      </c>
      <c r="E58" s="6" t="s">
        <v>29</v>
      </c>
      <c r="F58" s="7">
        <f t="shared" si="2"/>
        <v>3</v>
      </c>
      <c r="G58" s="7">
        <v>3</v>
      </c>
      <c r="H58" s="7">
        <v>2</v>
      </c>
      <c r="I58" s="7">
        <f>INDEX(Sheet6!Q:Q,MATCH(E58,Sheet6!R:R,))</f>
        <v>1</v>
      </c>
      <c r="J58" s="9" t="str">
        <f>INDEX(Sheet5!AF:AF,MATCH($E58&amp;"-"&amp;$H58&amp;"-"&amp;VLOOKUP($G58,Sheet6!$N:$O,2,0),Sheet5!$A:$A,0))</f>
        <v>335,339</v>
      </c>
      <c r="K58" s="9" t="str">
        <f>INDEX(Sheet5!AI:AI,MATCH($E58&amp;"-"&amp;$H58&amp;"-"&amp;VLOOKUP($G58,Sheet6!$N:$O,2,0),Sheet5!$A:$A,0))</f>
        <v/>
      </c>
      <c r="L58" s="9" t="str">
        <f>INDEX(Sheet5!AN:AN,MATCH($E58&amp;"-"&amp;$H58&amp;"-"&amp;VLOOKUP($G58,Sheet6!$N:$O,2,0),Sheet5!$A:$A,0))</f>
        <v>1305,1307,1302,1305,1309</v>
      </c>
    </row>
    <row r="59" spans="1:12" ht="16.5" customHeight="1">
      <c r="A59" s="1" t="s">
        <v>28</v>
      </c>
      <c r="B59" s="2">
        <f t="shared" si="0"/>
        <v>34201</v>
      </c>
      <c r="C59" s="2">
        <f t="shared" si="1"/>
        <v>4303400</v>
      </c>
      <c r="D59" s="2" t="str">
        <f>INDEX(Sheet2!C:C,MATCH(C59,Sheet2!A:A,0))</f>
        <v>4星窃夺：位置3号位副回路</v>
      </c>
      <c r="E59" s="6" t="s">
        <v>29</v>
      </c>
      <c r="F59" s="7">
        <f t="shared" si="2"/>
        <v>3</v>
      </c>
      <c r="G59" s="7">
        <v>4</v>
      </c>
      <c r="H59" s="7">
        <v>2</v>
      </c>
      <c r="I59" s="7">
        <f>INDEX(Sheet6!Q:Q,MATCH(E59,Sheet6!R:R,))</f>
        <v>1</v>
      </c>
      <c r="J59" s="9" t="str">
        <f>INDEX(Sheet5!AF:AF,MATCH($E59&amp;"-"&amp;$H59&amp;"-"&amp;VLOOKUP($G59,Sheet6!$N:$O,2,0),Sheet5!$A:$A,0))</f>
        <v>435,439</v>
      </c>
      <c r="K59" s="9" t="str">
        <f>INDEX(Sheet5!AI:AI,MATCH($E59&amp;"-"&amp;$H59&amp;"-"&amp;VLOOKUP($G59,Sheet6!$N:$O,2,0),Sheet5!$A:$A,0))</f>
        <v/>
      </c>
      <c r="L59" s="9" t="str">
        <f>INDEX(Sheet5!AN:AN,MATCH($E59&amp;"-"&amp;$H59&amp;"-"&amp;VLOOKUP($G59,Sheet6!$N:$O,2,0),Sheet5!$A:$A,0))</f>
        <v>1405,1407,1402,1405,1409</v>
      </c>
    </row>
    <row r="60" spans="1:12" ht="16.5" customHeight="1">
      <c r="A60" s="1" t="s">
        <v>28</v>
      </c>
      <c r="B60" s="2">
        <f t="shared" si="0"/>
        <v>35201</v>
      </c>
      <c r="C60" s="2">
        <f t="shared" si="1"/>
        <v>4303500</v>
      </c>
      <c r="D60" s="2" t="str">
        <f>INDEX(Sheet2!C:C,MATCH(C60,Sheet2!A:A,0))</f>
        <v>5星窃夺：位置3号位副回路</v>
      </c>
      <c r="E60" s="6" t="s">
        <v>29</v>
      </c>
      <c r="F60" s="7">
        <f t="shared" si="2"/>
        <v>3</v>
      </c>
      <c r="G60" s="7">
        <v>5</v>
      </c>
      <c r="H60" s="7">
        <v>2</v>
      </c>
      <c r="I60" s="7">
        <f>INDEX(Sheet6!Q:Q,MATCH(E60,Sheet6!R:R,))</f>
        <v>1</v>
      </c>
      <c r="J60" s="9" t="str">
        <f>INDEX(Sheet5!AF:AF,MATCH($E60&amp;"-"&amp;$H60&amp;"-"&amp;VLOOKUP($G60,Sheet6!$N:$O,2,0),Sheet5!$A:$A,0))</f>
        <v>535,539</v>
      </c>
      <c r="K60" s="9" t="str">
        <f>INDEX(Sheet5!AI:AI,MATCH($E60&amp;"-"&amp;$H60&amp;"-"&amp;VLOOKUP($G60,Sheet6!$N:$O,2,0),Sheet5!$A:$A,0))</f>
        <v/>
      </c>
      <c r="L60" s="9" t="str">
        <f>INDEX(Sheet5!AN:AN,MATCH($E60&amp;"-"&amp;$H60&amp;"-"&amp;VLOOKUP($G60,Sheet6!$N:$O,2,0),Sheet5!$A:$A,0))</f>
        <v>1505,1507,1502,1505,1509</v>
      </c>
    </row>
    <row r="61" spans="1:12" ht="16.5" customHeight="1">
      <c r="A61" s="1" t="s">
        <v>28</v>
      </c>
      <c r="B61" s="2">
        <f t="shared" si="0"/>
        <v>31301</v>
      </c>
      <c r="C61" s="2">
        <f t="shared" si="1"/>
        <v>4403100</v>
      </c>
      <c r="D61" s="2" t="str">
        <f>INDEX(Sheet2!C:C,MATCH(C61,Sheet2!A:A,0))</f>
        <v>1星窃夺：位置4号位副回路</v>
      </c>
      <c r="E61" s="6" t="s">
        <v>29</v>
      </c>
      <c r="F61" s="7">
        <f t="shared" si="2"/>
        <v>3</v>
      </c>
      <c r="G61" s="7">
        <v>1</v>
      </c>
      <c r="H61" s="7">
        <v>3</v>
      </c>
      <c r="I61" s="7">
        <f>INDEX(Sheet6!Q:Q,MATCH(E61,Sheet6!R:R,))</f>
        <v>1</v>
      </c>
      <c r="J61" s="9" t="str">
        <f>INDEX(Sheet5!AF:AF,MATCH($E61&amp;"-"&amp;$H61&amp;"-"&amp;VLOOKUP($G61,Sheet6!$N:$O,2,0),Sheet5!$A:$A,0))</f>
        <v>135,137</v>
      </c>
      <c r="K61" s="9" t="str">
        <f>INDEX(Sheet5!AI:AI,MATCH($E61&amp;"-"&amp;$H61&amp;"-"&amp;VLOOKUP($G61,Sheet6!$N:$O,2,0),Sheet5!$A:$A,0))</f>
        <v/>
      </c>
      <c r="L61" s="9" t="str">
        <f>INDEX(Sheet5!AN:AN,MATCH($E61&amp;"-"&amp;$H61&amp;"-"&amp;VLOOKUP($G61,Sheet6!$N:$O,2,0),Sheet5!$A:$A,0))</f>
        <v>1102,1105,1107,1102,1109</v>
      </c>
    </row>
    <row r="62" spans="1:12" ht="16.5" customHeight="1">
      <c r="A62" s="1" t="s">
        <v>28</v>
      </c>
      <c r="B62" s="2">
        <f t="shared" si="0"/>
        <v>32301</v>
      </c>
      <c r="C62" s="2">
        <f t="shared" si="1"/>
        <v>4403200</v>
      </c>
      <c r="D62" s="2" t="str">
        <f>INDEX(Sheet2!C:C,MATCH(C62,Sheet2!A:A,0))</f>
        <v>2星窃夺：位置4号位副回路</v>
      </c>
      <c r="E62" s="6" t="s">
        <v>29</v>
      </c>
      <c r="F62" s="7">
        <f t="shared" si="2"/>
        <v>3</v>
      </c>
      <c r="G62" s="7">
        <v>2</v>
      </c>
      <c r="H62" s="7">
        <v>3</v>
      </c>
      <c r="I62" s="7">
        <f>INDEX(Sheet6!Q:Q,MATCH(E62,Sheet6!R:R,))</f>
        <v>1</v>
      </c>
      <c r="J62" s="9" t="str">
        <f>INDEX(Sheet5!AF:AF,MATCH($E62&amp;"-"&amp;$H62&amp;"-"&amp;VLOOKUP($G62,Sheet6!$N:$O,2,0),Sheet5!$A:$A,0))</f>
        <v>235,237</v>
      </c>
      <c r="K62" s="9" t="str">
        <f>INDEX(Sheet5!AI:AI,MATCH($E62&amp;"-"&amp;$H62&amp;"-"&amp;VLOOKUP($G62,Sheet6!$N:$O,2,0),Sheet5!$A:$A,0))</f>
        <v/>
      </c>
      <c r="L62" s="9" t="str">
        <f>INDEX(Sheet5!AN:AN,MATCH($E62&amp;"-"&amp;$H62&amp;"-"&amp;VLOOKUP($G62,Sheet6!$N:$O,2,0),Sheet5!$A:$A,0))</f>
        <v>1202,1205,1207,1202,1209</v>
      </c>
    </row>
    <row r="63" spans="1:12" ht="16.5" customHeight="1">
      <c r="A63" s="1" t="s">
        <v>28</v>
      </c>
      <c r="B63" s="2">
        <f t="shared" si="0"/>
        <v>33301</v>
      </c>
      <c r="C63" s="2">
        <f t="shared" si="1"/>
        <v>4403300</v>
      </c>
      <c r="D63" s="2" t="str">
        <f>INDEX(Sheet2!C:C,MATCH(C63,Sheet2!A:A,0))</f>
        <v>3星窃夺：位置4号位副回路</v>
      </c>
      <c r="E63" s="6" t="s">
        <v>29</v>
      </c>
      <c r="F63" s="7">
        <f t="shared" si="2"/>
        <v>3</v>
      </c>
      <c r="G63" s="7">
        <v>3</v>
      </c>
      <c r="H63" s="7">
        <v>3</v>
      </c>
      <c r="I63" s="7">
        <f>INDEX(Sheet6!Q:Q,MATCH(E63,Sheet6!R:R,))</f>
        <v>1</v>
      </c>
      <c r="J63" s="9" t="str">
        <f>INDEX(Sheet5!AF:AF,MATCH($E63&amp;"-"&amp;$H63&amp;"-"&amp;VLOOKUP($G63,Sheet6!$N:$O,2,0),Sheet5!$A:$A,0))</f>
        <v>335,337</v>
      </c>
      <c r="K63" s="9" t="str">
        <f>INDEX(Sheet5!AI:AI,MATCH($E63&amp;"-"&amp;$H63&amp;"-"&amp;VLOOKUP($G63,Sheet6!$N:$O,2,0),Sheet5!$A:$A,0))</f>
        <v/>
      </c>
      <c r="L63" s="9" t="str">
        <f>INDEX(Sheet5!AN:AN,MATCH($E63&amp;"-"&amp;$H63&amp;"-"&amp;VLOOKUP($G63,Sheet6!$N:$O,2,0),Sheet5!$A:$A,0))</f>
        <v>1302,1305,1307,1302,1309</v>
      </c>
    </row>
    <row r="64" spans="1:12" ht="16.5" customHeight="1">
      <c r="A64" s="1" t="s">
        <v>28</v>
      </c>
      <c r="B64" s="2">
        <f t="shared" si="0"/>
        <v>34301</v>
      </c>
      <c r="C64" s="2">
        <f t="shared" si="1"/>
        <v>4403400</v>
      </c>
      <c r="D64" s="2" t="str">
        <f>INDEX(Sheet2!C:C,MATCH(C64,Sheet2!A:A,0))</f>
        <v>4星窃夺：位置4号位副回路</v>
      </c>
      <c r="E64" s="6" t="s">
        <v>29</v>
      </c>
      <c r="F64" s="7">
        <f t="shared" si="2"/>
        <v>3</v>
      </c>
      <c r="G64" s="7">
        <v>4</v>
      </c>
      <c r="H64" s="7">
        <v>3</v>
      </c>
      <c r="I64" s="7">
        <f>INDEX(Sheet6!Q:Q,MATCH(E64,Sheet6!R:R,))</f>
        <v>1</v>
      </c>
      <c r="J64" s="9" t="str">
        <f>INDEX(Sheet5!AF:AF,MATCH($E64&amp;"-"&amp;$H64&amp;"-"&amp;VLOOKUP($G64,Sheet6!$N:$O,2,0),Sheet5!$A:$A,0))</f>
        <v>435,437</v>
      </c>
      <c r="K64" s="9" t="str">
        <f>INDEX(Sheet5!AI:AI,MATCH($E64&amp;"-"&amp;$H64&amp;"-"&amp;VLOOKUP($G64,Sheet6!$N:$O,2,0),Sheet5!$A:$A,0))</f>
        <v/>
      </c>
      <c r="L64" s="9" t="str">
        <f>INDEX(Sheet5!AN:AN,MATCH($E64&amp;"-"&amp;$H64&amp;"-"&amp;VLOOKUP($G64,Sheet6!$N:$O,2,0),Sheet5!$A:$A,0))</f>
        <v>1402,1405,1407,1402,1409</v>
      </c>
    </row>
    <row r="65" spans="1:12" ht="16.5" customHeight="1">
      <c r="A65" s="1" t="s">
        <v>28</v>
      </c>
      <c r="B65" s="2">
        <f t="shared" si="0"/>
        <v>35301</v>
      </c>
      <c r="C65" s="2">
        <f t="shared" si="1"/>
        <v>4403500</v>
      </c>
      <c r="D65" s="2" t="str">
        <f>INDEX(Sheet2!C:C,MATCH(C65,Sheet2!A:A,0))</f>
        <v>5星窃夺：位置4号位副回路</v>
      </c>
      <c r="E65" s="6" t="s">
        <v>29</v>
      </c>
      <c r="F65" s="7">
        <f t="shared" si="2"/>
        <v>3</v>
      </c>
      <c r="G65" s="7">
        <v>5</v>
      </c>
      <c r="H65" s="7">
        <v>3</v>
      </c>
      <c r="I65" s="7">
        <f>INDEX(Sheet6!Q:Q,MATCH(E65,Sheet6!R:R,))</f>
        <v>1</v>
      </c>
      <c r="J65" s="9" t="str">
        <f>INDEX(Sheet5!AF:AF,MATCH($E65&amp;"-"&amp;$H65&amp;"-"&amp;VLOOKUP($G65,Sheet6!$N:$O,2,0),Sheet5!$A:$A,0))</f>
        <v>535,537</v>
      </c>
      <c r="K65" s="9" t="str">
        <f>INDEX(Sheet5!AI:AI,MATCH($E65&amp;"-"&amp;$H65&amp;"-"&amp;VLOOKUP($G65,Sheet6!$N:$O,2,0),Sheet5!$A:$A,0))</f>
        <v/>
      </c>
      <c r="L65" s="9" t="str">
        <f>INDEX(Sheet5!AN:AN,MATCH($E65&amp;"-"&amp;$H65&amp;"-"&amp;VLOOKUP($G65,Sheet6!$N:$O,2,0),Sheet5!$A:$A,0))</f>
        <v>1502,1505,1507,1502,1509</v>
      </c>
    </row>
    <row r="66" spans="1:12" ht="16.5" customHeight="1">
      <c r="A66" s="1" t="s">
        <v>28</v>
      </c>
      <c r="B66" s="2">
        <f t="shared" si="0"/>
        <v>41001</v>
      </c>
      <c r="C66" s="2">
        <f t="shared" si="1"/>
        <v>4104100</v>
      </c>
      <c r="D66" s="2" t="str">
        <f>INDEX(Sheet2!C:C,MATCH(C66,Sheet2!A:A,0))</f>
        <v>1星主核：先制主回路</v>
      </c>
      <c r="E66" s="6" t="s">
        <v>29</v>
      </c>
      <c r="F66" s="7">
        <f t="shared" si="2"/>
        <v>4</v>
      </c>
      <c r="G66" s="7">
        <v>1</v>
      </c>
      <c r="H66" s="7">
        <v>0</v>
      </c>
      <c r="I66" s="7">
        <f>INDEX(Sheet6!Q:Q,MATCH(E66,Sheet6!R:R,))</f>
        <v>1</v>
      </c>
      <c r="J66" s="9" t="str">
        <f>INDEX(Sheet5!AF:AF,MATCH($E66&amp;"-"&amp;$H66&amp;"-"&amp;VLOOKUP($G66,Sheet6!$N:$O,2,0),Sheet5!$A:$A,0))</f>
        <v>105,102</v>
      </c>
      <c r="K66" s="9" t="str">
        <f>INDEX(Sheet5!AI:AI,MATCH($E66&amp;"-"&amp;$H66&amp;"-"&amp;VLOOKUP($G66,Sheet6!$N:$O,2,0),Sheet5!$A:$A,0))</f>
        <v/>
      </c>
      <c r="L66" s="9" t="str">
        <f>INDEX(Sheet5!AN:AN,MATCH($E66&amp;"-"&amp;$H66&amp;"-"&amp;VLOOKUP($G66,Sheet6!$N:$O,2,0),Sheet5!$A:$A,0))</f>
        <v>1102,1105,1107,1102,1109</v>
      </c>
    </row>
    <row r="67" spans="1:12" ht="16.5" customHeight="1">
      <c r="A67" s="1" t="s">
        <v>28</v>
      </c>
      <c r="B67" s="2">
        <f t="shared" si="0"/>
        <v>42001</v>
      </c>
      <c r="C67" s="2">
        <f t="shared" si="1"/>
        <v>4104200</v>
      </c>
      <c r="D67" s="2" t="str">
        <f>INDEX(Sheet2!C:C,MATCH(C67,Sheet2!A:A,0))</f>
        <v>2星主核：先制主回路</v>
      </c>
      <c r="E67" s="6" t="s">
        <v>29</v>
      </c>
      <c r="F67" s="7">
        <f t="shared" si="2"/>
        <v>4</v>
      </c>
      <c r="G67" s="7">
        <v>2</v>
      </c>
      <c r="H67" s="7">
        <v>0</v>
      </c>
      <c r="I67" s="7">
        <f>INDEX(Sheet6!Q:Q,MATCH(E67,Sheet6!R:R,))</f>
        <v>1</v>
      </c>
      <c r="J67" s="9" t="str">
        <f>INDEX(Sheet5!AF:AF,MATCH($E67&amp;"-"&amp;$H67&amp;"-"&amp;VLOOKUP($G67,Sheet6!$N:$O,2,0),Sheet5!$A:$A,0))</f>
        <v>205,202</v>
      </c>
      <c r="K67" s="9" t="str">
        <f>INDEX(Sheet5!AI:AI,MATCH($E67&amp;"-"&amp;$H67&amp;"-"&amp;VLOOKUP($G67,Sheet6!$N:$O,2,0),Sheet5!$A:$A,0))</f>
        <v/>
      </c>
      <c r="L67" s="9" t="str">
        <f>INDEX(Sheet5!AN:AN,MATCH($E67&amp;"-"&amp;$H67&amp;"-"&amp;VLOOKUP($G67,Sheet6!$N:$O,2,0),Sheet5!$A:$A,0))</f>
        <v>1202,1205,1207,1202,1209</v>
      </c>
    </row>
    <row r="68" spans="1:12" ht="16.5" customHeight="1">
      <c r="A68" s="1" t="s">
        <v>28</v>
      </c>
      <c r="B68" s="2">
        <f t="shared" si="0"/>
        <v>43001</v>
      </c>
      <c r="C68" s="2">
        <f t="shared" si="1"/>
        <v>4104300</v>
      </c>
      <c r="D68" s="2" t="str">
        <f>INDEX(Sheet2!C:C,MATCH(C68,Sheet2!A:A,0))</f>
        <v>3星主核：先制主回路</v>
      </c>
      <c r="E68" s="6" t="s">
        <v>29</v>
      </c>
      <c r="F68" s="7">
        <f t="shared" si="2"/>
        <v>4</v>
      </c>
      <c r="G68" s="7">
        <v>3</v>
      </c>
      <c r="H68" s="7">
        <v>0</v>
      </c>
      <c r="I68" s="7">
        <f>INDEX(Sheet6!Q:Q,MATCH(E68,Sheet6!R:R,))</f>
        <v>1</v>
      </c>
      <c r="J68" s="9" t="str">
        <f>INDEX(Sheet5!AF:AF,MATCH($E68&amp;"-"&amp;$H68&amp;"-"&amp;VLOOKUP($G68,Sheet6!$N:$O,2,0),Sheet5!$A:$A,0))</f>
        <v>305,302</v>
      </c>
      <c r="K68" s="9" t="str">
        <f>INDEX(Sheet5!AI:AI,MATCH($E68&amp;"-"&amp;$H68&amp;"-"&amp;VLOOKUP($G68,Sheet6!$N:$O,2,0),Sheet5!$A:$A,0))</f>
        <v/>
      </c>
      <c r="L68" s="9" t="str">
        <f>INDEX(Sheet5!AN:AN,MATCH($E68&amp;"-"&amp;$H68&amp;"-"&amp;VLOOKUP($G68,Sheet6!$N:$O,2,0),Sheet5!$A:$A,0))</f>
        <v>1302,1305,1307,1302,1309</v>
      </c>
    </row>
    <row r="69" spans="1:12" ht="16.5" customHeight="1">
      <c r="A69" s="1" t="s">
        <v>28</v>
      </c>
      <c r="B69" s="2">
        <f t="shared" si="0"/>
        <v>44001</v>
      </c>
      <c r="C69" s="2">
        <f t="shared" si="1"/>
        <v>4104400</v>
      </c>
      <c r="D69" s="2" t="str">
        <f>INDEX(Sheet2!C:C,MATCH(C69,Sheet2!A:A,0))</f>
        <v>4星主核：先制主回路</v>
      </c>
      <c r="E69" s="6" t="s">
        <v>29</v>
      </c>
      <c r="F69" s="7">
        <f t="shared" si="2"/>
        <v>4</v>
      </c>
      <c r="G69" s="7">
        <v>4</v>
      </c>
      <c r="H69" s="7">
        <v>0</v>
      </c>
      <c r="I69" s="7">
        <f>INDEX(Sheet6!Q:Q,MATCH(E69,Sheet6!R:R,))</f>
        <v>1</v>
      </c>
      <c r="J69" s="9" t="str">
        <f>INDEX(Sheet5!AF:AF,MATCH($E69&amp;"-"&amp;$H69&amp;"-"&amp;VLOOKUP($G69,Sheet6!$N:$O,2,0),Sheet5!$A:$A,0))</f>
        <v>405,402</v>
      </c>
      <c r="K69" s="9" t="str">
        <f>INDEX(Sheet5!AI:AI,MATCH($E69&amp;"-"&amp;$H69&amp;"-"&amp;VLOOKUP($G69,Sheet6!$N:$O,2,0),Sheet5!$A:$A,0))</f>
        <v/>
      </c>
      <c r="L69" s="9" t="str">
        <f>INDEX(Sheet5!AN:AN,MATCH($E69&amp;"-"&amp;$H69&amp;"-"&amp;VLOOKUP($G69,Sheet6!$N:$O,2,0),Sheet5!$A:$A,0))</f>
        <v>1402,1405,1407,1402,1409</v>
      </c>
    </row>
    <row r="70" spans="1:12" ht="16.5" customHeight="1">
      <c r="A70" s="1" t="s">
        <v>28</v>
      </c>
      <c r="B70" s="2">
        <f t="shared" ref="B70:B133" si="3">F70*10000+G70*1000+H70*100+I70</f>
        <v>45001</v>
      </c>
      <c r="C70" s="2">
        <f t="shared" ref="C70:C133" si="4">4000000+(H70+1)*100000+F70*1000+G70*100</f>
        <v>4104500</v>
      </c>
      <c r="D70" s="2" t="str">
        <f>INDEX(Sheet2!C:C,MATCH(C70,Sheet2!A:A,0))</f>
        <v>5星主核：先制主回路</v>
      </c>
      <c r="E70" s="6" t="s">
        <v>29</v>
      </c>
      <c r="F70" s="7">
        <f t="shared" si="2"/>
        <v>4</v>
      </c>
      <c r="G70" s="7">
        <v>5</v>
      </c>
      <c r="H70" s="7">
        <v>0</v>
      </c>
      <c r="I70" s="7">
        <f>INDEX(Sheet6!Q:Q,MATCH(E70,Sheet6!R:R,))</f>
        <v>1</v>
      </c>
      <c r="J70" s="9" t="str">
        <f>INDEX(Sheet5!AF:AF,MATCH($E70&amp;"-"&amp;$H70&amp;"-"&amp;VLOOKUP($G70,Sheet6!$N:$O,2,0),Sheet5!$A:$A,0))</f>
        <v>505,502</v>
      </c>
      <c r="K70" s="9" t="str">
        <f>INDEX(Sheet5!AI:AI,MATCH($E70&amp;"-"&amp;$H70&amp;"-"&amp;VLOOKUP($G70,Sheet6!$N:$O,2,0),Sheet5!$A:$A,0))</f>
        <v/>
      </c>
      <c r="L70" s="9" t="str">
        <f>INDEX(Sheet5!AN:AN,MATCH($E70&amp;"-"&amp;$H70&amp;"-"&amp;VLOOKUP($G70,Sheet6!$N:$O,2,0),Sheet5!$A:$A,0))</f>
        <v>1502,1505,1507,1502,1509</v>
      </c>
    </row>
    <row r="71" spans="1:12" ht="16.5" customHeight="1">
      <c r="A71" s="1" t="s">
        <v>28</v>
      </c>
      <c r="B71" s="2">
        <f t="shared" si="3"/>
        <v>41101</v>
      </c>
      <c r="C71" s="2">
        <f t="shared" si="4"/>
        <v>4204100</v>
      </c>
      <c r="D71" s="2" t="str">
        <f>INDEX(Sheet2!C:C,MATCH(C71,Sheet2!A:A,0))</f>
        <v>1星先制：位置2号位副回路</v>
      </c>
      <c r="E71" s="6" t="s">
        <v>29</v>
      </c>
      <c r="F71" s="7">
        <f t="shared" si="2"/>
        <v>4</v>
      </c>
      <c r="G71" s="7">
        <v>1</v>
      </c>
      <c r="H71" s="7">
        <v>1</v>
      </c>
      <c r="I71" s="7">
        <f>INDEX(Sheet6!Q:Q,MATCH(E71,Sheet6!R:R,))</f>
        <v>1</v>
      </c>
      <c r="J71" s="9" t="str">
        <f>INDEX(Sheet5!AF:AF,MATCH($E71&amp;"-"&amp;$H71&amp;"-"&amp;VLOOKUP($G71,Sheet6!$N:$O,2,0),Sheet5!$A:$A,0))</f>
        <v>132,137</v>
      </c>
      <c r="K71" s="9" t="str">
        <f>INDEX(Sheet5!AI:AI,MATCH($E71&amp;"-"&amp;$H71&amp;"-"&amp;VLOOKUP($G71,Sheet6!$N:$O,2,0),Sheet5!$A:$A,0))</f>
        <v/>
      </c>
      <c r="L71" s="9" t="str">
        <f>INDEX(Sheet5!AN:AN,MATCH($E71&amp;"-"&amp;$H71&amp;"-"&amp;VLOOKUP($G71,Sheet6!$N:$O,2,0),Sheet5!$A:$A,0))</f>
        <v>1107,1102,1105,1107,1109</v>
      </c>
    </row>
    <row r="72" spans="1:12" ht="16.5" customHeight="1">
      <c r="A72" s="1" t="s">
        <v>28</v>
      </c>
      <c r="B72" s="2">
        <f t="shared" si="3"/>
        <v>42101</v>
      </c>
      <c r="C72" s="2">
        <f t="shared" si="4"/>
        <v>4204200</v>
      </c>
      <c r="D72" s="2" t="str">
        <f>INDEX(Sheet2!C:C,MATCH(C72,Sheet2!A:A,0))</f>
        <v>2星先制：位置2号位副回路</v>
      </c>
      <c r="E72" s="6" t="s">
        <v>29</v>
      </c>
      <c r="F72" s="7">
        <f t="shared" si="2"/>
        <v>4</v>
      </c>
      <c r="G72" s="7">
        <v>2</v>
      </c>
      <c r="H72" s="7">
        <v>1</v>
      </c>
      <c r="I72" s="7">
        <f>INDEX(Sheet6!Q:Q,MATCH(E72,Sheet6!R:R,))</f>
        <v>1</v>
      </c>
      <c r="J72" s="9" t="str">
        <f>INDEX(Sheet5!AF:AF,MATCH($E72&amp;"-"&amp;$H72&amp;"-"&amp;VLOOKUP($G72,Sheet6!$N:$O,2,0),Sheet5!$A:$A,0))</f>
        <v>232,237</v>
      </c>
      <c r="K72" s="9" t="str">
        <f>INDEX(Sheet5!AI:AI,MATCH($E72&amp;"-"&amp;$H72&amp;"-"&amp;VLOOKUP($G72,Sheet6!$N:$O,2,0),Sheet5!$A:$A,0))</f>
        <v/>
      </c>
      <c r="L72" s="9" t="str">
        <f>INDEX(Sheet5!AN:AN,MATCH($E72&amp;"-"&amp;$H72&amp;"-"&amp;VLOOKUP($G72,Sheet6!$N:$O,2,0),Sheet5!$A:$A,0))</f>
        <v>1207,1202,1205,1207,1209</v>
      </c>
    </row>
    <row r="73" spans="1:12" ht="16.5" customHeight="1">
      <c r="A73" s="1" t="s">
        <v>28</v>
      </c>
      <c r="B73" s="2">
        <f t="shared" si="3"/>
        <v>43101</v>
      </c>
      <c r="C73" s="2">
        <f t="shared" si="4"/>
        <v>4204300</v>
      </c>
      <c r="D73" s="2" t="str">
        <f>INDEX(Sheet2!C:C,MATCH(C73,Sheet2!A:A,0))</f>
        <v>3星先制：位置2号位副回路</v>
      </c>
      <c r="E73" s="6" t="s">
        <v>29</v>
      </c>
      <c r="F73" s="7">
        <f t="shared" si="2"/>
        <v>4</v>
      </c>
      <c r="G73" s="7">
        <v>3</v>
      </c>
      <c r="H73" s="7">
        <v>1</v>
      </c>
      <c r="I73" s="7">
        <f>INDEX(Sheet6!Q:Q,MATCH(E73,Sheet6!R:R,))</f>
        <v>1</v>
      </c>
      <c r="J73" s="9" t="str">
        <f>INDEX(Sheet5!AF:AF,MATCH($E73&amp;"-"&amp;$H73&amp;"-"&amp;VLOOKUP($G73,Sheet6!$N:$O,2,0),Sheet5!$A:$A,0))</f>
        <v>332,337</v>
      </c>
      <c r="K73" s="9" t="str">
        <f>INDEX(Sheet5!AI:AI,MATCH($E73&amp;"-"&amp;$H73&amp;"-"&amp;VLOOKUP($G73,Sheet6!$N:$O,2,0),Sheet5!$A:$A,0))</f>
        <v/>
      </c>
      <c r="L73" s="9" t="str">
        <f>INDEX(Sheet5!AN:AN,MATCH($E73&amp;"-"&amp;$H73&amp;"-"&amp;VLOOKUP($G73,Sheet6!$N:$O,2,0),Sheet5!$A:$A,0))</f>
        <v>1307,1302,1305,1307,1309</v>
      </c>
    </row>
    <row r="74" spans="1:12" ht="16.5" customHeight="1">
      <c r="A74" s="1" t="s">
        <v>28</v>
      </c>
      <c r="B74" s="2">
        <f t="shared" si="3"/>
        <v>44101</v>
      </c>
      <c r="C74" s="2">
        <f t="shared" si="4"/>
        <v>4204400</v>
      </c>
      <c r="D74" s="2" t="str">
        <f>INDEX(Sheet2!C:C,MATCH(C74,Sheet2!A:A,0))</f>
        <v>4星先制：位置2号位副回路</v>
      </c>
      <c r="E74" s="6" t="s">
        <v>29</v>
      </c>
      <c r="F74" s="7">
        <f t="shared" si="2"/>
        <v>4</v>
      </c>
      <c r="G74" s="7">
        <v>4</v>
      </c>
      <c r="H74" s="7">
        <v>1</v>
      </c>
      <c r="I74" s="7">
        <f>INDEX(Sheet6!Q:Q,MATCH(E74,Sheet6!R:R,))</f>
        <v>1</v>
      </c>
      <c r="J74" s="9" t="str">
        <f>INDEX(Sheet5!AF:AF,MATCH($E74&amp;"-"&amp;$H74&amp;"-"&amp;VLOOKUP($G74,Sheet6!$N:$O,2,0),Sheet5!$A:$A,0))</f>
        <v>432,437</v>
      </c>
      <c r="K74" s="9" t="str">
        <f>INDEX(Sheet5!AI:AI,MATCH($E74&amp;"-"&amp;$H74&amp;"-"&amp;VLOOKUP($G74,Sheet6!$N:$O,2,0),Sheet5!$A:$A,0))</f>
        <v/>
      </c>
      <c r="L74" s="9" t="str">
        <f>INDEX(Sheet5!AN:AN,MATCH($E74&amp;"-"&amp;$H74&amp;"-"&amp;VLOOKUP($G74,Sheet6!$N:$O,2,0),Sheet5!$A:$A,0))</f>
        <v>1407,1402,1405,1407,1409</v>
      </c>
    </row>
    <row r="75" spans="1:12" ht="16.5" customHeight="1">
      <c r="A75" s="1" t="s">
        <v>28</v>
      </c>
      <c r="B75" s="2">
        <f t="shared" si="3"/>
        <v>45101</v>
      </c>
      <c r="C75" s="2">
        <f t="shared" si="4"/>
        <v>4204500</v>
      </c>
      <c r="D75" s="2" t="str">
        <f>INDEX(Sheet2!C:C,MATCH(C75,Sheet2!A:A,0))</f>
        <v>5星先制：位置2号位副回路</v>
      </c>
      <c r="E75" s="6" t="s">
        <v>29</v>
      </c>
      <c r="F75" s="7">
        <f t="shared" si="2"/>
        <v>4</v>
      </c>
      <c r="G75" s="7">
        <v>5</v>
      </c>
      <c r="H75" s="7">
        <v>1</v>
      </c>
      <c r="I75" s="7">
        <f>INDEX(Sheet6!Q:Q,MATCH(E75,Sheet6!R:R,))</f>
        <v>1</v>
      </c>
      <c r="J75" s="9" t="str">
        <f>INDEX(Sheet5!AF:AF,MATCH($E75&amp;"-"&amp;$H75&amp;"-"&amp;VLOOKUP($G75,Sheet6!$N:$O,2,0),Sheet5!$A:$A,0))</f>
        <v>532,537</v>
      </c>
      <c r="K75" s="9" t="str">
        <f>INDEX(Sheet5!AI:AI,MATCH($E75&amp;"-"&amp;$H75&amp;"-"&amp;VLOOKUP($G75,Sheet6!$N:$O,2,0),Sheet5!$A:$A,0))</f>
        <v/>
      </c>
      <c r="L75" s="9" t="str">
        <f>INDEX(Sheet5!AN:AN,MATCH($E75&amp;"-"&amp;$H75&amp;"-"&amp;VLOOKUP($G75,Sheet6!$N:$O,2,0),Sheet5!$A:$A,0))</f>
        <v>1507,1502,1505,1507,1509</v>
      </c>
    </row>
    <row r="76" spans="1:12" ht="16.5" customHeight="1">
      <c r="A76" s="1" t="s">
        <v>28</v>
      </c>
      <c r="B76" s="2">
        <f t="shared" si="3"/>
        <v>41201</v>
      </c>
      <c r="C76" s="2">
        <f t="shared" si="4"/>
        <v>4304100</v>
      </c>
      <c r="D76" s="2" t="str">
        <f>INDEX(Sheet2!C:C,MATCH(C76,Sheet2!A:A,0))</f>
        <v>1星先制：位置3号位副回路</v>
      </c>
      <c r="E76" s="6" t="s">
        <v>29</v>
      </c>
      <c r="F76" s="7">
        <f t="shared" si="2"/>
        <v>4</v>
      </c>
      <c r="G76" s="7">
        <v>1</v>
      </c>
      <c r="H76" s="7">
        <v>2</v>
      </c>
      <c r="I76" s="7">
        <f>INDEX(Sheet6!Q:Q,MATCH(E76,Sheet6!R:R,))</f>
        <v>1</v>
      </c>
      <c r="J76" s="9" t="str">
        <f>INDEX(Sheet5!AF:AF,MATCH($E76&amp;"-"&amp;$H76&amp;"-"&amp;VLOOKUP($G76,Sheet6!$N:$O,2,0),Sheet5!$A:$A,0))</f>
        <v>135,139</v>
      </c>
      <c r="K76" s="9" t="str">
        <f>INDEX(Sheet5!AI:AI,MATCH($E76&amp;"-"&amp;$H76&amp;"-"&amp;VLOOKUP($G76,Sheet6!$N:$O,2,0),Sheet5!$A:$A,0))</f>
        <v/>
      </c>
      <c r="L76" s="9" t="str">
        <f>INDEX(Sheet5!AN:AN,MATCH($E76&amp;"-"&amp;$H76&amp;"-"&amp;VLOOKUP($G76,Sheet6!$N:$O,2,0),Sheet5!$A:$A,0))</f>
        <v>1105,1107,1102,1105,1109</v>
      </c>
    </row>
    <row r="77" spans="1:12" ht="16.5" customHeight="1">
      <c r="A77" s="1" t="s">
        <v>28</v>
      </c>
      <c r="B77" s="2">
        <f t="shared" si="3"/>
        <v>42201</v>
      </c>
      <c r="C77" s="2">
        <f t="shared" si="4"/>
        <v>4304200</v>
      </c>
      <c r="D77" s="2" t="str">
        <f>INDEX(Sheet2!C:C,MATCH(C77,Sheet2!A:A,0))</f>
        <v>2星先制：位置3号位副回路</v>
      </c>
      <c r="E77" s="6" t="s">
        <v>29</v>
      </c>
      <c r="F77" s="7">
        <f t="shared" si="2"/>
        <v>4</v>
      </c>
      <c r="G77" s="7">
        <v>2</v>
      </c>
      <c r="H77" s="7">
        <v>2</v>
      </c>
      <c r="I77" s="7">
        <f>INDEX(Sheet6!Q:Q,MATCH(E77,Sheet6!R:R,))</f>
        <v>1</v>
      </c>
      <c r="J77" s="9" t="str">
        <f>INDEX(Sheet5!AF:AF,MATCH($E77&amp;"-"&amp;$H77&amp;"-"&amp;VLOOKUP($G77,Sheet6!$N:$O,2,0),Sheet5!$A:$A,0))</f>
        <v>235,239</v>
      </c>
      <c r="K77" s="9" t="str">
        <f>INDEX(Sheet5!AI:AI,MATCH($E77&amp;"-"&amp;$H77&amp;"-"&amp;VLOOKUP($G77,Sheet6!$N:$O,2,0),Sheet5!$A:$A,0))</f>
        <v/>
      </c>
      <c r="L77" s="9" t="str">
        <f>INDEX(Sheet5!AN:AN,MATCH($E77&amp;"-"&amp;$H77&amp;"-"&amp;VLOOKUP($G77,Sheet6!$N:$O,2,0),Sheet5!$A:$A,0))</f>
        <v>1205,1207,1202,1205,1209</v>
      </c>
    </row>
    <row r="78" spans="1:12" ht="16.5" customHeight="1">
      <c r="A78" s="1" t="s">
        <v>28</v>
      </c>
      <c r="B78" s="2">
        <f t="shared" si="3"/>
        <v>43201</v>
      </c>
      <c r="C78" s="2">
        <f t="shared" si="4"/>
        <v>4304300</v>
      </c>
      <c r="D78" s="2" t="str">
        <f>INDEX(Sheet2!C:C,MATCH(C78,Sheet2!A:A,0))</f>
        <v>3星先制：位置3号位副回路</v>
      </c>
      <c r="E78" s="6" t="s">
        <v>29</v>
      </c>
      <c r="F78" s="7">
        <f t="shared" si="2"/>
        <v>4</v>
      </c>
      <c r="G78" s="7">
        <v>3</v>
      </c>
      <c r="H78" s="7">
        <v>2</v>
      </c>
      <c r="I78" s="7">
        <f>INDEX(Sheet6!Q:Q,MATCH(E78,Sheet6!R:R,))</f>
        <v>1</v>
      </c>
      <c r="J78" s="9" t="str">
        <f>INDEX(Sheet5!AF:AF,MATCH($E78&amp;"-"&amp;$H78&amp;"-"&amp;VLOOKUP($G78,Sheet6!$N:$O,2,0),Sheet5!$A:$A,0))</f>
        <v>335,339</v>
      </c>
      <c r="K78" s="9" t="str">
        <f>INDEX(Sheet5!AI:AI,MATCH($E78&amp;"-"&amp;$H78&amp;"-"&amp;VLOOKUP($G78,Sheet6!$N:$O,2,0),Sheet5!$A:$A,0))</f>
        <v/>
      </c>
      <c r="L78" s="9" t="str">
        <f>INDEX(Sheet5!AN:AN,MATCH($E78&amp;"-"&amp;$H78&amp;"-"&amp;VLOOKUP($G78,Sheet6!$N:$O,2,0),Sheet5!$A:$A,0))</f>
        <v>1305,1307,1302,1305,1309</v>
      </c>
    </row>
    <row r="79" spans="1:12" ht="16.5" customHeight="1">
      <c r="A79" s="1" t="s">
        <v>28</v>
      </c>
      <c r="B79" s="2">
        <f t="shared" si="3"/>
        <v>44201</v>
      </c>
      <c r="C79" s="2">
        <f t="shared" si="4"/>
        <v>4304400</v>
      </c>
      <c r="D79" s="2" t="str">
        <f>INDEX(Sheet2!C:C,MATCH(C79,Sheet2!A:A,0))</f>
        <v>4星先制：位置3号位副回路</v>
      </c>
      <c r="E79" s="6" t="s">
        <v>29</v>
      </c>
      <c r="F79" s="7">
        <f t="shared" si="2"/>
        <v>4</v>
      </c>
      <c r="G79" s="7">
        <v>4</v>
      </c>
      <c r="H79" s="7">
        <v>2</v>
      </c>
      <c r="I79" s="7">
        <f>INDEX(Sheet6!Q:Q,MATCH(E79,Sheet6!R:R,))</f>
        <v>1</v>
      </c>
      <c r="J79" s="9" t="str">
        <f>INDEX(Sheet5!AF:AF,MATCH($E79&amp;"-"&amp;$H79&amp;"-"&amp;VLOOKUP($G79,Sheet6!$N:$O,2,0),Sheet5!$A:$A,0))</f>
        <v>435,439</v>
      </c>
      <c r="K79" s="9" t="str">
        <f>INDEX(Sheet5!AI:AI,MATCH($E79&amp;"-"&amp;$H79&amp;"-"&amp;VLOOKUP($G79,Sheet6!$N:$O,2,0),Sheet5!$A:$A,0))</f>
        <v/>
      </c>
      <c r="L79" s="9" t="str">
        <f>INDEX(Sheet5!AN:AN,MATCH($E79&amp;"-"&amp;$H79&amp;"-"&amp;VLOOKUP($G79,Sheet6!$N:$O,2,0),Sheet5!$A:$A,0))</f>
        <v>1405,1407,1402,1405,1409</v>
      </c>
    </row>
    <row r="80" spans="1:12" ht="16.5" customHeight="1">
      <c r="A80" s="1" t="s">
        <v>28</v>
      </c>
      <c r="B80" s="2">
        <f t="shared" si="3"/>
        <v>45201</v>
      </c>
      <c r="C80" s="2">
        <f t="shared" si="4"/>
        <v>4304500</v>
      </c>
      <c r="D80" s="2" t="str">
        <f>INDEX(Sheet2!C:C,MATCH(C80,Sheet2!A:A,0))</f>
        <v>5星先制：位置3号位副回路</v>
      </c>
      <c r="E80" s="6" t="s">
        <v>29</v>
      </c>
      <c r="F80" s="7">
        <f t="shared" si="2"/>
        <v>4</v>
      </c>
      <c r="G80" s="7">
        <v>5</v>
      </c>
      <c r="H80" s="7">
        <v>2</v>
      </c>
      <c r="I80" s="7">
        <f>INDEX(Sheet6!Q:Q,MATCH(E80,Sheet6!R:R,))</f>
        <v>1</v>
      </c>
      <c r="J80" s="9" t="str">
        <f>INDEX(Sheet5!AF:AF,MATCH($E80&amp;"-"&amp;$H80&amp;"-"&amp;VLOOKUP($G80,Sheet6!$N:$O,2,0),Sheet5!$A:$A,0))</f>
        <v>535,539</v>
      </c>
      <c r="K80" s="9" t="str">
        <f>INDEX(Sheet5!AI:AI,MATCH($E80&amp;"-"&amp;$H80&amp;"-"&amp;VLOOKUP($G80,Sheet6!$N:$O,2,0),Sheet5!$A:$A,0))</f>
        <v/>
      </c>
      <c r="L80" s="9" t="str">
        <f>INDEX(Sheet5!AN:AN,MATCH($E80&amp;"-"&amp;$H80&amp;"-"&amp;VLOOKUP($G80,Sheet6!$N:$O,2,0),Sheet5!$A:$A,0))</f>
        <v>1505,1507,1502,1505,1509</v>
      </c>
    </row>
    <row r="81" spans="1:12" ht="16.5" customHeight="1">
      <c r="A81" s="1" t="s">
        <v>28</v>
      </c>
      <c r="B81" s="2">
        <f t="shared" si="3"/>
        <v>41301</v>
      </c>
      <c r="C81" s="2">
        <f t="shared" si="4"/>
        <v>4404100</v>
      </c>
      <c r="D81" s="2" t="str">
        <f>INDEX(Sheet2!C:C,MATCH(C81,Sheet2!A:A,0))</f>
        <v>1星先制：位置4号位副回路</v>
      </c>
      <c r="E81" s="6" t="s">
        <v>29</v>
      </c>
      <c r="F81" s="7">
        <f t="shared" si="2"/>
        <v>4</v>
      </c>
      <c r="G81" s="7">
        <v>1</v>
      </c>
      <c r="H81" s="7">
        <v>3</v>
      </c>
      <c r="I81" s="7">
        <f>INDEX(Sheet6!Q:Q,MATCH(E81,Sheet6!R:R,))</f>
        <v>1</v>
      </c>
      <c r="J81" s="9" t="str">
        <f>INDEX(Sheet5!AF:AF,MATCH($E81&amp;"-"&amp;$H81&amp;"-"&amp;VLOOKUP($G81,Sheet6!$N:$O,2,0),Sheet5!$A:$A,0))</f>
        <v>135,137</v>
      </c>
      <c r="K81" s="9" t="str">
        <f>INDEX(Sheet5!AI:AI,MATCH($E81&amp;"-"&amp;$H81&amp;"-"&amp;VLOOKUP($G81,Sheet6!$N:$O,2,0),Sheet5!$A:$A,0))</f>
        <v/>
      </c>
      <c r="L81" s="9" t="str">
        <f>INDEX(Sheet5!AN:AN,MATCH($E81&amp;"-"&amp;$H81&amp;"-"&amp;VLOOKUP($G81,Sheet6!$N:$O,2,0),Sheet5!$A:$A,0))</f>
        <v>1102,1105,1107,1102,1109</v>
      </c>
    </row>
    <row r="82" spans="1:12" ht="16.5" customHeight="1">
      <c r="A82" s="1" t="s">
        <v>28</v>
      </c>
      <c r="B82" s="2">
        <f t="shared" si="3"/>
        <v>42301</v>
      </c>
      <c r="C82" s="2">
        <f t="shared" si="4"/>
        <v>4404200</v>
      </c>
      <c r="D82" s="2" t="str">
        <f>INDEX(Sheet2!C:C,MATCH(C82,Sheet2!A:A,0))</f>
        <v>2星先制：位置4号位副回路</v>
      </c>
      <c r="E82" s="6" t="s">
        <v>29</v>
      </c>
      <c r="F82" s="7">
        <f t="shared" si="2"/>
        <v>4</v>
      </c>
      <c r="G82" s="7">
        <v>2</v>
      </c>
      <c r="H82" s="7">
        <v>3</v>
      </c>
      <c r="I82" s="7">
        <f>INDEX(Sheet6!Q:Q,MATCH(E82,Sheet6!R:R,))</f>
        <v>1</v>
      </c>
      <c r="J82" s="9" t="str">
        <f>INDEX(Sheet5!AF:AF,MATCH($E82&amp;"-"&amp;$H82&amp;"-"&amp;VLOOKUP($G82,Sheet6!$N:$O,2,0),Sheet5!$A:$A,0))</f>
        <v>235,237</v>
      </c>
      <c r="K82" s="9" t="str">
        <f>INDEX(Sheet5!AI:AI,MATCH($E82&amp;"-"&amp;$H82&amp;"-"&amp;VLOOKUP($G82,Sheet6!$N:$O,2,0),Sheet5!$A:$A,0))</f>
        <v/>
      </c>
      <c r="L82" s="9" t="str">
        <f>INDEX(Sheet5!AN:AN,MATCH($E82&amp;"-"&amp;$H82&amp;"-"&amp;VLOOKUP($G82,Sheet6!$N:$O,2,0),Sheet5!$A:$A,0))</f>
        <v>1202,1205,1207,1202,1209</v>
      </c>
    </row>
    <row r="83" spans="1:12" ht="16.5" customHeight="1">
      <c r="A83" s="1" t="s">
        <v>28</v>
      </c>
      <c r="B83" s="2">
        <f t="shared" si="3"/>
        <v>43301</v>
      </c>
      <c r="C83" s="2">
        <f t="shared" si="4"/>
        <v>4404300</v>
      </c>
      <c r="D83" s="2" t="str">
        <f>INDEX(Sheet2!C:C,MATCH(C83,Sheet2!A:A,0))</f>
        <v>3星先制：位置4号位副回路</v>
      </c>
      <c r="E83" s="6" t="s">
        <v>29</v>
      </c>
      <c r="F83" s="7">
        <f t="shared" si="2"/>
        <v>4</v>
      </c>
      <c r="G83" s="7">
        <v>3</v>
      </c>
      <c r="H83" s="7">
        <v>3</v>
      </c>
      <c r="I83" s="7">
        <f>INDEX(Sheet6!Q:Q,MATCH(E83,Sheet6!R:R,))</f>
        <v>1</v>
      </c>
      <c r="J83" s="9" t="str">
        <f>INDEX(Sheet5!AF:AF,MATCH($E83&amp;"-"&amp;$H83&amp;"-"&amp;VLOOKUP($G83,Sheet6!$N:$O,2,0),Sheet5!$A:$A,0))</f>
        <v>335,337</v>
      </c>
      <c r="K83" s="9" t="str">
        <f>INDEX(Sheet5!AI:AI,MATCH($E83&amp;"-"&amp;$H83&amp;"-"&amp;VLOOKUP($G83,Sheet6!$N:$O,2,0),Sheet5!$A:$A,0))</f>
        <v/>
      </c>
      <c r="L83" s="9" t="str">
        <f>INDEX(Sheet5!AN:AN,MATCH($E83&amp;"-"&amp;$H83&amp;"-"&amp;VLOOKUP($G83,Sheet6!$N:$O,2,0),Sheet5!$A:$A,0))</f>
        <v>1302,1305,1307,1302,1309</v>
      </c>
    </row>
    <row r="84" spans="1:12" ht="16.5" customHeight="1">
      <c r="A84" s="1" t="s">
        <v>28</v>
      </c>
      <c r="B84" s="2">
        <f t="shared" si="3"/>
        <v>44301</v>
      </c>
      <c r="C84" s="2">
        <f t="shared" si="4"/>
        <v>4404400</v>
      </c>
      <c r="D84" s="2" t="str">
        <f>INDEX(Sheet2!C:C,MATCH(C84,Sheet2!A:A,0))</f>
        <v>4星先制：位置4号位副回路</v>
      </c>
      <c r="E84" s="6" t="s">
        <v>29</v>
      </c>
      <c r="F84" s="7">
        <f t="shared" si="2"/>
        <v>4</v>
      </c>
      <c r="G84" s="7">
        <v>4</v>
      </c>
      <c r="H84" s="7">
        <v>3</v>
      </c>
      <c r="I84" s="7">
        <f>INDEX(Sheet6!Q:Q,MATCH(E84,Sheet6!R:R,))</f>
        <v>1</v>
      </c>
      <c r="J84" s="9" t="str">
        <f>INDEX(Sheet5!AF:AF,MATCH($E84&amp;"-"&amp;$H84&amp;"-"&amp;VLOOKUP($G84,Sheet6!$N:$O,2,0),Sheet5!$A:$A,0))</f>
        <v>435,437</v>
      </c>
      <c r="K84" s="9" t="str">
        <f>INDEX(Sheet5!AI:AI,MATCH($E84&amp;"-"&amp;$H84&amp;"-"&amp;VLOOKUP($G84,Sheet6!$N:$O,2,0),Sheet5!$A:$A,0))</f>
        <v/>
      </c>
      <c r="L84" s="9" t="str">
        <f>INDEX(Sheet5!AN:AN,MATCH($E84&amp;"-"&amp;$H84&amp;"-"&amp;VLOOKUP($G84,Sheet6!$N:$O,2,0),Sheet5!$A:$A,0))</f>
        <v>1402,1405,1407,1402,1409</v>
      </c>
    </row>
    <row r="85" spans="1:12" ht="16.5" customHeight="1">
      <c r="A85" s="1" t="s">
        <v>28</v>
      </c>
      <c r="B85" s="2">
        <f t="shared" si="3"/>
        <v>45301</v>
      </c>
      <c r="C85" s="2">
        <f t="shared" si="4"/>
        <v>4404500</v>
      </c>
      <c r="D85" s="2" t="str">
        <f>INDEX(Sheet2!C:C,MATCH(C85,Sheet2!A:A,0))</f>
        <v>5星先制：位置4号位副回路</v>
      </c>
      <c r="E85" s="6" t="s">
        <v>29</v>
      </c>
      <c r="F85" s="7">
        <f t="shared" si="2"/>
        <v>4</v>
      </c>
      <c r="G85" s="7">
        <v>5</v>
      </c>
      <c r="H85" s="7">
        <v>3</v>
      </c>
      <c r="I85" s="7">
        <f>INDEX(Sheet6!Q:Q,MATCH(E85,Sheet6!R:R,))</f>
        <v>1</v>
      </c>
      <c r="J85" s="9" t="str">
        <f>INDEX(Sheet5!AF:AF,MATCH($E85&amp;"-"&amp;$H85&amp;"-"&amp;VLOOKUP($G85,Sheet6!$N:$O,2,0),Sheet5!$A:$A,0))</f>
        <v>535,537</v>
      </c>
      <c r="K85" s="9" t="str">
        <f>INDEX(Sheet5!AI:AI,MATCH($E85&amp;"-"&amp;$H85&amp;"-"&amp;VLOOKUP($G85,Sheet6!$N:$O,2,0),Sheet5!$A:$A,0))</f>
        <v/>
      </c>
      <c r="L85" s="9" t="str">
        <f>INDEX(Sheet5!AN:AN,MATCH($E85&amp;"-"&amp;$H85&amp;"-"&amp;VLOOKUP($G85,Sheet6!$N:$O,2,0),Sheet5!$A:$A,0))</f>
        <v>1502,1505,1507,1502,1509</v>
      </c>
    </row>
    <row r="86" spans="1:12" ht="16.5" customHeight="1">
      <c r="A86" s="1" t="s">
        <v>28</v>
      </c>
      <c r="B86" s="2">
        <f t="shared" si="3"/>
        <v>51001</v>
      </c>
      <c r="C86" s="2">
        <f t="shared" si="4"/>
        <v>4105100</v>
      </c>
      <c r="D86" s="2" t="str">
        <f>INDEX(Sheet2!C:C,MATCH(C86,Sheet2!A:A,0))</f>
        <v>1星主核：共振主回路</v>
      </c>
      <c r="E86" s="6" t="s">
        <v>29</v>
      </c>
      <c r="F86" s="7">
        <f t="shared" si="2"/>
        <v>5</v>
      </c>
      <c r="G86" s="7">
        <v>1</v>
      </c>
      <c r="H86" s="7">
        <v>0</v>
      </c>
      <c r="I86" s="7">
        <f>INDEX(Sheet6!Q:Q,MATCH(E86,Sheet6!R:R,))</f>
        <v>1</v>
      </c>
      <c r="J86" s="9" t="str">
        <f>INDEX(Sheet5!AF:AF,MATCH($E86&amp;"-"&amp;$H86&amp;"-"&amp;VLOOKUP($G86,Sheet6!$N:$O,2,0),Sheet5!$A:$A,0))</f>
        <v>105,102</v>
      </c>
      <c r="K86" s="9" t="str">
        <f>INDEX(Sheet5!AI:AI,MATCH($E86&amp;"-"&amp;$H86&amp;"-"&amp;VLOOKUP($G86,Sheet6!$N:$O,2,0),Sheet5!$A:$A,0))</f>
        <v/>
      </c>
      <c r="L86" s="9" t="str">
        <f>INDEX(Sheet5!AN:AN,MATCH($E86&amp;"-"&amp;$H86&amp;"-"&amp;VLOOKUP($G86,Sheet6!$N:$O,2,0),Sheet5!$A:$A,0))</f>
        <v>1102,1105,1107,1102,1109</v>
      </c>
    </row>
    <row r="87" spans="1:12" ht="16.5" customHeight="1">
      <c r="A87" s="1" t="s">
        <v>28</v>
      </c>
      <c r="B87" s="2">
        <f t="shared" si="3"/>
        <v>52001</v>
      </c>
      <c r="C87" s="2">
        <f t="shared" si="4"/>
        <v>4105200</v>
      </c>
      <c r="D87" s="2" t="str">
        <f>INDEX(Sheet2!C:C,MATCH(C87,Sheet2!A:A,0))</f>
        <v>2星主核：共振主回路</v>
      </c>
      <c r="E87" s="6" t="s">
        <v>29</v>
      </c>
      <c r="F87" s="7">
        <f t="shared" si="2"/>
        <v>5</v>
      </c>
      <c r="G87" s="7">
        <v>2</v>
      </c>
      <c r="H87" s="7">
        <v>0</v>
      </c>
      <c r="I87" s="7">
        <f>INDEX(Sheet6!Q:Q,MATCH(E87,Sheet6!R:R,))</f>
        <v>1</v>
      </c>
      <c r="J87" s="9" t="str">
        <f>INDEX(Sheet5!AF:AF,MATCH($E87&amp;"-"&amp;$H87&amp;"-"&amp;VLOOKUP($G87,Sheet6!$N:$O,2,0),Sheet5!$A:$A,0))</f>
        <v>205,202</v>
      </c>
      <c r="K87" s="9" t="str">
        <f>INDEX(Sheet5!AI:AI,MATCH($E87&amp;"-"&amp;$H87&amp;"-"&amp;VLOOKUP($G87,Sheet6!$N:$O,2,0),Sheet5!$A:$A,0))</f>
        <v/>
      </c>
      <c r="L87" s="9" t="str">
        <f>INDEX(Sheet5!AN:AN,MATCH($E87&amp;"-"&amp;$H87&amp;"-"&amp;VLOOKUP($G87,Sheet6!$N:$O,2,0),Sheet5!$A:$A,0))</f>
        <v>1202,1205,1207,1202,1209</v>
      </c>
    </row>
    <row r="88" spans="1:12" ht="16.5" customHeight="1">
      <c r="A88" s="1" t="s">
        <v>28</v>
      </c>
      <c r="B88" s="2">
        <f t="shared" si="3"/>
        <v>53001</v>
      </c>
      <c r="C88" s="2">
        <f t="shared" si="4"/>
        <v>4105300</v>
      </c>
      <c r="D88" s="2" t="str">
        <f>INDEX(Sheet2!C:C,MATCH(C88,Sheet2!A:A,0))</f>
        <v>3星主核：共振主回路</v>
      </c>
      <c r="E88" s="6" t="s">
        <v>29</v>
      </c>
      <c r="F88" s="7">
        <f t="shared" si="2"/>
        <v>5</v>
      </c>
      <c r="G88" s="7">
        <v>3</v>
      </c>
      <c r="H88" s="7">
        <v>0</v>
      </c>
      <c r="I88" s="7">
        <f>INDEX(Sheet6!Q:Q,MATCH(E88,Sheet6!R:R,))</f>
        <v>1</v>
      </c>
      <c r="J88" s="9" t="str">
        <f>INDEX(Sheet5!AF:AF,MATCH($E88&amp;"-"&amp;$H88&amp;"-"&amp;VLOOKUP($G88,Sheet6!$N:$O,2,0),Sheet5!$A:$A,0))</f>
        <v>305,302</v>
      </c>
      <c r="K88" s="9" t="str">
        <f>INDEX(Sheet5!AI:AI,MATCH($E88&amp;"-"&amp;$H88&amp;"-"&amp;VLOOKUP($G88,Sheet6!$N:$O,2,0),Sheet5!$A:$A,0))</f>
        <v/>
      </c>
      <c r="L88" s="9" t="str">
        <f>INDEX(Sheet5!AN:AN,MATCH($E88&amp;"-"&amp;$H88&amp;"-"&amp;VLOOKUP($G88,Sheet6!$N:$O,2,0),Sheet5!$A:$A,0))</f>
        <v>1302,1305,1307,1302,1309</v>
      </c>
    </row>
    <row r="89" spans="1:12" ht="16.5" customHeight="1">
      <c r="A89" s="1" t="s">
        <v>28</v>
      </c>
      <c r="B89" s="2">
        <f t="shared" si="3"/>
        <v>54001</v>
      </c>
      <c r="C89" s="2">
        <f t="shared" si="4"/>
        <v>4105400</v>
      </c>
      <c r="D89" s="2" t="str">
        <f>INDEX(Sheet2!C:C,MATCH(C89,Sheet2!A:A,0))</f>
        <v>4星主核：共振主回路</v>
      </c>
      <c r="E89" s="6" t="s">
        <v>29</v>
      </c>
      <c r="F89" s="7">
        <f t="shared" si="2"/>
        <v>5</v>
      </c>
      <c r="G89" s="7">
        <v>4</v>
      </c>
      <c r="H89" s="7">
        <v>0</v>
      </c>
      <c r="I89" s="7">
        <f>INDEX(Sheet6!Q:Q,MATCH(E89,Sheet6!R:R,))</f>
        <v>1</v>
      </c>
      <c r="J89" s="9" t="str">
        <f>INDEX(Sheet5!AF:AF,MATCH($E89&amp;"-"&amp;$H89&amp;"-"&amp;VLOOKUP($G89,Sheet6!$N:$O,2,0),Sheet5!$A:$A,0))</f>
        <v>405,402</v>
      </c>
      <c r="K89" s="9" t="str">
        <f>INDEX(Sheet5!AI:AI,MATCH($E89&amp;"-"&amp;$H89&amp;"-"&amp;VLOOKUP($G89,Sheet6!$N:$O,2,0),Sheet5!$A:$A,0))</f>
        <v/>
      </c>
      <c r="L89" s="9" t="str">
        <f>INDEX(Sheet5!AN:AN,MATCH($E89&amp;"-"&amp;$H89&amp;"-"&amp;VLOOKUP($G89,Sheet6!$N:$O,2,0),Sheet5!$A:$A,0))</f>
        <v>1402,1405,1407,1402,1409</v>
      </c>
    </row>
    <row r="90" spans="1:12" ht="16.5" customHeight="1">
      <c r="A90" s="1" t="s">
        <v>28</v>
      </c>
      <c r="B90" s="2">
        <f t="shared" si="3"/>
        <v>55001</v>
      </c>
      <c r="C90" s="2">
        <f t="shared" si="4"/>
        <v>4105500</v>
      </c>
      <c r="D90" s="2" t="str">
        <f>INDEX(Sheet2!C:C,MATCH(C90,Sheet2!A:A,0))</f>
        <v>5星主核：共振主回路</v>
      </c>
      <c r="E90" s="6" t="s">
        <v>29</v>
      </c>
      <c r="F90" s="7">
        <f t="shared" ref="F90:F153" si="5">F70+1</f>
        <v>5</v>
      </c>
      <c r="G90" s="7">
        <v>5</v>
      </c>
      <c r="H90" s="7">
        <v>0</v>
      </c>
      <c r="I90" s="7">
        <f>INDEX(Sheet6!Q:Q,MATCH(E90,Sheet6!R:R,))</f>
        <v>1</v>
      </c>
      <c r="J90" s="9" t="str">
        <f>INDEX(Sheet5!AF:AF,MATCH($E90&amp;"-"&amp;$H90&amp;"-"&amp;VLOOKUP($G90,Sheet6!$N:$O,2,0),Sheet5!$A:$A,0))</f>
        <v>505,502</v>
      </c>
      <c r="K90" s="9" t="str">
        <f>INDEX(Sheet5!AI:AI,MATCH($E90&amp;"-"&amp;$H90&amp;"-"&amp;VLOOKUP($G90,Sheet6!$N:$O,2,0),Sheet5!$A:$A,0))</f>
        <v/>
      </c>
      <c r="L90" s="9" t="str">
        <f>INDEX(Sheet5!AN:AN,MATCH($E90&amp;"-"&amp;$H90&amp;"-"&amp;VLOOKUP($G90,Sheet6!$N:$O,2,0),Sheet5!$A:$A,0))</f>
        <v>1502,1505,1507,1502,1509</v>
      </c>
    </row>
    <row r="91" spans="1:12" ht="16.5" customHeight="1">
      <c r="A91" s="1" t="s">
        <v>28</v>
      </c>
      <c r="B91" s="2">
        <f t="shared" si="3"/>
        <v>51101</v>
      </c>
      <c r="C91" s="2">
        <f t="shared" si="4"/>
        <v>4205100</v>
      </c>
      <c r="D91" s="2" t="str">
        <f>INDEX(Sheet2!C:C,MATCH(C91,Sheet2!A:A,0))</f>
        <v>1星共振：位置2号位副回路</v>
      </c>
      <c r="E91" s="6" t="s">
        <v>29</v>
      </c>
      <c r="F91" s="7">
        <f t="shared" si="5"/>
        <v>5</v>
      </c>
      <c r="G91" s="7">
        <v>1</v>
      </c>
      <c r="H91" s="7">
        <v>1</v>
      </c>
      <c r="I91" s="7">
        <f>INDEX(Sheet6!Q:Q,MATCH(E91,Sheet6!R:R,))</f>
        <v>1</v>
      </c>
      <c r="J91" s="9" t="str">
        <f>INDEX(Sheet5!AF:AF,MATCH($E91&amp;"-"&amp;$H91&amp;"-"&amp;VLOOKUP($G91,Sheet6!$N:$O,2,0),Sheet5!$A:$A,0))</f>
        <v>132,137</v>
      </c>
      <c r="K91" s="9" t="str">
        <f>INDEX(Sheet5!AI:AI,MATCH($E91&amp;"-"&amp;$H91&amp;"-"&amp;VLOOKUP($G91,Sheet6!$N:$O,2,0),Sheet5!$A:$A,0))</f>
        <v/>
      </c>
      <c r="L91" s="9" t="str">
        <f>INDEX(Sheet5!AN:AN,MATCH($E91&amp;"-"&amp;$H91&amp;"-"&amp;VLOOKUP($G91,Sheet6!$N:$O,2,0),Sheet5!$A:$A,0))</f>
        <v>1107,1102,1105,1107,1109</v>
      </c>
    </row>
    <row r="92" spans="1:12" ht="16.5" customHeight="1">
      <c r="A92" s="1" t="s">
        <v>28</v>
      </c>
      <c r="B92" s="2">
        <f t="shared" si="3"/>
        <v>52101</v>
      </c>
      <c r="C92" s="2">
        <f t="shared" si="4"/>
        <v>4205200</v>
      </c>
      <c r="D92" s="2" t="str">
        <f>INDEX(Sheet2!C:C,MATCH(C92,Sheet2!A:A,0))</f>
        <v>2星共振：位置2号位副回路</v>
      </c>
      <c r="E92" s="6" t="s">
        <v>29</v>
      </c>
      <c r="F92" s="7">
        <f t="shared" si="5"/>
        <v>5</v>
      </c>
      <c r="G92" s="7">
        <v>2</v>
      </c>
      <c r="H92" s="7">
        <v>1</v>
      </c>
      <c r="I92" s="7">
        <f>INDEX(Sheet6!Q:Q,MATCH(E92,Sheet6!R:R,))</f>
        <v>1</v>
      </c>
      <c r="J92" s="9" t="str">
        <f>INDEX(Sheet5!AF:AF,MATCH($E92&amp;"-"&amp;$H92&amp;"-"&amp;VLOOKUP($G92,Sheet6!$N:$O,2,0),Sheet5!$A:$A,0))</f>
        <v>232,237</v>
      </c>
      <c r="K92" s="9" t="str">
        <f>INDEX(Sheet5!AI:AI,MATCH($E92&amp;"-"&amp;$H92&amp;"-"&amp;VLOOKUP($G92,Sheet6!$N:$O,2,0),Sheet5!$A:$A,0))</f>
        <v/>
      </c>
      <c r="L92" s="9" t="str">
        <f>INDEX(Sheet5!AN:AN,MATCH($E92&amp;"-"&amp;$H92&amp;"-"&amp;VLOOKUP($G92,Sheet6!$N:$O,2,0),Sheet5!$A:$A,0))</f>
        <v>1207,1202,1205,1207,1209</v>
      </c>
    </row>
    <row r="93" spans="1:12" ht="16.5" customHeight="1">
      <c r="A93" s="1" t="s">
        <v>28</v>
      </c>
      <c r="B93" s="2">
        <f t="shared" si="3"/>
        <v>53101</v>
      </c>
      <c r="C93" s="2">
        <f t="shared" si="4"/>
        <v>4205300</v>
      </c>
      <c r="D93" s="2" t="str">
        <f>INDEX(Sheet2!C:C,MATCH(C93,Sheet2!A:A,0))</f>
        <v>3星共振：位置2号位副回路</v>
      </c>
      <c r="E93" s="6" t="s">
        <v>29</v>
      </c>
      <c r="F93" s="7">
        <f t="shared" si="5"/>
        <v>5</v>
      </c>
      <c r="G93" s="7">
        <v>3</v>
      </c>
      <c r="H93" s="7">
        <v>1</v>
      </c>
      <c r="I93" s="7">
        <f>INDEX(Sheet6!Q:Q,MATCH(E93,Sheet6!R:R,))</f>
        <v>1</v>
      </c>
      <c r="J93" s="9" t="str">
        <f>INDEX(Sheet5!AF:AF,MATCH($E93&amp;"-"&amp;$H93&amp;"-"&amp;VLOOKUP($G93,Sheet6!$N:$O,2,0),Sheet5!$A:$A,0))</f>
        <v>332,337</v>
      </c>
      <c r="K93" s="9" t="str">
        <f>INDEX(Sheet5!AI:AI,MATCH($E93&amp;"-"&amp;$H93&amp;"-"&amp;VLOOKUP($G93,Sheet6!$N:$O,2,0),Sheet5!$A:$A,0))</f>
        <v/>
      </c>
      <c r="L93" s="9" t="str">
        <f>INDEX(Sheet5!AN:AN,MATCH($E93&amp;"-"&amp;$H93&amp;"-"&amp;VLOOKUP($G93,Sheet6!$N:$O,2,0),Sheet5!$A:$A,0))</f>
        <v>1307,1302,1305,1307,1309</v>
      </c>
    </row>
    <row r="94" spans="1:12" ht="16.5" customHeight="1">
      <c r="A94" s="1" t="s">
        <v>28</v>
      </c>
      <c r="B94" s="2">
        <f t="shared" si="3"/>
        <v>54101</v>
      </c>
      <c r="C94" s="2">
        <f t="shared" si="4"/>
        <v>4205400</v>
      </c>
      <c r="D94" s="2" t="str">
        <f>INDEX(Sheet2!C:C,MATCH(C94,Sheet2!A:A,0))</f>
        <v>4星共振：位置2号位副回路</v>
      </c>
      <c r="E94" s="6" t="s">
        <v>29</v>
      </c>
      <c r="F94" s="7">
        <f t="shared" si="5"/>
        <v>5</v>
      </c>
      <c r="G94" s="7">
        <v>4</v>
      </c>
      <c r="H94" s="7">
        <v>1</v>
      </c>
      <c r="I94" s="7">
        <f>INDEX(Sheet6!Q:Q,MATCH(E94,Sheet6!R:R,))</f>
        <v>1</v>
      </c>
      <c r="J94" s="9" t="str">
        <f>INDEX(Sheet5!AF:AF,MATCH($E94&amp;"-"&amp;$H94&amp;"-"&amp;VLOOKUP($G94,Sheet6!$N:$O,2,0),Sheet5!$A:$A,0))</f>
        <v>432,437</v>
      </c>
      <c r="K94" s="9" t="str">
        <f>INDEX(Sheet5!AI:AI,MATCH($E94&amp;"-"&amp;$H94&amp;"-"&amp;VLOOKUP($G94,Sheet6!$N:$O,2,0),Sheet5!$A:$A,0))</f>
        <v/>
      </c>
      <c r="L94" s="9" t="str">
        <f>INDEX(Sheet5!AN:AN,MATCH($E94&amp;"-"&amp;$H94&amp;"-"&amp;VLOOKUP($G94,Sheet6!$N:$O,2,0),Sheet5!$A:$A,0))</f>
        <v>1407,1402,1405,1407,1409</v>
      </c>
    </row>
    <row r="95" spans="1:12" ht="16.5" customHeight="1">
      <c r="A95" s="1" t="s">
        <v>28</v>
      </c>
      <c r="B95" s="2">
        <f t="shared" si="3"/>
        <v>55101</v>
      </c>
      <c r="C95" s="2">
        <f t="shared" si="4"/>
        <v>4205500</v>
      </c>
      <c r="D95" s="2" t="str">
        <f>INDEX(Sheet2!C:C,MATCH(C95,Sheet2!A:A,0))</f>
        <v>5星共振：位置2号位副回路</v>
      </c>
      <c r="E95" s="6" t="s">
        <v>29</v>
      </c>
      <c r="F95" s="7">
        <f t="shared" si="5"/>
        <v>5</v>
      </c>
      <c r="G95" s="7">
        <v>5</v>
      </c>
      <c r="H95" s="7">
        <v>1</v>
      </c>
      <c r="I95" s="7">
        <f>INDEX(Sheet6!Q:Q,MATCH(E95,Sheet6!R:R,))</f>
        <v>1</v>
      </c>
      <c r="J95" s="9" t="str">
        <f>INDEX(Sheet5!AF:AF,MATCH($E95&amp;"-"&amp;$H95&amp;"-"&amp;VLOOKUP($G95,Sheet6!$N:$O,2,0),Sheet5!$A:$A,0))</f>
        <v>532,537</v>
      </c>
      <c r="K95" s="9" t="str">
        <f>INDEX(Sheet5!AI:AI,MATCH($E95&amp;"-"&amp;$H95&amp;"-"&amp;VLOOKUP($G95,Sheet6!$N:$O,2,0),Sheet5!$A:$A,0))</f>
        <v/>
      </c>
      <c r="L95" s="9" t="str">
        <f>INDEX(Sheet5!AN:AN,MATCH($E95&amp;"-"&amp;$H95&amp;"-"&amp;VLOOKUP($G95,Sheet6!$N:$O,2,0),Sheet5!$A:$A,0))</f>
        <v>1507,1502,1505,1507,1509</v>
      </c>
    </row>
    <row r="96" spans="1:12" ht="16.5" customHeight="1">
      <c r="A96" s="1" t="s">
        <v>28</v>
      </c>
      <c r="B96" s="2">
        <f t="shared" si="3"/>
        <v>51201</v>
      </c>
      <c r="C96" s="2">
        <f t="shared" si="4"/>
        <v>4305100</v>
      </c>
      <c r="D96" s="2" t="str">
        <f>INDEX(Sheet2!C:C,MATCH(C96,Sheet2!A:A,0))</f>
        <v>1星共振：位置3号位副回路</v>
      </c>
      <c r="E96" s="6" t="s">
        <v>29</v>
      </c>
      <c r="F96" s="7">
        <f t="shared" si="5"/>
        <v>5</v>
      </c>
      <c r="G96" s="7">
        <v>1</v>
      </c>
      <c r="H96" s="7">
        <v>2</v>
      </c>
      <c r="I96" s="7">
        <f>INDEX(Sheet6!Q:Q,MATCH(E96,Sheet6!R:R,))</f>
        <v>1</v>
      </c>
      <c r="J96" s="9" t="str">
        <f>INDEX(Sheet5!AF:AF,MATCH($E96&amp;"-"&amp;$H96&amp;"-"&amp;VLOOKUP($G96,Sheet6!$N:$O,2,0),Sheet5!$A:$A,0))</f>
        <v>135,139</v>
      </c>
      <c r="K96" s="9" t="str">
        <f>INDEX(Sheet5!AI:AI,MATCH($E96&amp;"-"&amp;$H96&amp;"-"&amp;VLOOKUP($G96,Sheet6!$N:$O,2,0),Sheet5!$A:$A,0))</f>
        <v/>
      </c>
      <c r="L96" s="9" t="str">
        <f>INDEX(Sheet5!AN:AN,MATCH($E96&amp;"-"&amp;$H96&amp;"-"&amp;VLOOKUP($G96,Sheet6!$N:$O,2,0),Sheet5!$A:$A,0))</f>
        <v>1105,1107,1102,1105,1109</v>
      </c>
    </row>
    <row r="97" spans="1:12" ht="16.5" customHeight="1">
      <c r="A97" s="1" t="s">
        <v>28</v>
      </c>
      <c r="B97" s="2">
        <f t="shared" si="3"/>
        <v>52201</v>
      </c>
      <c r="C97" s="2">
        <f t="shared" si="4"/>
        <v>4305200</v>
      </c>
      <c r="D97" s="2" t="str">
        <f>INDEX(Sheet2!C:C,MATCH(C97,Sheet2!A:A,0))</f>
        <v>2星共振：位置3号位副回路</v>
      </c>
      <c r="E97" s="6" t="s">
        <v>29</v>
      </c>
      <c r="F97" s="7">
        <f t="shared" si="5"/>
        <v>5</v>
      </c>
      <c r="G97" s="7">
        <v>2</v>
      </c>
      <c r="H97" s="7">
        <v>2</v>
      </c>
      <c r="I97" s="7">
        <f>INDEX(Sheet6!Q:Q,MATCH(E97,Sheet6!R:R,))</f>
        <v>1</v>
      </c>
      <c r="J97" s="9" t="str">
        <f>INDEX(Sheet5!AF:AF,MATCH($E97&amp;"-"&amp;$H97&amp;"-"&amp;VLOOKUP($G97,Sheet6!$N:$O,2,0),Sheet5!$A:$A,0))</f>
        <v>235,239</v>
      </c>
      <c r="K97" s="9" t="str">
        <f>INDEX(Sheet5!AI:AI,MATCH($E97&amp;"-"&amp;$H97&amp;"-"&amp;VLOOKUP($G97,Sheet6!$N:$O,2,0),Sheet5!$A:$A,0))</f>
        <v/>
      </c>
      <c r="L97" s="9" t="str">
        <f>INDEX(Sheet5!AN:AN,MATCH($E97&amp;"-"&amp;$H97&amp;"-"&amp;VLOOKUP($G97,Sheet6!$N:$O,2,0),Sheet5!$A:$A,0))</f>
        <v>1205,1207,1202,1205,1209</v>
      </c>
    </row>
    <row r="98" spans="1:12" ht="16.5" customHeight="1">
      <c r="A98" s="1" t="s">
        <v>28</v>
      </c>
      <c r="B98" s="2">
        <f t="shared" si="3"/>
        <v>53201</v>
      </c>
      <c r="C98" s="2">
        <f t="shared" si="4"/>
        <v>4305300</v>
      </c>
      <c r="D98" s="2" t="str">
        <f>INDEX(Sheet2!C:C,MATCH(C98,Sheet2!A:A,0))</f>
        <v>3星共振：位置3号位副回路</v>
      </c>
      <c r="E98" s="6" t="s">
        <v>29</v>
      </c>
      <c r="F98" s="7">
        <f t="shared" si="5"/>
        <v>5</v>
      </c>
      <c r="G98" s="7">
        <v>3</v>
      </c>
      <c r="H98" s="7">
        <v>2</v>
      </c>
      <c r="I98" s="7">
        <f>INDEX(Sheet6!Q:Q,MATCH(E98,Sheet6!R:R,))</f>
        <v>1</v>
      </c>
      <c r="J98" s="9" t="str">
        <f>INDEX(Sheet5!AF:AF,MATCH($E98&amp;"-"&amp;$H98&amp;"-"&amp;VLOOKUP($G98,Sheet6!$N:$O,2,0),Sheet5!$A:$A,0))</f>
        <v>335,339</v>
      </c>
      <c r="K98" s="9" t="str">
        <f>INDEX(Sheet5!AI:AI,MATCH($E98&amp;"-"&amp;$H98&amp;"-"&amp;VLOOKUP($G98,Sheet6!$N:$O,2,0),Sheet5!$A:$A,0))</f>
        <v/>
      </c>
      <c r="L98" s="9" t="str">
        <f>INDEX(Sheet5!AN:AN,MATCH($E98&amp;"-"&amp;$H98&amp;"-"&amp;VLOOKUP($G98,Sheet6!$N:$O,2,0),Sheet5!$A:$A,0))</f>
        <v>1305,1307,1302,1305,1309</v>
      </c>
    </row>
    <row r="99" spans="1:12" ht="16.5" customHeight="1">
      <c r="A99" s="1" t="s">
        <v>28</v>
      </c>
      <c r="B99" s="2">
        <f t="shared" si="3"/>
        <v>54201</v>
      </c>
      <c r="C99" s="2">
        <f t="shared" si="4"/>
        <v>4305400</v>
      </c>
      <c r="D99" s="2" t="str">
        <f>INDEX(Sheet2!C:C,MATCH(C99,Sheet2!A:A,0))</f>
        <v>4星共振：位置3号位副回路</v>
      </c>
      <c r="E99" s="6" t="s">
        <v>29</v>
      </c>
      <c r="F99" s="7">
        <f t="shared" si="5"/>
        <v>5</v>
      </c>
      <c r="G99" s="7">
        <v>4</v>
      </c>
      <c r="H99" s="7">
        <v>2</v>
      </c>
      <c r="I99" s="7">
        <f>INDEX(Sheet6!Q:Q,MATCH(E99,Sheet6!R:R,))</f>
        <v>1</v>
      </c>
      <c r="J99" s="9" t="str">
        <f>INDEX(Sheet5!AF:AF,MATCH($E99&amp;"-"&amp;$H99&amp;"-"&amp;VLOOKUP($G99,Sheet6!$N:$O,2,0),Sheet5!$A:$A,0))</f>
        <v>435,439</v>
      </c>
      <c r="K99" s="9" t="str">
        <f>INDEX(Sheet5!AI:AI,MATCH($E99&amp;"-"&amp;$H99&amp;"-"&amp;VLOOKUP($G99,Sheet6!$N:$O,2,0),Sheet5!$A:$A,0))</f>
        <v/>
      </c>
      <c r="L99" s="9" t="str">
        <f>INDEX(Sheet5!AN:AN,MATCH($E99&amp;"-"&amp;$H99&amp;"-"&amp;VLOOKUP($G99,Sheet6!$N:$O,2,0),Sheet5!$A:$A,0))</f>
        <v>1405,1407,1402,1405,1409</v>
      </c>
    </row>
    <row r="100" spans="1:12" ht="16.5" customHeight="1">
      <c r="A100" s="1" t="s">
        <v>28</v>
      </c>
      <c r="B100" s="2">
        <f t="shared" si="3"/>
        <v>55201</v>
      </c>
      <c r="C100" s="2">
        <f t="shared" si="4"/>
        <v>4305500</v>
      </c>
      <c r="D100" s="2" t="str">
        <f>INDEX(Sheet2!C:C,MATCH(C100,Sheet2!A:A,0))</f>
        <v>5星共振：位置3号位副回路</v>
      </c>
      <c r="E100" s="6" t="s">
        <v>29</v>
      </c>
      <c r="F100" s="7">
        <f t="shared" si="5"/>
        <v>5</v>
      </c>
      <c r="G100" s="7">
        <v>5</v>
      </c>
      <c r="H100" s="7">
        <v>2</v>
      </c>
      <c r="I100" s="7">
        <f>INDEX(Sheet6!Q:Q,MATCH(E100,Sheet6!R:R,))</f>
        <v>1</v>
      </c>
      <c r="J100" s="9" t="str">
        <f>INDEX(Sheet5!AF:AF,MATCH($E100&amp;"-"&amp;$H100&amp;"-"&amp;VLOOKUP($G100,Sheet6!$N:$O,2,0),Sheet5!$A:$A,0))</f>
        <v>535,539</v>
      </c>
      <c r="K100" s="9" t="str">
        <f>INDEX(Sheet5!AI:AI,MATCH($E100&amp;"-"&amp;$H100&amp;"-"&amp;VLOOKUP($G100,Sheet6!$N:$O,2,0),Sheet5!$A:$A,0))</f>
        <v/>
      </c>
      <c r="L100" s="9" t="str">
        <f>INDEX(Sheet5!AN:AN,MATCH($E100&amp;"-"&amp;$H100&amp;"-"&amp;VLOOKUP($G100,Sheet6!$N:$O,2,0),Sheet5!$A:$A,0))</f>
        <v>1505,1507,1502,1505,1509</v>
      </c>
    </row>
    <row r="101" spans="1:12" ht="16.5" customHeight="1">
      <c r="A101" s="1" t="s">
        <v>28</v>
      </c>
      <c r="B101" s="2">
        <f t="shared" si="3"/>
        <v>51301</v>
      </c>
      <c r="C101" s="2">
        <f t="shared" si="4"/>
        <v>4405100</v>
      </c>
      <c r="D101" s="2" t="str">
        <f>INDEX(Sheet2!C:C,MATCH(C101,Sheet2!A:A,0))</f>
        <v>1星共振：位置4号位副回路</v>
      </c>
      <c r="E101" s="6" t="s">
        <v>29</v>
      </c>
      <c r="F101" s="7">
        <f t="shared" si="5"/>
        <v>5</v>
      </c>
      <c r="G101" s="7">
        <v>1</v>
      </c>
      <c r="H101" s="7">
        <v>3</v>
      </c>
      <c r="I101" s="7">
        <f>INDEX(Sheet6!Q:Q,MATCH(E101,Sheet6!R:R,))</f>
        <v>1</v>
      </c>
      <c r="J101" s="9" t="str">
        <f>INDEX(Sheet5!AF:AF,MATCH($E101&amp;"-"&amp;$H101&amp;"-"&amp;VLOOKUP($G101,Sheet6!$N:$O,2,0),Sheet5!$A:$A,0))</f>
        <v>135,137</v>
      </c>
      <c r="K101" s="9" t="str">
        <f>INDEX(Sheet5!AI:AI,MATCH($E101&amp;"-"&amp;$H101&amp;"-"&amp;VLOOKUP($G101,Sheet6!$N:$O,2,0),Sheet5!$A:$A,0))</f>
        <v/>
      </c>
      <c r="L101" s="9" t="str">
        <f>INDEX(Sheet5!AN:AN,MATCH($E101&amp;"-"&amp;$H101&amp;"-"&amp;VLOOKUP($G101,Sheet6!$N:$O,2,0),Sheet5!$A:$A,0))</f>
        <v>1102,1105,1107,1102,1109</v>
      </c>
    </row>
    <row r="102" spans="1:12" ht="16.5" customHeight="1">
      <c r="A102" s="1" t="s">
        <v>28</v>
      </c>
      <c r="B102" s="2">
        <f t="shared" si="3"/>
        <v>52301</v>
      </c>
      <c r="C102" s="2">
        <f t="shared" si="4"/>
        <v>4405200</v>
      </c>
      <c r="D102" s="2" t="str">
        <f>INDEX(Sheet2!C:C,MATCH(C102,Sheet2!A:A,0))</f>
        <v>2星共振：位置4号位副回路</v>
      </c>
      <c r="E102" s="6" t="s">
        <v>29</v>
      </c>
      <c r="F102" s="7">
        <f t="shared" si="5"/>
        <v>5</v>
      </c>
      <c r="G102" s="7">
        <v>2</v>
      </c>
      <c r="H102" s="7">
        <v>3</v>
      </c>
      <c r="I102" s="7">
        <f>INDEX(Sheet6!Q:Q,MATCH(E102,Sheet6!R:R,))</f>
        <v>1</v>
      </c>
      <c r="J102" s="9" t="str">
        <f>INDEX(Sheet5!AF:AF,MATCH($E102&amp;"-"&amp;$H102&amp;"-"&amp;VLOOKUP($G102,Sheet6!$N:$O,2,0),Sheet5!$A:$A,0))</f>
        <v>235,237</v>
      </c>
      <c r="K102" s="9" t="str">
        <f>INDEX(Sheet5!AI:AI,MATCH($E102&amp;"-"&amp;$H102&amp;"-"&amp;VLOOKUP($G102,Sheet6!$N:$O,2,0),Sheet5!$A:$A,0))</f>
        <v/>
      </c>
      <c r="L102" s="9" t="str">
        <f>INDEX(Sheet5!AN:AN,MATCH($E102&amp;"-"&amp;$H102&amp;"-"&amp;VLOOKUP($G102,Sheet6!$N:$O,2,0),Sheet5!$A:$A,0))</f>
        <v>1202,1205,1207,1202,1209</v>
      </c>
    </row>
    <row r="103" spans="1:12" ht="16.5" customHeight="1">
      <c r="A103" s="1" t="s">
        <v>28</v>
      </c>
      <c r="B103" s="2">
        <f t="shared" si="3"/>
        <v>53301</v>
      </c>
      <c r="C103" s="2">
        <f t="shared" si="4"/>
        <v>4405300</v>
      </c>
      <c r="D103" s="2" t="str">
        <f>INDEX(Sheet2!C:C,MATCH(C103,Sheet2!A:A,0))</f>
        <v>3星共振：位置4号位副回路</v>
      </c>
      <c r="E103" s="6" t="s">
        <v>29</v>
      </c>
      <c r="F103" s="7">
        <f t="shared" si="5"/>
        <v>5</v>
      </c>
      <c r="G103" s="7">
        <v>3</v>
      </c>
      <c r="H103" s="7">
        <v>3</v>
      </c>
      <c r="I103" s="7">
        <f>INDEX(Sheet6!Q:Q,MATCH(E103,Sheet6!R:R,))</f>
        <v>1</v>
      </c>
      <c r="J103" s="9" t="str">
        <f>INDEX(Sheet5!AF:AF,MATCH($E103&amp;"-"&amp;$H103&amp;"-"&amp;VLOOKUP($G103,Sheet6!$N:$O,2,0),Sheet5!$A:$A,0))</f>
        <v>335,337</v>
      </c>
      <c r="K103" s="9" t="str">
        <f>INDEX(Sheet5!AI:AI,MATCH($E103&amp;"-"&amp;$H103&amp;"-"&amp;VLOOKUP($G103,Sheet6!$N:$O,2,0),Sheet5!$A:$A,0))</f>
        <v/>
      </c>
      <c r="L103" s="9" t="str">
        <f>INDEX(Sheet5!AN:AN,MATCH($E103&amp;"-"&amp;$H103&amp;"-"&amp;VLOOKUP($G103,Sheet6!$N:$O,2,0),Sheet5!$A:$A,0))</f>
        <v>1302,1305,1307,1302,1309</v>
      </c>
    </row>
    <row r="104" spans="1:12" ht="16.5" customHeight="1">
      <c r="A104" s="1" t="s">
        <v>28</v>
      </c>
      <c r="B104" s="2">
        <f t="shared" si="3"/>
        <v>54301</v>
      </c>
      <c r="C104" s="2">
        <f t="shared" si="4"/>
        <v>4405400</v>
      </c>
      <c r="D104" s="2" t="str">
        <f>INDEX(Sheet2!C:C,MATCH(C104,Sheet2!A:A,0))</f>
        <v>4星共振：位置4号位副回路</v>
      </c>
      <c r="E104" s="6" t="s">
        <v>29</v>
      </c>
      <c r="F104" s="7">
        <f t="shared" si="5"/>
        <v>5</v>
      </c>
      <c r="G104" s="7">
        <v>4</v>
      </c>
      <c r="H104" s="7">
        <v>3</v>
      </c>
      <c r="I104" s="7">
        <f>INDEX(Sheet6!Q:Q,MATCH(E104,Sheet6!R:R,))</f>
        <v>1</v>
      </c>
      <c r="J104" s="9" t="str">
        <f>INDEX(Sheet5!AF:AF,MATCH($E104&amp;"-"&amp;$H104&amp;"-"&amp;VLOOKUP($G104,Sheet6!$N:$O,2,0),Sheet5!$A:$A,0))</f>
        <v>435,437</v>
      </c>
      <c r="K104" s="9" t="str">
        <f>INDEX(Sheet5!AI:AI,MATCH($E104&amp;"-"&amp;$H104&amp;"-"&amp;VLOOKUP($G104,Sheet6!$N:$O,2,0),Sheet5!$A:$A,0))</f>
        <v/>
      </c>
      <c r="L104" s="9" t="str">
        <f>INDEX(Sheet5!AN:AN,MATCH($E104&amp;"-"&amp;$H104&amp;"-"&amp;VLOOKUP($G104,Sheet6!$N:$O,2,0),Sheet5!$A:$A,0))</f>
        <v>1402,1405,1407,1402,1409</v>
      </c>
    </row>
    <row r="105" spans="1:12" ht="16.5" customHeight="1">
      <c r="A105" s="1" t="s">
        <v>28</v>
      </c>
      <c r="B105" s="2">
        <f t="shared" si="3"/>
        <v>55301</v>
      </c>
      <c r="C105" s="2">
        <f t="shared" si="4"/>
        <v>4405500</v>
      </c>
      <c r="D105" s="2" t="str">
        <f>INDEX(Sheet2!C:C,MATCH(C105,Sheet2!A:A,0))</f>
        <v>5星共振：位置4号位副回路</v>
      </c>
      <c r="E105" s="6" t="s">
        <v>29</v>
      </c>
      <c r="F105" s="7">
        <f t="shared" si="5"/>
        <v>5</v>
      </c>
      <c r="G105" s="7">
        <v>5</v>
      </c>
      <c r="H105" s="7">
        <v>3</v>
      </c>
      <c r="I105" s="7">
        <f>INDEX(Sheet6!Q:Q,MATCH(E105,Sheet6!R:R,))</f>
        <v>1</v>
      </c>
      <c r="J105" s="9" t="str">
        <f>INDEX(Sheet5!AF:AF,MATCH($E105&amp;"-"&amp;$H105&amp;"-"&amp;VLOOKUP($G105,Sheet6!$N:$O,2,0),Sheet5!$A:$A,0))</f>
        <v>535,537</v>
      </c>
      <c r="K105" s="9" t="str">
        <f>INDEX(Sheet5!AI:AI,MATCH($E105&amp;"-"&amp;$H105&amp;"-"&amp;VLOOKUP($G105,Sheet6!$N:$O,2,0),Sheet5!$A:$A,0))</f>
        <v/>
      </c>
      <c r="L105" s="9" t="str">
        <f>INDEX(Sheet5!AN:AN,MATCH($E105&amp;"-"&amp;$H105&amp;"-"&amp;VLOOKUP($G105,Sheet6!$N:$O,2,0),Sheet5!$A:$A,0))</f>
        <v>1502,1505,1507,1502,1509</v>
      </c>
    </row>
    <row r="106" spans="1:12" ht="16.5" customHeight="1">
      <c r="A106" s="1" t="s">
        <v>28</v>
      </c>
      <c r="B106" s="2">
        <f t="shared" si="3"/>
        <v>61001</v>
      </c>
      <c r="C106" s="2">
        <f t="shared" si="4"/>
        <v>4106100</v>
      </c>
      <c r="D106" s="2" t="str">
        <f>INDEX(Sheet2!C:C,MATCH(C106,Sheet2!A:A,0))</f>
        <v>1星主核：终结主回路</v>
      </c>
      <c r="E106" s="6" t="s">
        <v>29</v>
      </c>
      <c r="F106" s="7">
        <f t="shared" si="5"/>
        <v>6</v>
      </c>
      <c r="G106" s="7">
        <v>1</v>
      </c>
      <c r="H106" s="7">
        <v>0</v>
      </c>
      <c r="I106" s="7">
        <f>INDEX(Sheet6!Q:Q,MATCH(E106,Sheet6!R:R,))</f>
        <v>1</v>
      </c>
      <c r="J106" s="9" t="str">
        <f>INDEX(Sheet5!AF:AF,MATCH($E106&amp;"-"&amp;$H106&amp;"-"&amp;VLOOKUP($G106,Sheet6!$N:$O,2,0),Sheet5!$A:$A,0))</f>
        <v>105,102</v>
      </c>
      <c r="K106" s="9" t="str">
        <f>INDEX(Sheet5!AI:AI,MATCH($E106&amp;"-"&amp;$H106&amp;"-"&amp;VLOOKUP($G106,Sheet6!$N:$O,2,0),Sheet5!$A:$A,0))</f>
        <v/>
      </c>
      <c r="L106" s="9" t="str">
        <f>INDEX(Sheet5!AN:AN,MATCH($E106&amp;"-"&amp;$H106&amp;"-"&amp;VLOOKUP($G106,Sheet6!$N:$O,2,0),Sheet5!$A:$A,0))</f>
        <v>1102,1105,1107,1102,1109</v>
      </c>
    </row>
    <row r="107" spans="1:12" ht="16.5" customHeight="1">
      <c r="A107" s="1" t="s">
        <v>28</v>
      </c>
      <c r="B107" s="2">
        <f t="shared" si="3"/>
        <v>62001</v>
      </c>
      <c r="C107" s="2">
        <f t="shared" si="4"/>
        <v>4106200</v>
      </c>
      <c r="D107" s="2" t="str">
        <f>INDEX(Sheet2!C:C,MATCH(C107,Sheet2!A:A,0))</f>
        <v>2星主核：终结主回路</v>
      </c>
      <c r="E107" s="6" t="s">
        <v>29</v>
      </c>
      <c r="F107" s="7">
        <f t="shared" si="5"/>
        <v>6</v>
      </c>
      <c r="G107" s="7">
        <v>2</v>
      </c>
      <c r="H107" s="7">
        <v>0</v>
      </c>
      <c r="I107" s="7">
        <f>INDEX(Sheet6!Q:Q,MATCH(E107,Sheet6!R:R,))</f>
        <v>1</v>
      </c>
      <c r="J107" s="9" t="str">
        <f>INDEX(Sheet5!AF:AF,MATCH($E107&amp;"-"&amp;$H107&amp;"-"&amp;VLOOKUP($G107,Sheet6!$N:$O,2,0),Sheet5!$A:$A,0))</f>
        <v>205,202</v>
      </c>
      <c r="K107" s="9" t="str">
        <f>INDEX(Sheet5!AI:AI,MATCH($E107&amp;"-"&amp;$H107&amp;"-"&amp;VLOOKUP($G107,Sheet6!$N:$O,2,0),Sheet5!$A:$A,0))</f>
        <v/>
      </c>
      <c r="L107" s="9" t="str">
        <f>INDEX(Sheet5!AN:AN,MATCH($E107&amp;"-"&amp;$H107&amp;"-"&amp;VLOOKUP($G107,Sheet6!$N:$O,2,0),Sheet5!$A:$A,0))</f>
        <v>1202,1205,1207,1202,1209</v>
      </c>
    </row>
    <row r="108" spans="1:12" ht="16.5" customHeight="1">
      <c r="A108" s="1" t="s">
        <v>28</v>
      </c>
      <c r="B108" s="2">
        <f t="shared" si="3"/>
        <v>63001</v>
      </c>
      <c r="C108" s="2">
        <f t="shared" si="4"/>
        <v>4106300</v>
      </c>
      <c r="D108" s="2" t="str">
        <f>INDEX(Sheet2!C:C,MATCH(C108,Sheet2!A:A,0))</f>
        <v>3星主核：终结主回路</v>
      </c>
      <c r="E108" s="6" t="s">
        <v>29</v>
      </c>
      <c r="F108" s="7">
        <f t="shared" si="5"/>
        <v>6</v>
      </c>
      <c r="G108" s="7">
        <v>3</v>
      </c>
      <c r="H108" s="7">
        <v>0</v>
      </c>
      <c r="I108" s="7">
        <f>INDEX(Sheet6!Q:Q,MATCH(E108,Sheet6!R:R,))</f>
        <v>1</v>
      </c>
      <c r="J108" s="9" t="str">
        <f>INDEX(Sheet5!AF:AF,MATCH($E108&amp;"-"&amp;$H108&amp;"-"&amp;VLOOKUP($G108,Sheet6!$N:$O,2,0),Sheet5!$A:$A,0))</f>
        <v>305,302</v>
      </c>
      <c r="K108" s="9" t="str">
        <f>INDEX(Sheet5!AI:AI,MATCH($E108&amp;"-"&amp;$H108&amp;"-"&amp;VLOOKUP($G108,Sheet6!$N:$O,2,0),Sheet5!$A:$A,0))</f>
        <v/>
      </c>
      <c r="L108" s="9" t="str">
        <f>INDEX(Sheet5!AN:AN,MATCH($E108&amp;"-"&amp;$H108&amp;"-"&amp;VLOOKUP($G108,Sheet6!$N:$O,2,0),Sheet5!$A:$A,0))</f>
        <v>1302,1305,1307,1302,1309</v>
      </c>
    </row>
    <row r="109" spans="1:12" ht="16.5" customHeight="1">
      <c r="A109" s="1" t="s">
        <v>28</v>
      </c>
      <c r="B109" s="2">
        <f t="shared" si="3"/>
        <v>64001</v>
      </c>
      <c r="C109" s="2">
        <f t="shared" si="4"/>
        <v>4106400</v>
      </c>
      <c r="D109" s="2" t="str">
        <f>INDEX(Sheet2!C:C,MATCH(C109,Sheet2!A:A,0))</f>
        <v>4星主核：终结主回路</v>
      </c>
      <c r="E109" s="6" t="s">
        <v>29</v>
      </c>
      <c r="F109" s="7">
        <f t="shared" si="5"/>
        <v>6</v>
      </c>
      <c r="G109" s="7">
        <v>4</v>
      </c>
      <c r="H109" s="7">
        <v>0</v>
      </c>
      <c r="I109" s="7">
        <f>INDEX(Sheet6!Q:Q,MATCH(E109,Sheet6!R:R,))</f>
        <v>1</v>
      </c>
      <c r="J109" s="9" t="str">
        <f>INDEX(Sheet5!AF:AF,MATCH($E109&amp;"-"&amp;$H109&amp;"-"&amp;VLOOKUP($G109,Sheet6!$N:$O,2,0),Sheet5!$A:$A,0))</f>
        <v>405,402</v>
      </c>
      <c r="K109" s="9" t="str">
        <f>INDEX(Sheet5!AI:AI,MATCH($E109&amp;"-"&amp;$H109&amp;"-"&amp;VLOOKUP($G109,Sheet6!$N:$O,2,0),Sheet5!$A:$A,0))</f>
        <v/>
      </c>
      <c r="L109" s="9" t="str">
        <f>INDEX(Sheet5!AN:AN,MATCH($E109&amp;"-"&amp;$H109&amp;"-"&amp;VLOOKUP($G109,Sheet6!$N:$O,2,0),Sheet5!$A:$A,0))</f>
        <v>1402,1405,1407,1402,1409</v>
      </c>
    </row>
    <row r="110" spans="1:12" ht="16.5" customHeight="1">
      <c r="A110" s="1" t="s">
        <v>28</v>
      </c>
      <c r="B110" s="2">
        <f t="shared" si="3"/>
        <v>65001</v>
      </c>
      <c r="C110" s="2">
        <f t="shared" si="4"/>
        <v>4106500</v>
      </c>
      <c r="D110" s="2" t="str">
        <f>INDEX(Sheet2!C:C,MATCH(C110,Sheet2!A:A,0))</f>
        <v>5星主核：终结主回路</v>
      </c>
      <c r="E110" s="6" t="s">
        <v>29</v>
      </c>
      <c r="F110" s="7">
        <f t="shared" si="5"/>
        <v>6</v>
      </c>
      <c r="G110" s="7">
        <v>5</v>
      </c>
      <c r="H110" s="7">
        <v>0</v>
      </c>
      <c r="I110" s="7">
        <f>INDEX(Sheet6!Q:Q,MATCH(E110,Sheet6!R:R,))</f>
        <v>1</v>
      </c>
      <c r="J110" s="9" t="str">
        <f>INDEX(Sheet5!AF:AF,MATCH($E110&amp;"-"&amp;$H110&amp;"-"&amp;VLOOKUP($G110,Sheet6!$N:$O,2,0),Sheet5!$A:$A,0))</f>
        <v>505,502</v>
      </c>
      <c r="K110" s="9" t="str">
        <f>INDEX(Sheet5!AI:AI,MATCH($E110&amp;"-"&amp;$H110&amp;"-"&amp;VLOOKUP($G110,Sheet6!$N:$O,2,0),Sheet5!$A:$A,0))</f>
        <v/>
      </c>
      <c r="L110" s="9" t="str">
        <f>INDEX(Sheet5!AN:AN,MATCH($E110&amp;"-"&amp;$H110&amp;"-"&amp;VLOOKUP($G110,Sheet6!$N:$O,2,0),Sheet5!$A:$A,0))</f>
        <v>1502,1505,1507,1502,1509</v>
      </c>
    </row>
    <row r="111" spans="1:12" ht="16.5" customHeight="1">
      <c r="A111" s="1" t="s">
        <v>28</v>
      </c>
      <c r="B111" s="2">
        <f t="shared" si="3"/>
        <v>61101</v>
      </c>
      <c r="C111" s="2">
        <f t="shared" si="4"/>
        <v>4206100</v>
      </c>
      <c r="D111" s="2" t="str">
        <f>INDEX(Sheet2!C:C,MATCH(C111,Sheet2!A:A,0))</f>
        <v>1星终结：位置2号位副回路</v>
      </c>
      <c r="E111" s="6" t="s">
        <v>29</v>
      </c>
      <c r="F111" s="7">
        <f t="shared" si="5"/>
        <v>6</v>
      </c>
      <c r="G111" s="7">
        <v>1</v>
      </c>
      <c r="H111" s="7">
        <v>1</v>
      </c>
      <c r="I111" s="7">
        <f>INDEX(Sheet6!Q:Q,MATCH(E111,Sheet6!R:R,))</f>
        <v>1</v>
      </c>
      <c r="J111" s="9" t="str">
        <f>INDEX(Sheet5!AF:AF,MATCH($E111&amp;"-"&amp;$H111&amp;"-"&amp;VLOOKUP($G111,Sheet6!$N:$O,2,0),Sheet5!$A:$A,0))</f>
        <v>132,137</v>
      </c>
      <c r="K111" s="9" t="str">
        <f>INDEX(Sheet5!AI:AI,MATCH($E111&amp;"-"&amp;$H111&amp;"-"&amp;VLOOKUP($G111,Sheet6!$N:$O,2,0),Sheet5!$A:$A,0))</f>
        <v/>
      </c>
      <c r="L111" s="9" t="str">
        <f>INDEX(Sheet5!AN:AN,MATCH($E111&amp;"-"&amp;$H111&amp;"-"&amp;VLOOKUP($G111,Sheet6!$N:$O,2,0),Sheet5!$A:$A,0))</f>
        <v>1107,1102,1105,1107,1109</v>
      </c>
    </row>
    <row r="112" spans="1:12" ht="16.5" customHeight="1">
      <c r="A112" s="1" t="s">
        <v>28</v>
      </c>
      <c r="B112" s="2">
        <f t="shared" si="3"/>
        <v>62101</v>
      </c>
      <c r="C112" s="2">
        <f t="shared" si="4"/>
        <v>4206200</v>
      </c>
      <c r="D112" s="2" t="str">
        <f>INDEX(Sheet2!C:C,MATCH(C112,Sheet2!A:A,0))</f>
        <v>2星终结：位置2号位副回路</v>
      </c>
      <c r="E112" s="6" t="s">
        <v>29</v>
      </c>
      <c r="F112" s="7">
        <f t="shared" si="5"/>
        <v>6</v>
      </c>
      <c r="G112" s="7">
        <v>2</v>
      </c>
      <c r="H112" s="7">
        <v>1</v>
      </c>
      <c r="I112" s="7">
        <f>INDEX(Sheet6!Q:Q,MATCH(E112,Sheet6!R:R,))</f>
        <v>1</v>
      </c>
      <c r="J112" s="9" t="str">
        <f>INDEX(Sheet5!AF:AF,MATCH($E112&amp;"-"&amp;$H112&amp;"-"&amp;VLOOKUP($G112,Sheet6!$N:$O,2,0),Sheet5!$A:$A,0))</f>
        <v>232,237</v>
      </c>
      <c r="K112" s="9" t="str">
        <f>INDEX(Sheet5!AI:AI,MATCH($E112&amp;"-"&amp;$H112&amp;"-"&amp;VLOOKUP($G112,Sheet6!$N:$O,2,0),Sheet5!$A:$A,0))</f>
        <v/>
      </c>
      <c r="L112" s="9" t="str">
        <f>INDEX(Sheet5!AN:AN,MATCH($E112&amp;"-"&amp;$H112&amp;"-"&amp;VLOOKUP($G112,Sheet6!$N:$O,2,0),Sheet5!$A:$A,0))</f>
        <v>1207,1202,1205,1207,1209</v>
      </c>
    </row>
    <row r="113" spans="1:12" ht="16.5" customHeight="1">
      <c r="A113" s="1" t="s">
        <v>28</v>
      </c>
      <c r="B113" s="2">
        <f t="shared" si="3"/>
        <v>63101</v>
      </c>
      <c r="C113" s="2">
        <f t="shared" si="4"/>
        <v>4206300</v>
      </c>
      <c r="D113" s="2" t="str">
        <f>INDEX(Sheet2!C:C,MATCH(C113,Sheet2!A:A,0))</f>
        <v>3星终结：位置2号位副回路</v>
      </c>
      <c r="E113" s="6" t="s">
        <v>29</v>
      </c>
      <c r="F113" s="7">
        <f t="shared" si="5"/>
        <v>6</v>
      </c>
      <c r="G113" s="7">
        <v>3</v>
      </c>
      <c r="H113" s="7">
        <v>1</v>
      </c>
      <c r="I113" s="7">
        <f>INDEX(Sheet6!Q:Q,MATCH(E113,Sheet6!R:R,))</f>
        <v>1</v>
      </c>
      <c r="J113" s="9" t="str">
        <f>INDEX(Sheet5!AF:AF,MATCH($E113&amp;"-"&amp;$H113&amp;"-"&amp;VLOOKUP($G113,Sheet6!$N:$O,2,0),Sheet5!$A:$A,0))</f>
        <v>332,337</v>
      </c>
      <c r="K113" s="9" t="str">
        <f>INDEX(Sheet5!AI:AI,MATCH($E113&amp;"-"&amp;$H113&amp;"-"&amp;VLOOKUP($G113,Sheet6!$N:$O,2,0),Sheet5!$A:$A,0))</f>
        <v/>
      </c>
      <c r="L113" s="9" t="str">
        <f>INDEX(Sheet5!AN:AN,MATCH($E113&amp;"-"&amp;$H113&amp;"-"&amp;VLOOKUP($G113,Sheet6!$N:$O,2,0),Sheet5!$A:$A,0))</f>
        <v>1307,1302,1305,1307,1309</v>
      </c>
    </row>
    <row r="114" spans="1:12" ht="16.5" customHeight="1">
      <c r="A114" s="1" t="s">
        <v>28</v>
      </c>
      <c r="B114" s="2">
        <f t="shared" si="3"/>
        <v>64101</v>
      </c>
      <c r="C114" s="2">
        <f t="shared" si="4"/>
        <v>4206400</v>
      </c>
      <c r="D114" s="2" t="str">
        <f>INDEX(Sheet2!C:C,MATCH(C114,Sheet2!A:A,0))</f>
        <v>4星终结：位置2号位副回路</v>
      </c>
      <c r="E114" s="6" t="s">
        <v>29</v>
      </c>
      <c r="F114" s="7">
        <f t="shared" si="5"/>
        <v>6</v>
      </c>
      <c r="G114" s="7">
        <v>4</v>
      </c>
      <c r="H114" s="7">
        <v>1</v>
      </c>
      <c r="I114" s="7">
        <f>INDEX(Sheet6!Q:Q,MATCH(E114,Sheet6!R:R,))</f>
        <v>1</v>
      </c>
      <c r="J114" s="9" t="str">
        <f>INDEX(Sheet5!AF:AF,MATCH($E114&amp;"-"&amp;$H114&amp;"-"&amp;VLOOKUP($G114,Sheet6!$N:$O,2,0),Sheet5!$A:$A,0))</f>
        <v>432,437</v>
      </c>
      <c r="K114" s="9" t="str">
        <f>INDEX(Sheet5!AI:AI,MATCH($E114&amp;"-"&amp;$H114&amp;"-"&amp;VLOOKUP($G114,Sheet6!$N:$O,2,0),Sheet5!$A:$A,0))</f>
        <v/>
      </c>
      <c r="L114" s="9" t="str">
        <f>INDEX(Sheet5!AN:AN,MATCH($E114&amp;"-"&amp;$H114&amp;"-"&amp;VLOOKUP($G114,Sheet6!$N:$O,2,0),Sheet5!$A:$A,0))</f>
        <v>1407,1402,1405,1407,1409</v>
      </c>
    </row>
    <row r="115" spans="1:12" ht="16.5" customHeight="1">
      <c r="A115" s="1" t="s">
        <v>28</v>
      </c>
      <c r="B115" s="2">
        <f t="shared" si="3"/>
        <v>65101</v>
      </c>
      <c r="C115" s="2">
        <f t="shared" si="4"/>
        <v>4206500</v>
      </c>
      <c r="D115" s="2" t="str">
        <f>INDEX(Sheet2!C:C,MATCH(C115,Sheet2!A:A,0))</f>
        <v>5星终结：位置2号位副回路</v>
      </c>
      <c r="E115" s="6" t="s">
        <v>29</v>
      </c>
      <c r="F115" s="7">
        <f t="shared" si="5"/>
        <v>6</v>
      </c>
      <c r="G115" s="7">
        <v>5</v>
      </c>
      <c r="H115" s="7">
        <v>1</v>
      </c>
      <c r="I115" s="7">
        <f>INDEX(Sheet6!Q:Q,MATCH(E115,Sheet6!R:R,))</f>
        <v>1</v>
      </c>
      <c r="J115" s="9" t="str">
        <f>INDEX(Sheet5!AF:AF,MATCH($E115&amp;"-"&amp;$H115&amp;"-"&amp;VLOOKUP($G115,Sheet6!$N:$O,2,0),Sheet5!$A:$A,0))</f>
        <v>532,537</v>
      </c>
      <c r="K115" s="9" t="str">
        <f>INDEX(Sheet5!AI:AI,MATCH($E115&amp;"-"&amp;$H115&amp;"-"&amp;VLOOKUP($G115,Sheet6!$N:$O,2,0),Sheet5!$A:$A,0))</f>
        <v/>
      </c>
      <c r="L115" s="9" t="str">
        <f>INDEX(Sheet5!AN:AN,MATCH($E115&amp;"-"&amp;$H115&amp;"-"&amp;VLOOKUP($G115,Sheet6!$N:$O,2,0),Sheet5!$A:$A,0))</f>
        <v>1507,1502,1505,1507,1509</v>
      </c>
    </row>
    <row r="116" spans="1:12" ht="16.5" customHeight="1">
      <c r="A116" s="1" t="s">
        <v>28</v>
      </c>
      <c r="B116" s="2">
        <f t="shared" si="3"/>
        <v>61201</v>
      </c>
      <c r="C116" s="2">
        <f t="shared" si="4"/>
        <v>4306100</v>
      </c>
      <c r="D116" s="2" t="str">
        <f>INDEX(Sheet2!C:C,MATCH(C116,Sheet2!A:A,0))</f>
        <v>1星终结：位置3号位副回路</v>
      </c>
      <c r="E116" s="6" t="s">
        <v>29</v>
      </c>
      <c r="F116" s="7">
        <f t="shared" si="5"/>
        <v>6</v>
      </c>
      <c r="G116" s="7">
        <v>1</v>
      </c>
      <c r="H116" s="7">
        <v>2</v>
      </c>
      <c r="I116" s="7">
        <f>INDEX(Sheet6!Q:Q,MATCH(E116,Sheet6!R:R,))</f>
        <v>1</v>
      </c>
      <c r="J116" s="9" t="str">
        <f>INDEX(Sheet5!AF:AF,MATCH($E116&amp;"-"&amp;$H116&amp;"-"&amp;VLOOKUP($G116,Sheet6!$N:$O,2,0),Sheet5!$A:$A,0))</f>
        <v>135,139</v>
      </c>
      <c r="K116" s="9" t="str">
        <f>INDEX(Sheet5!AI:AI,MATCH($E116&amp;"-"&amp;$H116&amp;"-"&amp;VLOOKUP($G116,Sheet6!$N:$O,2,0),Sheet5!$A:$A,0))</f>
        <v/>
      </c>
      <c r="L116" s="9" t="str">
        <f>INDEX(Sheet5!AN:AN,MATCH($E116&amp;"-"&amp;$H116&amp;"-"&amp;VLOOKUP($G116,Sheet6!$N:$O,2,0),Sheet5!$A:$A,0))</f>
        <v>1105,1107,1102,1105,1109</v>
      </c>
    </row>
    <row r="117" spans="1:12" ht="16.5" customHeight="1">
      <c r="A117" s="1" t="s">
        <v>28</v>
      </c>
      <c r="B117" s="2">
        <f t="shared" si="3"/>
        <v>62201</v>
      </c>
      <c r="C117" s="2">
        <f t="shared" si="4"/>
        <v>4306200</v>
      </c>
      <c r="D117" s="2" t="str">
        <f>INDEX(Sheet2!C:C,MATCH(C117,Sheet2!A:A,0))</f>
        <v>2星终结：位置3号位副回路</v>
      </c>
      <c r="E117" s="6" t="s">
        <v>29</v>
      </c>
      <c r="F117" s="7">
        <f t="shared" si="5"/>
        <v>6</v>
      </c>
      <c r="G117" s="7">
        <v>2</v>
      </c>
      <c r="H117" s="7">
        <v>2</v>
      </c>
      <c r="I117" s="7">
        <f>INDEX(Sheet6!Q:Q,MATCH(E117,Sheet6!R:R,))</f>
        <v>1</v>
      </c>
      <c r="J117" s="9" t="str">
        <f>INDEX(Sheet5!AF:AF,MATCH($E117&amp;"-"&amp;$H117&amp;"-"&amp;VLOOKUP($G117,Sheet6!$N:$O,2,0),Sheet5!$A:$A,0))</f>
        <v>235,239</v>
      </c>
      <c r="K117" s="9" t="str">
        <f>INDEX(Sheet5!AI:AI,MATCH($E117&amp;"-"&amp;$H117&amp;"-"&amp;VLOOKUP($G117,Sheet6!$N:$O,2,0),Sheet5!$A:$A,0))</f>
        <v/>
      </c>
      <c r="L117" s="9" t="str">
        <f>INDEX(Sheet5!AN:AN,MATCH($E117&amp;"-"&amp;$H117&amp;"-"&amp;VLOOKUP($G117,Sheet6!$N:$O,2,0),Sheet5!$A:$A,0))</f>
        <v>1205,1207,1202,1205,1209</v>
      </c>
    </row>
    <row r="118" spans="1:12" ht="16.5" customHeight="1">
      <c r="A118" s="1" t="s">
        <v>28</v>
      </c>
      <c r="B118" s="2">
        <f t="shared" si="3"/>
        <v>63201</v>
      </c>
      <c r="C118" s="2">
        <f t="shared" si="4"/>
        <v>4306300</v>
      </c>
      <c r="D118" s="2" t="str">
        <f>INDEX(Sheet2!C:C,MATCH(C118,Sheet2!A:A,0))</f>
        <v>3星终结：位置3号位副回路</v>
      </c>
      <c r="E118" s="6" t="s">
        <v>29</v>
      </c>
      <c r="F118" s="7">
        <f t="shared" si="5"/>
        <v>6</v>
      </c>
      <c r="G118" s="7">
        <v>3</v>
      </c>
      <c r="H118" s="7">
        <v>2</v>
      </c>
      <c r="I118" s="7">
        <f>INDEX(Sheet6!Q:Q,MATCH(E118,Sheet6!R:R,))</f>
        <v>1</v>
      </c>
      <c r="J118" s="9" t="str">
        <f>INDEX(Sheet5!AF:AF,MATCH($E118&amp;"-"&amp;$H118&amp;"-"&amp;VLOOKUP($G118,Sheet6!$N:$O,2,0),Sheet5!$A:$A,0))</f>
        <v>335,339</v>
      </c>
      <c r="K118" s="9" t="str">
        <f>INDEX(Sheet5!AI:AI,MATCH($E118&amp;"-"&amp;$H118&amp;"-"&amp;VLOOKUP($G118,Sheet6!$N:$O,2,0),Sheet5!$A:$A,0))</f>
        <v/>
      </c>
      <c r="L118" s="9" t="str">
        <f>INDEX(Sheet5!AN:AN,MATCH($E118&amp;"-"&amp;$H118&amp;"-"&amp;VLOOKUP($G118,Sheet6!$N:$O,2,0),Sheet5!$A:$A,0))</f>
        <v>1305,1307,1302,1305,1309</v>
      </c>
    </row>
    <row r="119" spans="1:12" ht="16.5" customHeight="1">
      <c r="A119" s="1" t="s">
        <v>28</v>
      </c>
      <c r="B119" s="2">
        <f t="shared" si="3"/>
        <v>64201</v>
      </c>
      <c r="C119" s="2">
        <f t="shared" si="4"/>
        <v>4306400</v>
      </c>
      <c r="D119" s="2" t="str">
        <f>INDEX(Sheet2!C:C,MATCH(C119,Sheet2!A:A,0))</f>
        <v>4星终结：位置3号位副回路</v>
      </c>
      <c r="E119" s="6" t="s">
        <v>29</v>
      </c>
      <c r="F119" s="7">
        <f t="shared" si="5"/>
        <v>6</v>
      </c>
      <c r="G119" s="7">
        <v>4</v>
      </c>
      <c r="H119" s="7">
        <v>2</v>
      </c>
      <c r="I119" s="7">
        <f>INDEX(Sheet6!Q:Q,MATCH(E119,Sheet6!R:R,))</f>
        <v>1</v>
      </c>
      <c r="J119" s="9" t="str">
        <f>INDEX(Sheet5!AF:AF,MATCH($E119&amp;"-"&amp;$H119&amp;"-"&amp;VLOOKUP($G119,Sheet6!$N:$O,2,0),Sheet5!$A:$A,0))</f>
        <v>435,439</v>
      </c>
      <c r="K119" s="9" t="str">
        <f>INDEX(Sheet5!AI:AI,MATCH($E119&amp;"-"&amp;$H119&amp;"-"&amp;VLOOKUP($G119,Sheet6!$N:$O,2,0),Sheet5!$A:$A,0))</f>
        <v/>
      </c>
      <c r="L119" s="9" t="str">
        <f>INDEX(Sheet5!AN:AN,MATCH($E119&amp;"-"&amp;$H119&amp;"-"&amp;VLOOKUP($G119,Sheet6!$N:$O,2,0),Sheet5!$A:$A,0))</f>
        <v>1405,1407,1402,1405,1409</v>
      </c>
    </row>
    <row r="120" spans="1:12" ht="16.5" customHeight="1">
      <c r="A120" s="1" t="s">
        <v>28</v>
      </c>
      <c r="B120" s="2">
        <f t="shared" si="3"/>
        <v>65201</v>
      </c>
      <c r="C120" s="2">
        <f t="shared" si="4"/>
        <v>4306500</v>
      </c>
      <c r="D120" s="2" t="str">
        <f>INDEX(Sheet2!C:C,MATCH(C120,Sheet2!A:A,0))</f>
        <v>5星终结：位置3号位副回路</v>
      </c>
      <c r="E120" s="6" t="s">
        <v>29</v>
      </c>
      <c r="F120" s="7">
        <f t="shared" si="5"/>
        <v>6</v>
      </c>
      <c r="G120" s="7">
        <v>5</v>
      </c>
      <c r="H120" s="7">
        <v>2</v>
      </c>
      <c r="I120" s="7">
        <f>INDEX(Sheet6!Q:Q,MATCH(E120,Sheet6!R:R,))</f>
        <v>1</v>
      </c>
      <c r="J120" s="9" t="str">
        <f>INDEX(Sheet5!AF:AF,MATCH($E120&amp;"-"&amp;$H120&amp;"-"&amp;VLOOKUP($G120,Sheet6!$N:$O,2,0),Sheet5!$A:$A,0))</f>
        <v>535,539</v>
      </c>
      <c r="K120" s="9" t="str">
        <f>INDEX(Sheet5!AI:AI,MATCH($E120&amp;"-"&amp;$H120&amp;"-"&amp;VLOOKUP($G120,Sheet6!$N:$O,2,0),Sheet5!$A:$A,0))</f>
        <v/>
      </c>
      <c r="L120" s="9" t="str">
        <f>INDEX(Sheet5!AN:AN,MATCH($E120&amp;"-"&amp;$H120&amp;"-"&amp;VLOOKUP($G120,Sheet6!$N:$O,2,0),Sheet5!$A:$A,0))</f>
        <v>1505,1507,1502,1505,1509</v>
      </c>
    </row>
    <row r="121" spans="1:12" ht="16.5" customHeight="1">
      <c r="A121" s="1" t="s">
        <v>28</v>
      </c>
      <c r="B121" s="2">
        <f t="shared" si="3"/>
        <v>61301</v>
      </c>
      <c r="C121" s="2">
        <f t="shared" si="4"/>
        <v>4406100</v>
      </c>
      <c r="D121" s="2" t="str">
        <f>INDEX(Sheet2!C:C,MATCH(C121,Sheet2!A:A,0))</f>
        <v>1星终结：位置4号位副回路</v>
      </c>
      <c r="E121" s="6" t="s">
        <v>29</v>
      </c>
      <c r="F121" s="7">
        <f t="shared" si="5"/>
        <v>6</v>
      </c>
      <c r="G121" s="7">
        <v>1</v>
      </c>
      <c r="H121" s="7">
        <v>3</v>
      </c>
      <c r="I121" s="7">
        <f>INDEX(Sheet6!Q:Q,MATCH(E121,Sheet6!R:R,))</f>
        <v>1</v>
      </c>
      <c r="J121" s="9" t="str">
        <f>INDEX(Sheet5!AF:AF,MATCH($E121&amp;"-"&amp;$H121&amp;"-"&amp;VLOOKUP($G121,Sheet6!$N:$O,2,0),Sheet5!$A:$A,0))</f>
        <v>135,137</v>
      </c>
      <c r="K121" s="9" t="str">
        <f>INDEX(Sheet5!AI:AI,MATCH($E121&amp;"-"&amp;$H121&amp;"-"&amp;VLOOKUP($G121,Sheet6!$N:$O,2,0),Sheet5!$A:$A,0))</f>
        <v/>
      </c>
      <c r="L121" s="9" t="str">
        <f>INDEX(Sheet5!AN:AN,MATCH($E121&amp;"-"&amp;$H121&amp;"-"&amp;VLOOKUP($G121,Sheet6!$N:$O,2,0),Sheet5!$A:$A,0))</f>
        <v>1102,1105,1107,1102,1109</v>
      </c>
    </row>
    <row r="122" spans="1:12" ht="16.5" customHeight="1">
      <c r="A122" s="1" t="s">
        <v>28</v>
      </c>
      <c r="B122" s="2">
        <f t="shared" si="3"/>
        <v>62301</v>
      </c>
      <c r="C122" s="2">
        <f t="shared" si="4"/>
        <v>4406200</v>
      </c>
      <c r="D122" s="2" t="str">
        <f>INDEX(Sheet2!C:C,MATCH(C122,Sheet2!A:A,0))</f>
        <v>2星终结：位置4号位副回路</v>
      </c>
      <c r="E122" s="6" t="s">
        <v>29</v>
      </c>
      <c r="F122" s="7">
        <f t="shared" si="5"/>
        <v>6</v>
      </c>
      <c r="G122" s="7">
        <v>2</v>
      </c>
      <c r="H122" s="7">
        <v>3</v>
      </c>
      <c r="I122" s="7">
        <f>INDEX(Sheet6!Q:Q,MATCH(E122,Sheet6!R:R,))</f>
        <v>1</v>
      </c>
      <c r="J122" s="9" t="str">
        <f>INDEX(Sheet5!AF:AF,MATCH($E122&amp;"-"&amp;$H122&amp;"-"&amp;VLOOKUP($G122,Sheet6!$N:$O,2,0),Sheet5!$A:$A,0))</f>
        <v>235,237</v>
      </c>
      <c r="K122" s="9" t="str">
        <f>INDEX(Sheet5!AI:AI,MATCH($E122&amp;"-"&amp;$H122&amp;"-"&amp;VLOOKUP($G122,Sheet6!$N:$O,2,0),Sheet5!$A:$A,0))</f>
        <v/>
      </c>
      <c r="L122" s="9" t="str">
        <f>INDEX(Sheet5!AN:AN,MATCH($E122&amp;"-"&amp;$H122&amp;"-"&amp;VLOOKUP($G122,Sheet6!$N:$O,2,0),Sheet5!$A:$A,0))</f>
        <v>1202,1205,1207,1202,1209</v>
      </c>
    </row>
    <row r="123" spans="1:12" ht="16.5" customHeight="1">
      <c r="A123" s="1" t="s">
        <v>28</v>
      </c>
      <c r="B123" s="2">
        <f t="shared" si="3"/>
        <v>63301</v>
      </c>
      <c r="C123" s="2">
        <f t="shared" si="4"/>
        <v>4406300</v>
      </c>
      <c r="D123" s="2" t="str">
        <f>INDEX(Sheet2!C:C,MATCH(C123,Sheet2!A:A,0))</f>
        <v>3星终结：位置4号位副回路</v>
      </c>
      <c r="E123" s="6" t="s">
        <v>29</v>
      </c>
      <c r="F123" s="7">
        <f t="shared" si="5"/>
        <v>6</v>
      </c>
      <c r="G123" s="7">
        <v>3</v>
      </c>
      <c r="H123" s="7">
        <v>3</v>
      </c>
      <c r="I123" s="7">
        <f>INDEX(Sheet6!Q:Q,MATCH(E123,Sheet6!R:R,))</f>
        <v>1</v>
      </c>
      <c r="J123" s="9" t="str">
        <f>INDEX(Sheet5!AF:AF,MATCH($E123&amp;"-"&amp;$H123&amp;"-"&amp;VLOOKUP($G123,Sheet6!$N:$O,2,0),Sheet5!$A:$A,0))</f>
        <v>335,337</v>
      </c>
      <c r="K123" s="9" t="str">
        <f>INDEX(Sheet5!AI:AI,MATCH($E123&amp;"-"&amp;$H123&amp;"-"&amp;VLOOKUP($G123,Sheet6!$N:$O,2,0),Sheet5!$A:$A,0))</f>
        <v/>
      </c>
      <c r="L123" s="9" t="str">
        <f>INDEX(Sheet5!AN:AN,MATCH($E123&amp;"-"&amp;$H123&amp;"-"&amp;VLOOKUP($G123,Sheet6!$N:$O,2,0),Sheet5!$A:$A,0))</f>
        <v>1302,1305,1307,1302,1309</v>
      </c>
    </row>
    <row r="124" spans="1:12" ht="16.5" customHeight="1">
      <c r="A124" s="1" t="s">
        <v>28</v>
      </c>
      <c r="B124" s="2">
        <f t="shared" si="3"/>
        <v>64301</v>
      </c>
      <c r="C124" s="2">
        <f t="shared" si="4"/>
        <v>4406400</v>
      </c>
      <c r="D124" s="2" t="str">
        <f>INDEX(Sheet2!C:C,MATCH(C124,Sheet2!A:A,0))</f>
        <v>4星终结：位置4号位副回路</v>
      </c>
      <c r="E124" s="6" t="s">
        <v>29</v>
      </c>
      <c r="F124" s="7">
        <f t="shared" si="5"/>
        <v>6</v>
      </c>
      <c r="G124" s="7">
        <v>4</v>
      </c>
      <c r="H124" s="7">
        <v>3</v>
      </c>
      <c r="I124" s="7">
        <f>INDEX(Sheet6!Q:Q,MATCH(E124,Sheet6!R:R,))</f>
        <v>1</v>
      </c>
      <c r="J124" s="9" t="str">
        <f>INDEX(Sheet5!AF:AF,MATCH($E124&amp;"-"&amp;$H124&amp;"-"&amp;VLOOKUP($G124,Sheet6!$N:$O,2,0),Sheet5!$A:$A,0))</f>
        <v>435,437</v>
      </c>
      <c r="K124" s="9" t="str">
        <f>INDEX(Sheet5!AI:AI,MATCH($E124&amp;"-"&amp;$H124&amp;"-"&amp;VLOOKUP($G124,Sheet6!$N:$O,2,0),Sheet5!$A:$A,0))</f>
        <v/>
      </c>
      <c r="L124" s="9" t="str">
        <f>INDEX(Sheet5!AN:AN,MATCH($E124&amp;"-"&amp;$H124&amp;"-"&amp;VLOOKUP($G124,Sheet6!$N:$O,2,0),Sheet5!$A:$A,0))</f>
        <v>1402,1405,1407,1402,1409</v>
      </c>
    </row>
    <row r="125" spans="1:12" ht="16.5" customHeight="1">
      <c r="A125" s="1" t="s">
        <v>28</v>
      </c>
      <c r="B125" s="2">
        <f t="shared" si="3"/>
        <v>65301</v>
      </c>
      <c r="C125" s="2">
        <f t="shared" si="4"/>
        <v>4406500</v>
      </c>
      <c r="D125" s="2" t="str">
        <f>INDEX(Sheet2!C:C,MATCH(C125,Sheet2!A:A,0))</f>
        <v>5星终结：位置4号位副回路</v>
      </c>
      <c r="E125" s="6" t="s">
        <v>29</v>
      </c>
      <c r="F125" s="7">
        <f t="shared" si="5"/>
        <v>6</v>
      </c>
      <c r="G125" s="7">
        <v>5</v>
      </c>
      <c r="H125" s="7">
        <v>3</v>
      </c>
      <c r="I125" s="7">
        <f>INDEX(Sheet6!Q:Q,MATCH(E125,Sheet6!R:R,))</f>
        <v>1</v>
      </c>
      <c r="J125" s="9" t="str">
        <f>INDEX(Sheet5!AF:AF,MATCH($E125&amp;"-"&amp;$H125&amp;"-"&amp;VLOOKUP($G125,Sheet6!$N:$O,2,0),Sheet5!$A:$A,0))</f>
        <v>535,537</v>
      </c>
      <c r="K125" s="9" t="str">
        <f>INDEX(Sheet5!AI:AI,MATCH($E125&amp;"-"&amp;$H125&amp;"-"&amp;VLOOKUP($G125,Sheet6!$N:$O,2,0),Sheet5!$A:$A,0))</f>
        <v/>
      </c>
      <c r="L125" s="9" t="str">
        <f>INDEX(Sheet5!AN:AN,MATCH($E125&amp;"-"&amp;$H125&amp;"-"&amp;VLOOKUP($G125,Sheet6!$N:$O,2,0),Sheet5!$A:$A,0))</f>
        <v>1502,1505,1507,1502,1509</v>
      </c>
    </row>
    <row r="126" spans="1:12" ht="16.5" customHeight="1">
      <c r="A126" s="1" t="s">
        <v>28</v>
      </c>
      <c r="B126" s="2">
        <f t="shared" si="3"/>
        <v>71001</v>
      </c>
      <c r="C126" s="2">
        <f t="shared" si="4"/>
        <v>4107100</v>
      </c>
      <c r="D126" s="2" t="str">
        <f>INDEX(Sheet2!C:C,MATCH(C126,Sheet2!A:A,0))</f>
        <v>1星主核：破甲主回路</v>
      </c>
      <c r="E126" s="6" t="s">
        <v>29</v>
      </c>
      <c r="F126" s="7">
        <f t="shared" si="5"/>
        <v>7</v>
      </c>
      <c r="G126" s="7">
        <v>1</v>
      </c>
      <c r="H126" s="7">
        <v>0</v>
      </c>
      <c r="I126" s="7">
        <f>INDEX(Sheet6!Q:Q,MATCH(E126,Sheet6!R:R,))</f>
        <v>1</v>
      </c>
      <c r="J126" s="9" t="str">
        <f>INDEX(Sheet5!AF:AF,MATCH($E126&amp;"-"&amp;$H126&amp;"-"&amp;VLOOKUP($G126,Sheet6!$N:$O,2,0),Sheet5!$A:$A,0))</f>
        <v>105,102</v>
      </c>
      <c r="K126" s="9" t="str">
        <f>INDEX(Sheet5!AI:AI,MATCH($E126&amp;"-"&amp;$H126&amp;"-"&amp;VLOOKUP($G126,Sheet6!$N:$O,2,0),Sheet5!$A:$A,0))</f>
        <v/>
      </c>
      <c r="L126" s="9" t="str">
        <f>INDEX(Sheet5!AN:AN,MATCH($E126&amp;"-"&amp;$H126&amp;"-"&amp;VLOOKUP($G126,Sheet6!$N:$O,2,0),Sheet5!$A:$A,0))</f>
        <v>1102,1105,1107,1102,1109</v>
      </c>
    </row>
    <row r="127" spans="1:12" ht="16.5" customHeight="1">
      <c r="A127" s="1" t="s">
        <v>28</v>
      </c>
      <c r="B127" s="2">
        <f t="shared" si="3"/>
        <v>72001</v>
      </c>
      <c r="C127" s="2">
        <f t="shared" si="4"/>
        <v>4107200</v>
      </c>
      <c r="D127" s="2" t="str">
        <f>INDEX(Sheet2!C:C,MATCH(C127,Sheet2!A:A,0))</f>
        <v>2星主核：破甲主回路</v>
      </c>
      <c r="E127" s="6" t="s">
        <v>29</v>
      </c>
      <c r="F127" s="7">
        <f t="shared" si="5"/>
        <v>7</v>
      </c>
      <c r="G127" s="7">
        <v>2</v>
      </c>
      <c r="H127" s="7">
        <v>0</v>
      </c>
      <c r="I127" s="7">
        <f>INDEX(Sheet6!Q:Q,MATCH(E127,Sheet6!R:R,))</f>
        <v>1</v>
      </c>
      <c r="J127" s="9" t="str">
        <f>INDEX(Sheet5!AF:AF,MATCH($E127&amp;"-"&amp;$H127&amp;"-"&amp;VLOOKUP($G127,Sheet6!$N:$O,2,0),Sheet5!$A:$A,0))</f>
        <v>205,202</v>
      </c>
      <c r="K127" s="9" t="str">
        <f>INDEX(Sheet5!AI:AI,MATCH($E127&amp;"-"&amp;$H127&amp;"-"&amp;VLOOKUP($G127,Sheet6!$N:$O,2,0),Sheet5!$A:$A,0))</f>
        <v/>
      </c>
      <c r="L127" s="9" t="str">
        <f>INDEX(Sheet5!AN:AN,MATCH($E127&amp;"-"&amp;$H127&amp;"-"&amp;VLOOKUP($G127,Sheet6!$N:$O,2,0),Sheet5!$A:$A,0))</f>
        <v>1202,1205,1207,1202,1209</v>
      </c>
    </row>
    <row r="128" spans="1:12" ht="16.5" customHeight="1">
      <c r="A128" s="1" t="s">
        <v>28</v>
      </c>
      <c r="B128" s="2">
        <f t="shared" si="3"/>
        <v>73001</v>
      </c>
      <c r="C128" s="2">
        <f t="shared" si="4"/>
        <v>4107300</v>
      </c>
      <c r="D128" s="2" t="str">
        <f>INDEX(Sheet2!C:C,MATCH(C128,Sheet2!A:A,0))</f>
        <v>3星主核：破甲主回路</v>
      </c>
      <c r="E128" s="6" t="s">
        <v>29</v>
      </c>
      <c r="F128" s="7">
        <f t="shared" si="5"/>
        <v>7</v>
      </c>
      <c r="G128" s="7">
        <v>3</v>
      </c>
      <c r="H128" s="7">
        <v>0</v>
      </c>
      <c r="I128" s="7">
        <f>INDEX(Sheet6!Q:Q,MATCH(E128,Sheet6!R:R,))</f>
        <v>1</v>
      </c>
      <c r="J128" s="9" t="str">
        <f>INDEX(Sheet5!AF:AF,MATCH($E128&amp;"-"&amp;$H128&amp;"-"&amp;VLOOKUP($G128,Sheet6!$N:$O,2,0),Sheet5!$A:$A,0))</f>
        <v>305,302</v>
      </c>
      <c r="K128" s="9" t="str">
        <f>INDEX(Sheet5!AI:AI,MATCH($E128&amp;"-"&amp;$H128&amp;"-"&amp;VLOOKUP($G128,Sheet6!$N:$O,2,0),Sheet5!$A:$A,0))</f>
        <v/>
      </c>
      <c r="L128" s="9" t="str">
        <f>INDEX(Sheet5!AN:AN,MATCH($E128&amp;"-"&amp;$H128&amp;"-"&amp;VLOOKUP($G128,Sheet6!$N:$O,2,0),Sheet5!$A:$A,0))</f>
        <v>1302,1305,1307,1302,1309</v>
      </c>
    </row>
    <row r="129" spans="1:12" ht="16.5" customHeight="1">
      <c r="A129" s="1" t="s">
        <v>28</v>
      </c>
      <c r="B129" s="2">
        <f t="shared" si="3"/>
        <v>74001</v>
      </c>
      <c r="C129" s="2">
        <f t="shared" si="4"/>
        <v>4107400</v>
      </c>
      <c r="D129" s="2" t="str">
        <f>INDEX(Sheet2!C:C,MATCH(C129,Sheet2!A:A,0))</f>
        <v>4星主核：破甲主回路</v>
      </c>
      <c r="E129" s="6" t="s">
        <v>29</v>
      </c>
      <c r="F129" s="7">
        <f t="shared" si="5"/>
        <v>7</v>
      </c>
      <c r="G129" s="7">
        <v>4</v>
      </c>
      <c r="H129" s="7">
        <v>0</v>
      </c>
      <c r="I129" s="7">
        <f>INDEX(Sheet6!Q:Q,MATCH(E129,Sheet6!R:R,))</f>
        <v>1</v>
      </c>
      <c r="J129" s="9" t="str">
        <f>INDEX(Sheet5!AF:AF,MATCH($E129&amp;"-"&amp;$H129&amp;"-"&amp;VLOOKUP($G129,Sheet6!$N:$O,2,0),Sheet5!$A:$A,0))</f>
        <v>405,402</v>
      </c>
      <c r="K129" s="9" t="str">
        <f>INDEX(Sheet5!AI:AI,MATCH($E129&amp;"-"&amp;$H129&amp;"-"&amp;VLOOKUP($G129,Sheet6!$N:$O,2,0),Sheet5!$A:$A,0))</f>
        <v/>
      </c>
      <c r="L129" s="9" t="str">
        <f>INDEX(Sheet5!AN:AN,MATCH($E129&amp;"-"&amp;$H129&amp;"-"&amp;VLOOKUP($G129,Sheet6!$N:$O,2,0),Sheet5!$A:$A,0))</f>
        <v>1402,1405,1407,1402,1409</v>
      </c>
    </row>
    <row r="130" spans="1:12" ht="16.5" customHeight="1">
      <c r="A130" s="1" t="s">
        <v>28</v>
      </c>
      <c r="B130" s="2">
        <f t="shared" si="3"/>
        <v>75001</v>
      </c>
      <c r="C130" s="2">
        <f t="shared" si="4"/>
        <v>4107500</v>
      </c>
      <c r="D130" s="2" t="str">
        <f>INDEX(Sheet2!C:C,MATCH(C130,Sheet2!A:A,0))</f>
        <v>5星主核：破甲主回路</v>
      </c>
      <c r="E130" s="6" t="s">
        <v>29</v>
      </c>
      <c r="F130" s="7">
        <f t="shared" si="5"/>
        <v>7</v>
      </c>
      <c r="G130" s="7">
        <v>5</v>
      </c>
      <c r="H130" s="7">
        <v>0</v>
      </c>
      <c r="I130" s="7">
        <f>INDEX(Sheet6!Q:Q,MATCH(E130,Sheet6!R:R,))</f>
        <v>1</v>
      </c>
      <c r="J130" s="9" t="str">
        <f>INDEX(Sheet5!AF:AF,MATCH($E130&amp;"-"&amp;$H130&amp;"-"&amp;VLOOKUP($G130,Sheet6!$N:$O,2,0),Sheet5!$A:$A,0))</f>
        <v>505,502</v>
      </c>
      <c r="K130" s="9" t="str">
        <f>INDEX(Sheet5!AI:AI,MATCH($E130&amp;"-"&amp;$H130&amp;"-"&amp;VLOOKUP($G130,Sheet6!$N:$O,2,0),Sheet5!$A:$A,0))</f>
        <v/>
      </c>
      <c r="L130" s="9" t="str">
        <f>INDEX(Sheet5!AN:AN,MATCH($E130&amp;"-"&amp;$H130&amp;"-"&amp;VLOOKUP($G130,Sheet6!$N:$O,2,0),Sheet5!$A:$A,0))</f>
        <v>1502,1505,1507,1502,1509</v>
      </c>
    </row>
    <row r="131" spans="1:12" ht="16.5" customHeight="1">
      <c r="A131" s="1" t="s">
        <v>28</v>
      </c>
      <c r="B131" s="2">
        <f t="shared" si="3"/>
        <v>71101</v>
      </c>
      <c r="C131" s="2">
        <f t="shared" si="4"/>
        <v>4207100</v>
      </c>
      <c r="D131" s="2" t="str">
        <f>INDEX(Sheet2!C:C,MATCH(C131,Sheet2!A:A,0))</f>
        <v>1星破甲：位置2号位副回路</v>
      </c>
      <c r="E131" s="6" t="s">
        <v>29</v>
      </c>
      <c r="F131" s="7">
        <f t="shared" si="5"/>
        <v>7</v>
      </c>
      <c r="G131" s="7">
        <v>1</v>
      </c>
      <c r="H131" s="7">
        <v>1</v>
      </c>
      <c r="I131" s="7">
        <f>INDEX(Sheet6!Q:Q,MATCH(E131,Sheet6!R:R,))</f>
        <v>1</v>
      </c>
      <c r="J131" s="9" t="str">
        <f>INDEX(Sheet5!AF:AF,MATCH($E131&amp;"-"&amp;$H131&amp;"-"&amp;VLOOKUP($G131,Sheet6!$N:$O,2,0),Sheet5!$A:$A,0))</f>
        <v>132,137</v>
      </c>
      <c r="K131" s="9" t="str">
        <f>INDEX(Sheet5!AI:AI,MATCH($E131&amp;"-"&amp;$H131&amp;"-"&amp;VLOOKUP($G131,Sheet6!$N:$O,2,0),Sheet5!$A:$A,0))</f>
        <v/>
      </c>
      <c r="L131" s="9" t="str">
        <f>INDEX(Sheet5!AN:AN,MATCH($E131&amp;"-"&amp;$H131&amp;"-"&amp;VLOOKUP($G131,Sheet6!$N:$O,2,0),Sheet5!$A:$A,0))</f>
        <v>1107,1102,1105,1107,1109</v>
      </c>
    </row>
    <row r="132" spans="1:12" ht="16.5" customHeight="1">
      <c r="A132" s="1" t="s">
        <v>28</v>
      </c>
      <c r="B132" s="2">
        <f t="shared" si="3"/>
        <v>72101</v>
      </c>
      <c r="C132" s="2">
        <f t="shared" si="4"/>
        <v>4207200</v>
      </c>
      <c r="D132" s="2" t="str">
        <f>INDEX(Sheet2!C:C,MATCH(C132,Sheet2!A:A,0))</f>
        <v>2星破甲：位置2号位副回路</v>
      </c>
      <c r="E132" s="6" t="s">
        <v>29</v>
      </c>
      <c r="F132" s="7">
        <f t="shared" si="5"/>
        <v>7</v>
      </c>
      <c r="G132" s="7">
        <v>2</v>
      </c>
      <c r="H132" s="7">
        <v>1</v>
      </c>
      <c r="I132" s="7">
        <f>INDEX(Sheet6!Q:Q,MATCH(E132,Sheet6!R:R,))</f>
        <v>1</v>
      </c>
      <c r="J132" s="9" t="str">
        <f>INDEX(Sheet5!AF:AF,MATCH($E132&amp;"-"&amp;$H132&amp;"-"&amp;VLOOKUP($G132,Sheet6!$N:$O,2,0),Sheet5!$A:$A,0))</f>
        <v>232,237</v>
      </c>
      <c r="K132" s="9" t="str">
        <f>INDEX(Sheet5!AI:AI,MATCH($E132&amp;"-"&amp;$H132&amp;"-"&amp;VLOOKUP($G132,Sheet6!$N:$O,2,0),Sheet5!$A:$A,0))</f>
        <v/>
      </c>
      <c r="L132" s="9" t="str">
        <f>INDEX(Sheet5!AN:AN,MATCH($E132&amp;"-"&amp;$H132&amp;"-"&amp;VLOOKUP($G132,Sheet6!$N:$O,2,0),Sheet5!$A:$A,0))</f>
        <v>1207,1202,1205,1207,1209</v>
      </c>
    </row>
    <row r="133" spans="1:12" ht="16.5" customHeight="1">
      <c r="A133" s="1" t="s">
        <v>28</v>
      </c>
      <c r="B133" s="2">
        <f t="shared" si="3"/>
        <v>73101</v>
      </c>
      <c r="C133" s="2">
        <f t="shared" si="4"/>
        <v>4207300</v>
      </c>
      <c r="D133" s="2" t="str">
        <f>INDEX(Sheet2!C:C,MATCH(C133,Sheet2!A:A,0))</f>
        <v>3星破甲：位置2号位副回路</v>
      </c>
      <c r="E133" s="6" t="s">
        <v>29</v>
      </c>
      <c r="F133" s="7">
        <f t="shared" si="5"/>
        <v>7</v>
      </c>
      <c r="G133" s="7">
        <v>3</v>
      </c>
      <c r="H133" s="7">
        <v>1</v>
      </c>
      <c r="I133" s="7">
        <f>INDEX(Sheet6!Q:Q,MATCH(E133,Sheet6!R:R,))</f>
        <v>1</v>
      </c>
      <c r="J133" s="9" t="str">
        <f>INDEX(Sheet5!AF:AF,MATCH($E133&amp;"-"&amp;$H133&amp;"-"&amp;VLOOKUP($G133,Sheet6!$N:$O,2,0),Sheet5!$A:$A,0))</f>
        <v>332,337</v>
      </c>
      <c r="K133" s="9" t="str">
        <f>INDEX(Sheet5!AI:AI,MATCH($E133&amp;"-"&amp;$H133&amp;"-"&amp;VLOOKUP($G133,Sheet6!$N:$O,2,0),Sheet5!$A:$A,0))</f>
        <v/>
      </c>
      <c r="L133" s="9" t="str">
        <f>INDEX(Sheet5!AN:AN,MATCH($E133&amp;"-"&amp;$H133&amp;"-"&amp;VLOOKUP($G133,Sheet6!$N:$O,2,0),Sheet5!$A:$A,0))</f>
        <v>1307,1302,1305,1307,1309</v>
      </c>
    </row>
    <row r="134" spans="1:12" ht="16.5" customHeight="1">
      <c r="A134" s="1" t="s">
        <v>28</v>
      </c>
      <c r="B134" s="2">
        <f t="shared" ref="B134:B197" si="6">F134*10000+G134*1000+H134*100+I134</f>
        <v>74101</v>
      </c>
      <c r="C134" s="2">
        <f t="shared" ref="C134:C197" si="7">4000000+(H134+1)*100000+F134*1000+G134*100</f>
        <v>4207400</v>
      </c>
      <c r="D134" s="2" t="str">
        <f>INDEX(Sheet2!C:C,MATCH(C134,Sheet2!A:A,0))</f>
        <v>4星破甲：位置2号位副回路</v>
      </c>
      <c r="E134" s="6" t="s">
        <v>29</v>
      </c>
      <c r="F134" s="7">
        <f t="shared" si="5"/>
        <v>7</v>
      </c>
      <c r="G134" s="7">
        <v>4</v>
      </c>
      <c r="H134" s="7">
        <v>1</v>
      </c>
      <c r="I134" s="7">
        <f>INDEX(Sheet6!Q:Q,MATCH(E134,Sheet6!R:R,))</f>
        <v>1</v>
      </c>
      <c r="J134" s="9" t="str">
        <f>INDEX(Sheet5!AF:AF,MATCH($E134&amp;"-"&amp;$H134&amp;"-"&amp;VLOOKUP($G134,Sheet6!$N:$O,2,0),Sheet5!$A:$A,0))</f>
        <v>432,437</v>
      </c>
      <c r="K134" s="9" t="str">
        <f>INDEX(Sheet5!AI:AI,MATCH($E134&amp;"-"&amp;$H134&amp;"-"&amp;VLOOKUP($G134,Sheet6!$N:$O,2,0),Sheet5!$A:$A,0))</f>
        <v/>
      </c>
      <c r="L134" s="9" t="str">
        <f>INDEX(Sheet5!AN:AN,MATCH($E134&amp;"-"&amp;$H134&amp;"-"&amp;VLOOKUP($G134,Sheet6!$N:$O,2,0),Sheet5!$A:$A,0))</f>
        <v>1407,1402,1405,1407,1409</v>
      </c>
    </row>
    <row r="135" spans="1:12" ht="16.5" customHeight="1">
      <c r="A135" s="1" t="s">
        <v>28</v>
      </c>
      <c r="B135" s="2">
        <f t="shared" si="6"/>
        <v>75101</v>
      </c>
      <c r="C135" s="2">
        <f t="shared" si="7"/>
        <v>4207500</v>
      </c>
      <c r="D135" s="2" t="str">
        <f>INDEX(Sheet2!C:C,MATCH(C135,Sheet2!A:A,0))</f>
        <v>5星破甲：位置2号位副回路</v>
      </c>
      <c r="E135" s="6" t="s">
        <v>29</v>
      </c>
      <c r="F135" s="7">
        <f t="shared" si="5"/>
        <v>7</v>
      </c>
      <c r="G135" s="7">
        <v>5</v>
      </c>
      <c r="H135" s="7">
        <v>1</v>
      </c>
      <c r="I135" s="7">
        <f>INDEX(Sheet6!Q:Q,MATCH(E135,Sheet6!R:R,))</f>
        <v>1</v>
      </c>
      <c r="J135" s="9" t="str">
        <f>INDEX(Sheet5!AF:AF,MATCH($E135&amp;"-"&amp;$H135&amp;"-"&amp;VLOOKUP($G135,Sheet6!$N:$O,2,0),Sheet5!$A:$A,0))</f>
        <v>532,537</v>
      </c>
      <c r="K135" s="9" t="str">
        <f>INDEX(Sheet5!AI:AI,MATCH($E135&amp;"-"&amp;$H135&amp;"-"&amp;VLOOKUP($G135,Sheet6!$N:$O,2,0),Sheet5!$A:$A,0))</f>
        <v/>
      </c>
      <c r="L135" s="9" t="str">
        <f>INDEX(Sheet5!AN:AN,MATCH($E135&amp;"-"&amp;$H135&amp;"-"&amp;VLOOKUP($G135,Sheet6!$N:$O,2,0),Sheet5!$A:$A,0))</f>
        <v>1507,1502,1505,1507,1509</v>
      </c>
    </row>
    <row r="136" spans="1:12" ht="16.5" customHeight="1">
      <c r="A136" s="1" t="s">
        <v>28</v>
      </c>
      <c r="B136" s="2">
        <f t="shared" si="6"/>
        <v>71201</v>
      </c>
      <c r="C136" s="2">
        <f t="shared" si="7"/>
        <v>4307100</v>
      </c>
      <c r="D136" s="2" t="str">
        <f>INDEX(Sheet2!C:C,MATCH(C136,Sheet2!A:A,0))</f>
        <v>1星破甲：位置3号位副回路</v>
      </c>
      <c r="E136" s="6" t="s">
        <v>29</v>
      </c>
      <c r="F136" s="7">
        <f t="shared" si="5"/>
        <v>7</v>
      </c>
      <c r="G136" s="7">
        <v>1</v>
      </c>
      <c r="H136" s="7">
        <v>2</v>
      </c>
      <c r="I136" s="7">
        <f>INDEX(Sheet6!Q:Q,MATCH(E136,Sheet6!R:R,))</f>
        <v>1</v>
      </c>
      <c r="J136" s="9" t="str">
        <f>INDEX(Sheet5!AF:AF,MATCH($E136&amp;"-"&amp;$H136&amp;"-"&amp;VLOOKUP($G136,Sheet6!$N:$O,2,0),Sheet5!$A:$A,0))</f>
        <v>135,139</v>
      </c>
      <c r="K136" s="9" t="str">
        <f>INDEX(Sheet5!AI:AI,MATCH($E136&amp;"-"&amp;$H136&amp;"-"&amp;VLOOKUP($G136,Sheet6!$N:$O,2,0),Sheet5!$A:$A,0))</f>
        <v/>
      </c>
      <c r="L136" s="9" t="str">
        <f>INDEX(Sheet5!AN:AN,MATCH($E136&amp;"-"&amp;$H136&amp;"-"&amp;VLOOKUP($G136,Sheet6!$N:$O,2,0),Sheet5!$A:$A,0))</f>
        <v>1105,1107,1102,1105,1109</v>
      </c>
    </row>
    <row r="137" spans="1:12" ht="16.5" customHeight="1">
      <c r="A137" s="1" t="s">
        <v>28</v>
      </c>
      <c r="B137" s="2">
        <f t="shared" si="6"/>
        <v>72201</v>
      </c>
      <c r="C137" s="2">
        <f t="shared" si="7"/>
        <v>4307200</v>
      </c>
      <c r="D137" s="2" t="str">
        <f>INDEX(Sheet2!C:C,MATCH(C137,Sheet2!A:A,0))</f>
        <v>2星破甲：位置3号位副回路</v>
      </c>
      <c r="E137" s="6" t="s">
        <v>29</v>
      </c>
      <c r="F137" s="7">
        <f t="shared" si="5"/>
        <v>7</v>
      </c>
      <c r="G137" s="7">
        <v>2</v>
      </c>
      <c r="H137" s="7">
        <v>2</v>
      </c>
      <c r="I137" s="7">
        <f>INDEX(Sheet6!Q:Q,MATCH(E137,Sheet6!R:R,))</f>
        <v>1</v>
      </c>
      <c r="J137" s="9" t="str">
        <f>INDEX(Sheet5!AF:AF,MATCH($E137&amp;"-"&amp;$H137&amp;"-"&amp;VLOOKUP($G137,Sheet6!$N:$O,2,0),Sheet5!$A:$A,0))</f>
        <v>235,239</v>
      </c>
      <c r="K137" s="9" t="str">
        <f>INDEX(Sheet5!AI:AI,MATCH($E137&amp;"-"&amp;$H137&amp;"-"&amp;VLOOKUP($G137,Sheet6!$N:$O,2,0),Sheet5!$A:$A,0))</f>
        <v/>
      </c>
      <c r="L137" s="9" t="str">
        <f>INDEX(Sheet5!AN:AN,MATCH($E137&amp;"-"&amp;$H137&amp;"-"&amp;VLOOKUP($G137,Sheet6!$N:$O,2,0),Sheet5!$A:$A,0))</f>
        <v>1205,1207,1202,1205,1209</v>
      </c>
    </row>
    <row r="138" spans="1:12" ht="16.5" customHeight="1">
      <c r="A138" s="1" t="s">
        <v>28</v>
      </c>
      <c r="B138" s="2">
        <f t="shared" si="6"/>
        <v>73201</v>
      </c>
      <c r="C138" s="2">
        <f t="shared" si="7"/>
        <v>4307300</v>
      </c>
      <c r="D138" s="2" t="str">
        <f>INDEX(Sheet2!C:C,MATCH(C138,Sheet2!A:A,0))</f>
        <v>3星破甲：位置3号位副回路</v>
      </c>
      <c r="E138" s="6" t="s">
        <v>29</v>
      </c>
      <c r="F138" s="7">
        <f t="shared" si="5"/>
        <v>7</v>
      </c>
      <c r="G138" s="7">
        <v>3</v>
      </c>
      <c r="H138" s="7">
        <v>2</v>
      </c>
      <c r="I138" s="7">
        <f>INDEX(Sheet6!Q:Q,MATCH(E138,Sheet6!R:R,))</f>
        <v>1</v>
      </c>
      <c r="J138" s="9" t="str">
        <f>INDEX(Sheet5!AF:AF,MATCH($E138&amp;"-"&amp;$H138&amp;"-"&amp;VLOOKUP($G138,Sheet6!$N:$O,2,0),Sheet5!$A:$A,0))</f>
        <v>335,339</v>
      </c>
      <c r="K138" s="9" t="str">
        <f>INDEX(Sheet5!AI:AI,MATCH($E138&amp;"-"&amp;$H138&amp;"-"&amp;VLOOKUP($G138,Sheet6!$N:$O,2,0),Sheet5!$A:$A,0))</f>
        <v/>
      </c>
      <c r="L138" s="9" t="str">
        <f>INDEX(Sheet5!AN:AN,MATCH($E138&amp;"-"&amp;$H138&amp;"-"&amp;VLOOKUP($G138,Sheet6!$N:$O,2,0),Sheet5!$A:$A,0))</f>
        <v>1305,1307,1302,1305,1309</v>
      </c>
    </row>
    <row r="139" spans="1:12" ht="16.5" customHeight="1">
      <c r="A139" s="1" t="s">
        <v>28</v>
      </c>
      <c r="B139" s="2">
        <f t="shared" si="6"/>
        <v>74201</v>
      </c>
      <c r="C139" s="2">
        <f t="shared" si="7"/>
        <v>4307400</v>
      </c>
      <c r="D139" s="2" t="str">
        <f>INDEX(Sheet2!C:C,MATCH(C139,Sheet2!A:A,0))</f>
        <v>4星破甲：位置3号位副回路</v>
      </c>
      <c r="E139" s="6" t="s">
        <v>29</v>
      </c>
      <c r="F139" s="7">
        <f t="shared" si="5"/>
        <v>7</v>
      </c>
      <c r="G139" s="7">
        <v>4</v>
      </c>
      <c r="H139" s="7">
        <v>2</v>
      </c>
      <c r="I139" s="7">
        <f>INDEX(Sheet6!Q:Q,MATCH(E139,Sheet6!R:R,))</f>
        <v>1</v>
      </c>
      <c r="J139" s="9" t="str">
        <f>INDEX(Sheet5!AF:AF,MATCH($E139&amp;"-"&amp;$H139&amp;"-"&amp;VLOOKUP($G139,Sheet6!$N:$O,2,0),Sheet5!$A:$A,0))</f>
        <v>435,439</v>
      </c>
      <c r="K139" s="9" t="str">
        <f>INDEX(Sheet5!AI:AI,MATCH($E139&amp;"-"&amp;$H139&amp;"-"&amp;VLOOKUP($G139,Sheet6!$N:$O,2,0),Sheet5!$A:$A,0))</f>
        <v/>
      </c>
      <c r="L139" s="9" t="str">
        <f>INDEX(Sheet5!AN:AN,MATCH($E139&amp;"-"&amp;$H139&amp;"-"&amp;VLOOKUP($G139,Sheet6!$N:$O,2,0),Sheet5!$A:$A,0))</f>
        <v>1405,1407,1402,1405,1409</v>
      </c>
    </row>
    <row r="140" spans="1:12" ht="16.5" customHeight="1">
      <c r="A140" s="1" t="s">
        <v>28</v>
      </c>
      <c r="B140" s="2">
        <f t="shared" si="6"/>
        <v>75201</v>
      </c>
      <c r="C140" s="2">
        <f t="shared" si="7"/>
        <v>4307500</v>
      </c>
      <c r="D140" s="2" t="str">
        <f>INDEX(Sheet2!C:C,MATCH(C140,Sheet2!A:A,0))</f>
        <v>5星破甲：位置3号位副回路</v>
      </c>
      <c r="E140" s="6" t="s">
        <v>29</v>
      </c>
      <c r="F140" s="7">
        <f t="shared" si="5"/>
        <v>7</v>
      </c>
      <c r="G140" s="7">
        <v>5</v>
      </c>
      <c r="H140" s="7">
        <v>2</v>
      </c>
      <c r="I140" s="7">
        <f>INDEX(Sheet6!Q:Q,MATCH(E140,Sheet6!R:R,))</f>
        <v>1</v>
      </c>
      <c r="J140" s="9" t="str">
        <f>INDEX(Sheet5!AF:AF,MATCH($E140&amp;"-"&amp;$H140&amp;"-"&amp;VLOOKUP($G140,Sheet6!$N:$O,2,0),Sheet5!$A:$A,0))</f>
        <v>535,539</v>
      </c>
      <c r="K140" s="9" t="str">
        <f>INDEX(Sheet5!AI:AI,MATCH($E140&amp;"-"&amp;$H140&amp;"-"&amp;VLOOKUP($G140,Sheet6!$N:$O,2,0),Sheet5!$A:$A,0))</f>
        <v/>
      </c>
      <c r="L140" s="9" t="str">
        <f>INDEX(Sheet5!AN:AN,MATCH($E140&amp;"-"&amp;$H140&amp;"-"&amp;VLOOKUP($G140,Sheet6!$N:$O,2,0),Sheet5!$A:$A,0))</f>
        <v>1505,1507,1502,1505,1509</v>
      </c>
    </row>
    <row r="141" spans="1:12" ht="16.5" customHeight="1">
      <c r="A141" s="1" t="s">
        <v>28</v>
      </c>
      <c r="B141" s="2">
        <f t="shared" si="6"/>
        <v>71301</v>
      </c>
      <c r="C141" s="2">
        <f t="shared" si="7"/>
        <v>4407100</v>
      </c>
      <c r="D141" s="2" t="str">
        <f>INDEX(Sheet2!C:C,MATCH(C141,Sheet2!A:A,0))</f>
        <v>1星破甲：位置4号位副回路</v>
      </c>
      <c r="E141" s="6" t="s">
        <v>29</v>
      </c>
      <c r="F141" s="7">
        <f t="shared" si="5"/>
        <v>7</v>
      </c>
      <c r="G141" s="7">
        <v>1</v>
      </c>
      <c r="H141" s="7">
        <v>3</v>
      </c>
      <c r="I141" s="7">
        <f>INDEX(Sheet6!Q:Q,MATCH(E141,Sheet6!R:R,))</f>
        <v>1</v>
      </c>
      <c r="J141" s="9" t="str">
        <f>INDEX(Sheet5!AF:AF,MATCH($E141&amp;"-"&amp;$H141&amp;"-"&amp;VLOOKUP($G141,Sheet6!$N:$O,2,0),Sheet5!$A:$A,0))</f>
        <v>135,137</v>
      </c>
      <c r="K141" s="9" t="str">
        <f>INDEX(Sheet5!AI:AI,MATCH($E141&amp;"-"&amp;$H141&amp;"-"&amp;VLOOKUP($G141,Sheet6!$N:$O,2,0),Sheet5!$A:$A,0))</f>
        <v/>
      </c>
      <c r="L141" s="9" t="str">
        <f>INDEX(Sheet5!AN:AN,MATCH($E141&amp;"-"&amp;$H141&amp;"-"&amp;VLOOKUP($G141,Sheet6!$N:$O,2,0),Sheet5!$A:$A,0))</f>
        <v>1102,1105,1107,1102,1109</v>
      </c>
    </row>
    <row r="142" spans="1:12" ht="16.5" customHeight="1">
      <c r="A142" s="1" t="s">
        <v>28</v>
      </c>
      <c r="B142" s="2">
        <f t="shared" si="6"/>
        <v>72301</v>
      </c>
      <c r="C142" s="2">
        <f t="shared" si="7"/>
        <v>4407200</v>
      </c>
      <c r="D142" s="2" t="str">
        <f>INDEX(Sheet2!C:C,MATCH(C142,Sheet2!A:A,0))</f>
        <v>2星破甲：位置4号位副回路</v>
      </c>
      <c r="E142" s="6" t="s">
        <v>29</v>
      </c>
      <c r="F142" s="7">
        <f t="shared" si="5"/>
        <v>7</v>
      </c>
      <c r="G142" s="7">
        <v>2</v>
      </c>
      <c r="H142" s="7">
        <v>3</v>
      </c>
      <c r="I142" s="7">
        <f>INDEX(Sheet6!Q:Q,MATCH(E142,Sheet6!R:R,))</f>
        <v>1</v>
      </c>
      <c r="J142" s="9" t="str">
        <f>INDEX(Sheet5!AF:AF,MATCH($E142&amp;"-"&amp;$H142&amp;"-"&amp;VLOOKUP($G142,Sheet6!$N:$O,2,0),Sheet5!$A:$A,0))</f>
        <v>235,237</v>
      </c>
      <c r="K142" s="9" t="str">
        <f>INDEX(Sheet5!AI:AI,MATCH($E142&amp;"-"&amp;$H142&amp;"-"&amp;VLOOKUP($G142,Sheet6!$N:$O,2,0),Sheet5!$A:$A,0))</f>
        <v/>
      </c>
      <c r="L142" s="9" t="str">
        <f>INDEX(Sheet5!AN:AN,MATCH($E142&amp;"-"&amp;$H142&amp;"-"&amp;VLOOKUP($G142,Sheet6!$N:$O,2,0),Sheet5!$A:$A,0))</f>
        <v>1202,1205,1207,1202,1209</v>
      </c>
    </row>
    <row r="143" spans="1:12" ht="16.5" customHeight="1">
      <c r="A143" s="1" t="s">
        <v>28</v>
      </c>
      <c r="B143" s="2">
        <f t="shared" si="6"/>
        <v>73301</v>
      </c>
      <c r="C143" s="2">
        <f t="shared" si="7"/>
        <v>4407300</v>
      </c>
      <c r="D143" s="2" t="str">
        <f>INDEX(Sheet2!C:C,MATCH(C143,Sheet2!A:A,0))</f>
        <v>3星破甲：位置4号位副回路</v>
      </c>
      <c r="E143" s="6" t="s">
        <v>29</v>
      </c>
      <c r="F143" s="7">
        <f t="shared" si="5"/>
        <v>7</v>
      </c>
      <c r="G143" s="7">
        <v>3</v>
      </c>
      <c r="H143" s="7">
        <v>3</v>
      </c>
      <c r="I143" s="7">
        <f>INDEX(Sheet6!Q:Q,MATCH(E143,Sheet6!R:R,))</f>
        <v>1</v>
      </c>
      <c r="J143" s="9" t="str">
        <f>INDEX(Sheet5!AF:AF,MATCH($E143&amp;"-"&amp;$H143&amp;"-"&amp;VLOOKUP($G143,Sheet6!$N:$O,2,0),Sheet5!$A:$A,0))</f>
        <v>335,337</v>
      </c>
      <c r="K143" s="9" t="str">
        <f>INDEX(Sheet5!AI:AI,MATCH($E143&amp;"-"&amp;$H143&amp;"-"&amp;VLOOKUP($G143,Sheet6!$N:$O,2,0),Sheet5!$A:$A,0))</f>
        <v/>
      </c>
      <c r="L143" s="9" t="str">
        <f>INDEX(Sheet5!AN:AN,MATCH($E143&amp;"-"&amp;$H143&amp;"-"&amp;VLOOKUP($G143,Sheet6!$N:$O,2,0),Sheet5!$A:$A,0))</f>
        <v>1302,1305,1307,1302,1309</v>
      </c>
    </row>
    <row r="144" spans="1:12" ht="16.5" customHeight="1">
      <c r="A144" s="1" t="s">
        <v>28</v>
      </c>
      <c r="B144" s="2">
        <f t="shared" si="6"/>
        <v>74301</v>
      </c>
      <c r="C144" s="2">
        <f t="shared" si="7"/>
        <v>4407400</v>
      </c>
      <c r="D144" s="2" t="str">
        <f>INDEX(Sheet2!C:C,MATCH(C144,Sheet2!A:A,0))</f>
        <v>4星破甲：位置4号位副回路</v>
      </c>
      <c r="E144" s="6" t="s">
        <v>29</v>
      </c>
      <c r="F144" s="7">
        <f t="shared" si="5"/>
        <v>7</v>
      </c>
      <c r="G144" s="7">
        <v>4</v>
      </c>
      <c r="H144" s="7">
        <v>3</v>
      </c>
      <c r="I144" s="7">
        <f>INDEX(Sheet6!Q:Q,MATCH(E144,Sheet6!R:R,))</f>
        <v>1</v>
      </c>
      <c r="J144" s="9" t="str">
        <f>INDEX(Sheet5!AF:AF,MATCH($E144&amp;"-"&amp;$H144&amp;"-"&amp;VLOOKUP($G144,Sheet6!$N:$O,2,0),Sheet5!$A:$A,0))</f>
        <v>435,437</v>
      </c>
      <c r="K144" s="9" t="str">
        <f>INDEX(Sheet5!AI:AI,MATCH($E144&amp;"-"&amp;$H144&amp;"-"&amp;VLOOKUP($G144,Sheet6!$N:$O,2,0),Sheet5!$A:$A,0))</f>
        <v/>
      </c>
      <c r="L144" s="9" t="str">
        <f>INDEX(Sheet5!AN:AN,MATCH($E144&amp;"-"&amp;$H144&amp;"-"&amp;VLOOKUP($G144,Sheet6!$N:$O,2,0),Sheet5!$A:$A,0))</f>
        <v>1402,1405,1407,1402,1409</v>
      </c>
    </row>
    <row r="145" spans="1:12" ht="16.5" customHeight="1">
      <c r="A145" s="1" t="s">
        <v>28</v>
      </c>
      <c r="B145" s="2">
        <f t="shared" si="6"/>
        <v>75301</v>
      </c>
      <c r="C145" s="2">
        <f t="shared" si="7"/>
        <v>4407500</v>
      </c>
      <c r="D145" s="2" t="str">
        <f>INDEX(Sheet2!C:C,MATCH(C145,Sheet2!A:A,0))</f>
        <v>5星破甲：位置4号位副回路</v>
      </c>
      <c r="E145" s="6" t="s">
        <v>29</v>
      </c>
      <c r="F145" s="7">
        <f t="shared" si="5"/>
        <v>7</v>
      </c>
      <c r="G145" s="7">
        <v>5</v>
      </c>
      <c r="H145" s="7">
        <v>3</v>
      </c>
      <c r="I145" s="7">
        <f>INDEX(Sheet6!Q:Q,MATCH(E145,Sheet6!R:R,))</f>
        <v>1</v>
      </c>
      <c r="J145" s="9" t="str">
        <f>INDEX(Sheet5!AF:AF,MATCH($E145&amp;"-"&amp;$H145&amp;"-"&amp;VLOOKUP($G145,Sheet6!$N:$O,2,0),Sheet5!$A:$A,0))</f>
        <v>535,537</v>
      </c>
      <c r="K145" s="9" t="str">
        <f>INDEX(Sheet5!AI:AI,MATCH($E145&amp;"-"&amp;$H145&amp;"-"&amp;VLOOKUP($G145,Sheet6!$N:$O,2,0),Sheet5!$A:$A,0))</f>
        <v/>
      </c>
      <c r="L145" s="9" t="str">
        <f>INDEX(Sheet5!AN:AN,MATCH($E145&amp;"-"&amp;$H145&amp;"-"&amp;VLOOKUP($G145,Sheet6!$N:$O,2,0),Sheet5!$A:$A,0))</f>
        <v>1502,1505,1507,1502,1509</v>
      </c>
    </row>
    <row r="146" spans="1:12" ht="16.5" customHeight="1">
      <c r="A146" s="1" t="s">
        <v>28</v>
      </c>
      <c r="B146" s="2">
        <f t="shared" si="6"/>
        <v>81001</v>
      </c>
      <c r="C146" s="2">
        <f t="shared" si="7"/>
        <v>4108100</v>
      </c>
      <c r="D146" s="2" t="str">
        <f>INDEX(Sheet2!C:C,MATCH(C146,Sheet2!A:A,0))</f>
        <v>1星主核：坚韧主回路</v>
      </c>
      <c r="E146" s="6" t="s">
        <v>29</v>
      </c>
      <c r="F146" s="7">
        <f t="shared" si="5"/>
        <v>8</v>
      </c>
      <c r="G146" s="7">
        <v>1</v>
      </c>
      <c r="H146" s="7">
        <v>0</v>
      </c>
      <c r="I146" s="7">
        <f>INDEX(Sheet6!Q:Q,MATCH(E146,Sheet6!R:R,))</f>
        <v>1</v>
      </c>
      <c r="J146" s="9" t="str">
        <f>INDEX(Sheet5!AF:AF,MATCH($E146&amp;"-"&amp;$H146&amp;"-"&amp;VLOOKUP($G146,Sheet6!$N:$O,2,0),Sheet5!$A:$A,0))</f>
        <v>105,102</v>
      </c>
      <c r="K146" s="9" t="str">
        <f>INDEX(Sheet5!AI:AI,MATCH($E146&amp;"-"&amp;$H146&amp;"-"&amp;VLOOKUP($G146,Sheet6!$N:$O,2,0),Sheet5!$A:$A,0))</f>
        <v/>
      </c>
      <c r="L146" s="9" t="str">
        <f>INDEX(Sheet5!AN:AN,MATCH($E146&amp;"-"&amp;$H146&amp;"-"&amp;VLOOKUP($G146,Sheet6!$N:$O,2,0),Sheet5!$A:$A,0))</f>
        <v>1102,1105,1107,1102,1109</v>
      </c>
    </row>
    <row r="147" spans="1:12" ht="16.5" customHeight="1">
      <c r="A147" s="1" t="s">
        <v>28</v>
      </c>
      <c r="B147" s="2">
        <f t="shared" si="6"/>
        <v>82001</v>
      </c>
      <c r="C147" s="2">
        <f t="shared" si="7"/>
        <v>4108200</v>
      </c>
      <c r="D147" s="2" t="str">
        <f>INDEX(Sheet2!C:C,MATCH(C147,Sheet2!A:A,0))</f>
        <v>2星主核：坚韧主回路</v>
      </c>
      <c r="E147" s="6" t="s">
        <v>29</v>
      </c>
      <c r="F147" s="7">
        <f t="shared" si="5"/>
        <v>8</v>
      </c>
      <c r="G147" s="7">
        <v>2</v>
      </c>
      <c r="H147" s="7">
        <v>0</v>
      </c>
      <c r="I147" s="7">
        <f>INDEX(Sheet6!Q:Q,MATCH(E147,Sheet6!R:R,))</f>
        <v>1</v>
      </c>
      <c r="J147" s="9" t="str">
        <f>INDEX(Sheet5!AF:AF,MATCH($E147&amp;"-"&amp;$H147&amp;"-"&amp;VLOOKUP($G147,Sheet6!$N:$O,2,0),Sheet5!$A:$A,0))</f>
        <v>205,202</v>
      </c>
      <c r="K147" s="9" t="str">
        <f>INDEX(Sheet5!AI:AI,MATCH($E147&amp;"-"&amp;$H147&amp;"-"&amp;VLOOKUP($G147,Sheet6!$N:$O,2,0),Sheet5!$A:$A,0))</f>
        <v/>
      </c>
      <c r="L147" s="9" t="str">
        <f>INDEX(Sheet5!AN:AN,MATCH($E147&amp;"-"&amp;$H147&amp;"-"&amp;VLOOKUP($G147,Sheet6!$N:$O,2,0),Sheet5!$A:$A,0))</f>
        <v>1202,1205,1207,1202,1209</v>
      </c>
    </row>
    <row r="148" spans="1:12" ht="16.5" customHeight="1">
      <c r="A148" s="1" t="s">
        <v>28</v>
      </c>
      <c r="B148" s="2">
        <f t="shared" si="6"/>
        <v>83001</v>
      </c>
      <c r="C148" s="2">
        <f t="shared" si="7"/>
        <v>4108300</v>
      </c>
      <c r="D148" s="2" t="str">
        <f>INDEX(Sheet2!C:C,MATCH(C148,Sheet2!A:A,0))</f>
        <v>3星主核：坚韧主回路</v>
      </c>
      <c r="E148" s="6" t="s">
        <v>29</v>
      </c>
      <c r="F148" s="7">
        <f t="shared" si="5"/>
        <v>8</v>
      </c>
      <c r="G148" s="7">
        <v>3</v>
      </c>
      <c r="H148" s="7">
        <v>0</v>
      </c>
      <c r="I148" s="7">
        <f>INDEX(Sheet6!Q:Q,MATCH(E148,Sheet6!R:R,))</f>
        <v>1</v>
      </c>
      <c r="J148" s="9" t="str">
        <f>INDEX(Sheet5!AF:AF,MATCH($E148&amp;"-"&amp;$H148&amp;"-"&amp;VLOOKUP($G148,Sheet6!$N:$O,2,0),Sheet5!$A:$A,0))</f>
        <v>305,302</v>
      </c>
      <c r="K148" s="9" t="str">
        <f>INDEX(Sheet5!AI:AI,MATCH($E148&amp;"-"&amp;$H148&amp;"-"&amp;VLOOKUP($G148,Sheet6!$N:$O,2,0),Sheet5!$A:$A,0))</f>
        <v/>
      </c>
      <c r="L148" s="9" t="str">
        <f>INDEX(Sheet5!AN:AN,MATCH($E148&amp;"-"&amp;$H148&amp;"-"&amp;VLOOKUP($G148,Sheet6!$N:$O,2,0),Sheet5!$A:$A,0))</f>
        <v>1302,1305,1307,1302,1309</v>
      </c>
    </row>
    <row r="149" spans="1:12" ht="16.5" customHeight="1">
      <c r="A149" s="1" t="s">
        <v>28</v>
      </c>
      <c r="B149" s="2">
        <f t="shared" si="6"/>
        <v>84001</v>
      </c>
      <c r="C149" s="2">
        <f t="shared" si="7"/>
        <v>4108400</v>
      </c>
      <c r="D149" s="2" t="str">
        <f>INDEX(Sheet2!C:C,MATCH(C149,Sheet2!A:A,0))</f>
        <v>4星主核：坚韧主回路</v>
      </c>
      <c r="E149" s="6" t="s">
        <v>29</v>
      </c>
      <c r="F149" s="7">
        <f t="shared" si="5"/>
        <v>8</v>
      </c>
      <c r="G149" s="7">
        <v>4</v>
      </c>
      <c r="H149" s="7">
        <v>0</v>
      </c>
      <c r="I149" s="7">
        <f>INDEX(Sheet6!Q:Q,MATCH(E149,Sheet6!R:R,))</f>
        <v>1</v>
      </c>
      <c r="J149" s="9" t="str">
        <f>INDEX(Sheet5!AF:AF,MATCH($E149&amp;"-"&amp;$H149&amp;"-"&amp;VLOOKUP($G149,Sheet6!$N:$O,2,0),Sheet5!$A:$A,0))</f>
        <v>405,402</v>
      </c>
      <c r="K149" s="9" t="str">
        <f>INDEX(Sheet5!AI:AI,MATCH($E149&amp;"-"&amp;$H149&amp;"-"&amp;VLOOKUP($G149,Sheet6!$N:$O,2,0),Sheet5!$A:$A,0))</f>
        <v/>
      </c>
      <c r="L149" s="9" t="str">
        <f>INDEX(Sheet5!AN:AN,MATCH($E149&amp;"-"&amp;$H149&amp;"-"&amp;VLOOKUP($G149,Sheet6!$N:$O,2,0),Sheet5!$A:$A,0))</f>
        <v>1402,1405,1407,1402,1409</v>
      </c>
    </row>
    <row r="150" spans="1:12" ht="16.5" customHeight="1">
      <c r="A150" s="1" t="s">
        <v>28</v>
      </c>
      <c r="B150" s="2">
        <f t="shared" si="6"/>
        <v>85001</v>
      </c>
      <c r="C150" s="2">
        <f t="shared" si="7"/>
        <v>4108500</v>
      </c>
      <c r="D150" s="2" t="str">
        <f>INDEX(Sheet2!C:C,MATCH(C150,Sheet2!A:A,0))</f>
        <v>5星主核：坚韧主回路</v>
      </c>
      <c r="E150" s="6" t="s">
        <v>29</v>
      </c>
      <c r="F150" s="7">
        <f t="shared" si="5"/>
        <v>8</v>
      </c>
      <c r="G150" s="7">
        <v>5</v>
      </c>
      <c r="H150" s="7">
        <v>0</v>
      </c>
      <c r="I150" s="7">
        <f>INDEX(Sheet6!Q:Q,MATCH(E150,Sheet6!R:R,))</f>
        <v>1</v>
      </c>
      <c r="J150" s="9" t="str">
        <f>INDEX(Sheet5!AF:AF,MATCH($E150&amp;"-"&amp;$H150&amp;"-"&amp;VLOOKUP($G150,Sheet6!$N:$O,2,0),Sheet5!$A:$A,0))</f>
        <v>505,502</v>
      </c>
      <c r="K150" s="9" t="str">
        <f>INDEX(Sheet5!AI:AI,MATCH($E150&amp;"-"&amp;$H150&amp;"-"&amp;VLOOKUP($G150,Sheet6!$N:$O,2,0),Sheet5!$A:$A,0))</f>
        <v/>
      </c>
      <c r="L150" s="9" t="str">
        <f>INDEX(Sheet5!AN:AN,MATCH($E150&amp;"-"&amp;$H150&amp;"-"&amp;VLOOKUP($G150,Sheet6!$N:$O,2,0),Sheet5!$A:$A,0))</f>
        <v>1502,1505,1507,1502,1509</v>
      </c>
    </row>
    <row r="151" spans="1:12" ht="16.5" customHeight="1">
      <c r="A151" s="1" t="s">
        <v>28</v>
      </c>
      <c r="B151" s="2">
        <f t="shared" si="6"/>
        <v>81101</v>
      </c>
      <c r="C151" s="2">
        <f t="shared" si="7"/>
        <v>4208100</v>
      </c>
      <c r="D151" s="2" t="str">
        <f>INDEX(Sheet2!C:C,MATCH(C151,Sheet2!A:A,0))</f>
        <v>1星坚韧：位置2号位副回路</v>
      </c>
      <c r="E151" s="6" t="s">
        <v>29</v>
      </c>
      <c r="F151" s="7">
        <f t="shared" si="5"/>
        <v>8</v>
      </c>
      <c r="G151" s="7">
        <v>1</v>
      </c>
      <c r="H151" s="7">
        <v>1</v>
      </c>
      <c r="I151" s="7">
        <f>INDEX(Sheet6!Q:Q,MATCH(E151,Sheet6!R:R,))</f>
        <v>1</v>
      </c>
      <c r="J151" s="9" t="str">
        <f>INDEX(Sheet5!AF:AF,MATCH($E151&amp;"-"&amp;$H151&amp;"-"&amp;VLOOKUP($G151,Sheet6!$N:$O,2,0),Sheet5!$A:$A,0))</f>
        <v>132,137</v>
      </c>
      <c r="K151" s="9" t="str">
        <f>INDEX(Sheet5!AI:AI,MATCH($E151&amp;"-"&amp;$H151&amp;"-"&amp;VLOOKUP($G151,Sheet6!$N:$O,2,0),Sheet5!$A:$A,0))</f>
        <v/>
      </c>
      <c r="L151" s="9" t="str">
        <f>INDEX(Sheet5!AN:AN,MATCH($E151&amp;"-"&amp;$H151&amp;"-"&amp;VLOOKUP($G151,Sheet6!$N:$O,2,0),Sheet5!$A:$A,0))</f>
        <v>1107,1102,1105,1107,1109</v>
      </c>
    </row>
    <row r="152" spans="1:12" ht="16.5" customHeight="1">
      <c r="A152" s="1" t="s">
        <v>28</v>
      </c>
      <c r="B152" s="2">
        <f t="shared" si="6"/>
        <v>82101</v>
      </c>
      <c r="C152" s="2">
        <f t="shared" si="7"/>
        <v>4208200</v>
      </c>
      <c r="D152" s="2" t="str">
        <f>INDEX(Sheet2!C:C,MATCH(C152,Sheet2!A:A,0))</f>
        <v>2星坚韧：位置2号位副回路</v>
      </c>
      <c r="E152" s="6" t="s">
        <v>29</v>
      </c>
      <c r="F152" s="7">
        <f t="shared" si="5"/>
        <v>8</v>
      </c>
      <c r="G152" s="7">
        <v>2</v>
      </c>
      <c r="H152" s="7">
        <v>1</v>
      </c>
      <c r="I152" s="7">
        <f>INDEX(Sheet6!Q:Q,MATCH(E152,Sheet6!R:R,))</f>
        <v>1</v>
      </c>
      <c r="J152" s="9" t="str">
        <f>INDEX(Sheet5!AF:AF,MATCH($E152&amp;"-"&amp;$H152&amp;"-"&amp;VLOOKUP($G152,Sheet6!$N:$O,2,0),Sheet5!$A:$A,0))</f>
        <v>232,237</v>
      </c>
      <c r="K152" s="9" t="str">
        <f>INDEX(Sheet5!AI:AI,MATCH($E152&amp;"-"&amp;$H152&amp;"-"&amp;VLOOKUP($G152,Sheet6!$N:$O,2,0),Sheet5!$A:$A,0))</f>
        <v/>
      </c>
      <c r="L152" s="9" t="str">
        <f>INDEX(Sheet5!AN:AN,MATCH($E152&amp;"-"&amp;$H152&amp;"-"&amp;VLOOKUP($G152,Sheet6!$N:$O,2,0),Sheet5!$A:$A,0))</f>
        <v>1207,1202,1205,1207,1209</v>
      </c>
    </row>
    <row r="153" spans="1:12" ht="16.5" customHeight="1">
      <c r="A153" s="1" t="s">
        <v>28</v>
      </c>
      <c r="B153" s="2">
        <f t="shared" si="6"/>
        <v>83101</v>
      </c>
      <c r="C153" s="2">
        <f t="shared" si="7"/>
        <v>4208300</v>
      </c>
      <c r="D153" s="2" t="str">
        <f>INDEX(Sheet2!C:C,MATCH(C153,Sheet2!A:A,0))</f>
        <v>3星坚韧：位置2号位副回路</v>
      </c>
      <c r="E153" s="6" t="s">
        <v>29</v>
      </c>
      <c r="F153" s="7">
        <f t="shared" si="5"/>
        <v>8</v>
      </c>
      <c r="G153" s="7">
        <v>3</v>
      </c>
      <c r="H153" s="7">
        <v>1</v>
      </c>
      <c r="I153" s="7">
        <f>INDEX(Sheet6!Q:Q,MATCH(E153,Sheet6!R:R,))</f>
        <v>1</v>
      </c>
      <c r="J153" s="9" t="str">
        <f>INDEX(Sheet5!AF:AF,MATCH($E153&amp;"-"&amp;$H153&amp;"-"&amp;VLOOKUP($G153,Sheet6!$N:$O,2,0),Sheet5!$A:$A,0))</f>
        <v>332,337</v>
      </c>
      <c r="K153" s="9" t="str">
        <f>INDEX(Sheet5!AI:AI,MATCH($E153&amp;"-"&amp;$H153&amp;"-"&amp;VLOOKUP($G153,Sheet6!$N:$O,2,0),Sheet5!$A:$A,0))</f>
        <v/>
      </c>
      <c r="L153" s="9" t="str">
        <f>INDEX(Sheet5!AN:AN,MATCH($E153&amp;"-"&amp;$H153&amp;"-"&amp;VLOOKUP($G153,Sheet6!$N:$O,2,0),Sheet5!$A:$A,0))</f>
        <v>1307,1302,1305,1307,1309</v>
      </c>
    </row>
    <row r="154" spans="1:12" ht="16.5" customHeight="1">
      <c r="A154" s="1" t="s">
        <v>28</v>
      </c>
      <c r="B154" s="2">
        <f t="shared" si="6"/>
        <v>84101</v>
      </c>
      <c r="C154" s="2">
        <f t="shared" si="7"/>
        <v>4208400</v>
      </c>
      <c r="D154" s="2" t="str">
        <f>INDEX(Sheet2!C:C,MATCH(C154,Sheet2!A:A,0))</f>
        <v>4星坚韧：位置2号位副回路</v>
      </c>
      <c r="E154" s="6" t="s">
        <v>29</v>
      </c>
      <c r="F154" s="7">
        <f t="shared" ref="F154:F217" si="8">F134+1</f>
        <v>8</v>
      </c>
      <c r="G154" s="7">
        <v>4</v>
      </c>
      <c r="H154" s="7">
        <v>1</v>
      </c>
      <c r="I154" s="7">
        <f>INDEX(Sheet6!Q:Q,MATCH(E154,Sheet6!R:R,))</f>
        <v>1</v>
      </c>
      <c r="J154" s="9" t="str">
        <f>INDEX(Sheet5!AF:AF,MATCH($E154&amp;"-"&amp;$H154&amp;"-"&amp;VLOOKUP($G154,Sheet6!$N:$O,2,0),Sheet5!$A:$A,0))</f>
        <v>432,437</v>
      </c>
      <c r="K154" s="9" t="str">
        <f>INDEX(Sheet5!AI:AI,MATCH($E154&amp;"-"&amp;$H154&amp;"-"&amp;VLOOKUP($G154,Sheet6!$N:$O,2,0),Sheet5!$A:$A,0))</f>
        <v/>
      </c>
      <c r="L154" s="9" t="str">
        <f>INDEX(Sheet5!AN:AN,MATCH($E154&amp;"-"&amp;$H154&amp;"-"&amp;VLOOKUP($G154,Sheet6!$N:$O,2,0),Sheet5!$A:$A,0))</f>
        <v>1407,1402,1405,1407,1409</v>
      </c>
    </row>
    <row r="155" spans="1:12" ht="16.5" customHeight="1">
      <c r="A155" s="1" t="s">
        <v>28</v>
      </c>
      <c r="B155" s="2">
        <f t="shared" si="6"/>
        <v>85101</v>
      </c>
      <c r="C155" s="2">
        <f t="shared" si="7"/>
        <v>4208500</v>
      </c>
      <c r="D155" s="2" t="str">
        <f>INDEX(Sheet2!C:C,MATCH(C155,Sheet2!A:A,0))</f>
        <v>5星坚韧：位置2号位副回路</v>
      </c>
      <c r="E155" s="6" t="s">
        <v>29</v>
      </c>
      <c r="F155" s="7">
        <f t="shared" si="8"/>
        <v>8</v>
      </c>
      <c r="G155" s="7">
        <v>5</v>
      </c>
      <c r="H155" s="7">
        <v>1</v>
      </c>
      <c r="I155" s="7">
        <f>INDEX(Sheet6!Q:Q,MATCH(E155,Sheet6!R:R,))</f>
        <v>1</v>
      </c>
      <c r="J155" s="9" t="str">
        <f>INDEX(Sheet5!AF:AF,MATCH($E155&amp;"-"&amp;$H155&amp;"-"&amp;VLOOKUP($G155,Sheet6!$N:$O,2,0),Sheet5!$A:$A,0))</f>
        <v>532,537</v>
      </c>
      <c r="K155" s="9" t="str">
        <f>INDEX(Sheet5!AI:AI,MATCH($E155&amp;"-"&amp;$H155&amp;"-"&amp;VLOOKUP($G155,Sheet6!$N:$O,2,0),Sheet5!$A:$A,0))</f>
        <v/>
      </c>
      <c r="L155" s="9" t="str">
        <f>INDEX(Sheet5!AN:AN,MATCH($E155&amp;"-"&amp;$H155&amp;"-"&amp;VLOOKUP($G155,Sheet6!$N:$O,2,0),Sheet5!$A:$A,0))</f>
        <v>1507,1502,1505,1507,1509</v>
      </c>
    </row>
    <row r="156" spans="1:12" ht="16.5" customHeight="1">
      <c r="A156" s="1" t="s">
        <v>28</v>
      </c>
      <c r="B156" s="2">
        <f t="shared" si="6"/>
        <v>81201</v>
      </c>
      <c r="C156" s="2">
        <f t="shared" si="7"/>
        <v>4308100</v>
      </c>
      <c r="D156" s="2" t="str">
        <f>INDEX(Sheet2!C:C,MATCH(C156,Sheet2!A:A,0))</f>
        <v>1星坚韧：位置3号位副回路</v>
      </c>
      <c r="E156" s="6" t="s">
        <v>29</v>
      </c>
      <c r="F156" s="7">
        <f t="shared" si="8"/>
        <v>8</v>
      </c>
      <c r="G156" s="7">
        <v>1</v>
      </c>
      <c r="H156" s="7">
        <v>2</v>
      </c>
      <c r="I156" s="7">
        <f>INDEX(Sheet6!Q:Q,MATCH(E156,Sheet6!R:R,))</f>
        <v>1</v>
      </c>
      <c r="J156" s="9" t="str">
        <f>INDEX(Sheet5!AF:AF,MATCH($E156&amp;"-"&amp;$H156&amp;"-"&amp;VLOOKUP($G156,Sheet6!$N:$O,2,0),Sheet5!$A:$A,0))</f>
        <v>135,139</v>
      </c>
      <c r="K156" s="9" t="str">
        <f>INDEX(Sheet5!AI:AI,MATCH($E156&amp;"-"&amp;$H156&amp;"-"&amp;VLOOKUP($G156,Sheet6!$N:$O,2,0),Sheet5!$A:$A,0))</f>
        <v/>
      </c>
      <c r="L156" s="9" t="str">
        <f>INDEX(Sheet5!AN:AN,MATCH($E156&amp;"-"&amp;$H156&amp;"-"&amp;VLOOKUP($G156,Sheet6!$N:$O,2,0),Sheet5!$A:$A,0))</f>
        <v>1105,1107,1102,1105,1109</v>
      </c>
    </row>
    <row r="157" spans="1:12" ht="16.5" customHeight="1">
      <c r="A157" s="1" t="s">
        <v>28</v>
      </c>
      <c r="B157" s="2">
        <f t="shared" si="6"/>
        <v>82201</v>
      </c>
      <c r="C157" s="2">
        <f t="shared" si="7"/>
        <v>4308200</v>
      </c>
      <c r="D157" s="2" t="str">
        <f>INDEX(Sheet2!C:C,MATCH(C157,Sheet2!A:A,0))</f>
        <v>2星坚韧：位置3号位副回路</v>
      </c>
      <c r="E157" s="6" t="s">
        <v>29</v>
      </c>
      <c r="F157" s="7">
        <f t="shared" si="8"/>
        <v>8</v>
      </c>
      <c r="G157" s="7">
        <v>2</v>
      </c>
      <c r="H157" s="7">
        <v>2</v>
      </c>
      <c r="I157" s="7">
        <f>INDEX(Sheet6!Q:Q,MATCH(E157,Sheet6!R:R,))</f>
        <v>1</v>
      </c>
      <c r="J157" s="9" t="str">
        <f>INDEX(Sheet5!AF:AF,MATCH($E157&amp;"-"&amp;$H157&amp;"-"&amp;VLOOKUP($G157,Sheet6!$N:$O,2,0),Sheet5!$A:$A,0))</f>
        <v>235,239</v>
      </c>
      <c r="K157" s="9" t="str">
        <f>INDEX(Sheet5!AI:AI,MATCH($E157&amp;"-"&amp;$H157&amp;"-"&amp;VLOOKUP($G157,Sheet6!$N:$O,2,0),Sheet5!$A:$A,0))</f>
        <v/>
      </c>
      <c r="L157" s="9" t="str">
        <f>INDEX(Sheet5!AN:AN,MATCH($E157&amp;"-"&amp;$H157&amp;"-"&amp;VLOOKUP($G157,Sheet6!$N:$O,2,0),Sheet5!$A:$A,0))</f>
        <v>1205,1207,1202,1205,1209</v>
      </c>
    </row>
    <row r="158" spans="1:12" ht="16.5" customHeight="1">
      <c r="A158" s="1" t="s">
        <v>28</v>
      </c>
      <c r="B158" s="2">
        <f t="shared" si="6"/>
        <v>83201</v>
      </c>
      <c r="C158" s="2">
        <f t="shared" si="7"/>
        <v>4308300</v>
      </c>
      <c r="D158" s="2" t="str">
        <f>INDEX(Sheet2!C:C,MATCH(C158,Sheet2!A:A,0))</f>
        <v>3星坚韧：位置3号位副回路</v>
      </c>
      <c r="E158" s="6" t="s">
        <v>29</v>
      </c>
      <c r="F158" s="7">
        <f t="shared" si="8"/>
        <v>8</v>
      </c>
      <c r="G158" s="7">
        <v>3</v>
      </c>
      <c r="H158" s="7">
        <v>2</v>
      </c>
      <c r="I158" s="7">
        <f>INDEX(Sheet6!Q:Q,MATCH(E158,Sheet6!R:R,))</f>
        <v>1</v>
      </c>
      <c r="J158" s="9" t="str">
        <f>INDEX(Sheet5!AF:AF,MATCH($E158&amp;"-"&amp;$H158&amp;"-"&amp;VLOOKUP($G158,Sheet6!$N:$O,2,0),Sheet5!$A:$A,0))</f>
        <v>335,339</v>
      </c>
      <c r="K158" s="9" t="str">
        <f>INDEX(Sheet5!AI:AI,MATCH($E158&amp;"-"&amp;$H158&amp;"-"&amp;VLOOKUP($G158,Sheet6!$N:$O,2,0),Sheet5!$A:$A,0))</f>
        <v/>
      </c>
      <c r="L158" s="9" t="str">
        <f>INDEX(Sheet5!AN:AN,MATCH($E158&amp;"-"&amp;$H158&amp;"-"&amp;VLOOKUP($G158,Sheet6!$N:$O,2,0),Sheet5!$A:$A,0))</f>
        <v>1305,1307,1302,1305,1309</v>
      </c>
    </row>
    <row r="159" spans="1:12" ht="16.5" customHeight="1">
      <c r="A159" s="1" t="s">
        <v>28</v>
      </c>
      <c r="B159" s="2">
        <f t="shared" si="6"/>
        <v>84201</v>
      </c>
      <c r="C159" s="2">
        <f t="shared" si="7"/>
        <v>4308400</v>
      </c>
      <c r="D159" s="2" t="str">
        <f>INDEX(Sheet2!C:C,MATCH(C159,Sheet2!A:A,0))</f>
        <v>4星坚韧：位置3号位副回路</v>
      </c>
      <c r="E159" s="6" t="s">
        <v>29</v>
      </c>
      <c r="F159" s="7">
        <f t="shared" si="8"/>
        <v>8</v>
      </c>
      <c r="G159" s="7">
        <v>4</v>
      </c>
      <c r="H159" s="7">
        <v>2</v>
      </c>
      <c r="I159" s="7">
        <f>INDEX(Sheet6!Q:Q,MATCH(E159,Sheet6!R:R,))</f>
        <v>1</v>
      </c>
      <c r="J159" s="9" t="str">
        <f>INDEX(Sheet5!AF:AF,MATCH($E159&amp;"-"&amp;$H159&amp;"-"&amp;VLOOKUP($G159,Sheet6!$N:$O,2,0),Sheet5!$A:$A,0))</f>
        <v>435,439</v>
      </c>
      <c r="K159" s="9" t="str">
        <f>INDEX(Sheet5!AI:AI,MATCH($E159&amp;"-"&amp;$H159&amp;"-"&amp;VLOOKUP($G159,Sheet6!$N:$O,2,0),Sheet5!$A:$A,0))</f>
        <v/>
      </c>
      <c r="L159" s="9" t="str">
        <f>INDEX(Sheet5!AN:AN,MATCH($E159&amp;"-"&amp;$H159&amp;"-"&amp;VLOOKUP($G159,Sheet6!$N:$O,2,0),Sheet5!$A:$A,0))</f>
        <v>1405,1407,1402,1405,1409</v>
      </c>
    </row>
    <row r="160" spans="1:12" ht="16.5" customHeight="1">
      <c r="A160" s="1" t="s">
        <v>28</v>
      </c>
      <c r="B160" s="2">
        <f t="shared" si="6"/>
        <v>85201</v>
      </c>
      <c r="C160" s="2">
        <f t="shared" si="7"/>
        <v>4308500</v>
      </c>
      <c r="D160" s="2" t="str">
        <f>INDEX(Sheet2!C:C,MATCH(C160,Sheet2!A:A,0))</f>
        <v>5星坚韧：位置3号位副回路</v>
      </c>
      <c r="E160" s="6" t="s">
        <v>29</v>
      </c>
      <c r="F160" s="7">
        <f t="shared" si="8"/>
        <v>8</v>
      </c>
      <c r="G160" s="7">
        <v>5</v>
      </c>
      <c r="H160" s="7">
        <v>2</v>
      </c>
      <c r="I160" s="7">
        <f>INDEX(Sheet6!Q:Q,MATCH(E160,Sheet6!R:R,))</f>
        <v>1</v>
      </c>
      <c r="J160" s="9" t="str">
        <f>INDEX(Sheet5!AF:AF,MATCH($E160&amp;"-"&amp;$H160&amp;"-"&amp;VLOOKUP($G160,Sheet6!$N:$O,2,0),Sheet5!$A:$A,0))</f>
        <v>535,539</v>
      </c>
      <c r="K160" s="9" t="str">
        <f>INDEX(Sheet5!AI:AI,MATCH($E160&amp;"-"&amp;$H160&amp;"-"&amp;VLOOKUP($G160,Sheet6!$N:$O,2,0),Sheet5!$A:$A,0))</f>
        <v/>
      </c>
      <c r="L160" s="9" t="str">
        <f>INDEX(Sheet5!AN:AN,MATCH($E160&amp;"-"&amp;$H160&amp;"-"&amp;VLOOKUP($G160,Sheet6!$N:$O,2,0),Sheet5!$A:$A,0))</f>
        <v>1505,1507,1502,1505,1509</v>
      </c>
    </row>
    <row r="161" spans="1:12" ht="16.5" customHeight="1">
      <c r="A161" s="1" t="s">
        <v>28</v>
      </c>
      <c r="B161" s="2">
        <f t="shared" si="6"/>
        <v>81301</v>
      </c>
      <c r="C161" s="2">
        <f t="shared" si="7"/>
        <v>4408100</v>
      </c>
      <c r="D161" s="2" t="str">
        <f>INDEX(Sheet2!C:C,MATCH(C161,Sheet2!A:A,0))</f>
        <v>1星坚韧：位置4号位副回路</v>
      </c>
      <c r="E161" s="6" t="s">
        <v>29</v>
      </c>
      <c r="F161" s="7">
        <f t="shared" si="8"/>
        <v>8</v>
      </c>
      <c r="G161" s="7">
        <v>1</v>
      </c>
      <c r="H161" s="7">
        <v>3</v>
      </c>
      <c r="I161" s="7">
        <f>INDEX(Sheet6!Q:Q,MATCH(E161,Sheet6!R:R,))</f>
        <v>1</v>
      </c>
      <c r="J161" s="9" t="str">
        <f>INDEX(Sheet5!AF:AF,MATCH($E161&amp;"-"&amp;$H161&amp;"-"&amp;VLOOKUP($G161,Sheet6!$N:$O,2,0),Sheet5!$A:$A,0))</f>
        <v>135,137</v>
      </c>
      <c r="K161" s="9" t="str">
        <f>INDEX(Sheet5!AI:AI,MATCH($E161&amp;"-"&amp;$H161&amp;"-"&amp;VLOOKUP($G161,Sheet6!$N:$O,2,0),Sheet5!$A:$A,0))</f>
        <v/>
      </c>
      <c r="L161" s="9" t="str">
        <f>INDEX(Sheet5!AN:AN,MATCH($E161&amp;"-"&amp;$H161&amp;"-"&amp;VLOOKUP($G161,Sheet6!$N:$O,2,0),Sheet5!$A:$A,0))</f>
        <v>1102,1105,1107,1102,1109</v>
      </c>
    </row>
    <row r="162" spans="1:12" ht="16.5" customHeight="1">
      <c r="A162" s="1" t="s">
        <v>28</v>
      </c>
      <c r="B162" s="2">
        <f t="shared" si="6"/>
        <v>82301</v>
      </c>
      <c r="C162" s="2">
        <f t="shared" si="7"/>
        <v>4408200</v>
      </c>
      <c r="D162" s="2" t="str">
        <f>INDEX(Sheet2!C:C,MATCH(C162,Sheet2!A:A,0))</f>
        <v>2星坚韧：位置4号位副回路</v>
      </c>
      <c r="E162" s="6" t="s">
        <v>29</v>
      </c>
      <c r="F162" s="7">
        <f t="shared" si="8"/>
        <v>8</v>
      </c>
      <c r="G162" s="7">
        <v>2</v>
      </c>
      <c r="H162" s="7">
        <v>3</v>
      </c>
      <c r="I162" s="7">
        <f>INDEX(Sheet6!Q:Q,MATCH(E162,Sheet6!R:R,))</f>
        <v>1</v>
      </c>
      <c r="J162" s="9" t="str">
        <f>INDEX(Sheet5!AF:AF,MATCH($E162&amp;"-"&amp;$H162&amp;"-"&amp;VLOOKUP($G162,Sheet6!$N:$O,2,0),Sheet5!$A:$A,0))</f>
        <v>235,237</v>
      </c>
      <c r="K162" s="9" t="str">
        <f>INDEX(Sheet5!AI:AI,MATCH($E162&amp;"-"&amp;$H162&amp;"-"&amp;VLOOKUP($G162,Sheet6!$N:$O,2,0),Sheet5!$A:$A,0))</f>
        <v/>
      </c>
      <c r="L162" s="9" t="str">
        <f>INDEX(Sheet5!AN:AN,MATCH($E162&amp;"-"&amp;$H162&amp;"-"&amp;VLOOKUP($G162,Sheet6!$N:$O,2,0),Sheet5!$A:$A,0))</f>
        <v>1202,1205,1207,1202,1209</v>
      </c>
    </row>
    <row r="163" spans="1:12" ht="16.5" customHeight="1">
      <c r="A163" s="1" t="s">
        <v>28</v>
      </c>
      <c r="B163" s="2">
        <f t="shared" si="6"/>
        <v>83301</v>
      </c>
      <c r="C163" s="2">
        <f t="shared" si="7"/>
        <v>4408300</v>
      </c>
      <c r="D163" s="2" t="str">
        <f>INDEX(Sheet2!C:C,MATCH(C163,Sheet2!A:A,0))</f>
        <v>3星坚韧：位置4号位副回路</v>
      </c>
      <c r="E163" s="6" t="s">
        <v>29</v>
      </c>
      <c r="F163" s="7">
        <f t="shared" si="8"/>
        <v>8</v>
      </c>
      <c r="G163" s="7">
        <v>3</v>
      </c>
      <c r="H163" s="7">
        <v>3</v>
      </c>
      <c r="I163" s="7">
        <f>INDEX(Sheet6!Q:Q,MATCH(E163,Sheet6!R:R,))</f>
        <v>1</v>
      </c>
      <c r="J163" s="9" t="str">
        <f>INDEX(Sheet5!AF:AF,MATCH($E163&amp;"-"&amp;$H163&amp;"-"&amp;VLOOKUP($G163,Sheet6!$N:$O,2,0),Sheet5!$A:$A,0))</f>
        <v>335,337</v>
      </c>
      <c r="K163" s="9" t="str">
        <f>INDEX(Sheet5!AI:AI,MATCH($E163&amp;"-"&amp;$H163&amp;"-"&amp;VLOOKUP($G163,Sheet6!$N:$O,2,0),Sheet5!$A:$A,0))</f>
        <v/>
      </c>
      <c r="L163" s="9" t="str">
        <f>INDEX(Sheet5!AN:AN,MATCH($E163&amp;"-"&amp;$H163&amp;"-"&amp;VLOOKUP($G163,Sheet6!$N:$O,2,0),Sheet5!$A:$A,0))</f>
        <v>1302,1305,1307,1302,1309</v>
      </c>
    </row>
    <row r="164" spans="1:12" ht="16.5" customHeight="1">
      <c r="A164" s="1" t="s">
        <v>28</v>
      </c>
      <c r="B164" s="2">
        <f t="shared" si="6"/>
        <v>84301</v>
      </c>
      <c r="C164" s="2">
        <f t="shared" si="7"/>
        <v>4408400</v>
      </c>
      <c r="D164" s="2" t="str">
        <f>INDEX(Sheet2!C:C,MATCH(C164,Sheet2!A:A,0))</f>
        <v>4星坚韧：位置4号位副回路</v>
      </c>
      <c r="E164" s="6" t="s">
        <v>29</v>
      </c>
      <c r="F164" s="7">
        <f t="shared" si="8"/>
        <v>8</v>
      </c>
      <c r="G164" s="7">
        <v>4</v>
      </c>
      <c r="H164" s="7">
        <v>3</v>
      </c>
      <c r="I164" s="7">
        <f>INDEX(Sheet6!Q:Q,MATCH(E164,Sheet6!R:R,))</f>
        <v>1</v>
      </c>
      <c r="J164" s="9" t="str">
        <f>INDEX(Sheet5!AF:AF,MATCH($E164&amp;"-"&amp;$H164&amp;"-"&amp;VLOOKUP($G164,Sheet6!$N:$O,2,0),Sheet5!$A:$A,0))</f>
        <v>435,437</v>
      </c>
      <c r="K164" s="9" t="str">
        <f>INDEX(Sheet5!AI:AI,MATCH($E164&amp;"-"&amp;$H164&amp;"-"&amp;VLOOKUP($G164,Sheet6!$N:$O,2,0),Sheet5!$A:$A,0))</f>
        <v/>
      </c>
      <c r="L164" s="9" t="str">
        <f>INDEX(Sheet5!AN:AN,MATCH($E164&amp;"-"&amp;$H164&amp;"-"&amp;VLOOKUP($G164,Sheet6!$N:$O,2,0),Sheet5!$A:$A,0))</f>
        <v>1402,1405,1407,1402,1409</v>
      </c>
    </row>
    <row r="165" spans="1:12" ht="16.5" customHeight="1">
      <c r="A165" s="1" t="s">
        <v>28</v>
      </c>
      <c r="B165" s="2">
        <f t="shared" si="6"/>
        <v>85301</v>
      </c>
      <c r="C165" s="2">
        <f t="shared" si="7"/>
        <v>4408500</v>
      </c>
      <c r="D165" s="2" t="str">
        <f>INDEX(Sheet2!C:C,MATCH(C165,Sheet2!A:A,0))</f>
        <v>5星坚韧：位置4号位副回路</v>
      </c>
      <c r="E165" s="6" t="s">
        <v>29</v>
      </c>
      <c r="F165" s="7">
        <f t="shared" si="8"/>
        <v>8</v>
      </c>
      <c r="G165" s="7">
        <v>5</v>
      </c>
      <c r="H165" s="7">
        <v>3</v>
      </c>
      <c r="I165" s="7">
        <f>INDEX(Sheet6!Q:Q,MATCH(E165,Sheet6!R:R,))</f>
        <v>1</v>
      </c>
      <c r="J165" s="9" t="str">
        <f>INDEX(Sheet5!AF:AF,MATCH($E165&amp;"-"&amp;$H165&amp;"-"&amp;VLOOKUP($G165,Sheet6!$N:$O,2,0),Sheet5!$A:$A,0))</f>
        <v>535,537</v>
      </c>
      <c r="K165" s="9" t="str">
        <f>INDEX(Sheet5!AI:AI,MATCH($E165&amp;"-"&amp;$H165&amp;"-"&amp;VLOOKUP($G165,Sheet6!$N:$O,2,0),Sheet5!$A:$A,0))</f>
        <v/>
      </c>
      <c r="L165" s="9" t="str">
        <f>INDEX(Sheet5!AN:AN,MATCH($E165&amp;"-"&amp;$H165&amp;"-"&amp;VLOOKUP($G165,Sheet6!$N:$O,2,0),Sheet5!$A:$A,0))</f>
        <v>1502,1505,1507,1502,1509</v>
      </c>
    </row>
    <row r="166" spans="1:12" ht="16.5" customHeight="1">
      <c r="A166" s="1" t="s">
        <v>28</v>
      </c>
      <c r="B166" s="2">
        <f t="shared" si="6"/>
        <v>91001</v>
      </c>
      <c r="C166" s="2">
        <f t="shared" si="7"/>
        <v>4109100</v>
      </c>
      <c r="D166" s="2" t="str">
        <f>INDEX(Sheet2!C:C,MATCH(C166,Sheet2!A:A,0))</f>
        <v>1星主核：钢骨主回路</v>
      </c>
      <c r="E166" s="6" t="s">
        <v>29</v>
      </c>
      <c r="F166" s="7">
        <f t="shared" si="8"/>
        <v>9</v>
      </c>
      <c r="G166" s="7">
        <v>1</v>
      </c>
      <c r="H166" s="7">
        <v>0</v>
      </c>
      <c r="I166" s="7">
        <f>INDEX(Sheet6!Q:Q,MATCH(E166,Sheet6!R:R,))</f>
        <v>1</v>
      </c>
      <c r="J166" s="9" t="str">
        <f>INDEX(Sheet5!AF:AF,MATCH($E166&amp;"-"&amp;$H166&amp;"-"&amp;VLOOKUP($G166,Sheet6!$N:$O,2,0),Sheet5!$A:$A,0))</f>
        <v>105,102</v>
      </c>
      <c r="K166" s="9" t="str">
        <f>INDEX(Sheet5!AI:AI,MATCH($E166&amp;"-"&amp;$H166&amp;"-"&amp;VLOOKUP($G166,Sheet6!$N:$O,2,0),Sheet5!$A:$A,0))</f>
        <v/>
      </c>
      <c r="L166" s="9" t="str">
        <f>INDEX(Sheet5!AN:AN,MATCH($E166&amp;"-"&amp;$H166&amp;"-"&amp;VLOOKUP($G166,Sheet6!$N:$O,2,0),Sheet5!$A:$A,0))</f>
        <v>1102,1105,1107,1102,1109</v>
      </c>
    </row>
    <row r="167" spans="1:12" ht="16.5" customHeight="1">
      <c r="A167" s="1" t="s">
        <v>28</v>
      </c>
      <c r="B167" s="2">
        <f t="shared" si="6"/>
        <v>92001</v>
      </c>
      <c r="C167" s="2">
        <f t="shared" si="7"/>
        <v>4109200</v>
      </c>
      <c r="D167" s="2" t="str">
        <f>INDEX(Sheet2!C:C,MATCH(C167,Sheet2!A:A,0))</f>
        <v>2星主核：钢骨主回路</v>
      </c>
      <c r="E167" s="6" t="s">
        <v>29</v>
      </c>
      <c r="F167" s="7">
        <f t="shared" si="8"/>
        <v>9</v>
      </c>
      <c r="G167" s="7">
        <v>2</v>
      </c>
      <c r="H167" s="7">
        <v>0</v>
      </c>
      <c r="I167" s="7">
        <f>INDEX(Sheet6!Q:Q,MATCH(E167,Sheet6!R:R,))</f>
        <v>1</v>
      </c>
      <c r="J167" s="9" t="str">
        <f>INDEX(Sheet5!AF:AF,MATCH($E167&amp;"-"&amp;$H167&amp;"-"&amp;VLOOKUP($G167,Sheet6!$N:$O,2,0),Sheet5!$A:$A,0))</f>
        <v>205,202</v>
      </c>
      <c r="K167" s="9" t="str">
        <f>INDEX(Sheet5!AI:AI,MATCH($E167&amp;"-"&amp;$H167&amp;"-"&amp;VLOOKUP($G167,Sheet6!$N:$O,2,0),Sheet5!$A:$A,0))</f>
        <v/>
      </c>
      <c r="L167" s="9" t="str">
        <f>INDEX(Sheet5!AN:AN,MATCH($E167&amp;"-"&amp;$H167&amp;"-"&amp;VLOOKUP($G167,Sheet6!$N:$O,2,0),Sheet5!$A:$A,0))</f>
        <v>1202,1205,1207,1202,1209</v>
      </c>
    </row>
    <row r="168" spans="1:12" ht="16.5" customHeight="1">
      <c r="A168" s="1" t="s">
        <v>28</v>
      </c>
      <c r="B168" s="2">
        <f t="shared" si="6"/>
        <v>93001</v>
      </c>
      <c r="C168" s="2">
        <f t="shared" si="7"/>
        <v>4109300</v>
      </c>
      <c r="D168" s="2" t="str">
        <f>INDEX(Sheet2!C:C,MATCH(C168,Sheet2!A:A,0))</f>
        <v>3星主核：钢骨主回路</v>
      </c>
      <c r="E168" s="6" t="s">
        <v>29</v>
      </c>
      <c r="F168" s="7">
        <f t="shared" si="8"/>
        <v>9</v>
      </c>
      <c r="G168" s="7">
        <v>3</v>
      </c>
      <c r="H168" s="7">
        <v>0</v>
      </c>
      <c r="I168" s="7">
        <f>INDEX(Sheet6!Q:Q,MATCH(E168,Sheet6!R:R,))</f>
        <v>1</v>
      </c>
      <c r="J168" s="9" t="str">
        <f>INDEX(Sheet5!AF:AF,MATCH($E168&amp;"-"&amp;$H168&amp;"-"&amp;VLOOKUP($G168,Sheet6!$N:$O,2,0),Sheet5!$A:$A,0))</f>
        <v>305,302</v>
      </c>
      <c r="K168" s="9" t="str">
        <f>INDEX(Sheet5!AI:AI,MATCH($E168&amp;"-"&amp;$H168&amp;"-"&amp;VLOOKUP($G168,Sheet6!$N:$O,2,0),Sheet5!$A:$A,0))</f>
        <v/>
      </c>
      <c r="L168" s="9" t="str">
        <f>INDEX(Sheet5!AN:AN,MATCH($E168&amp;"-"&amp;$H168&amp;"-"&amp;VLOOKUP($G168,Sheet6!$N:$O,2,0),Sheet5!$A:$A,0))</f>
        <v>1302,1305,1307,1302,1309</v>
      </c>
    </row>
    <row r="169" spans="1:12" ht="16.5" customHeight="1">
      <c r="A169" s="1" t="s">
        <v>28</v>
      </c>
      <c r="B169" s="2">
        <f t="shared" si="6"/>
        <v>94001</v>
      </c>
      <c r="C169" s="2">
        <f t="shared" si="7"/>
        <v>4109400</v>
      </c>
      <c r="D169" s="2" t="str">
        <f>INDEX(Sheet2!C:C,MATCH(C169,Sheet2!A:A,0))</f>
        <v>4星主核：钢骨主回路</v>
      </c>
      <c r="E169" s="6" t="s">
        <v>29</v>
      </c>
      <c r="F169" s="7">
        <f t="shared" si="8"/>
        <v>9</v>
      </c>
      <c r="G169" s="7">
        <v>4</v>
      </c>
      <c r="H169" s="7">
        <v>0</v>
      </c>
      <c r="I169" s="7">
        <f>INDEX(Sheet6!Q:Q,MATCH(E169,Sheet6!R:R,))</f>
        <v>1</v>
      </c>
      <c r="J169" s="9" t="str">
        <f>INDEX(Sheet5!AF:AF,MATCH($E169&amp;"-"&amp;$H169&amp;"-"&amp;VLOOKUP($G169,Sheet6!$N:$O,2,0),Sheet5!$A:$A,0))</f>
        <v>405,402</v>
      </c>
      <c r="K169" s="9" t="str">
        <f>INDEX(Sheet5!AI:AI,MATCH($E169&amp;"-"&amp;$H169&amp;"-"&amp;VLOOKUP($G169,Sheet6!$N:$O,2,0),Sheet5!$A:$A,0))</f>
        <v/>
      </c>
      <c r="L169" s="9" t="str">
        <f>INDEX(Sheet5!AN:AN,MATCH($E169&amp;"-"&amp;$H169&amp;"-"&amp;VLOOKUP($G169,Sheet6!$N:$O,2,0),Sheet5!$A:$A,0))</f>
        <v>1402,1405,1407,1402,1409</v>
      </c>
    </row>
    <row r="170" spans="1:12" ht="16.5" customHeight="1">
      <c r="A170" s="1" t="s">
        <v>28</v>
      </c>
      <c r="B170" s="2">
        <f t="shared" si="6"/>
        <v>95001</v>
      </c>
      <c r="C170" s="2">
        <f t="shared" si="7"/>
        <v>4109500</v>
      </c>
      <c r="D170" s="2" t="str">
        <f>INDEX(Sheet2!C:C,MATCH(C170,Sheet2!A:A,0))</f>
        <v>5星主核：钢骨主回路</v>
      </c>
      <c r="E170" s="6" t="s">
        <v>29</v>
      </c>
      <c r="F170" s="7">
        <f t="shared" si="8"/>
        <v>9</v>
      </c>
      <c r="G170" s="7">
        <v>5</v>
      </c>
      <c r="H170" s="7">
        <v>0</v>
      </c>
      <c r="I170" s="7">
        <f>INDEX(Sheet6!Q:Q,MATCH(E170,Sheet6!R:R,))</f>
        <v>1</v>
      </c>
      <c r="J170" s="9" t="str">
        <f>INDEX(Sheet5!AF:AF,MATCH($E170&amp;"-"&amp;$H170&amp;"-"&amp;VLOOKUP($G170,Sheet6!$N:$O,2,0),Sheet5!$A:$A,0))</f>
        <v>505,502</v>
      </c>
      <c r="K170" s="9" t="str">
        <f>INDEX(Sheet5!AI:AI,MATCH($E170&amp;"-"&amp;$H170&amp;"-"&amp;VLOOKUP($G170,Sheet6!$N:$O,2,0),Sheet5!$A:$A,0))</f>
        <v/>
      </c>
      <c r="L170" s="9" t="str">
        <f>INDEX(Sheet5!AN:AN,MATCH($E170&amp;"-"&amp;$H170&amp;"-"&amp;VLOOKUP($G170,Sheet6!$N:$O,2,0),Sheet5!$A:$A,0))</f>
        <v>1502,1505,1507,1502,1509</v>
      </c>
    </row>
    <row r="171" spans="1:12" ht="16.5" customHeight="1">
      <c r="A171" s="1" t="s">
        <v>28</v>
      </c>
      <c r="B171" s="2">
        <f t="shared" si="6"/>
        <v>91101</v>
      </c>
      <c r="C171" s="2">
        <f t="shared" si="7"/>
        <v>4209100</v>
      </c>
      <c r="D171" s="2" t="str">
        <f>INDEX(Sheet2!C:C,MATCH(C171,Sheet2!A:A,0))</f>
        <v>1星钢骨：位置2号位副回路</v>
      </c>
      <c r="E171" s="6" t="s">
        <v>29</v>
      </c>
      <c r="F171" s="7">
        <f t="shared" si="8"/>
        <v>9</v>
      </c>
      <c r="G171" s="7">
        <v>1</v>
      </c>
      <c r="H171" s="7">
        <v>1</v>
      </c>
      <c r="I171" s="7">
        <f>INDEX(Sheet6!Q:Q,MATCH(E171,Sheet6!R:R,))</f>
        <v>1</v>
      </c>
      <c r="J171" s="9" t="str">
        <f>INDEX(Sheet5!AF:AF,MATCH($E171&amp;"-"&amp;$H171&amp;"-"&amp;VLOOKUP($G171,Sheet6!$N:$O,2,0),Sheet5!$A:$A,0))</f>
        <v>132,137</v>
      </c>
      <c r="K171" s="9" t="str">
        <f>INDEX(Sheet5!AI:AI,MATCH($E171&amp;"-"&amp;$H171&amp;"-"&amp;VLOOKUP($G171,Sheet6!$N:$O,2,0),Sheet5!$A:$A,0))</f>
        <v/>
      </c>
      <c r="L171" s="9" t="str">
        <f>INDEX(Sheet5!AN:AN,MATCH($E171&amp;"-"&amp;$H171&amp;"-"&amp;VLOOKUP($G171,Sheet6!$N:$O,2,0),Sheet5!$A:$A,0))</f>
        <v>1107,1102,1105,1107,1109</v>
      </c>
    </row>
    <row r="172" spans="1:12" ht="16.5" customHeight="1">
      <c r="A172" s="1" t="s">
        <v>28</v>
      </c>
      <c r="B172" s="2">
        <f t="shared" si="6"/>
        <v>92101</v>
      </c>
      <c r="C172" s="2">
        <f t="shared" si="7"/>
        <v>4209200</v>
      </c>
      <c r="D172" s="2" t="str">
        <f>INDEX(Sheet2!C:C,MATCH(C172,Sheet2!A:A,0))</f>
        <v>2星钢骨：位置2号位副回路</v>
      </c>
      <c r="E172" s="6" t="s">
        <v>29</v>
      </c>
      <c r="F172" s="7">
        <f t="shared" si="8"/>
        <v>9</v>
      </c>
      <c r="G172" s="7">
        <v>2</v>
      </c>
      <c r="H172" s="7">
        <v>1</v>
      </c>
      <c r="I172" s="7">
        <f>INDEX(Sheet6!Q:Q,MATCH(E172,Sheet6!R:R,))</f>
        <v>1</v>
      </c>
      <c r="J172" s="9" t="str">
        <f>INDEX(Sheet5!AF:AF,MATCH($E172&amp;"-"&amp;$H172&amp;"-"&amp;VLOOKUP($G172,Sheet6!$N:$O,2,0),Sheet5!$A:$A,0))</f>
        <v>232,237</v>
      </c>
      <c r="K172" s="9" t="str">
        <f>INDEX(Sheet5!AI:AI,MATCH($E172&amp;"-"&amp;$H172&amp;"-"&amp;VLOOKUP($G172,Sheet6!$N:$O,2,0),Sheet5!$A:$A,0))</f>
        <v/>
      </c>
      <c r="L172" s="9" t="str">
        <f>INDEX(Sheet5!AN:AN,MATCH($E172&amp;"-"&amp;$H172&amp;"-"&amp;VLOOKUP($G172,Sheet6!$N:$O,2,0),Sheet5!$A:$A,0))</f>
        <v>1207,1202,1205,1207,1209</v>
      </c>
    </row>
    <row r="173" spans="1:12" ht="16.5" customHeight="1">
      <c r="A173" s="1" t="s">
        <v>28</v>
      </c>
      <c r="B173" s="2">
        <f t="shared" si="6"/>
        <v>93101</v>
      </c>
      <c r="C173" s="2">
        <f t="shared" si="7"/>
        <v>4209300</v>
      </c>
      <c r="D173" s="2" t="str">
        <f>INDEX(Sheet2!C:C,MATCH(C173,Sheet2!A:A,0))</f>
        <v>3星钢骨：位置2号位副回路</v>
      </c>
      <c r="E173" s="6" t="s">
        <v>29</v>
      </c>
      <c r="F173" s="7">
        <f t="shared" si="8"/>
        <v>9</v>
      </c>
      <c r="G173" s="7">
        <v>3</v>
      </c>
      <c r="H173" s="7">
        <v>1</v>
      </c>
      <c r="I173" s="7">
        <f>INDEX(Sheet6!Q:Q,MATCH(E173,Sheet6!R:R,))</f>
        <v>1</v>
      </c>
      <c r="J173" s="9" t="str">
        <f>INDEX(Sheet5!AF:AF,MATCH($E173&amp;"-"&amp;$H173&amp;"-"&amp;VLOOKUP($G173,Sheet6!$N:$O,2,0),Sheet5!$A:$A,0))</f>
        <v>332,337</v>
      </c>
      <c r="K173" s="9" t="str">
        <f>INDEX(Sheet5!AI:AI,MATCH($E173&amp;"-"&amp;$H173&amp;"-"&amp;VLOOKUP($G173,Sheet6!$N:$O,2,0),Sheet5!$A:$A,0))</f>
        <v/>
      </c>
      <c r="L173" s="9" t="str">
        <f>INDEX(Sheet5!AN:AN,MATCH($E173&amp;"-"&amp;$H173&amp;"-"&amp;VLOOKUP($G173,Sheet6!$N:$O,2,0),Sheet5!$A:$A,0))</f>
        <v>1307,1302,1305,1307,1309</v>
      </c>
    </row>
    <row r="174" spans="1:12" ht="16.5" customHeight="1">
      <c r="A174" s="1" t="s">
        <v>28</v>
      </c>
      <c r="B174" s="2">
        <f t="shared" si="6"/>
        <v>94101</v>
      </c>
      <c r="C174" s="2">
        <f t="shared" si="7"/>
        <v>4209400</v>
      </c>
      <c r="D174" s="2" t="str">
        <f>INDEX(Sheet2!C:C,MATCH(C174,Sheet2!A:A,0))</f>
        <v>4星钢骨：位置2号位副回路</v>
      </c>
      <c r="E174" s="6" t="s">
        <v>29</v>
      </c>
      <c r="F174" s="7">
        <f t="shared" si="8"/>
        <v>9</v>
      </c>
      <c r="G174" s="7">
        <v>4</v>
      </c>
      <c r="H174" s="7">
        <v>1</v>
      </c>
      <c r="I174" s="7">
        <f>INDEX(Sheet6!Q:Q,MATCH(E174,Sheet6!R:R,))</f>
        <v>1</v>
      </c>
      <c r="J174" s="9" t="str">
        <f>INDEX(Sheet5!AF:AF,MATCH($E174&amp;"-"&amp;$H174&amp;"-"&amp;VLOOKUP($G174,Sheet6!$N:$O,2,0),Sheet5!$A:$A,0))</f>
        <v>432,437</v>
      </c>
      <c r="K174" s="9" t="str">
        <f>INDEX(Sheet5!AI:AI,MATCH($E174&amp;"-"&amp;$H174&amp;"-"&amp;VLOOKUP($G174,Sheet6!$N:$O,2,0),Sheet5!$A:$A,0))</f>
        <v/>
      </c>
      <c r="L174" s="9" t="str">
        <f>INDEX(Sheet5!AN:AN,MATCH($E174&amp;"-"&amp;$H174&amp;"-"&amp;VLOOKUP($G174,Sheet6!$N:$O,2,0),Sheet5!$A:$A,0))</f>
        <v>1407,1402,1405,1407,1409</v>
      </c>
    </row>
    <row r="175" spans="1:12" ht="16.5" customHeight="1">
      <c r="A175" s="1" t="s">
        <v>28</v>
      </c>
      <c r="B175" s="2">
        <f t="shared" si="6"/>
        <v>95101</v>
      </c>
      <c r="C175" s="2">
        <f t="shared" si="7"/>
        <v>4209500</v>
      </c>
      <c r="D175" s="2" t="str">
        <f>INDEX(Sheet2!C:C,MATCH(C175,Sheet2!A:A,0))</f>
        <v>5星钢骨：位置2号位副回路</v>
      </c>
      <c r="E175" s="6" t="s">
        <v>29</v>
      </c>
      <c r="F175" s="7">
        <f t="shared" si="8"/>
        <v>9</v>
      </c>
      <c r="G175" s="7">
        <v>5</v>
      </c>
      <c r="H175" s="7">
        <v>1</v>
      </c>
      <c r="I175" s="7">
        <f>INDEX(Sheet6!Q:Q,MATCH(E175,Sheet6!R:R,))</f>
        <v>1</v>
      </c>
      <c r="J175" s="9" t="str">
        <f>INDEX(Sheet5!AF:AF,MATCH($E175&amp;"-"&amp;$H175&amp;"-"&amp;VLOOKUP($G175,Sheet6!$N:$O,2,0),Sheet5!$A:$A,0))</f>
        <v>532,537</v>
      </c>
      <c r="K175" s="9" t="str">
        <f>INDEX(Sheet5!AI:AI,MATCH($E175&amp;"-"&amp;$H175&amp;"-"&amp;VLOOKUP($G175,Sheet6!$N:$O,2,0),Sheet5!$A:$A,0))</f>
        <v/>
      </c>
      <c r="L175" s="9" t="str">
        <f>INDEX(Sheet5!AN:AN,MATCH($E175&amp;"-"&amp;$H175&amp;"-"&amp;VLOOKUP($G175,Sheet6!$N:$O,2,0),Sheet5!$A:$A,0))</f>
        <v>1507,1502,1505,1507,1509</v>
      </c>
    </row>
    <row r="176" spans="1:12" ht="16.5" customHeight="1">
      <c r="A176" s="1" t="s">
        <v>28</v>
      </c>
      <c r="B176" s="2">
        <f t="shared" si="6"/>
        <v>91201</v>
      </c>
      <c r="C176" s="2">
        <f t="shared" si="7"/>
        <v>4309100</v>
      </c>
      <c r="D176" s="2" t="str">
        <f>INDEX(Sheet2!C:C,MATCH(C176,Sheet2!A:A,0))</f>
        <v>1星钢骨：位置3号位副回路</v>
      </c>
      <c r="E176" s="6" t="s">
        <v>29</v>
      </c>
      <c r="F176" s="7">
        <f t="shared" si="8"/>
        <v>9</v>
      </c>
      <c r="G176" s="7">
        <v>1</v>
      </c>
      <c r="H176" s="7">
        <v>2</v>
      </c>
      <c r="I176" s="7">
        <f>INDEX(Sheet6!Q:Q,MATCH(E176,Sheet6!R:R,))</f>
        <v>1</v>
      </c>
      <c r="J176" s="9" t="str">
        <f>INDEX(Sheet5!AF:AF,MATCH($E176&amp;"-"&amp;$H176&amp;"-"&amp;VLOOKUP($G176,Sheet6!$N:$O,2,0),Sheet5!$A:$A,0))</f>
        <v>135,139</v>
      </c>
      <c r="K176" s="9" t="str">
        <f>INDEX(Sheet5!AI:AI,MATCH($E176&amp;"-"&amp;$H176&amp;"-"&amp;VLOOKUP($G176,Sheet6!$N:$O,2,0),Sheet5!$A:$A,0))</f>
        <v/>
      </c>
      <c r="L176" s="9" t="str">
        <f>INDEX(Sheet5!AN:AN,MATCH($E176&amp;"-"&amp;$H176&amp;"-"&amp;VLOOKUP($G176,Sheet6!$N:$O,2,0),Sheet5!$A:$A,0))</f>
        <v>1105,1107,1102,1105,1109</v>
      </c>
    </row>
    <row r="177" spans="1:12" ht="16.5" customHeight="1">
      <c r="A177" s="1" t="s">
        <v>28</v>
      </c>
      <c r="B177" s="2">
        <f t="shared" si="6"/>
        <v>92201</v>
      </c>
      <c r="C177" s="2">
        <f t="shared" si="7"/>
        <v>4309200</v>
      </c>
      <c r="D177" s="2" t="str">
        <f>INDEX(Sheet2!C:C,MATCH(C177,Sheet2!A:A,0))</f>
        <v>2星钢骨：位置3号位副回路</v>
      </c>
      <c r="E177" s="6" t="s">
        <v>29</v>
      </c>
      <c r="F177" s="7">
        <f t="shared" si="8"/>
        <v>9</v>
      </c>
      <c r="G177" s="7">
        <v>2</v>
      </c>
      <c r="H177" s="7">
        <v>2</v>
      </c>
      <c r="I177" s="7">
        <f>INDEX(Sheet6!Q:Q,MATCH(E177,Sheet6!R:R,))</f>
        <v>1</v>
      </c>
      <c r="J177" s="9" t="str">
        <f>INDEX(Sheet5!AF:AF,MATCH($E177&amp;"-"&amp;$H177&amp;"-"&amp;VLOOKUP($G177,Sheet6!$N:$O,2,0),Sheet5!$A:$A,0))</f>
        <v>235,239</v>
      </c>
      <c r="K177" s="9" t="str">
        <f>INDEX(Sheet5!AI:AI,MATCH($E177&amp;"-"&amp;$H177&amp;"-"&amp;VLOOKUP($G177,Sheet6!$N:$O,2,0),Sheet5!$A:$A,0))</f>
        <v/>
      </c>
      <c r="L177" s="9" t="str">
        <f>INDEX(Sheet5!AN:AN,MATCH($E177&amp;"-"&amp;$H177&amp;"-"&amp;VLOOKUP($G177,Sheet6!$N:$O,2,0),Sheet5!$A:$A,0))</f>
        <v>1205,1207,1202,1205,1209</v>
      </c>
    </row>
    <row r="178" spans="1:12" ht="16.5" customHeight="1">
      <c r="A178" s="1" t="s">
        <v>28</v>
      </c>
      <c r="B178" s="2">
        <f t="shared" si="6"/>
        <v>93201</v>
      </c>
      <c r="C178" s="2">
        <f t="shared" si="7"/>
        <v>4309300</v>
      </c>
      <c r="D178" s="2" t="str">
        <f>INDEX(Sheet2!C:C,MATCH(C178,Sheet2!A:A,0))</f>
        <v>3星钢骨：位置3号位副回路</v>
      </c>
      <c r="E178" s="6" t="s">
        <v>29</v>
      </c>
      <c r="F178" s="7">
        <f t="shared" si="8"/>
        <v>9</v>
      </c>
      <c r="G178" s="7">
        <v>3</v>
      </c>
      <c r="H178" s="7">
        <v>2</v>
      </c>
      <c r="I178" s="7">
        <f>INDEX(Sheet6!Q:Q,MATCH(E178,Sheet6!R:R,))</f>
        <v>1</v>
      </c>
      <c r="J178" s="9" t="str">
        <f>INDEX(Sheet5!AF:AF,MATCH($E178&amp;"-"&amp;$H178&amp;"-"&amp;VLOOKUP($G178,Sheet6!$N:$O,2,0),Sheet5!$A:$A,0))</f>
        <v>335,339</v>
      </c>
      <c r="K178" s="9" t="str">
        <f>INDEX(Sheet5!AI:AI,MATCH($E178&amp;"-"&amp;$H178&amp;"-"&amp;VLOOKUP($G178,Sheet6!$N:$O,2,0),Sheet5!$A:$A,0))</f>
        <v/>
      </c>
      <c r="L178" s="9" t="str">
        <f>INDEX(Sheet5!AN:AN,MATCH($E178&amp;"-"&amp;$H178&amp;"-"&amp;VLOOKUP($G178,Sheet6!$N:$O,2,0),Sheet5!$A:$A,0))</f>
        <v>1305,1307,1302,1305,1309</v>
      </c>
    </row>
    <row r="179" spans="1:12" ht="16.5" customHeight="1">
      <c r="A179" s="1" t="s">
        <v>28</v>
      </c>
      <c r="B179" s="2">
        <f t="shared" si="6"/>
        <v>94201</v>
      </c>
      <c r="C179" s="2">
        <f t="shared" si="7"/>
        <v>4309400</v>
      </c>
      <c r="D179" s="2" t="str">
        <f>INDEX(Sheet2!C:C,MATCH(C179,Sheet2!A:A,0))</f>
        <v>4星钢骨：位置3号位副回路</v>
      </c>
      <c r="E179" s="6" t="s">
        <v>29</v>
      </c>
      <c r="F179" s="7">
        <f t="shared" si="8"/>
        <v>9</v>
      </c>
      <c r="G179" s="7">
        <v>4</v>
      </c>
      <c r="H179" s="7">
        <v>2</v>
      </c>
      <c r="I179" s="7">
        <f>INDEX(Sheet6!Q:Q,MATCH(E179,Sheet6!R:R,))</f>
        <v>1</v>
      </c>
      <c r="J179" s="9" t="str">
        <f>INDEX(Sheet5!AF:AF,MATCH($E179&amp;"-"&amp;$H179&amp;"-"&amp;VLOOKUP($G179,Sheet6!$N:$O,2,0),Sheet5!$A:$A,0))</f>
        <v>435,439</v>
      </c>
      <c r="K179" s="9" t="str">
        <f>INDEX(Sheet5!AI:AI,MATCH($E179&amp;"-"&amp;$H179&amp;"-"&amp;VLOOKUP($G179,Sheet6!$N:$O,2,0),Sheet5!$A:$A,0))</f>
        <v/>
      </c>
      <c r="L179" s="9" t="str">
        <f>INDEX(Sheet5!AN:AN,MATCH($E179&amp;"-"&amp;$H179&amp;"-"&amp;VLOOKUP($G179,Sheet6!$N:$O,2,0),Sheet5!$A:$A,0))</f>
        <v>1405,1407,1402,1405,1409</v>
      </c>
    </row>
    <row r="180" spans="1:12" ht="16.5" customHeight="1">
      <c r="A180" s="1" t="s">
        <v>28</v>
      </c>
      <c r="B180" s="2">
        <f t="shared" si="6"/>
        <v>95201</v>
      </c>
      <c r="C180" s="2">
        <f t="shared" si="7"/>
        <v>4309500</v>
      </c>
      <c r="D180" s="2" t="str">
        <f>INDEX(Sheet2!C:C,MATCH(C180,Sheet2!A:A,0))</f>
        <v>5星钢骨：位置3号位副回路</v>
      </c>
      <c r="E180" s="6" t="s">
        <v>29</v>
      </c>
      <c r="F180" s="7">
        <f t="shared" si="8"/>
        <v>9</v>
      </c>
      <c r="G180" s="7">
        <v>5</v>
      </c>
      <c r="H180" s="7">
        <v>2</v>
      </c>
      <c r="I180" s="7">
        <f>INDEX(Sheet6!Q:Q,MATCH(E180,Sheet6!R:R,))</f>
        <v>1</v>
      </c>
      <c r="J180" s="9" t="str">
        <f>INDEX(Sheet5!AF:AF,MATCH($E180&amp;"-"&amp;$H180&amp;"-"&amp;VLOOKUP($G180,Sheet6!$N:$O,2,0),Sheet5!$A:$A,0))</f>
        <v>535,539</v>
      </c>
      <c r="K180" s="9" t="str">
        <f>INDEX(Sheet5!AI:AI,MATCH($E180&amp;"-"&amp;$H180&amp;"-"&amp;VLOOKUP($G180,Sheet6!$N:$O,2,0),Sheet5!$A:$A,0))</f>
        <v/>
      </c>
      <c r="L180" s="9" t="str">
        <f>INDEX(Sheet5!AN:AN,MATCH($E180&amp;"-"&amp;$H180&amp;"-"&amp;VLOOKUP($G180,Sheet6!$N:$O,2,0),Sheet5!$A:$A,0))</f>
        <v>1505,1507,1502,1505,1509</v>
      </c>
    </row>
    <row r="181" spans="1:12" ht="16.5" customHeight="1">
      <c r="A181" s="1" t="s">
        <v>28</v>
      </c>
      <c r="B181" s="2">
        <f t="shared" si="6"/>
        <v>91301</v>
      </c>
      <c r="C181" s="2">
        <f t="shared" si="7"/>
        <v>4409100</v>
      </c>
      <c r="D181" s="2" t="str">
        <f>INDEX(Sheet2!C:C,MATCH(C181,Sheet2!A:A,0))</f>
        <v>1星钢骨：位置4号位副回路</v>
      </c>
      <c r="E181" s="6" t="s">
        <v>29</v>
      </c>
      <c r="F181" s="7">
        <f t="shared" si="8"/>
        <v>9</v>
      </c>
      <c r="G181" s="7">
        <v>1</v>
      </c>
      <c r="H181" s="7">
        <v>3</v>
      </c>
      <c r="I181" s="7">
        <f>INDEX(Sheet6!Q:Q,MATCH(E181,Sheet6!R:R,))</f>
        <v>1</v>
      </c>
      <c r="J181" s="9" t="str">
        <f>INDEX(Sheet5!AF:AF,MATCH($E181&amp;"-"&amp;$H181&amp;"-"&amp;VLOOKUP($G181,Sheet6!$N:$O,2,0),Sheet5!$A:$A,0))</f>
        <v>135,137</v>
      </c>
      <c r="K181" s="9" t="str">
        <f>INDEX(Sheet5!AI:AI,MATCH($E181&amp;"-"&amp;$H181&amp;"-"&amp;VLOOKUP($G181,Sheet6!$N:$O,2,0),Sheet5!$A:$A,0))</f>
        <v/>
      </c>
      <c r="L181" s="9" t="str">
        <f>INDEX(Sheet5!AN:AN,MATCH($E181&amp;"-"&amp;$H181&amp;"-"&amp;VLOOKUP($G181,Sheet6!$N:$O,2,0),Sheet5!$A:$A,0))</f>
        <v>1102,1105,1107,1102,1109</v>
      </c>
    </row>
    <row r="182" spans="1:12" ht="16.5" customHeight="1">
      <c r="A182" s="1" t="s">
        <v>28</v>
      </c>
      <c r="B182" s="2">
        <f t="shared" si="6"/>
        <v>92301</v>
      </c>
      <c r="C182" s="2">
        <f t="shared" si="7"/>
        <v>4409200</v>
      </c>
      <c r="D182" s="2" t="str">
        <f>INDEX(Sheet2!C:C,MATCH(C182,Sheet2!A:A,0))</f>
        <v>2星钢骨：位置4号位副回路</v>
      </c>
      <c r="E182" s="6" t="s">
        <v>29</v>
      </c>
      <c r="F182" s="7">
        <f t="shared" si="8"/>
        <v>9</v>
      </c>
      <c r="G182" s="7">
        <v>2</v>
      </c>
      <c r="H182" s="7">
        <v>3</v>
      </c>
      <c r="I182" s="7">
        <f>INDEX(Sheet6!Q:Q,MATCH(E182,Sheet6!R:R,))</f>
        <v>1</v>
      </c>
      <c r="J182" s="9" t="str">
        <f>INDEX(Sheet5!AF:AF,MATCH($E182&amp;"-"&amp;$H182&amp;"-"&amp;VLOOKUP($G182,Sheet6!$N:$O,2,0),Sheet5!$A:$A,0))</f>
        <v>235,237</v>
      </c>
      <c r="K182" s="9" t="str">
        <f>INDEX(Sheet5!AI:AI,MATCH($E182&amp;"-"&amp;$H182&amp;"-"&amp;VLOOKUP($G182,Sheet6!$N:$O,2,0),Sheet5!$A:$A,0))</f>
        <v/>
      </c>
      <c r="L182" s="9" t="str">
        <f>INDEX(Sheet5!AN:AN,MATCH($E182&amp;"-"&amp;$H182&amp;"-"&amp;VLOOKUP($G182,Sheet6!$N:$O,2,0),Sheet5!$A:$A,0))</f>
        <v>1202,1205,1207,1202,1209</v>
      </c>
    </row>
    <row r="183" spans="1:12" ht="16.5" customHeight="1">
      <c r="A183" s="1" t="s">
        <v>28</v>
      </c>
      <c r="B183" s="2">
        <f t="shared" si="6"/>
        <v>93301</v>
      </c>
      <c r="C183" s="2">
        <f t="shared" si="7"/>
        <v>4409300</v>
      </c>
      <c r="D183" s="2" t="str">
        <f>INDEX(Sheet2!C:C,MATCH(C183,Sheet2!A:A,0))</f>
        <v>3星钢骨：位置4号位副回路</v>
      </c>
      <c r="E183" s="6" t="s">
        <v>29</v>
      </c>
      <c r="F183" s="7">
        <f t="shared" si="8"/>
        <v>9</v>
      </c>
      <c r="G183" s="7">
        <v>3</v>
      </c>
      <c r="H183" s="7">
        <v>3</v>
      </c>
      <c r="I183" s="7">
        <f>INDEX(Sheet6!Q:Q,MATCH(E183,Sheet6!R:R,))</f>
        <v>1</v>
      </c>
      <c r="J183" s="9" t="str">
        <f>INDEX(Sheet5!AF:AF,MATCH($E183&amp;"-"&amp;$H183&amp;"-"&amp;VLOOKUP($G183,Sheet6!$N:$O,2,0),Sheet5!$A:$A,0))</f>
        <v>335,337</v>
      </c>
      <c r="K183" s="9" t="str">
        <f>INDEX(Sheet5!AI:AI,MATCH($E183&amp;"-"&amp;$H183&amp;"-"&amp;VLOOKUP($G183,Sheet6!$N:$O,2,0),Sheet5!$A:$A,0))</f>
        <v/>
      </c>
      <c r="L183" s="9" t="str">
        <f>INDEX(Sheet5!AN:AN,MATCH($E183&amp;"-"&amp;$H183&amp;"-"&amp;VLOOKUP($G183,Sheet6!$N:$O,2,0),Sheet5!$A:$A,0))</f>
        <v>1302,1305,1307,1302,1309</v>
      </c>
    </row>
    <row r="184" spans="1:12" ht="16.5" customHeight="1">
      <c r="A184" s="1" t="s">
        <v>28</v>
      </c>
      <c r="B184" s="2">
        <f t="shared" si="6"/>
        <v>94301</v>
      </c>
      <c r="C184" s="2">
        <f t="shared" si="7"/>
        <v>4409400</v>
      </c>
      <c r="D184" s="2" t="str">
        <f>INDEX(Sheet2!C:C,MATCH(C184,Sheet2!A:A,0))</f>
        <v>4星钢骨：位置4号位副回路</v>
      </c>
      <c r="E184" s="6" t="s">
        <v>29</v>
      </c>
      <c r="F184" s="7">
        <f t="shared" si="8"/>
        <v>9</v>
      </c>
      <c r="G184" s="7">
        <v>4</v>
      </c>
      <c r="H184" s="7">
        <v>3</v>
      </c>
      <c r="I184" s="7">
        <f>INDEX(Sheet6!Q:Q,MATCH(E184,Sheet6!R:R,))</f>
        <v>1</v>
      </c>
      <c r="J184" s="9" t="str">
        <f>INDEX(Sheet5!AF:AF,MATCH($E184&amp;"-"&amp;$H184&amp;"-"&amp;VLOOKUP($G184,Sheet6!$N:$O,2,0),Sheet5!$A:$A,0))</f>
        <v>435,437</v>
      </c>
      <c r="K184" s="9" t="str">
        <f>INDEX(Sheet5!AI:AI,MATCH($E184&amp;"-"&amp;$H184&amp;"-"&amp;VLOOKUP($G184,Sheet6!$N:$O,2,0),Sheet5!$A:$A,0))</f>
        <v/>
      </c>
      <c r="L184" s="9" t="str">
        <f>INDEX(Sheet5!AN:AN,MATCH($E184&amp;"-"&amp;$H184&amp;"-"&amp;VLOOKUP($G184,Sheet6!$N:$O,2,0),Sheet5!$A:$A,0))</f>
        <v>1402,1405,1407,1402,1409</v>
      </c>
    </row>
    <row r="185" spans="1:12" ht="16.5" customHeight="1">
      <c r="A185" s="1" t="s">
        <v>28</v>
      </c>
      <c r="B185" s="2">
        <f t="shared" si="6"/>
        <v>95301</v>
      </c>
      <c r="C185" s="2">
        <f t="shared" si="7"/>
        <v>4409500</v>
      </c>
      <c r="D185" s="2" t="str">
        <f>INDEX(Sheet2!C:C,MATCH(C185,Sheet2!A:A,0))</f>
        <v>5星钢骨：位置4号位副回路</v>
      </c>
      <c r="E185" s="6" t="s">
        <v>29</v>
      </c>
      <c r="F185" s="7">
        <f t="shared" si="8"/>
        <v>9</v>
      </c>
      <c r="G185" s="7">
        <v>5</v>
      </c>
      <c r="H185" s="7">
        <v>3</v>
      </c>
      <c r="I185" s="7">
        <f>INDEX(Sheet6!Q:Q,MATCH(E185,Sheet6!R:R,))</f>
        <v>1</v>
      </c>
      <c r="J185" s="9" t="str">
        <f>INDEX(Sheet5!AF:AF,MATCH($E185&amp;"-"&amp;$H185&amp;"-"&amp;VLOOKUP($G185,Sheet6!$N:$O,2,0),Sheet5!$A:$A,0))</f>
        <v>535,537</v>
      </c>
      <c r="K185" s="9" t="str">
        <f>INDEX(Sheet5!AI:AI,MATCH($E185&amp;"-"&amp;$H185&amp;"-"&amp;VLOOKUP($G185,Sheet6!$N:$O,2,0),Sheet5!$A:$A,0))</f>
        <v/>
      </c>
      <c r="L185" s="9" t="str">
        <f>INDEX(Sheet5!AN:AN,MATCH($E185&amp;"-"&amp;$H185&amp;"-"&amp;VLOOKUP($G185,Sheet6!$N:$O,2,0),Sheet5!$A:$A,0))</f>
        <v>1502,1505,1507,1502,1509</v>
      </c>
    </row>
    <row r="186" spans="1:12" ht="16.5" customHeight="1">
      <c r="A186" s="1" t="s">
        <v>28</v>
      </c>
      <c r="B186" s="2">
        <f t="shared" si="6"/>
        <v>101001</v>
      </c>
      <c r="C186" s="2">
        <f t="shared" si="7"/>
        <v>4110100</v>
      </c>
      <c r="D186" s="2" t="str">
        <f>INDEX(Sheet2!C:C,MATCH(C186,Sheet2!A:A,0))</f>
        <v>1星主核：不屈主回路</v>
      </c>
      <c r="E186" s="6" t="s">
        <v>29</v>
      </c>
      <c r="F186" s="7">
        <f t="shared" si="8"/>
        <v>10</v>
      </c>
      <c r="G186" s="7">
        <v>1</v>
      </c>
      <c r="H186" s="7">
        <v>0</v>
      </c>
      <c r="I186" s="7">
        <f>INDEX(Sheet6!Q:Q,MATCH(E186,Sheet6!R:R,))</f>
        <v>1</v>
      </c>
      <c r="J186" s="9" t="str">
        <f>INDEX(Sheet5!AF:AF,MATCH($E186&amp;"-"&amp;$H186&amp;"-"&amp;VLOOKUP($G186,Sheet6!$N:$O,2,0),Sheet5!$A:$A,0))</f>
        <v>105,102</v>
      </c>
      <c r="K186" s="9" t="str">
        <f>INDEX(Sheet5!AI:AI,MATCH($E186&amp;"-"&amp;$H186&amp;"-"&amp;VLOOKUP($G186,Sheet6!$N:$O,2,0),Sheet5!$A:$A,0))</f>
        <v/>
      </c>
      <c r="L186" s="9" t="str">
        <f>INDEX(Sheet5!AN:AN,MATCH($E186&amp;"-"&amp;$H186&amp;"-"&amp;VLOOKUP($G186,Sheet6!$N:$O,2,0),Sheet5!$A:$A,0))</f>
        <v>1102,1105,1107,1102,1109</v>
      </c>
    </row>
    <row r="187" spans="1:12" ht="16.5" customHeight="1">
      <c r="A187" s="1" t="s">
        <v>28</v>
      </c>
      <c r="B187" s="2">
        <f t="shared" si="6"/>
        <v>102001</v>
      </c>
      <c r="C187" s="2">
        <f t="shared" si="7"/>
        <v>4110200</v>
      </c>
      <c r="D187" s="2" t="str">
        <f>INDEX(Sheet2!C:C,MATCH(C187,Sheet2!A:A,0))</f>
        <v>2星主核：不屈主回路</v>
      </c>
      <c r="E187" s="6" t="s">
        <v>29</v>
      </c>
      <c r="F187" s="7">
        <f t="shared" si="8"/>
        <v>10</v>
      </c>
      <c r="G187" s="7">
        <v>2</v>
      </c>
      <c r="H187" s="7">
        <v>0</v>
      </c>
      <c r="I187" s="7">
        <f>INDEX(Sheet6!Q:Q,MATCH(E187,Sheet6!R:R,))</f>
        <v>1</v>
      </c>
      <c r="J187" s="9" t="str">
        <f>INDEX(Sheet5!AF:AF,MATCH($E187&amp;"-"&amp;$H187&amp;"-"&amp;VLOOKUP($G187,Sheet6!$N:$O,2,0),Sheet5!$A:$A,0))</f>
        <v>205,202</v>
      </c>
      <c r="K187" s="9" t="str">
        <f>INDEX(Sheet5!AI:AI,MATCH($E187&amp;"-"&amp;$H187&amp;"-"&amp;VLOOKUP($G187,Sheet6!$N:$O,2,0),Sheet5!$A:$A,0))</f>
        <v/>
      </c>
      <c r="L187" s="9" t="str">
        <f>INDEX(Sheet5!AN:AN,MATCH($E187&amp;"-"&amp;$H187&amp;"-"&amp;VLOOKUP($G187,Sheet6!$N:$O,2,0),Sheet5!$A:$A,0))</f>
        <v>1202,1205,1207,1202,1209</v>
      </c>
    </row>
    <row r="188" spans="1:12" ht="16.5" customHeight="1">
      <c r="A188" s="1" t="s">
        <v>28</v>
      </c>
      <c r="B188" s="2">
        <f t="shared" si="6"/>
        <v>103001</v>
      </c>
      <c r="C188" s="2">
        <f t="shared" si="7"/>
        <v>4110300</v>
      </c>
      <c r="D188" s="2" t="str">
        <f>INDEX(Sheet2!C:C,MATCH(C188,Sheet2!A:A,0))</f>
        <v>3星主核：不屈主回路</v>
      </c>
      <c r="E188" s="6" t="s">
        <v>29</v>
      </c>
      <c r="F188" s="7">
        <f t="shared" si="8"/>
        <v>10</v>
      </c>
      <c r="G188" s="7">
        <v>3</v>
      </c>
      <c r="H188" s="7">
        <v>0</v>
      </c>
      <c r="I188" s="7">
        <f>INDEX(Sheet6!Q:Q,MATCH(E188,Sheet6!R:R,))</f>
        <v>1</v>
      </c>
      <c r="J188" s="9" t="str">
        <f>INDEX(Sheet5!AF:AF,MATCH($E188&amp;"-"&amp;$H188&amp;"-"&amp;VLOOKUP($G188,Sheet6!$N:$O,2,0),Sheet5!$A:$A,0))</f>
        <v>305,302</v>
      </c>
      <c r="K188" s="9" t="str">
        <f>INDEX(Sheet5!AI:AI,MATCH($E188&amp;"-"&amp;$H188&amp;"-"&amp;VLOOKUP($G188,Sheet6!$N:$O,2,0),Sheet5!$A:$A,0))</f>
        <v/>
      </c>
      <c r="L188" s="9" t="str">
        <f>INDEX(Sheet5!AN:AN,MATCH($E188&amp;"-"&amp;$H188&amp;"-"&amp;VLOOKUP($G188,Sheet6!$N:$O,2,0),Sheet5!$A:$A,0))</f>
        <v>1302,1305,1307,1302,1309</v>
      </c>
    </row>
    <row r="189" spans="1:12" ht="16.5" customHeight="1">
      <c r="A189" s="1" t="s">
        <v>28</v>
      </c>
      <c r="B189" s="2">
        <f t="shared" si="6"/>
        <v>104001</v>
      </c>
      <c r="C189" s="2">
        <f t="shared" si="7"/>
        <v>4110400</v>
      </c>
      <c r="D189" s="2" t="str">
        <f>INDEX(Sheet2!C:C,MATCH(C189,Sheet2!A:A,0))</f>
        <v>4星主核：不屈主回路</v>
      </c>
      <c r="E189" s="6" t="s">
        <v>29</v>
      </c>
      <c r="F189" s="7">
        <f t="shared" si="8"/>
        <v>10</v>
      </c>
      <c r="G189" s="7">
        <v>4</v>
      </c>
      <c r="H189" s="7">
        <v>0</v>
      </c>
      <c r="I189" s="7">
        <f>INDEX(Sheet6!Q:Q,MATCH(E189,Sheet6!R:R,))</f>
        <v>1</v>
      </c>
      <c r="J189" s="9" t="str">
        <f>INDEX(Sheet5!AF:AF,MATCH($E189&amp;"-"&amp;$H189&amp;"-"&amp;VLOOKUP($G189,Sheet6!$N:$O,2,0),Sheet5!$A:$A,0))</f>
        <v>405,402</v>
      </c>
      <c r="K189" s="9" t="str">
        <f>INDEX(Sheet5!AI:AI,MATCH($E189&amp;"-"&amp;$H189&amp;"-"&amp;VLOOKUP($G189,Sheet6!$N:$O,2,0),Sheet5!$A:$A,0))</f>
        <v/>
      </c>
      <c r="L189" s="9" t="str">
        <f>INDEX(Sheet5!AN:AN,MATCH($E189&amp;"-"&amp;$H189&amp;"-"&amp;VLOOKUP($G189,Sheet6!$N:$O,2,0),Sheet5!$A:$A,0))</f>
        <v>1402,1405,1407,1402,1409</v>
      </c>
    </row>
    <row r="190" spans="1:12" ht="16.5" customHeight="1">
      <c r="A190" s="1" t="s">
        <v>28</v>
      </c>
      <c r="B190" s="2">
        <f t="shared" si="6"/>
        <v>105001</v>
      </c>
      <c r="C190" s="2">
        <f t="shared" si="7"/>
        <v>4110500</v>
      </c>
      <c r="D190" s="2" t="str">
        <f>INDEX(Sheet2!C:C,MATCH(C190,Sheet2!A:A,0))</f>
        <v>5星主核：不屈主回路</v>
      </c>
      <c r="E190" s="6" t="s">
        <v>29</v>
      </c>
      <c r="F190" s="7">
        <f t="shared" si="8"/>
        <v>10</v>
      </c>
      <c r="G190" s="7">
        <v>5</v>
      </c>
      <c r="H190" s="7">
        <v>0</v>
      </c>
      <c r="I190" s="7">
        <f>INDEX(Sheet6!Q:Q,MATCH(E190,Sheet6!R:R,))</f>
        <v>1</v>
      </c>
      <c r="J190" s="9" t="str">
        <f>INDEX(Sheet5!AF:AF,MATCH($E190&amp;"-"&amp;$H190&amp;"-"&amp;VLOOKUP($G190,Sheet6!$N:$O,2,0),Sheet5!$A:$A,0))</f>
        <v>505,502</v>
      </c>
      <c r="K190" s="9" t="str">
        <f>INDEX(Sheet5!AI:AI,MATCH($E190&amp;"-"&amp;$H190&amp;"-"&amp;VLOOKUP($G190,Sheet6!$N:$O,2,0),Sheet5!$A:$A,0))</f>
        <v/>
      </c>
      <c r="L190" s="9" t="str">
        <f>INDEX(Sheet5!AN:AN,MATCH($E190&amp;"-"&amp;$H190&amp;"-"&amp;VLOOKUP($G190,Sheet6!$N:$O,2,0),Sheet5!$A:$A,0))</f>
        <v>1502,1505,1507,1502,1509</v>
      </c>
    </row>
    <row r="191" spans="1:12" ht="16.5" customHeight="1">
      <c r="A191" s="1" t="s">
        <v>28</v>
      </c>
      <c r="B191" s="2">
        <f t="shared" si="6"/>
        <v>101101</v>
      </c>
      <c r="C191" s="2">
        <f t="shared" si="7"/>
        <v>4210100</v>
      </c>
      <c r="D191" s="2" t="str">
        <f>INDEX(Sheet2!C:C,MATCH(C191,Sheet2!A:A,0))</f>
        <v>1星不屈：位置2号位副回路</v>
      </c>
      <c r="E191" s="6" t="s">
        <v>29</v>
      </c>
      <c r="F191" s="7">
        <f t="shared" si="8"/>
        <v>10</v>
      </c>
      <c r="G191" s="7">
        <v>1</v>
      </c>
      <c r="H191" s="7">
        <v>1</v>
      </c>
      <c r="I191" s="7">
        <f>INDEX(Sheet6!Q:Q,MATCH(E191,Sheet6!R:R,))</f>
        <v>1</v>
      </c>
      <c r="J191" s="9" t="str">
        <f>INDEX(Sheet5!AF:AF,MATCH($E191&amp;"-"&amp;$H191&amp;"-"&amp;VLOOKUP($G191,Sheet6!$N:$O,2,0),Sheet5!$A:$A,0))</f>
        <v>132,137</v>
      </c>
      <c r="K191" s="9" t="str">
        <f>INDEX(Sheet5!AI:AI,MATCH($E191&amp;"-"&amp;$H191&amp;"-"&amp;VLOOKUP($G191,Sheet6!$N:$O,2,0),Sheet5!$A:$A,0))</f>
        <v/>
      </c>
      <c r="L191" s="9" t="str">
        <f>INDEX(Sheet5!AN:AN,MATCH($E191&amp;"-"&amp;$H191&amp;"-"&amp;VLOOKUP($G191,Sheet6!$N:$O,2,0),Sheet5!$A:$A,0))</f>
        <v>1107,1102,1105,1107,1109</v>
      </c>
    </row>
    <row r="192" spans="1:12" ht="16.5" customHeight="1">
      <c r="A192" s="1" t="s">
        <v>28</v>
      </c>
      <c r="B192" s="2">
        <f t="shared" si="6"/>
        <v>102101</v>
      </c>
      <c r="C192" s="2">
        <f t="shared" si="7"/>
        <v>4210200</v>
      </c>
      <c r="D192" s="2" t="str">
        <f>INDEX(Sheet2!C:C,MATCH(C192,Sheet2!A:A,0))</f>
        <v>2星不屈：位置2号位副回路</v>
      </c>
      <c r="E192" s="6" t="s">
        <v>29</v>
      </c>
      <c r="F192" s="7">
        <f t="shared" si="8"/>
        <v>10</v>
      </c>
      <c r="G192" s="7">
        <v>2</v>
      </c>
      <c r="H192" s="7">
        <v>1</v>
      </c>
      <c r="I192" s="7">
        <f>INDEX(Sheet6!Q:Q,MATCH(E192,Sheet6!R:R,))</f>
        <v>1</v>
      </c>
      <c r="J192" s="9" t="str">
        <f>INDEX(Sheet5!AF:AF,MATCH($E192&amp;"-"&amp;$H192&amp;"-"&amp;VLOOKUP($G192,Sheet6!$N:$O,2,0),Sheet5!$A:$A,0))</f>
        <v>232,237</v>
      </c>
      <c r="K192" s="9" t="str">
        <f>INDEX(Sheet5!AI:AI,MATCH($E192&amp;"-"&amp;$H192&amp;"-"&amp;VLOOKUP($G192,Sheet6!$N:$O,2,0),Sheet5!$A:$A,0))</f>
        <v/>
      </c>
      <c r="L192" s="9" t="str">
        <f>INDEX(Sheet5!AN:AN,MATCH($E192&amp;"-"&amp;$H192&amp;"-"&amp;VLOOKUP($G192,Sheet6!$N:$O,2,0),Sheet5!$A:$A,0))</f>
        <v>1207,1202,1205,1207,1209</v>
      </c>
    </row>
    <row r="193" spans="1:12" ht="16.5" customHeight="1">
      <c r="A193" s="1" t="s">
        <v>28</v>
      </c>
      <c r="B193" s="2">
        <f t="shared" si="6"/>
        <v>103101</v>
      </c>
      <c r="C193" s="2">
        <f t="shared" si="7"/>
        <v>4210300</v>
      </c>
      <c r="D193" s="2" t="str">
        <f>INDEX(Sheet2!C:C,MATCH(C193,Sheet2!A:A,0))</f>
        <v>3星不屈：位置2号位副回路</v>
      </c>
      <c r="E193" s="6" t="s">
        <v>29</v>
      </c>
      <c r="F193" s="7">
        <f t="shared" si="8"/>
        <v>10</v>
      </c>
      <c r="G193" s="7">
        <v>3</v>
      </c>
      <c r="H193" s="7">
        <v>1</v>
      </c>
      <c r="I193" s="7">
        <f>INDEX(Sheet6!Q:Q,MATCH(E193,Sheet6!R:R,))</f>
        <v>1</v>
      </c>
      <c r="J193" s="9" t="str">
        <f>INDEX(Sheet5!AF:AF,MATCH($E193&amp;"-"&amp;$H193&amp;"-"&amp;VLOOKUP($G193,Sheet6!$N:$O,2,0),Sheet5!$A:$A,0))</f>
        <v>332,337</v>
      </c>
      <c r="K193" s="9" t="str">
        <f>INDEX(Sheet5!AI:AI,MATCH($E193&amp;"-"&amp;$H193&amp;"-"&amp;VLOOKUP($G193,Sheet6!$N:$O,2,0),Sheet5!$A:$A,0))</f>
        <v/>
      </c>
      <c r="L193" s="9" t="str">
        <f>INDEX(Sheet5!AN:AN,MATCH($E193&amp;"-"&amp;$H193&amp;"-"&amp;VLOOKUP($G193,Sheet6!$N:$O,2,0),Sheet5!$A:$A,0))</f>
        <v>1307,1302,1305,1307,1309</v>
      </c>
    </row>
    <row r="194" spans="1:12" ht="16.5" customHeight="1">
      <c r="A194" s="1" t="s">
        <v>28</v>
      </c>
      <c r="B194" s="2">
        <f t="shared" si="6"/>
        <v>104101</v>
      </c>
      <c r="C194" s="2">
        <f t="shared" si="7"/>
        <v>4210400</v>
      </c>
      <c r="D194" s="2" t="str">
        <f>INDEX(Sheet2!C:C,MATCH(C194,Sheet2!A:A,0))</f>
        <v>4星不屈：位置2号位副回路</v>
      </c>
      <c r="E194" s="6" t="s">
        <v>29</v>
      </c>
      <c r="F194" s="7">
        <f t="shared" si="8"/>
        <v>10</v>
      </c>
      <c r="G194" s="7">
        <v>4</v>
      </c>
      <c r="H194" s="7">
        <v>1</v>
      </c>
      <c r="I194" s="7">
        <f>INDEX(Sheet6!Q:Q,MATCH(E194,Sheet6!R:R,))</f>
        <v>1</v>
      </c>
      <c r="J194" s="9" t="str">
        <f>INDEX(Sheet5!AF:AF,MATCH($E194&amp;"-"&amp;$H194&amp;"-"&amp;VLOOKUP($G194,Sheet6!$N:$O,2,0),Sheet5!$A:$A,0))</f>
        <v>432,437</v>
      </c>
      <c r="K194" s="9" t="str">
        <f>INDEX(Sheet5!AI:AI,MATCH($E194&amp;"-"&amp;$H194&amp;"-"&amp;VLOOKUP($G194,Sheet6!$N:$O,2,0),Sheet5!$A:$A,0))</f>
        <v/>
      </c>
      <c r="L194" s="9" t="str">
        <f>INDEX(Sheet5!AN:AN,MATCH($E194&amp;"-"&amp;$H194&amp;"-"&amp;VLOOKUP($G194,Sheet6!$N:$O,2,0),Sheet5!$A:$A,0))</f>
        <v>1407,1402,1405,1407,1409</v>
      </c>
    </row>
    <row r="195" spans="1:12" ht="16.5" customHeight="1">
      <c r="A195" s="1" t="s">
        <v>28</v>
      </c>
      <c r="B195" s="2">
        <f t="shared" si="6"/>
        <v>105101</v>
      </c>
      <c r="C195" s="2">
        <f t="shared" si="7"/>
        <v>4210500</v>
      </c>
      <c r="D195" s="2" t="str">
        <f>INDEX(Sheet2!C:C,MATCH(C195,Sheet2!A:A,0))</f>
        <v>5星不屈：位置2号位副回路</v>
      </c>
      <c r="E195" s="6" t="s">
        <v>29</v>
      </c>
      <c r="F195" s="7">
        <f t="shared" si="8"/>
        <v>10</v>
      </c>
      <c r="G195" s="7">
        <v>5</v>
      </c>
      <c r="H195" s="7">
        <v>1</v>
      </c>
      <c r="I195" s="7">
        <f>INDEX(Sheet6!Q:Q,MATCH(E195,Sheet6!R:R,))</f>
        <v>1</v>
      </c>
      <c r="J195" s="9" t="str">
        <f>INDEX(Sheet5!AF:AF,MATCH($E195&amp;"-"&amp;$H195&amp;"-"&amp;VLOOKUP($G195,Sheet6!$N:$O,2,0),Sheet5!$A:$A,0))</f>
        <v>532,537</v>
      </c>
      <c r="K195" s="9" t="str">
        <f>INDEX(Sheet5!AI:AI,MATCH($E195&amp;"-"&amp;$H195&amp;"-"&amp;VLOOKUP($G195,Sheet6!$N:$O,2,0),Sheet5!$A:$A,0))</f>
        <v/>
      </c>
      <c r="L195" s="9" t="str">
        <f>INDEX(Sheet5!AN:AN,MATCH($E195&amp;"-"&amp;$H195&amp;"-"&amp;VLOOKUP($G195,Sheet6!$N:$O,2,0),Sheet5!$A:$A,0))</f>
        <v>1507,1502,1505,1507,1509</v>
      </c>
    </row>
    <row r="196" spans="1:12" ht="16.5" customHeight="1">
      <c r="A196" s="1" t="s">
        <v>28</v>
      </c>
      <c r="B196" s="2">
        <f t="shared" si="6"/>
        <v>101201</v>
      </c>
      <c r="C196" s="2">
        <f t="shared" si="7"/>
        <v>4310100</v>
      </c>
      <c r="D196" s="2" t="str">
        <f>INDEX(Sheet2!C:C,MATCH(C196,Sheet2!A:A,0))</f>
        <v>1星不屈：位置3号位副回路</v>
      </c>
      <c r="E196" s="6" t="s">
        <v>29</v>
      </c>
      <c r="F196" s="7">
        <f t="shared" si="8"/>
        <v>10</v>
      </c>
      <c r="G196" s="7">
        <v>1</v>
      </c>
      <c r="H196" s="7">
        <v>2</v>
      </c>
      <c r="I196" s="7">
        <f>INDEX(Sheet6!Q:Q,MATCH(E196,Sheet6!R:R,))</f>
        <v>1</v>
      </c>
      <c r="J196" s="9" t="str">
        <f>INDEX(Sheet5!AF:AF,MATCH($E196&amp;"-"&amp;$H196&amp;"-"&amp;VLOOKUP($G196,Sheet6!$N:$O,2,0),Sheet5!$A:$A,0))</f>
        <v>135,139</v>
      </c>
      <c r="K196" s="9" t="str">
        <f>INDEX(Sheet5!AI:AI,MATCH($E196&amp;"-"&amp;$H196&amp;"-"&amp;VLOOKUP($G196,Sheet6!$N:$O,2,0),Sheet5!$A:$A,0))</f>
        <v/>
      </c>
      <c r="L196" s="9" t="str">
        <f>INDEX(Sheet5!AN:AN,MATCH($E196&amp;"-"&amp;$H196&amp;"-"&amp;VLOOKUP($G196,Sheet6!$N:$O,2,0),Sheet5!$A:$A,0))</f>
        <v>1105,1107,1102,1105,1109</v>
      </c>
    </row>
    <row r="197" spans="1:12" ht="16.5" customHeight="1">
      <c r="A197" s="1" t="s">
        <v>28</v>
      </c>
      <c r="B197" s="2">
        <f t="shared" si="6"/>
        <v>102201</v>
      </c>
      <c r="C197" s="2">
        <f t="shared" si="7"/>
        <v>4310200</v>
      </c>
      <c r="D197" s="2" t="str">
        <f>INDEX(Sheet2!C:C,MATCH(C197,Sheet2!A:A,0))</f>
        <v>2星不屈：位置3号位副回路</v>
      </c>
      <c r="E197" s="6" t="s">
        <v>29</v>
      </c>
      <c r="F197" s="7">
        <f t="shared" si="8"/>
        <v>10</v>
      </c>
      <c r="G197" s="7">
        <v>2</v>
      </c>
      <c r="H197" s="7">
        <v>2</v>
      </c>
      <c r="I197" s="7">
        <f>INDEX(Sheet6!Q:Q,MATCH(E197,Sheet6!R:R,))</f>
        <v>1</v>
      </c>
      <c r="J197" s="9" t="str">
        <f>INDEX(Sheet5!AF:AF,MATCH($E197&amp;"-"&amp;$H197&amp;"-"&amp;VLOOKUP($G197,Sheet6!$N:$O,2,0),Sheet5!$A:$A,0))</f>
        <v>235,239</v>
      </c>
      <c r="K197" s="9" t="str">
        <f>INDEX(Sheet5!AI:AI,MATCH($E197&amp;"-"&amp;$H197&amp;"-"&amp;VLOOKUP($G197,Sheet6!$N:$O,2,0),Sheet5!$A:$A,0))</f>
        <v/>
      </c>
      <c r="L197" s="9" t="str">
        <f>INDEX(Sheet5!AN:AN,MATCH($E197&amp;"-"&amp;$H197&amp;"-"&amp;VLOOKUP($G197,Sheet6!$N:$O,2,0),Sheet5!$A:$A,0))</f>
        <v>1205,1207,1202,1205,1209</v>
      </c>
    </row>
    <row r="198" spans="1:12" ht="16.5" customHeight="1">
      <c r="A198" s="1" t="s">
        <v>28</v>
      </c>
      <c r="B198" s="2">
        <f t="shared" ref="B198:B261" si="9">F198*10000+G198*1000+H198*100+I198</f>
        <v>103201</v>
      </c>
      <c r="C198" s="2">
        <f t="shared" ref="C198:C261" si="10">4000000+(H198+1)*100000+F198*1000+G198*100</f>
        <v>4310300</v>
      </c>
      <c r="D198" s="2" t="str">
        <f>INDEX(Sheet2!C:C,MATCH(C198,Sheet2!A:A,0))</f>
        <v>3星不屈：位置3号位副回路</v>
      </c>
      <c r="E198" s="6" t="s">
        <v>29</v>
      </c>
      <c r="F198" s="7">
        <f t="shared" si="8"/>
        <v>10</v>
      </c>
      <c r="G198" s="7">
        <v>3</v>
      </c>
      <c r="H198" s="7">
        <v>2</v>
      </c>
      <c r="I198" s="7">
        <f>INDEX(Sheet6!Q:Q,MATCH(E198,Sheet6!R:R,))</f>
        <v>1</v>
      </c>
      <c r="J198" s="9" t="str">
        <f>INDEX(Sheet5!AF:AF,MATCH($E198&amp;"-"&amp;$H198&amp;"-"&amp;VLOOKUP($G198,Sheet6!$N:$O,2,0),Sheet5!$A:$A,0))</f>
        <v>335,339</v>
      </c>
      <c r="K198" s="9" t="str">
        <f>INDEX(Sheet5!AI:AI,MATCH($E198&amp;"-"&amp;$H198&amp;"-"&amp;VLOOKUP($G198,Sheet6!$N:$O,2,0),Sheet5!$A:$A,0))</f>
        <v/>
      </c>
      <c r="L198" s="9" t="str">
        <f>INDEX(Sheet5!AN:AN,MATCH($E198&amp;"-"&amp;$H198&amp;"-"&amp;VLOOKUP($G198,Sheet6!$N:$O,2,0),Sheet5!$A:$A,0))</f>
        <v>1305,1307,1302,1305,1309</v>
      </c>
    </row>
    <row r="199" spans="1:12" ht="16.5" customHeight="1">
      <c r="A199" s="1" t="s">
        <v>28</v>
      </c>
      <c r="B199" s="2">
        <f t="shared" si="9"/>
        <v>104201</v>
      </c>
      <c r="C199" s="2">
        <f t="shared" si="10"/>
        <v>4310400</v>
      </c>
      <c r="D199" s="2" t="str">
        <f>INDEX(Sheet2!C:C,MATCH(C199,Sheet2!A:A,0))</f>
        <v>4星不屈：位置3号位副回路</v>
      </c>
      <c r="E199" s="6" t="s">
        <v>29</v>
      </c>
      <c r="F199" s="7">
        <f t="shared" si="8"/>
        <v>10</v>
      </c>
      <c r="G199" s="7">
        <v>4</v>
      </c>
      <c r="H199" s="7">
        <v>2</v>
      </c>
      <c r="I199" s="7">
        <f>INDEX(Sheet6!Q:Q,MATCH(E199,Sheet6!R:R,))</f>
        <v>1</v>
      </c>
      <c r="J199" s="9" t="str">
        <f>INDEX(Sheet5!AF:AF,MATCH($E199&amp;"-"&amp;$H199&amp;"-"&amp;VLOOKUP($G199,Sheet6!$N:$O,2,0),Sheet5!$A:$A,0))</f>
        <v>435,439</v>
      </c>
      <c r="K199" s="9" t="str">
        <f>INDEX(Sheet5!AI:AI,MATCH($E199&amp;"-"&amp;$H199&amp;"-"&amp;VLOOKUP($G199,Sheet6!$N:$O,2,0),Sheet5!$A:$A,0))</f>
        <v/>
      </c>
      <c r="L199" s="9" t="str">
        <f>INDEX(Sheet5!AN:AN,MATCH($E199&amp;"-"&amp;$H199&amp;"-"&amp;VLOOKUP($G199,Sheet6!$N:$O,2,0),Sheet5!$A:$A,0))</f>
        <v>1405,1407,1402,1405,1409</v>
      </c>
    </row>
    <row r="200" spans="1:12" ht="16.5" customHeight="1">
      <c r="A200" s="1" t="s">
        <v>28</v>
      </c>
      <c r="B200" s="2">
        <f t="shared" si="9"/>
        <v>105201</v>
      </c>
      <c r="C200" s="2">
        <f t="shared" si="10"/>
        <v>4310500</v>
      </c>
      <c r="D200" s="2" t="str">
        <f>INDEX(Sheet2!C:C,MATCH(C200,Sheet2!A:A,0))</f>
        <v>5星不屈：位置3号位副回路</v>
      </c>
      <c r="E200" s="6" t="s">
        <v>29</v>
      </c>
      <c r="F200" s="7">
        <f t="shared" si="8"/>
        <v>10</v>
      </c>
      <c r="G200" s="7">
        <v>5</v>
      </c>
      <c r="H200" s="7">
        <v>2</v>
      </c>
      <c r="I200" s="7">
        <f>INDEX(Sheet6!Q:Q,MATCH(E200,Sheet6!R:R,))</f>
        <v>1</v>
      </c>
      <c r="J200" s="9" t="str">
        <f>INDEX(Sheet5!AF:AF,MATCH($E200&amp;"-"&amp;$H200&amp;"-"&amp;VLOOKUP($G200,Sheet6!$N:$O,2,0),Sheet5!$A:$A,0))</f>
        <v>535,539</v>
      </c>
      <c r="K200" s="9" t="str">
        <f>INDEX(Sheet5!AI:AI,MATCH($E200&amp;"-"&amp;$H200&amp;"-"&amp;VLOOKUP($G200,Sheet6!$N:$O,2,0),Sheet5!$A:$A,0))</f>
        <v/>
      </c>
      <c r="L200" s="9" t="str">
        <f>INDEX(Sheet5!AN:AN,MATCH($E200&amp;"-"&amp;$H200&amp;"-"&amp;VLOOKUP($G200,Sheet6!$N:$O,2,0),Sheet5!$A:$A,0))</f>
        <v>1505,1507,1502,1505,1509</v>
      </c>
    </row>
    <row r="201" spans="1:12" ht="16.5" customHeight="1">
      <c r="A201" s="1" t="s">
        <v>28</v>
      </c>
      <c r="B201" s="2">
        <f t="shared" si="9"/>
        <v>101301</v>
      </c>
      <c r="C201" s="2">
        <f t="shared" si="10"/>
        <v>4410100</v>
      </c>
      <c r="D201" s="2" t="str">
        <f>INDEX(Sheet2!C:C,MATCH(C201,Sheet2!A:A,0))</f>
        <v>1星不屈：位置4号位副回路</v>
      </c>
      <c r="E201" s="6" t="s">
        <v>29</v>
      </c>
      <c r="F201" s="7">
        <f t="shared" si="8"/>
        <v>10</v>
      </c>
      <c r="G201" s="7">
        <v>1</v>
      </c>
      <c r="H201" s="7">
        <v>3</v>
      </c>
      <c r="I201" s="7">
        <f>INDEX(Sheet6!Q:Q,MATCH(E201,Sheet6!R:R,))</f>
        <v>1</v>
      </c>
      <c r="J201" s="9" t="str">
        <f>INDEX(Sheet5!AF:AF,MATCH($E201&amp;"-"&amp;$H201&amp;"-"&amp;VLOOKUP($G201,Sheet6!$N:$O,2,0),Sheet5!$A:$A,0))</f>
        <v>135,137</v>
      </c>
      <c r="K201" s="9" t="str">
        <f>INDEX(Sheet5!AI:AI,MATCH($E201&amp;"-"&amp;$H201&amp;"-"&amp;VLOOKUP($G201,Sheet6!$N:$O,2,0),Sheet5!$A:$A,0))</f>
        <v/>
      </c>
      <c r="L201" s="9" t="str">
        <f>INDEX(Sheet5!AN:AN,MATCH($E201&amp;"-"&amp;$H201&amp;"-"&amp;VLOOKUP($G201,Sheet6!$N:$O,2,0),Sheet5!$A:$A,0))</f>
        <v>1102,1105,1107,1102,1109</v>
      </c>
    </row>
    <row r="202" spans="1:12" ht="16.5" customHeight="1">
      <c r="A202" s="1" t="s">
        <v>28</v>
      </c>
      <c r="B202" s="2">
        <f t="shared" si="9"/>
        <v>102301</v>
      </c>
      <c r="C202" s="2">
        <f t="shared" si="10"/>
        <v>4410200</v>
      </c>
      <c r="D202" s="2" t="str">
        <f>INDEX(Sheet2!C:C,MATCH(C202,Sheet2!A:A,0))</f>
        <v>2星不屈：位置4号位副回路</v>
      </c>
      <c r="E202" s="6" t="s">
        <v>29</v>
      </c>
      <c r="F202" s="7">
        <f t="shared" si="8"/>
        <v>10</v>
      </c>
      <c r="G202" s="7">
        <v>2</v>
      </c>
      <c r="H202" s="7">
        <v>3</v>
      </c>
      <c r="I202" s="7">
        <f>INDEX(Sheet6!Q:Q,MATCH(E202,Sheet6!R:R,))</f>
        <v>1</v>
      </c>
      <c r="J202" s="9" t="str">
        <f>INDEX(Sheet5!AF:AF,MATCH($E202&amp;"-"&amp;$H202&amp;"-"&amp;VLOOKUP($G202,Sheet6!$N:$O,2,0),Sheet5!$A:$A,0))</f>
        <v>235,237</v>
      </c>
      <c r="K202" s="9" t="str">
        <f>INDEX(Sheet5!AI:AI,MATCH($E202&amp;"-"&amp;$H202&amp;"-"&amp;VLOOKUP($G202,Sheet6!$N:$O,2,0),Sheet5!$A:$A,0))</f>
        <v/>
      </c>
      <c r="L202" s="9" t="str">
        <f>INDEX(Sheet5!AN:AN,MATCH($E202&amp;"-"&amp;$H202&amp;"-"&amp;VLOOKUP($G202,Sheet6!$N:$O,2,0),Sheet5!$A:$A,0))</f>
        <v>1202,1205,1207,1202,1209</v>
      </c>
    </row>
    <row r="203" spans="1:12" ht="16.5" customHeight="1">
      <c r="A203" s="1" t="s">
        <v>28</v>
      </c>
      <c r="B203" s="2">
        <f t="shared" si="9"/>
        <v>103301</v>
      </c>
      <c r="C203" s="2">
        <f t="shared" si="10"/>
        <v>4410300</v>
      </c>
      <c r="D203" s="2" t="str">
        <f>INDEX(Sheet2!C:C,MATCH(C203,Sheet2!A:A,0))</f>
        <v>3星不屈：位置4号位副回路</v>
      </c>
      <c r="E203" s="6" t="s">
        <v>29</v>
      </c>
      <c r="F203" s="7">
        <f t="shared" si="8"/>
        <v>10</v>
      </c>
      <c r="G203" s="7">
        <v>3</v>
      </c>
      <c r="H203" s="7">
        <v>3</v>
      </c>
      <c r="I203" s="7">
        <f>INDEX(Sheet6!Q:Q,MATCH(E203,Sheet6!R:R,))</f>
        <v>1</v>
      </c>
      <c r="J203" s="9" t="str">
        <f>INDEX(Sheet5!AF:AF,MATCH($E203&amp;"-"&amp;$H203&amp;"-"&amp;VLOOKUP($G203,Sheet6!$N:$O,2,0),Sheet5!$A:$A,0))</f>
        <v>335,337</v>
      </c>
      <c r="K203" s="9" t="str">
        <f>INDEX(Sheet5!AI:AI,MATCH($E203&amp;"-"&amp;$H203&amp;"-"&amp;VLOOKUP($G203,Sheet6!$N:$O,2,0),Sheet5!$A:$A,0))</f>
        <v/>
      </c>
      <c r="L203" s="9" t="str">
        <f>INDEX(Sheet5!AN:AN,MATCH($E203&amp;"-"&amp;$H203&amp;"-"&amp;VLOOKUP($G203,Sheet6!$N:$O,2,0),Sheet5!$A:$A,0))</f>
        <v>1302,1305,1307,1302,1309</v>
      </c>
    </row>
    <row r="204" spans="1:12" ht="16.5" customHeight="1">
      <c r="A204" s="1" t="s">
        <v>28</v>
      </c>
      <c r="B204" s="2">
        <f t="shared" si="9"/>
        <v>104301</v>
      </c>
      <c r="C204" s="2">
        <f t="shared" si="10"/>
        <v>4410400</v>
      </c>
      <c r="D204" s="2" t="str">
        <f>INDEX(Sheet2!C:C,MATCH(C204,Sheet2!A:A,0))</f>
        <v>4星不屈：位置4号位副回路</v>
      </c>
      <c r="E204" s="6" t="s">
        <v>29</v>
      </c>
      <c r="F204" s="7">
        <f t="shared" si="8"/>
        <v>10</v>
      </c>
      <c r="G204" s="7">
        <v>4</v>
      </c>
      <c r="H204" s="7">
        <v>3</v>
      </c>
      <c r="I204" s="7">
        <f>INDEX(Sheet6!Q:Q,MATCH(E204,Sheet6!R:R,))</f>
        <v>1</v>
      </c>
      <c r="J204" s="9" t="str">
        <f>INDEX(Sheet5!AF:AF,MATCH($E204&amp;"-"&amp;$H204&amp;"-"&amp;VLOOKUP($G204,Sheet6!$N:$O,2,0),Sheet5!$A:$A,0))</f>
        <v>435,437</v>
      </c>
      <c r="K204" s="9" t="str">
        <f>INDEX(Sheet5!AI:AI,MATCH($E204&amp;"-"&amp;$H204&amp;"-"&amp;VLOOKUP($G204,Sheet6!$N:$O,2,0),Sheet5!$A:$A,0))</f>
        <v/>
      </c>
      <c r="L204" s="9" t="str">
        <f>INDEX(Sheet5!AN:AN,MATCH($E204&amp;"-"&amp;$H204&amp;"-"&amp;VLOOKUP($G204,Sheet6!$N:$O,2,0),Sheet5!$A:$A,0))</f>
        <v>1402,1405,1407,1402,1409</v>
      </c>
    </row>
    <row r="205" spans="1:12" ht="16.5" customHeight="1">
      <c r="A205" s="1" t="s">
        <v>28</v>
      </c>
      <c r="B205" s="2">
        <f t="shared" si="9"/>
        <v>105301</v>
      </c>
      <c r="C205" s="2">
        <f t="shared" si="10"/>
        <v>4410500</v>
      </c>
      <c r="D205" s="2" t="str">
        <f>INDEX(Sheet2!C:C,MATCH(C205,Sheet2!A:A,0))</f>
        <v>5星不屈：位置4号位副回路</v>
      </c>
      <c r="E205" s="6" t="s">
        <v>29</v>
      </c>
      <c r="F205" s="7">
        <f t="shared" si="8"/>
        <v>10</v>
      </c>
      <c r="G205" s="7">
        <v>5</v>
      </c>
      <c r="H205" s="7">
        <v>3</v>
      </c>
      <c r="I205" s="7">
        <f>INDEX(Sheet6!Q:Q,MATCH(E205,Sheet6!R:R,))</f>
        <v>1</v>
      </c>
      <c r="J205" s="9" t="str">
        <f>INDEX(Sheet5!AF:AF,MATCH($E205&amp;"-"&amp;$H205&amp;"-"&amp;VLOOKUP($G205,Sheet6!$N:$O,2,0),Sheet5!$A:$A,0))</f>
        <v>535,537</v>
      </c>
      <c r="K205" s="9" t="str">
        <f>INDEX(Sheet5!AI:AI,MATCH($E205&amp;"-"&amp;$H205&amp;"-"&amp;VLOOKUP($G205,Sheet6!$N:$O,2,0),Sheet5!$A:$A,0))</f>
        <v/>
      </c>
      <c r="L205" s="9" t="str">
        <f>INDEX(Sheet5!AN:AN,MATCH($E205&amp;"-"&amp;$H205&amp;"-"&amp;VLOOKUP($G205,Sheet6!$N:$O,2,0),Sheet5!$A:$A,0))</f>
        <v>1502,1505,1507,1502,1509</v>
      </c>
    </row>
    <row r="206" spans="1:12" ht="16.5" customHeight="1">
      <c r="A206" s="1" t="s">
        <v>28</v>
      </c>
      <c r="B206" s="2">
        <f t="shared" si="9"/>
        <v>111001</v>
      </c>
      <c r="C206" s="2">
        <f t="shared" si="10"/>
        <v>4111100</v>
      </c>
      <c r="D206" s="2" t="str">
        <f>INDEX(Sheet2!C:C,MATCH(C206,Sheet2!A:A,0))</f>
        <v>1星主核：磐石主回路</v>
      </c>
      <c r="E206" s="6" t="s">
        <v>29</v>
      </c>
      <c r="F206" s="7">
        <f t="shared" si="8"/>
        <v>11</v>
      </c>
      <c r="G206" s="7">
        <v>1</v>
      </c>
      <c r="H206" s="7">
        <v>0</v>
      </c>
      <c r="I206" s="7">
        <f>INDEX(Sheet6!Q:Q,MATCH(E206,Sheet6!R:R,))</f>
        <v>1</v>
      </c>
      <c r="J206" s="9" t="str">
        <f>INDEX(Sheet5!AF:AF,MATCH($E206&amp;"-"&amp;$H206&amp;"-"&amp;VLOOKUP($G206,Sheet6!$N:$O,2,0),Sheet5!$A:$A,0))</f>
        <v>105,102</v>
      </c>
      <c r="K206" s="9" t="str">
        <f>INDEX(Sheet5!AI:AI,MATCH($E206&amp;"-"&amp;$H206&amp;"-"&amp;VLOOKUP($G206,Sheet6!$N:$O,2,0),Sheet5!$A:$A,0))</f>
        <v/>
      </c>
      <c r="L206" s="9" t="str">
        <f>INDEX(Sheet5!AN:AN,MATCH($E206&amp;"-"&amp;$H206&amp;"-"&amp;VLOOKUP($G206,Sheet6!$N:$O,2,0),Sheet5!$A:$A,0))</f>
        <v>1102,1105,1107,1102,1109</v>
      </c>
    </row>
    <row r="207" spans="1:12" ht="16.5" customHeight="1">
      <c r="A207" s="1" t="s">
        <v>28</v>
      </c>
      <c r="B207" s="2">
        <f t="shared" si="9"/>
        <v>112001</v>
      </c>
      <c r="C207" s="2">
        <f t="shared" si="10"/>
        <v>4111200</v>
      </c>
      <c r="D207" s="2" t="str">
        <f>INDEX(Sheet2!C:C,MATCH(C207,Sheet2!A:A,0))</f>
        <v>2星主核：磐石主回路</v>
      </c>
      <c r="E207" s="6" t="s">
        <v>29</v>
      </c>
      <c r="F207" s="7">
        <f t="shared" si="8"/>
        <v>11</v>
      </c>
      <c r="G207" s="7">
        <v>2</v>
      </c>
      <c r="H207" s="7">
        <v>0</v>
      </c>
      <c r="I207" s="7">
        <f>INDEX(Sheet6!Q:Q,MATCH(E207,Sheet6!R:R,))</f>
        <v>1</v>
      </c>
      <c r="J207" s="9" t="str">
        <f>INDEX(Sheet5!AF:AF,MATCH($E207&amp;"-"&amp;$H207&amp;"-"&amp;VLOOKUP($G207,Sheet6!$N:$O,2,0),Sheet5!$A:$A,0))</f>
        <v>205,202</v>
      </c>
      <c r="K207" s="9" t="str">
        <f>INDEX(Sheet5!AI:AI,MATCH($E207&amp;"-"&amp;$H207&amp;"-"&amp;VLOOKUP($G207,Sheet6!$N:$O,2,0),Sheet5!$A:$A,0))</f>
        <v/>
      </c>
      <c r="L207" s="9" t="str">
        <f>INDEX(Sheet5!AN:AN,MATCH($E207&amp;"-"&amp;$H207&amp;"-"&amp;VLOOKUP($G207,Sheet6!$N:$O,2,0),Sheet5!$A:$A,0))</f>
        <v>1202,1205,1207,1202,1209</v>
      </c>
    </row>
    <row r="208" spans="1:12" ht="16.5" customHeight="1">
      <c r="A208" s="1" t="s">
        <v>28</v>
      </c>
      <c r="B208" s="2">
        <f t="shared" si="9"/>
        <v>113001</v>
      </c>
      <c r="C208" s="2">
        <f t="shared" si="10"/>
        <v>4111300</v>
      </c>
      <c r="D208" s="2" t="str">
        <f>INDEX(Sheet2!C:C,MATCH(C208,Sheet2!A:A,0))</f>
        <v>3星主核：磐石主回路</v>
      </c>
      <c r="E208" s="6" t="s">
        <v>29</v>
      </c>
      <c r="F208" s="7">
        <f t="shared" si="8"/>
        <v>11</v>
      </c>
      <c r="G208" s="7">
        <v>3</v>
      </c>
      <c r="H208" s="7">
        <v>0</v>
      </c>
      <c r="I208" s="7">
        <f>INDEX(Sheet6!Q:Q,MATCH(E208,Sheet6!R:R,))</f>
        <v>1</v>
      </c>
      <c r="J208" s="9" t="str">
        <f>INDEX(Sheet5!AF:AF,MATCH($E208&amp;"-"&amp;$H208&amp;"-"&amp;VLOOKUP($G208,Sheet6!$N:$O,2,0),Sheet5!$A:$A,0))</f>
        <v>305,302</v>
      </c>
      <c r="K208" s="9" t="str">
        <f>INDEX(Sheet5!AI:AI,MATCH($E208&amp;"-"&amp;$H208&amp;"-"&amp;VLOOKUP($G208,Sheet6!$N:$O,2,0),Sheet5!$A:$A,0))</f>
        <v/>
      </c>
      <c r="L208" s="9" t="str">
        <f>INDEX(Sheet5!AN:AN,MATCH($E208&amp;"-"&amp;$H208&amp;"-"&amp;VLOOKUP($G208,Sheet6!$N:$O,2,0),Sheet5!$A:$A,0))</f>
        <v>1302,1305,1307,1302,1309</v>
      </c>
    </row>
    <row r="209" spans="1:12" ht="16.5" customHeight="1">
      <c r="A209" s="1" t="s">
        <v>28</v>
      </c>
      <c r="B209" s="2">
        <f t="shared" si="9"/>
        <v>114001</v>
      </c>
      <c r="C209" s="2">
        <f t="shared" si="10"/>
        <v>4111400</v>
      </c>
      <c r="D209" s="2" t="str">
        <f>INDEX(Sheet2!C:C,MATCH(C209,Sheet2!A:A,0))</f>
        <v>4星主核：磐石主回路</v>
      </c>
      <c r="E209" s="6" t="s">
        <v>29</v>
      </c>
      <c r="F209" s="7">
        <f t="shared" si="8"/>
        <v>11</v>
      </c>
      <c r="G209" s="7">
        <v>4</v>
      </c>
      <c r="H209" s="7">
        <v>0</v>
      </c>
      <c r="I209" s="7">
        <f>INDEX(Sheet6!Q:Q,MATCH(E209,Sheet6!R:R,))</f>
        <v>1</v>
      </c>
      <c r="J209" s="9" t="str">
        <f>INDEX(Sheet5!AF:AF,MATCH($E209&amp;"-"&amp;$H209&amp;"-"&amp;VLOOKUP($G209,Sheet6!$N:$O,2,0),Sheet5!$A:$A,0))</f>
        <v>405,402</v>
      </c>
      <c r="K209" s="9" t="str">
        <f>INDEX(Sheet5!AI:AI,MATCH($E209&amp;"-"&amp;$H209&amp;"-"&amp;VLOOKUP($G209,Sheet6!$N:$O,2,0),Sheet5!$A:$A,0))</f>
        <v/>
      </c>
      <c r="L209" s="9" t="str">
        <f>INDEX(Sheet5!AN:AN,MATCH($E209&amp;"-"&amp;$H209&amp;"-"&amp;VLOOKUP($G209,Sheet6!$N:$O,2,0),Sheet5!$A:$A,0))</f>
        <v>1402,1405,1407,1402,1409</v>
      </c>
    </row>
    <row r="210" spans="1:12" ht="16.5" customHeight="1">
      <c r="A210" s="1" t="s">
        <v>28</v>
      </c>
      <c r="B210" s="2">
        <f t="shared" si="9"/>
        <v>115001</v>
      </c>
      <c r="C210" s="2">
        <f t="shared" si="10"/>
        <v>4111500</v>
      </c>
      <c r="D210" s="2" t="str">
        <f>INDEX(Sheet2!C:C,MATCH(C210,Sheet2!A:A,0))</f>
        <v>5星主核：磐石主回路</v>
      </c>
      <c r="E210" s="6" t="s">
        <v>29</v>
      </c>
      <c r="F210" s="7">
        <f t="shared" si="8"/>
        <v>11</v>
      </c>
      <c r="G210" s="7">
        <v>5</v>
      </c>
      <c r="H210" s="7">
        <v>0</v>
      </c>
      <c r="I210" s="7">
        <f>INDEX(Sheet6!Q:Q,MATCH(E210,Sheet6!R:R,))</f>
        <v>1</v>
      </c>
      <c r="J210" s="9" t="str">
        <f>INDEX(Sheet5!AF:AF,MATCH($E210&amp;"-"&amp;$H210&amp;"-"&amp;VLOOKUP($G210,Sheet6!$N:$O,2,0),Sheet5!$A:$A,0))</f>
        <v>505,502</v>
      </c>
      <c r="K210" s="9" t="str">
        <f>INDEX(Sheet5!AI:AI,MATCH($E210&amp;"-"&amp;$H210&amp;"-"&amp;VLOOKUP($G210,Sheet6!$N:$O,2,0),Sheet5!$A:$A,0))</f>
        <v/>
      </c>
      <c r="L210" s="9" t="str">
        <f>INDEX(Sheet5!AN:AN,MATCH($E210&amp;"-"&amp;$H210&amp;"-"&amp;VLOOKUP($G210,Sheet6!$N:$O,2,0),Sheet5!$A:$A,0))</f>
        <v>1502,1505,1507,1502,1509</v>
      </c>
    </row>
    <row r="211" spans="1:12" ht="16.5" customHeight="1">
      <c r="A211" s="1" t="s">
        <v>28</v>
      </c>
      <c r="B211" s="2">
        <f t="shared" si="9"/>
        <v>111101</v>
      </c>
      <c r="C211" s="2">
        <f t="shared" si="10"/>
        <v>4211100</v>
      </c>
      <c r="D211" s="2" t="str">
        <f>INDEX(Sheet2!C:C,MATCH(C211,Sheet2!A:A,0))</f>
        <v>1星磐石：位置2号位副回路</v>
      </c>
      <c r="E211" s="6" t="s">
        <v>29</v>
      </c>
      <c r="F211" s="7">
        <f t="shared" si="8"/>
        <v>11</v>
      </c>
      <c r="G211" s="7">
        <v>1</v>
      </c>
      <c r="H211" s="7">
        <v>1</v>
      </c>
      <c r="I211" s="7">
        <f>INDEX(Sheet6!Q:Q,MATCH(E211,Sheet6!R:R,))</f>
        <v>1</v>
      </c>
      <c r="J211" s="9" t="str">
        <f>INDEX(Sheet5!AF:AF,MATCH($E211&amp;"-"&amp;$H211&amp;"-"&amp;VLOOKUP($G211,Sheet6!$N:$O,2,0),Sheet5!$A:$A,0))</f>
        <v>132,137</v>
      </c>
      <c r="K211" s="9" t="str">
        <f>INDEX(Sheet5!AI:AI,MATCH($E211&amp;"-"&amp;$H211&amp;"-"&amp;VLOOKUP($G211,Sheet6!$N:$O,2,0),Sheet5!$A:$A,0))</f>
        <v/>
      </c>
      <c r="L211" s="9" t="str">
        <f>INDEX(Sheet5!AN:AN,MATCH($E211&amp;"-"&amp;$H211&amp;"-"&amp;VLOOKUP($G211,Sheet6!$N:$O,2,0),Sheet5!$A:$A,0))</f>
        <v>1107,1102,1105,1107,1109</v>
      </c>
    </row>
    <row r="212" spans="1:12" ht="16.5" customHeight="1">
      <c r="A212" s="1" t="s">
        <v>28</v>
      </c>
      <c r="B212" s="2">
        <f t="shared" si="9"/>
        <v>112101</v>
      </c>
      <c r="C212" s="2">
        <f t="shared" si="10"/>
        <v>4211200</v>
      </c>
      <c r="D212" s="2" t="str">
        <f>INDEX(Sheet2!C:C,MATCH(C212,Sheet2!A:A,0))</f>
        <v>2星磐石：位置2号位副回路</v>
      </c>
      <c r="E212" s="6" t="s">
        <v>29</v>
      </c>
      <c r="F212" s="7">
        <f t="shared" si="8"/>
        <v>11</v>
      </c>
      <c r="G212" s="7">
        <v>2</v>
      </c>
      <c r="H212" s="7">
        <v>1</v>
      </c>
      <c r="I212" s="7">
        <f>INDEX(Sheet6!Q:Q,MATCH(E212,Sheet6!R:R,))</f>
        <v>1</v>
      </c>
      <c r="J212" s="9" t="str">
        <f>INDEX(Sheet5!AF:AF,MATCH($E212&amp;"-"&amp;$H212&amp;"-"&amp;VLOOKUP($G212,Sheet6!$N:$O,2,0),Sheet5!$A:$A,0))</f>
        <v>232,237</v>
      </c>
      <c r="K212" s="9" t="str">
        <f>INDEX(Sheet5!AI:AI,MATCH($E212&amp;"-"&amp;$H212&amp;"-"&amp;VLOOKUP($G212,Sheet6!$N:$O,2,0),Sheet5!$A:$A,0))</f>
        <v/>
      </c>
      <c r="L212" s="9" t="str">
        <f>INDEX(Sheet5!AN:AN,MATCH($E212&amp;"-"&amp;$H212&amp;"-"&amp;VLOOKUP($G212,Sheet6!$N:$O,2,0),Sheet5!$A:$A,0))</f>
        <v>1207,1202,1205,1207,1209</v>
      </c>
    </row>
    <row r="213" spans="1:12" ht="16.5" customHeight="1">
      <c r="A213" s="1" t="s">
        <v>28</v>
      </c>
      <c r="B213" s="2">
        <f t="shared" si="9"/>
        <v>113101</v>
      </c>
      <c r="C213" s="2">
        <f t="shared" si="10"/>
        <v>4211300</v>
      </c>
      <c r="D213" s="2" t="str">
        <f>INDEX(Sheet2!C:C,MATCH(C213,Sheet2!A:A,0))</f>
        <v>3星磐石：位置2号位副回路</v>
      </c>
      <c r="E213" s="6" t="s">
        <v>29</v>
      </c>
      <c r="F213" s="7">
        <f t="shared" si="8"/>
        <v>11</v>
      </c>
      <c r="G213" s="7">
        <v>3</v>
      </c>
      <c r="H213" s="7">
        <v>1</v>
      </c>
      <c r="I213" s="7">
        <f>INDEX(Sheet6!Q:Q,MATCH(E213,Sheet6!R:R,))</f>
        <v>1</v>
      </c>
      <c r="J213" s="9" t="str">
        <f>INDEX(Sheet5!AF:AF,MATCH($E213&amp;"-"&amp;$H213&amp;"-"&amp;VLOOKUP($G213,Sheet6!$N:$O,2,0),Sheet5!$A:$A,0))</f>
        <v>332,337</v>
      </c>
      <c r="K213" s="9" t="str">
        <f>INDEX(Sheet5!AI:AI,MATCH($E213&amp;"-"&amp;$H213&amp;"-"&amp;VLOOKUP($G213,Sheet6!$N:$O,2,0),Sheet5!$A:$A,0))</f>
        <v/>
      </c>
      <c r="L213" s="9" t="str">
        <f>INDEX(Sheet5!AN:AN,MATCH($E213&amp;"-"&amp;$H213&amp;"-"&amp;VLOOKUP($G213,Sheet6!$N:$O,2,0),Sheet5!$A:$A,0))</f>
        <v>1307,1302,1305,1307,1309</v>
      </c>
    </row>
    <row r="214" spans="1:12" ht="16.5" customHeight="1">
      <c r="A214" s="1" t="s">
        <v>28</v>
      </c>
      <c r="B214" s="2">
        <f t="shared" si="9"/>
        <v>114101</v>
      </c>
      <c r="C214" s="2">
        <f t="shared" si="10"/>
        <v>4211400</v>
      </c>
      <c r="D214" s="2" t="str">
        <f>INDEX(Sheet2!C:C,MATCH(C214,Sheet2!A:A,0))</f>
        <v>4星磐石：位置2号位副回路</v>
      </c>
      <c r="E214" s="6" t="s">
        <v>29</v>
      </c>
      <c r="F214" s="7">
        <f t="shared" si="8"/>
        <v>11</v>
      </c>
      <c r="G214" s="7">
        <v>4</v>
      </c>
      <c r="H214" s="7">
        <v>1</v>
      </c>
      <c r="I214" s="7">
        <f>INDEX(Sheet6!Q:Q,MATCH(E214,Sheet6!R:R,))</f>
        <v>1</v>
      </c>
      <c r="J214" s="9" t="str">
        <f>INDEX(Sheet5!AF:AF,MATCH($E214&amp;"-"&amp;$H214&amp;"-"&amp;VLOOKUP($G214,Sheet6!$N:$O,2,0),Sheet5!$A:$A,0))</f>
        <v>432,437</v>
      </c>
      <c r="K214" s="9" t="str">
        <f>INDEX(Sheet5!AI:AI,MATCH($E214&amp;"-"&amp;$H214&amp;"-"&amp;VLOOKUP($G214,Sheet6!$N:$O,2,0),Sheet5!$A:$A,0))</f>
        <v/>
      </c>
      <c r="L214" s="9" t="str">
        <f>INDEX(Sheet5!AN:AN,MATCH($E214&amp;"-"&amp;$H214&amp;"-"&amp;VLOOKUP($G214,Sheet6!$N:$O,2,0),Sheet5!$A:$A,0))</f>
        <v>1407,1402,1405,1407,1409</v>
      </c>
    </row>
    <row r="215" spans="1:12" ht="16.5" customHeight="1">
      <c r="A215" s="1" t="s">
        <v>28</v>
      </c>
      <c r="B215" s="2">
        <f t="shared" si="9"/>
        <v>115101</v>
      </c>
      <c r="C215" s="2">
        <f t="shared" si="10"/>
        <v>4211500</v>
      </c>
      <c r="D215" s="2" t="str">
        <f>INDEX(Sheet2!C:C,MATCH(C215,Sheet2!A:A,0))</f>
        <v>5星磐石：位置2号位副回路</v>
      </c>
      <c r="E215" s="6" t="s">
        <v>29</v>
      </c>
      <c r="F215" s="7">
        <f t="shared" si="8"/>
        <v>11</v>
      </c>
      <c r="G215" s="7">
        <v>5</v>
      </c>
      <c r="H215" s="7">
        <v>1</v>
      </c>
      <c r="I215" s="7">
        <f>INDEX(Sheet6!Q:Q,MATCH(E215,Sheet6!R:R,))</f>
        <v>1</v>
      </c>
      <c r="J215" s="9" t="str">
        <f>INDEX(Sheet5!AF:AF,MATCH($E215&amp;"-"&amp;$H215&amp;"-"&amp;VLOOKUP($G215,Sheet6!$N:$O,2,0),Sheet5!$A:$A,0))</f>
        <v>532,537</v>
      </c>
      <c r="K215" s="9" t="str">
        <f>INDEX(Sheet5!AI:AI,MATCH($E215&amp;"-"&amp;$H215&amp;"-"&amp;VLOOKUP($G215,Sheet6!$N:$O,2,0),Sheet5!$A:$A,0))</f>
        <v/>
      </c>
      <c r="L215" s="9" t="str">
        <f>INDEX(Sheet5!AN:AN,MATCH($E215&amp;"-"&amp;$H215&amp;"-"&amp;VLOOKUP($G215,Sheet6!$N:$O,2,0),Sheet5!$A:$A,0))</f>
        <v>1507,1502,1505,1507,1509</v>
      </c>
    </row>
    <row r="216" spans="1:12" ht="16.5" customHeight="1">
      <c r="A216" s="1" t="s">
        <v>28</v>
      </c>
      <c r="B216" s="2">
        <f t="shared" si="9"/>
        <v>111201</v>
      </c>
      <c r="C216" s="2">
        <f t="shared" si="10"/>
        <v>4311100</v>
      </c>
      <c r="D216" s="2" t="str">
        <f>INDEX(Sheet2!C:C,MATCH(C216,Sheet2!A:A,0))</f>
        <v>1星磐石：位置3号位副回路</v>
      </c>
      <c r="E216" s="6" t="s">
        <v>29</v>
      </c>
      <c r="F216" s="7">
        <f t="shared" si="8"/>
        <v>11</v>
      </c>
      <c r="G216" s="7">
        <v>1</v>
      </c>
      <c r="H216" s="7">
        <v>2</v>
      </c>
      <c r="I216" s="7">
        <f>INDEX(Sheet6!Q:Q,MATCH(E216,Sheet6!R:R,))</f>
        <v>1</v>
      </c>
      <c r="J216" s="9" t="str">
        <f>INDEX(Sheet5!AF:AF,MATCH($E216&amp;"-"&amp;$H216&amp;"-"&amp;VLOOKUP($G216,Sheet6!$N:$O,2,0),Sheet5!$A:$A,0))</f>
        <v>135,139</v>
      </c>
      <c r="K216" s="9" t="str">
        <f>INDEX(Sheet5!AI:AI,MATCH($E216&amp;"-"&amp;$H216&amp;"-"&amp;VLOOKUP($G216,Sheet6!$N:$O,2,0),Sheet5!$A:$A,0))</f>
        <v/>
      </c>
      <c r="L216" s="9" t="str">
        <f>INDEX(Sheet5!AN:AN,MATCH($E216&amp;"-"&amp;$H216&amp;"-"&amp;VLOOKUP($G216,Sheet6!$N:$O,2,0),Sheet5!$A:$A,0))</f>
        <v>1105,1107,1102,1105,1109</v>
      </c>
    </row>
    <row r="217" spans="1:12" ht="16.5" customHeight="1">
      <c r="A217" s="1" t="s">
        <v>28</v>
      </c>
      <c r="B217" s="2">
        <f t="shared" si="9"/>
        <v>112201</v>
      </c>
      <c r="C217" s="2">
        <f t="shared" si="10"/>
        <v>4311200</v>
      </c>
      <c r="D217" s="2" t="str">
        <f>INDEX(Sheet2!C:C,MATCH(C217,Sheet2!A:A,0))</f>
        <v>2星磐石：位置3号位副回路</v>
      </c>
      <c r="E217" s="6" t="s">
        <v>29</v>
      </c>
      <c r="F217" s="7">
        <f t="shared" si="8"/>
        <v>11</v>
      </c>
      <c r="G217" s="7">
        <v>2</v>
      </c>
      <c r="H217" s="7">
        <v>2</v>
      </c>
      <c r="I217" s="7">
        <f>INDEX(Sheet6!Q:Q,MATCH(E217,Sheet6!R:R,))</f>
        <v>1</v>
      </c>
      <c r="J217" s="9" t="str">
        <f>INDEX(Sheet5!AF:AF,MATCH($E217&amp;"-"&amp;$H217&amp;"-"&amp;VLOOKUP($G217,Sheet6!$N:$O,2,0),Sheet5!$A:$A,0))</f>
        <v>235,239</v>
      </c>
      <c r="K217" s="9" t="str">
        <f>INDEX(Sheet5!AI:AI,MATCH($E217&amp;"-"&amp;$H217&amp;"-"&amp;VLOOKUP($G217,Sheet6!$N:$O,2,0),Sheet5!$A:$A,0))</f>
        <v/>
      </c>
      <c r="L217" s="9" t="str">
        <f>INDEX(Sheet5!AN:AN,MATCH($E217&amp;"-"&amp;$H217&amp;"-"&amp;VLOOKUP($G217,Sheet6!$N:$O,2,0),Sheet5!$A:$A,0))</f>
        <v>1205,1207,1202,1205,1209</v>
      </c>
    </row>
    <row r="218" spans="1:12" ht="16.5" customHeight="1">
      <c r="A218" s="1" t="s">
        <v>28</v>
      </c>
      <c r="B218" s="2">
        <f t="shared" si="9"/>
        <v>113201</v>
      </c>
      <c r="C218" s="2">
        <f t="shared" si="10"/>
        <v>4311300</v>
      </c>
      <c r="D218" s="2" t="str">
        <f>INDEX(Sheet2!C:C,MATCH(C218,Sheet2!A:A,0))</f>
        <v>3星磐石：位置3号位副回路</v>
      </c>
      <c r="E218" s="6" t="s">
        <v>29</v>
      </c>
      <c r="F218" s="7">
        <f t="shared" ref="F218:F281" si="11">F198+1</f>
        <v>11</v>
      </c>
      <c r="G218" s="7">
        <v>3</v>
      </c>
      <c r="H218" s="7">
        <v>2</v>
      </c>
      <c r="I218" s="7">
        <f>INDEX(Sheet6!Q:Q,MATCH(E218,Sheet6!R:R,))</f>
        <v>1</v>
      </c>
      <c r="J218" s="9" t="str">
        <f>INDEX(Sheet5!AF:AF,MATCH($E218&amp;"-"&amp;$H218&amp;"-"&amp;VLOOKUP($G218,Sheet6!$N:$O,2,0),Sheet5!$A:$A,0))</f>
        <v>335,339</v>
      </c>
      <c r="K218" s="9" t="str">
        <f>INDEX(Sheet5!AI:AI,MATCH($E218&amp;"-"&amp;$H218&amp;"-"&amp;VLOOKUP($G218,Sheet6!$N:$O,2,0),Sheet5!$A:$A,0))</f>
        <v/>
      </c>
      <c r="L218" s="9" t="str">
        <f>INDEX(Sheet5!AN:AN,MATCH($E218&amp;"-"&amp;$H218&amp;"-"&amp;VLOOKUP($G218,Sheet6!$N:$O,2,0),Sheet5!$A:$A,0))</f>
        <v>1305,1307,1302,1305,1309</v>
      </c>
    </row>
    <row r="219" spans="1:12" ht="16.5" customHeight="1">
      <c r="A219" s="1" t="s">
        <v>28</v>
      </c>
      <c r="B219" s="2">
        <f t="shared" si="9"/>
        <v>114201</v>
      </c>
      <c r="C219" s="2">
        <f t="shared" si="10"/>
        <v>4311400</v>
      </c>
      <c r="D219" s="2" t="str">
        <f>INDEX(Sheet2!C:C,MATCH(C219,Sheet2!A:A,0))</f>
        <v>4星磐石：位置3号位副回路</v>
      </c>
      <c r="E219" s="6" t="s">
        <v>29</v>
      </c>
      <c r="F219" s="7">
        <f t="shared" si="11"/>
        <v>11</v>
      </c>
      <c r="G219" s="7">
        <v>4</v>
      </c>
      <c r="H219" s="7">
        <v>2</v>
      </c>
      <c r="I219" s="7">
        <f>INDEX(Sheet6!Q:Q,MATCH(E219,Sheet6!R:R,))</f>
        <v>1</v>
      </c>
      <c r="J219" s="9" t="str">
        <f>INDEX(Sheet5!AF:AF,MATCH($E219&amp;"-"&amp;$H219&amp;"-"&amp;VLOOKUP($G219,Sheet6!$N:$O,2,0),Sheet5!$A:$A,0))</f>
        <v>435,439</v>
      </c>
      <c r="K219" s="9" t="str">
        <f>INDEX(Sheet5!AI:AI,MATCH($E219&amp;"-"&amp;$H219&amp;"-"&amp;VLOOKUP($G219,Sheet6!$N:$O,2,0),Sheet5!$A:$A,0))</f>
        <v/>
      </c>
      <c r="L219" s="9" t="str">
        <f>INDEX(Sheet5!AN:AN,MATCH($E219&amp;"-"&amp;$H219&amp;"-"&amp;VLOOKUP($G219,Sheet6!$N:$O,2,0),Sheet5!$A:$A,0))</f>
        <v>1405,1407,1402,1405,1409</v>
      </c>
    </row>
    <row r="220" spans="1:12" ht="16.5" customHeight="1">
      <c r="A220" s="1" t="s">
        <v>28</v>
      </c>
      <c r="B220" s="2">
        <f t="shared" si="9"/>
        <v>115201</v>
      </c>
      <c r="C220" s="2">
        <f t="shared" si="10"/>
        <v>4311500</v>
      </c>
      <c r="D220" s="2" t="str">
        <f>INDEX(Sheet2!C:C,MATCH(C220,Sheet2!A:A,0))</f>
        <v>5星磐石：位置3号位副回路</v>
      </c>
      <c r="E220" s="6" t="s">
        <v>29</v>
      </c>
      <c r="F220" s="7">
        <f t="shared" si="11"/>
        <v>11</v>
      </c>
      <c r="G220" s="7">
        <v>5</v>
      </c>
      <c r="H220" s="7">
        <v>2</v>
      </c>
      <c r="I220" s="7">
        <f>INDEX(Sheet6!Q:Q,MATCH(E220,Sheet6!R:R,))</f>
        <v>1</v>
      </c>
      <c r="J220" s="9" t="str">
        <f>INDEX(Sheet5!AF:AF,MATCH($E220&amp;"-"&amp;$H220&amp;"-"&amp;VLOOKUP($G220,Sheet6!$N:$O,2,0),Sheet5!$A:$A,0))</f>
        <v>535,539</v>
      </c>
      <c r="K220" s="9" t="str">
        <f>INDEX(Sheet5!AI:AI,MATCH($E220&amp;"-"&amp;$H220&amp;"-"&amp;VLOOKUP($G220,Sheet6!$N:$O,2,0),Sheet5!$A:$A,0))</f>
        <v/>
      </c>
      <c r="L220" s="9" t="str">
        <f>INDEX(Sheet5!AN:AN,MATCH($E220&amp;"-"&amp;$H220&amp;"-"&amp;VLOOKUP($G220,Sheet6!$N:$O,2,0),Sheet5!$A:$A,0))</f>
        <v>1505,1507,1502,1505,1509</v>
      </c>
    </row>
    <row r="221" spans="1:12" ht="16.5" customHeight="1">
      <c r="A221" s="1" t="s">
        <v>28</v>
      </c>
      <c r="B221" s="2">
        <f t="shared" si="9"/>
        <v>111301</v>
      </c>
      <c r="C221" s="2">
        <f t="shared" si="10"/>
        <v>4411100</v>
      </c>
      <c r="D221" s="2" t="str">
        <f>INDEX(Sheet2!C:C,MATCH(C221,Sheet2!A:A,0))</f>
        <v>1星磐石：位置4号位副回路</v>
      </c>
      <c r="E221" s="6" t="s">
        <v>29</v>
      </c>
      <c r="F221" s="7">
        <f t="shared" si="11"/>
        <v>11</v>
      </c>
      <c r="G221" s="7">
        <v>1</v>
      </c>
      <c r="H221" s="7">
        <v>3</v>
      </c>
      <c r="I221" s="7">
        <f>INDEX(Sheet6!Q:Q,MATCH(E221,Sheet6!R:R,))</f>
        <v>1</v>
      </c>
      <c r="J221" s="9" t="str">
        <f>INDEX(Sheet5!AF:AF,MATCH($E221&amp;"-"&amp;$H221&amp;"-"&amp;VLOOKUP($G221,Sheet6!$N:$O,2,0),Sheet5!$A:$A,0))</f>
        <v>135,137</v>
      </c>
      <c r="K221" s="9" t="str">
        <f>INDEX(Sheet5!AI:AI,MATCH($E221&amp;"-"&amp;$H221&amp;"-"&amp;VLOOKUP($G221,Sheet6!$N:$O,2,0),Sheet5!$A:$A,0))</f>
        <v/>
      </c>
      <c r="L221" s="9" t="str">
        <f>INDEX(Sheet5!AN:AN,MATCH($E221&amp;"-"&amp;$H221&amp;"-"&amp;VLOOKUP($G221,Sheet6!$N:$O,2,0),Sheet5!$A:$A,0))</f>
        <v>1102,1105,1107,1102,1109</v>
      </c>
    </row>
    <row r="222" spans="1:12" ht="16.5" customHeight="1">
      <c r="A222" s="1" t="s">
        <v>28</v>
      </c>
      <c r="B222" s="2">
        <f t="shared" si="9"/>
        <v>112301</v>
      </c>
      <c r="C222" s="2">
        <f t="shared" si="10"/>
        <v>4411200</v>
      </c>
      <c r="D222" s="2" t="str">
        <f>INDEX(Sheet2!C:C,MATCH(C222,Sheet2!A:A,0))</f>
        <v>2星磐石：位置4号位副回路</v>
      </c>
      <c r="E222" s="6" t="s">
        <v>29</v>
      </c>
      <c r="F222" s="7">
        <f t="shared" si="11"/>
        <v>11</v>
      </c>
      <c r="G222" s="7">
        <v>2</v>
      </c>
      <c r="H222" s="7">
        <v>3</v>
      </c>
      <c r="I222" s="7">
        <f>INDEX(Sheet6!Q:Q,MATCH(E222,Sheet6!R:R,))</f>
        <v>1</v>
      </c>
      <c r="J222" s="9" t="str">
        <f>INDEX(Sheet5!AF:AF,MATCH($E222&amp;"-"&amp;$H222&amp;"-"&amp;VLOOKUP($G222,Sheet6!$N:$O,2,0),Sheet5!$A:$A,0))</f>
        <v>235,237</v>
      </c>
      <c r="K222" s="9" t="str">
        <f>INDEX(Sheet5!AI:AI,MATCH($E222&amp;"-"&amp;$H222&amp;"-"&amp;VLOOKUP($G222,Sheet6!$N:$O,2,0),Sheet5!$A:$A,0))</f>
        <v/>
      </c>
      <c r="L222" s="9" t="str">
        <f>INDEX(Sheet5!AN:AN,MATCH($E222&amp;"-"&amp;$H222&amp;"-"&amp;VLOOKUP($G222,Sheet6!$N:$O,2,0),Sheet5!$A:$A,0))</f>
        <v>1202,1205,1207,1202,1209</v>
      </c>
    </row>
    <row r="223" spans="1:12" ht="16.5" customHeight="1">
      <c r="A223" s="1" t="s">
        <v>28</v>
      </c>
      <c r="B223" s="2">
        <f t="shared" si="9"/>
        <v>113301</v>
      </c>
      <c r="C223" s="2">
        <f t="shared" si="10"/>
        <v>4411300</v>
      </c>
      <c r="D223" s="2" t="str">
        <f>INDEX(Sheet2!C:C,MATCH(C223,Sheet2!A:A,0))</f>
        <v>3星磐石：位置4号位副回路</v>
      </c>
      <c r="E223" s="6" t="s">
        <v>29</v>
      </c>
      <c r="F223" s="7">
        <f t="shared" si="11"/>
        <v>11</v>
      </c>
      <c r="G223" s="7">
        <v>3</v>
      </c>
      <c r="H223" s="7">
        <v>3</v>
      </c>
      <c r="I223" s="7">
        <f>INDEX(Sheet6!Q:Q,MATCH(E223,Sheet6!R:R,))</f>
        <v>1</v>
      </c>
      <c r="J223" s="9" t="str">
        <f>INDEX(Sheet5!AF:AF,MATCH($E223&amp;"-"&amp;$H223&amp;"-"&amp;VLOOKUP($G223,Sheet6!$N:$O,2,0),Sheet5!$A:$A,0))</f>
        <v>335,337</v>
      </c>
      <c r="K223" s="9" t="str">
        <f>INDEX(Sheet5!AI:AI,MATCH($E223&amp;"-"&amp;$H223&amp;"-"&amp;VLOOKUP($G223,Sheet6!$N:$O,2,0),Sheet5!$A:$A,0))</f>
        <v/>
      </c>
      <c r="L223" s="9" t="str">
        <f>INDEX(Sheet5!AN:AN,MATCH($E223&amp;"-"&amp;$H223&amp;"-"&amp;VLOOKUP($G223,Sheet6!$N:$O,2,0),Sheet5!$A:$A,0))</f>
        <v>1302,1305,1307,1302,1309</v>
      </c>
    </row>
    <row r="224" spans="1:12" ht="16.5" customHeight="1">
      <c r="A224" s="1" t="s">
        <v>28</v>
      </c>
      <c r="B224" s="2">
        <f t="shared" si="9"/>
        <v>114301</v>
      </c>
      <c r="C224" s="2">
        <f t="shared" si="10"/>
        <v>4411400</v>
      </c>
      <c r="D224" s="2" t="str">
        <f>INDEX(Sheet2!C:C,MATCH(C224,Sheet2!A:A,0))</f>
        <v>4星磐石：位置4号位副回路</v>
      </c>
      <c r="E224" s="6" t="s">
        <v>29</v>
      </c>
      <c r="F224" s="7">
        <f t="shared" si="11"/>
        <v>11</v>
      </c>
      <c r="G224" s="7">
        <v>4</v>
      </c>
      <c r="H224" s="7">
        <v>3</v>
      </c>
      <c r="I224" s="7">
        <f>INDEX(Sheet6!Q:Q,MATCH(E224,Sheet6!R:R,))</f>
        <v>1</v>
      </c>
      <c r="J224" s="9" t="str">
        <f>INDEX(Sheet5!AF:AF,MATCH($E224&amp;"-"&amp;$H224&amp;"-"&amp;VLOOKUP($G224,Sheet6!$N:$O,2,0),Sheet5!$A:$A,0))</f>
        <v>435,437</v>
      </c>
      <c r="K224" s="9" t="str">
        <f>INDEX(Sheet5!AI:AI,MATCH($E224&amp;"-"&amp;$H224&amp;"-"&amp;VLOOKUP($G224,Sheet6!$N:$O,2,0),Sheet5!$A:$A,0))</f>
        <v/>
      </c>
      <c r="L224" s="9" t="str">
        <f>INDEX(Sheet5!AN:AN,MATCH($E224&amp;"-"&amp;$H224&amp;"-"&amp;VLOOKUP($G224,Sheet6!$N:$O,2,0),Sheet5!$A:$A,0))</f>
        <v>1402,1405,1407,1402,1409</v>
      </c>
    </row>
    <row r="225" spans="1:12" ht="16.5" customHeight="1">
      <c r="A225" s="1" t="s">
        <v>28</v>
      </c>
      <c r="B225" s="2">
        <f t="shared" si="9"/>
        <v>115301</v>
      </c>
      <c r="C225" s="2">
        <f t="shared" si="10"/>
        <v>4411500</v>
      </c>
      <c r="D225" s="2" t="str">
        <f>INDEX(Sheet2!C:C,MATCH(C225,Sheet2!A:A,0))</f>
        <v>5星磐石：位置4号位副回路</v>
      </c>
      <c r="E225" s="6" t="s">
        <v>29</v>
      </c>
      <c r="F225" s="7">
        <f t="shared" si="11"/>
        <v>11</v>
      </c>
      <c r="G225" s="7">
        <v>5</v>
      </c>
      <c r="H225" s="7">
        <v>3</v>
      </c>
      <c r="I225" s="7">
        <f>INDEX(Sheet6!Q:Q,MATCH(E225,Sheet6!R:R,))</f>
        <v>1</v>
      </c>
      <c r="J225" s="9" t="str">
        <f>INDEX(Sheet5!AF:AF,MATCH($E225&amp;"-"&amp;$H225&amp;"-"&amp;VLOOKUP($G225,Sheet6!$N:$O,2,0),Sheet5!$A:$A,0))</f>
        <v>535,537</v>
      </c>
      <c r="K225" s="9" t="str">
        <f>INDEX(Sheet5!AI:AI,MATCH($E225&amp;"-"&amp;$H225&amp;"-"&amp;VLOOKUP($G225,Sheet6!$N:$O,2,0),Sheet5!$A:$A,0))</f>
        <v/>
      </c>
      <c r="L225" s="9" t="str">
        <f>INDEX(Sheet5!AN:AN,MATCH($E225&amp;"-"&amp;$H225&amp;"-"&amp;VLOOKUP($G225,Sheet6!$N:$O,2,0),Sheet5!$A:$A,0))</f>
        <v>1502,1505,1507,1502,1509</v>
      </c>
    </row>
    <row r="226" spans="1:12" ht="16.5" customHeight="1">
      <c r="A226" s="1" t="s">
        <v>28</v>
      </c>
      <c r="B226" s="2">
        <f t="shared" si="9"/>
        <v>121001</v>
      </c>
      <c r="C226" s="2">
        <f t="shared" si="10"/>
        <v>4112100</v>
      </c>
      <c r="D226" s="2" t="str">
        <f>INDEX(Sheet2!C:C,MATCH(C226,Sheet2!A:A,0))</f>
        <v>1星主核：激励主回路</v>
      </c>
      <c r="E226" s="6" t="s">
        <v>29</v>
      </c>
      <c r="F226" s="7">
        <f t="shared" si="11"/>
        <v>12</v>
      </c>
      <c r="G226" s="7">
        <v>1</v>
      </c>
      <c r="H226" s="7">
        <v>0</v>
      </c>
      <c r="I226" s="7">
        <f>INDEX(Sheet6!Q:Q,MATCH(E226,Sheet6!R:R,))</f>
        <v>1</v>
      </c>
      <c r="J226" s="9" t="str">
        <f>INDEX(Sheet5!AF:AF,MATCH($E226&amp;"-"&amp;$H226&amp;"-"&amp;VLOOKUP($G226,Sheet6!$N:$O,2,0),Sheet5!$A:$A,0))</f>
        <v>105,102</v>
      </c>
      <c r="K226" s="9" t="str">
        <f>INDEX(Sheet5!AI:AI,MATCH($E226&amp;"-"&amp;$H226&amp;"-"&amp;VLOOKUP($G226,Sheet6!$N:$O,2,0),Sheet5!$A:$A,0))</f>
        <v/>
      </c>
      <c r="L226" s="9" t="str">
        <f>INDEX(Sheet5!AN:AN,MATCH($E226&amp;"-"&amp;$H226&amp;"-"&amp;VLOOKUP($G226,Sheet6!$N:$O,2,0),Sheet5!$A:$A,0))</f>
        <v>1102,1105,1107,1102,1109</v>
      </c>
    </row>
    <row r="227" spans="1:12" ht="16.5" customHeight="1">
      <c r="A227" s="1" t="s">
        <v>28</v>
      </c>
      <c r="B227" s="2">
        <f t="shared" si="9"/>
        <v>122001</v>
      </c>
      <c r="C227" s="2">
        <f t="shared" si="10"/>
        <v>4112200</v>
      </c>
      <c r="D227" s="2" t="str">
        <f>INDEX(Sheet2!C:C,MATCH(C227,Sheet2!A:A,0))</f>
        <v>2星主核：激励主回路</v>
      </c>
      <c r="E227" s="6" t="s">
        <v>29</v>
      </c>
      <c r="F227" s="7">
        <f t="shared" si="11"/>
        <v>12</v>
      </c>
      <c r="G227" s="7">
        <v>2</v>
      </c>
      <c r="H227" s="7">
        <v>0</v>
      </c>
      <c r="I227" s="7">
        <f>INDEX(Sheet6!Q:Q,MATCH(E227,Sheet6!R:R,))</f>
        <v>1</v>
      </c>
      <c r="J227" s="9" t="str">
        <f>INDEX(Sheet5!AF:AF,MATCH($E227&amp;"-"&amp;$H227&amp;"-"&amp;VLOOKUP($G227,Sheet6!$N:$O,2,0),Sheet5!$A:$A,0))</f>
        <v>205,202</v>
      </c>
      <c r="K227" s="9" t="str">
        <f>INDEX(Sheet5!AI:AI,MATCH($E227&amp;"-"&amp;$H227&amp;"-"&amp;VLOOKUP($G227,Sheet6!$N:$O,2,0),Sheet5!$A:$A,0))</f>
        <v/>
      </c>
      <c r="L227" s="9" t="str">
        <f>INDEX(Sheet5!AN:AN,MATCH($E227&amp;"-"&amp;$H227&amp;"-"&amp;VLOOKUP($G227,Sheet6!$N:$O,2,0),Sheet5!$A:$A,0))</f>
        <v>1202,1205,1207,1202,1209</v>
      </c>
    </row>
    <row r="228" spans="1:12" ht="16.5" customHeight="1">
      <c r="A228" s="1" t="s">
        <v>28</v>
      </c>
      <c r="B228" s="2">
        <f t="shared" si="9"/>
        <v>123001</v>
      </c>
      <c r="C228" s="2">
        <f t="shared" si="10"/>
        <v>4112300</v>
      </c>
      <c r="D228" s="2" t="str">
        <f>INDEX(Sheet2!C:C,MATCH(C228,Sheet2!A:A,0))</f>
        <v>3星主核：激励主回路</v>
      </c>
      <c r="E228" s="6" t="s">
        <v>29</v>
      </c>
      <c r="F228" s="7">
        <f t="shared" si="11"/>
        <v>12</v>
      </c>
      <c r="G228" s="7">
        <v>3</v>
      </c>
      <c r="H228" s="7">
        <v>0</v>
      </c>
      <c r="I228" s="7">
        <f>INDEX(Sheet6!Q:Q,MATCH(E228,Sheet6!R:R,))</f>
        <v>1</v>
      </c>
      <c r="J228" s="9" t="str">
        <f>INDEX(Sheet5!AF:AF,MATCH($E228&amp;"-"&amp;$H228&amp;"-"&amp;VLOOKUP($G228,Sheet6!$N:$O,2,0),Sheet5!$A:$A,0))</f>
        <v>305,302</v>
      </c>
      <c r="K228" s="9" t="str">
        <f>INDEX(Sheet5!AI:AI,MATCH($E228&amp;"-"&amp;$H228&amp;"-"&amp;VLOOKUP($G228,Sheet6!$N:$O,2,0),Sheet5!$A:$A,0))</f>
        <v/>
      </c>
      <c r="L228" s="9" t="str">
        <f>INDEX(Sheet5!AN:AN,MATCH($E228&amp;"-"&amp;$H228&amp;"-"&amp;VLOOKUP($G228,Sheet6!$N:$O,2,0),Sheet5!$A:$A,0))</f>
        <v>1302,1305,1307,1302,1309</v>
      </c>
    </row>
    <row r="229" spans="1:12" ht="16.5" customHeight="1">
      <c r="A229" s="1" t="s">
        <v>28</v>
      </c>
      <c r="B229" s="2">
        <f t="shared" si="9"/>
        <v>124001</v>
      </c>
      <c r="C229" s="2">
        <f t="shared" si="10"/>
        <v>4112400</v>
      </c>
      <c r="D229" s="2" t="str">
        <f>INDEX(Sheet2!C:C,MATCH(C229,Sheet2!A:A,0))</f>
        <v>4星主核：激励主回路</v>
      </c>
      <c r="E229" s="6" t="s">
        <v>29</v>
      </c>
      <c r="F229" s="7">
        <f t="shared" si="11"/>
        <v>12</v>
      </c>
      <c r="G229" s="7">
        <v>4</v>
      </c>
      <c r="H229" s="7">
        <v>0</v>
      </c>
      <c r="I229" s="7">
        <f>INDEX(Sheet6!Q:Q,MATCH(E229,Sheet6!R:R,))</f>
        <v>1</v>
      </c>
      <c r="J229" s="9" t="str">
        <f>INDEX(Sheet5!AF:AF,MATCH($E229&amp;"-"&amp;$H229&amp;"-"&amp;VLOOKUP($G229,Sheet6!$N:$O,2,0),Sheet5!$A:$A,0))</f>
        <v>405,402</v>
      </c>
      <c r="K229" s="9" t="str">
        <f>INDEX(Sheet5!AI:AI,MATCH($E229&amp;"-"&amp;$H229&amp;"-"&amp;VLOOKUP($G229,Sheet6!$N:$O,2,0),Sheet5!$A:$A,0))</f>
        <v/>
      </c>
      <c r="L229" s="9" t="str">
        <f>INDEX(Sheet5!AN:AN,MATCH($E229&amp;"-"&amp;$H229&amp;"-"&amp;VLOOKUP($G229,Sheet6!$N:$O,2,0),Sheet5!$A:$A,0))</f>
        <v>1402,1405,1407,1402,1409</v>
      </c>
    </row>
    <row r="230" spans="1:12" ht="16.5" customHeight="1">
      <c r="A230" s="1" t="s">
        <v>28</v>
      </c>
      <c r="B230" s="2">
        <f t="shared" si="9"/>
        <v>125001</v>
      </c>
      <c r="C230" s="2">
        <f t="shared" si="10"/>
        <v>4112500</v>
      </c>
      <c r="D230" s="2" t="str">
        <f>INDEX(Sheet2!C:C,MATCH(C230,Sheet2!A:A,0))</f>
        <v>5星主核：激励主回路</v>
      </c>
      <c r="E230" s="6" t="s">
        <v>29</v>
      </c>
      <c r="F230" s="7">
        <f t="shared" si="11"/>
        <v>12</v>
      </c>
      <c r="G230" s="7">
        <v>5</v>
      </c>
      <c r="H230" s="7">
        <v>0</v>
      </c>
      <c r="I230" s="7">
        <f>INDEX(Sheet6!Q:Q,MATCH(E230,Sheet6!R:R,))</f>
        <v>1</v>
      </c>
      <c r="J230" s="9" t="str">
        <f>INDEX(Sheet5!AF:AF,MATCH($E230&amp;"-"&amp;$H230&amp;"-"&amp;VLOOKUP($G230,Sheet6!$N:$O,2,0),Sheet5!$A:$A,0))</f>
        <v>505,502</v>
      </c>
      <c r="K230" s="9" t="str">
        <f>INDEX(Sheet5!AI:AI,MATCH($E230&amp;"-"&amp;$H230&amp;"-"&amp;VLOOKUP($G230,Sheet6!$N:$O,2,0),Sheet5!$A:$A,0))</f>
        <v/>
      </c>
      <c r="L230" s="9" t="str">
        <f>INDEX(Sheet5!AN:AN,MATCH($E230&amp;"-"&amp;$H230&amp;"-"&amp;VLOOKUP($G230,Sheet6!$N:$O,2,0),Sheet5!$A:$A,0))</f>
        <v>1502,1505,1507,1502,1509</v>
      </c>
    </row>
    <row r="231" spans="1:12" ht="16.5" customHeight="1">
      <c r="A231" s="1" t="s">
        <v>28</v>
      </c>
      <c r="B231" s="2">
        <f t="shared" si="9"/>
        <v>121101</v>
      </c>
      <c r="C231" s="2">
        <f t="shared" si="10"/>
        <v>4212100</v>
      </c>
      <c r="D231" s="2" t="str">
        <f>INDEX(Sheet2!C:C,MATCH(C231,Sheet2!A:A,0))</f>
        <v>1星激励：位置2号位副回路</v>
      </c>
      <c r="E231" s="6" t="s">
        <v>29</v>
      </c>
      <c r="F231" s="7">
        <f t="shared" si="11"/>
        <v>12</v>
      </c>
      <c r="G231" s="7">
        <v>1</v>
      </c>
      <c r="H231" s="7">
        <v>1</v>
      </c>
      <c r="I231" s="7">
        <f>INDEX(Sheet6!Q:Q,MATCH(E231,Sheet6!R:R,))</f>
        <v>1</v>
      </c>
      <c r="J231" s="9" t="str">
        <f>INDEX(Sheet5!AF:AF,MATCH($E231&amp;"-"&amp;$H231&amp;"-"&amp;VLOOKUP($G231,Sheet6!$N:$O,2,0),Sheet5!$A:$A,0))</f>
        <v>132,137</v>
      </c>
      <c r="K231" s="9" t="str">
        <f>INDEX(Sheet5!AI:AI,MATCH($E231&amp;"-"&amp;$H231&amp;"-"&amp;VLOOKUP($G231,Sheet6!$N:$O,2,0),Sheet5!$A:$A,0))</f>
        <v/>
      </c>
      <c r="L231" s="9" t="str">
        <f>INDEX(Sheet5!AN:AN,MATCH($E231&amp;"-"&amp;$H231&amp;"-"&amp;VLOOKUP($G231,Sheet6!$N:$O,2,0),Sheet5!$A:$A,0))</f>
        <v>1107,1102,1105,1107,1109</v>
      </c>
    </row>
    <row r="232" spans="1:12" ht="16.5" customHeight="1">
      <c r="A232" s="1" t="s">
        <v>28</v>
      </c>
      <c r="B232" s="2">
        <f t="shared" si="9"/>
        <v>122101</v>
      </c>
      <c r="C232" s="2">
        <f t="shared" si="10"/>
        <v>4212200</v>
      </c>
      <c r="D232" s="2" t="str">
        <f>INDEX(Sheet2!C:C,MATCH(C232,Sheet2!A:A,0))</f>
        <v>2星激励：位置2号位副回路</v>
      </c>
      <c r="E232" s="6" t="s">
        <v>29</v>
      </c>
      <c r="F232" s="7">
        <f t="shared" si="11"/>
        <v>12</v>
      </c>
      <c r="G232" s="7">
        <v>2</v>
      </c>
      <c r="H232" s="7">
        <v>1</v>
      </c>
      <c r="I232" s="7">
        <f>INDEX(Sheet6!Q:Q,MATCH(E232,Sheet6!R:R,))</f>
        <v>1</v>
      </c>
      <c r="J232" s="9" t="str">
        <f>INDEX(Sheet5!AF:AF,MATCH($E232&amp;"-"&amp;$H232&amp;"-"&amp;VLOOKUP($G232,Sheet6!$N:$O,2,0),Sheet5!$A:$A,0))</f>
        <v>232,237</v>
      </c>
      <c r="K232" s="9" t="str">
        <f>INDEX(Sheet5!AI:AI,MATCH($E232&amp;"-"&amp;$H232&amp;"-"&amp;VLOOKUP($G232,Sheet6!$N:$O,2,0),Sheet5!$A:$A,0))</f>
        <v/>
      </c>
      <c r="L232" s="9" t="str">
        <f>INDEX(Sheet5!AN:AN,MATCH($E232&amp;"-"&amp;$H232&amp;"-"&amp;VLOOKUP($G232,Sheet6!$N:$O,2,0),Sheet5!$A:$A,0))</f>
        <v>1207,1202,1205,1207,1209</v>
      </c>
    </row>
    <row r="233" spans="1:12" ht="16.5" customHeight="1">
      <c r="A233" s="1" t="s">
        <v>28</v>
      </c>
      <c r="B233" s="2">
        <f t="shared" si="9"/>
        <v>123101</v>
      </c>
      <c r="C233" s="2">
        <f t="shared" si="10"/>
        <v>4212300</v>
      </c>
      <c r="D233" s="2" t="str">
        <f>INDEX(Sheet2!C:C,MATCH(C233,Sheet2!A:A,0))</f>
        <v>3星激励：位置2号位副回路</v>
      </c>
      <c r="E233" s="6" t="s">
        <v>29</v>
      </c>
      <c r="F233" s="7">
        <f t="shared" si="11"/>
        <v>12</v>
      </c>
      <c r="G233" s="7">
        <v>3</v>
      </c>
      <c r="H233" s="7">
        <v>1</v>
      </c>
      <c r="I233" s="7">
        <f>INDEX(Sheet6!Q:Q,MATCH(E233,Sheet6!R:R,))</f>
        <v>1</v>
      </c>
      <c r="J233" s="9" t="str">
        <f>INDEX(Sheet5!AF:AF,MATCH($E233&amp;"-"&amp;$H233&amp;"-"&amp;VLOOKUP($G233,Sheet6!$N:$O,2,0),Sheet5!$A:$A,0))</f>
        <v>332,337</v>
      </c>
      <c r="K233" s="9" t="str">
        <f>INDEX(Sheet5!AI:AI,MATCH($E233&amp;"-"&amp;$H233&amp;"-"&amp;VLOOKUP($G233,Sheet6!$N:$O,2,0),Sheet5!$A:$A,0))</f>
        <v/>
      </c>
      <c r="L233" s="9" t="str">
        <f>INDEX(Sheet5!AN:AN,MATCH($E233&amp;"-"&amp;$H233&amp;"-"&amp;VLOOKUP($G233,Sheet6!$N:$O,2,0),Sheet5!$A:$A,0))</f>
        <v>1307,1302,1305,1307,1309</v>
      </c>
    </row>
    <row r="234" spans="1:12" ht="16.5" customHeight="1">
      <c r="A234" s="1" t="s">
        <v>28</v>
      </c>
      <c r="B234" s="2">
        <f t="shared" si="9"/>
        <v>124101</v>
      </c>
      <c r="C234" s="2">
        <f t="shared" si="10"/>
        <v>4212400</v>
      </c>
      <c r="D234" s="2" t="str">
        <f>INDEX(Sheet2!C:C,MATCH(C234,Sheet2!A:A,0))</f>
        <v>4星激励：位置2号位副回路</v>
      </c>
      <c r="E234" s="6" t="s">
        <v>29</v>
      </c>
      <c r="F234" s="7">
        <f t="shared" si="11"/>
        <v>12</v>
      </c>
      <c r="G234" s="7">
        <v>4</v>
      </c>
      <c r="H234" s="7">
        <v>1</v>
      </c>
      <c r="I234" s="7">
        <f>INDEX(Sheet6!Q:Q,MATCH(E234,Sheet6!R:R,))</f>
        <v>1</v>
      </c>
      <c r="J234" s="9" t="str">
        <f>INDEX(Sheet5!AF:AF,MATCH($E234&amp;"-"&amp;$H234&amp;"-"&amp;VLOOKUP($G234,Sheet6!$N:$O,2,0),Sheet5!$A:$A,0))</f>
        <v>432,437</v>
      </c>
      <c r="K234" s="9" t="str">
        <f>INDEX(Sheet5!AI:AI,MATCH($E234&amp;"-"&amp;$H234&amp;"-"&amp;VLOOKUP($G234,Sheet6!$N:$O,2,0),Sheet5!$A:$A,0))</f>
        <v/>
      </c>
      <c r="L234" s="9" t="str">
        <f>INDEX(Sheet5!AN:AN,MATCH($E234&amp;"-"&amp;$H234&amp;"-"&amp;VLOOKUP($G234,Sheet6!$N:$O,2,0),Sheet5!$A:$A,0))</f>
        <v>1407,1402,1405,1407,1409</v>
      </c>
    </row>
    <row r="235" spans="1:12" ht="16.5" customHeight="1">
      <c r="A235" s="1" t="s">
        <v>28</v>
      </c>
      <c r="B235" s="2">
        <f t="shared" si="9"/>
        <v>125101</v>
      </c>
      <c r="C235" s="2">
        <f t="shared" si="10"/>
        <v>4212500</v>
      </c>
      <c r="D235" s="2" t="str">
        <f>INDEX(Sheet2!C:C,MATCH(C235,Sheet2!A:A,0))</f>
        <v>5星激励：位置2号位副回路</v>
      </c>
      <c r="E235" s="6" t="s">
        <v>29</v>
      </c>
      <c r="F235" s="7">
        <f t="shared" si="11"/>
        <v>12</v>
      </c>
      <c r="G235" s="7">
        <v>5</v>
      </c>
      <c r="H235" s="7">
        <v>1</v>
      </c>
      <c r="I235" s="7">
        <f>INDEX(Sheet6!Q:Q,MATCH(E235,Sheet6!R:R,))</f>
        <v>1</v>
      </c>
      <c r="J235" s="9" t="str">
        <f>INDEX(Sheet5!AF:AF,MATCH($E235&amp;"-"&amp;$H235&amp;"-"&amp;VLOOKUP($G235,Sheet6!$N:$O,2,0),Sheet5!$A:$A,0))</f>
        <v>532,537</v>
      </c>
      <c r="K235" s="9" t="str">
        <f>INDEX(Sheet5!AI:AI,MATCH($E235&amp;"-"&amp;$H235&amp;"-"&amp;VLOOKUP($G235,Sheet6!$N:$O,2,0),Sheet5!$A:$A,0))</f>
        <v/>
      </c>
      <c r="L235" s="9" t="str">
        <f>INDEX(Sheet5!AN:AN,MATCH($E235&amp;"-"&amp;$H235&amp;"-"&amp;VLOOKUP($G235,Sheet6!$N:$O,2,0),Sheet5!$A:$A,0))</f>
        <v>1507,1502,1505,1507,1509</v>
      </c>
    </row>
    <row r="236" spans="1:12" ht="16.5" customHeight="1">
      <c r="A236" s="1" t="s">
        <v>28</v>
      </c>
      <c r="B236" s="2">
        <f t="shared" si="9"/>
        <v>121201</v>
      </c>
      <c r="C236" s="2">
        <f t="shared" si="10"/>
        <v>4312100</v>
      </c>
      <c r="D236" s="2" t="str">
        <f>INDEX(Sheet2!C:C,MATCH(C236,Sheet2!A:A,0))</f>
        <v>1星激励：位置3号位副回路</v>
      </c>
      <c r="E236" s="6" t="s">
        <v>29</v>
      </c>
      <c r="F236" s="7">
        <f t="shared" si="11"/>
        <v>12</v>
      </c>
      <c r="G236" s="7">
        <v>1</v>
      </c>
      <c r="H236" s="7">
        <v>2</v>
      </c>
      <c r="I236" s="7">
        <f>INDEX(Sheet6!Q:Q,MATCH(E236,Sheet6!R:R,))</f>
        <v>1</v>
      </c>
      <c r="J236" s="9" t="str">
        <f>INDEX(Sheet5!AF:AF,MATCH($E236&amp;"-"&amp;$H236&amp;"-"&amp;VLOOKUP($G236,Sheet6!$N:$O,2,0),Sheet5!$A:$A,0))</f>
        <v>135,139</v>
      </c>
      <c r="K236" s="9" t="str">
        <f>INDEX(Sheet5!AI:AI,MATCH($E236&amp;"-"&amp;$H236&amp;"-"&amp;VLOOKUP($G236,Sheet6!$N:$O,2,0),Sheet5!$A:$A,0))</f>
        <v/>
      </c>
      <c r="L236" s="9" t="str">
        <f>INDEX(Sheet5!AN:AN,MATCH($E236&amp;"-"&amp;$H236&amp;"-"&amp;VLOOKUP($G236,Sheet6!$N:$O,2,0),Sheet5!$A:$A,0))</f>
        <v>1105,1107,1102,1105,1109</v>
      </c>
    </row>
    <row r="237" spans="1:12" ht="16.5" customHeight="1">
      <c r="A237" s="1" t="s">
        <v>28</v>
      </c>
      <c r="B237" s="2">
        <f t="shared" si="9"/>
        <v>122201</v>
      </c>
      <c r="C237" s="2">
        <f t="shared" si="10"/>
        <v>4312200</v>
      </c>
      <c r="D237" s="2" t="str">
        <f>INDEX(Sheet2!C:C,MATCH(C237,Sheet2!A:A,0))</f>
        <v>2星激励：位置3号位副回路</v>
      </c>
      <c r="E237" s="6" t="s">
        <v>29</v>
      </c>
      <c r="F237" s="7">
        <f t="shared" si="11"/>
        <v>12</v>
      </c>
      <c r="G237" s="7">
        <v>2</v>
      </c>
      <c r="H237" s="7">
        <v>2</v>
      </c>
      <c r="I237" s="7">
        <f>INDEX(Sheet6!Q:Q,MATCH(E237,Sheet6!R:R,))</f>
        <v>1</v>
      </c>
      <c r="J237" s="9" t="str">
        <f>INDEX(Sheet5!AF:AF,MATCH($E237&amp;"-"&amp;$H237&amp;"-"&amp;VLOOKUP($G237,Sheet6!$N:$O,2,0),Sheet5!$A:$A,0))</f>
        <v>235,239</v>
      </c>
      <c r="K237" s="9" t="str">
        <f>INDEX(Sheet5!AI:AI,MATCH($E237&amp;"-"&amp;$H237&amp;"-"&amp;VLOOKUP($G237,Sheet6!$N:$O,2,0),Sheet5!$A:$A,0))</f>
        <v/>
      </c>
      <c r="L237" s="9" t="str">
        <f>INDEX(Sheet5!AN:AN,MATCH($E237&amp;"-"&amp;$H237&amp;"-"&amp;VLOOKUP($G237,Sheet6!$N:$O,2,0),Sheet5!$A:$A,0))</f>
        <v>1205,1207,1202,1205,1209</v>
      </c>
    </row>
    <row r="238" spans="1:12" ht="16.5" customHeight="1">
      <c r="A238" s="1" t="s">
        <v>28</v>
      </c>
      <c r="B238" s="2">
        <f t="shared" si="9"/>
        <v>123201</v>
      </c>
      <c r="C238" s="2">
        <f t="shared" si="10"/>
        <v>4312300</v>
      </c>
      <c r="D238" s="2" t="str">
        <f>INDEX(Sheet2!C:C,MATCH(C238,Sheet2!A:A,0))</f>
        <v>3星激励：位置3号位副回路</v>
      </c>
      <c r="E238" s="6" t="s">
        <v>29</v>
      </c>
      <c r="F238" s="7">
        <f t="shared" si="11"/>
        <v>12</v>
      </c>
      <c r="G238" s="7">
        <v>3</v>
      </c>
      <c r="H238" s="7">
        <v>2</v>
      </c>
      <c r="I238" s="7">
        <f>INDEX(Sheet6!Q:Q,MATCH(E238,Sheet6!R:R,))</f>
        <v>1</v>
      </c>
      <c r="J238" s="9" t="str">
        <f>INDEX(Sheet5!AF:AF,MATCH($E238&amp;"-"&amp;$H238&amp;"-"&amp;VLOOKUP($G238,Sheet6!$N:$O,2,0),Sheet5!$A:$A,0))</f>
        <v>335,339</v>
      </c>
      <c r="K238" s="9" t="str">
        <f>INDEX(Sheet5!AI:AI,MATCH($E238&amp;"-"&amp;$H238&amp;"-"&amp;VLOOKUP($G238,Sheet6!$N:$O,2,0),Sheet5!$A:$A,0))</f>
        <v/>
      </c>
      <c r="L238" s="9" t="str">
        <f>INDEX(Sheet5!AN:AN,MATCH($E238&amp;"-"&amp;$H238&amp;"-"&amp;VLOOKUP($G238,Sheet6!$N:$O,2,0),Sheet5!$A:$A,0))</f>
        <v>1305,1307,1302,1305,1309</v>
      </c>
    </row>
    <row r="239" spans="1:12" ht="16.5" customHeight="1">
      <c r="A239" s="1" t="s">
        <v>28</v>
      </c>
      <c r="B239" s="2">
        <f t="shared" si="9"/>
        <v>124201</v>
      </c>
      <c r="C239" s="2">
        <f t="shared" si="10"/>
        <v>4312400</v>
      </c>
      <c r="D239" s="2" t="str">
        <f>INDEX(Sheet2!C:C,MATCH(C239,Sheet2!A:A,0))</f>
        <v>4星激励：位置3号位副回路</v>
      </c>
      <c r="E239" s="6" t="s">
        <v>29</v>
      </c>
      <c r="F239" s="7">
        <f t="shared" si="11"/>
        <v>12</v>
      </c>
      <c r="G239" s="7">
        <v>4</v>
      </c>
      <c r="H239" s="7">
        <v>2</v>
      </c>
      <c r="I239" s="7">
        <f>INDEX(Sheet6!Q:Q,MATCH(E239,Sheet6!R:R,))</f>
        <v>1</v>
      </c>
      <c r="J239" s="9" t="str">
        <f>INDEX(Sheet5!AF:AF,MATCH($E239&amp;"-"&amp;$H239&amp;"-"&amp;VLOOKUP($G239,Sheet6!$N:$O,2,0),Sheet5!$A:$A,0))</f>
        <v>435,439</v>
      </c>
      <c r="K239" s="9" t="str">
        <f>INDEX(Sheet5!AI:AI,MATCH($E239&amp;"-"&amp;$H239&amp;"-"&amp;VLOOKUP($G239,Sheet6!$N:$O,2,0),Sheet5!$A:$A,0))</f>
        <v/>
      </c>
      <c r="L239" s="9" t="str">
        <f>INDEX(Sheet5!AN:AN,MATCH($E239&amp;"-"&amp;$H239&amp;"-"&amp;VLOOKUP($G239,Sheet6!$N:$O,2,0),Sheet5!$A:$A,0))</f>
        <v>1405,1407,1402,1405,1409</v>
      </c>
    </row>
    <row r="240" spans="1:12" ht="16.5" customHeight="1">
      <c r="A240" s="1" t="s">
        <v>28</v>
      </c>
      <c r="B240" s="2">
        <f t="shared" si="9"/>
        <v>125201</v>
      </c>
      <c r="C240" s="2">
        <f t="shared" si="10"/>
        <v>4312500</v>
      </c>
      <c r="D240" s="2" t="str">
        <f>INDEX(Sheet2!C:C,MATCH(C240,Sheet2!A:A,0))</f>
        <v>5星激励：位置3号位副回路</v>
      </c>
      <c r="E240" s="6" t="s">
        <v>29</v>
      </c>
      <c r="F240" s="7">
        <f t="shared" si="11"/>
        <v>12</v>
      </c>
      <c r="G240" s="7">
        <v>5</v>
      </c>
      <c r="H240" s="7">
        <v>2</v>
      </c>
      <c r="I240" s="7">
        <f>INDEX(Sheet6!Q:Q,MATCH(E240,Sheet6!R:R,))</f>
        <v>1</v>
      </c>
      <c r="J240" s="9" t="str">
        <f>INDEX(Sheet5!AF:AF,MATCH($E240&amp;"-"&amp;$H240&amp;"-"&amp;VLOOKUP($G240,Sheet6!$N:$O,2,0),Sheet5!$A:$A,0))</f>
        <v>535,539</v>
      </c>
      <c r="K240" s="9" t="str">
        <f>INDEX(Sheet5!AI:AI,MATCH($E240&amp;"-"&amp;$H240&amp;"-"&amp;VLOOKUP($G240,Sheet6!$N:$O,2,0),Sheet5!$A:$A,0))</f>
        <v/>
      </c>
      <c r="L240" s="9" t="str">
        <f>INDEX(Sheet5!AN:AN,MATCH($E240&amp;"-"&amp;$H240&amp;"-"&amp;VLOOKUP($G240,Sheet6!$N:$O,2,0),Sheet5!$A:$A,0))</f>
        <v>1505,1507,1502,1505,1509</v>
      </c>
    </row>
    <row r="241" spans="1:12" ht="16.5" customHeight="1">
      <c r="A241" s="1" t="s">
        <v>28</v>
      </c>
      <c r="B241" s="2">
        <f t="shared" si="9"/>
        <v>121301</v>
      </c>
      <c r="C241" s="2">
        <f t="shared" si="10"/>
        <v>4412100</v>
      </c>
      <c r="D241" s="2" t="str">
        <f>INDEX(Sheet2!C:C,MATCH(C241,Sheet2!A:A,0))</f>
        <v>1星激励：位置4号位副回路</v>
      </c>
      <c r="E241" s="6" t="s">
        <v>29</v>
      </c>
      <c r="F241" s="7">
        <f t="shared" si="11"/>
        <v>12</v>
      </c>
      <c r="G241" s="7">
        <v>1</v>
      </c>
      <c r="H241" s="7">
        <v>3</v>
      </c>
      <c r="I241" s="7">
        <f>INDEX(Sheet6!Q:Q,MATCH(E241,Sheet6!R:R,))</f>
        <v>1</v>
      </c>
      <c r="J241" s="9" t="str">
        <f>INDEX(Sheet5!AF:AF,MATCH($E241&amp;"-"&amp;$H241&amp;"-"&amp;VLOOKUP($G241,Sheet6!$N:$O,2,0),Sheet5!$A:$A,0))</f>
        <v>135,137</v>
      </c>
      <c r="K241" s="9" t="str">
        <f>INDEX(Sheet5!AI:AI,MATCH($E241&amp;"-"&amp;$H241&amp;"-"&amp;VLOOKUP($G241,Sheet6!$N:$O,2,0),Sheet5!$A:$A,0))</f>
        <v/>
      </c>
      <c r="L241" s="9" t="str">
        <f>INDEX(Sheet5!AN:AN,MATCH($E241&amp;"-"&amp;$H241&amp;"-"&amp;VLOOKUP($G241,Sheet6!$N:$O,2,0),Sheet5!$A:$A,0))</f>
        <v>1102,1105,1107,1102,1109</v>
      </c>
    </row>
    <row r="242" spans="1:12" ht="16.5" customHeight="1">
      <c r="A242" s="1" t="s">
        <v>28</v>
      </c>
      <c r="B242" s="2">
        <f t="shared" si="9"/>
        <v>122301</v>
      </c>
      <c r="C242" s="2">
        <f t="shared" si="10"/>
        <v>4412200</v>
      </c>
      <c r="D242" s="2" t="str">
        <f>INDEX(Sheet2!C:C,MATCH(C242,Sheet2!A:A,0))</f>
        <v>2星激励：位置4号位副回路</v>
      </c>
      <c r="E242" s="6" t="s">
        <v>29</v>
      </c>
      <c r="F242" s="7">
        <f t="shared" si="11"/>
        <v>12</v>
      </c>
      <c r="G242" s="7">
        <v>2</v>
      </c>
      <c r="H242" s="7">
        <v>3</v>
      </c>
      <c r="I242" s="7">
        <f>INDEX(Sheet6!Q:Q,MATCH(E242,Sheet6!R:R,))</f>
        <v>1</v>
      </c>
      <c r="J242" s="9" t="str">
        <f>INDEX(Sheet5!AF:AF,MATCH($E242&amp;"-"&amp;$H242&amp;"-"&amp;VLOOKUP($G242,Sheet6!$N:$O,2,0),Sheet5!$A:$A,0))</f>
        <v>235,237</v>
      </c>
      <c r="K242" s="9" t="str">
        <f>INDEX(Sheet5!AI:AI,MATCH($E242&amp;"-"&amp;$H242&amp;"-"&amp;VLOOKUP($G242,Sheet6!$N:$O,2,0),Sheet5!$A:$A,0))</f>
        <v/>
      </c>
      <c r="L242" s="9" t="str">
        <f>INDEX(Sheet5!AN:AN,MATCH($E242&amp;"-"&amp;$H242&amp;"-"&amp;VLOOKUP($G242,Sheet6!$N:$O,2,0),Sheet5!$A:$A,0))</f>
        <v>1202,1205,1207,1202,1209</v>
      </c>
    </row>
    <row r="243" spans="1:12" ht="16.5" customHeight="1">
      <c r="A243" s="1" t="s">
        <v>28</v>
      </c>
      <c r="B243" s="2">
        <f t="shared" si="9"/>
        <v>123301</v>
      </c>
      <c r="C243" s="2">
        <f t="shared" si="10"/>
        <v>4412300</v>
      </c>
      <c r="D243" s="2" t="str">
        <f>INDEX(Sheet2!C:C,MATCH(C243,Sheet2!A:A,0))</f>
        <v>3星激励：位置4号位副回路</v>
      </c>
      <c r="E243" s="6" t="s">
        <v>29</v>
      </c>
      <c r="F243" s="7">
        <f t="shared" si="11"/>
        <v>12</v>
      </c>
      <c r="G243" s="7">
        <v>3</v>
      </c>
      <c r="H243" s="7">
        <v>3</v>
      </c>
      <c r="I243" s="7">
        <f>INDEX(Sheet6!Q:Q,MATCH(E243,Sheet6!R:R,))</f>
        <v>1</v>
      </c>
      <c r="J243" s="9" t="str">
        <f>INDEX(Sheet5!AF:AF,MATCH($E243&amp;"-"&amp;$H243&amp;"-"&amp;VLOOKUP($G243,Sheet6!$N:$O,2,0),Sheet5!$A:$A,0))</f>
        <v>335,337</v>
      </c>
      <c r="K243" s="9" t="str">
        <f>INDEX(Sheet5!AI:AI,MATCH($E243&amp;"-"&amp;$H243&amp;"-"&amp;VLOOKUP($G243,Sheet6!$N:$O,2,0),Sheet5!$A:$A,0))</f>
        <v/>
      </c>
      <c r="L243" s="9" t="str">
        <f>INDEX(Sheet5!AN:AN,MATCH($E243&amp;"-"&amp;$H243&amp;"-"&amp;VLOOKUP($G243,Sheet6!$N:$O,2,0),Sheet5!$A:$A,0))</f>
        <v>1302,1305,1307,1302,1309</v>
      </c>
    </row>
    <row r="244" spans="1:12" ht="16.5" customHeight="1">
      <c r="A244" s="1" t="s">
        <v>28</v>
      </c>
      <c r="B244" s="2">
        <f t="shared" si="9"/>
        <v>124301</v>
      </c>
      <c r="C244" s="2">
        <f t="shared" si="10"/>
        <v>4412400</v>
      </c>
      <c r="D244" s="2" t="str">
        <f>INDEX(Sheet2!C:C,MATCH(C244,Sheet2!A:A,0))</f>
        <v>4星激励：位置4号位副回路</v>
      </c>
      <c r="E244" s="6" t="s">
        <v>29</v>
      </c>
      <c r="F244" s="7">
        <f t="shared" si="11"/>
        <v>12</v>
      </c>
      <c r="G244" s="7">
        <v>4</v>
      </c>
      <c r="H244" s="7">
        <v>3</v>
      </c>
      <c r="I244" s="7">
        <f>INDEX(Sheet6!Q:Q,MATCH(E244,Sheet6!R:R,))</f>
        <v>1</v>
      </c>
      <c r="J244" s="9" t="str">
        <f>INDEX(Sheet5!AF:AF,MATCH($E244&amp;"-"&amp;$H244&amp;"-"&amp;VLOOKUP($G244,Sheet6!$N:$O,2,0),Sheet5!$A:$A,0))</f>
        <v>435,437</v>
      </c>
      <c r="K244" s="9" t="str">
        <f>INDEX(Sheet5!AI:AI,MATCH($E244&amp;"-"&amp;$H244&amp;"-"&amp;VLOOKUP($G244,Sheet6!$N:$O,2,0),Sheet5!$A:$A,0))</f>
        <v/>
      </c>
      <c r="L244" s="9" t="str">
        <f>INDEX(Sheet5!AN:AN,MATCH($E244&amp;"-"&amp;$H244&amp;"-"&amp;VLOOKUP($G244,Sheet6!$N:$O,2,0),Sheet5!$A:$A,0))</f>
        <v>1402,1405,1407,1402,1409</v>
      </c>
    </row>
    <row r="245" spans="1:12" ht="16.5" customHeight="1">
      <c r="A245" s="1" t="s">
        <v>28</v>
      </c>
      <c r="B245" s="2">
        <f t="shared" si="9"/>
        <v>125301</v>
      </c>
      <c r="C245" s="2">
        <f t="shared" si="10"/>
        <v>4412500</v>
      </c>
      <c r="D245" s="2" t="str">
        <f>INDEX(Sheet2!C:C,MATCH(C245,Sheet2!A:A,0))</f>
        <v>5星激励：位置4号位副回路</v>
      </c>
      <c r="E245" s="6" t="s">
        <v>29</v>
      </c>
      <c r="F245" s="7">
        <f t="shared" si="11"/>
        <v>12</v>
      </c>
      <c r="G245" s="7">
        <v>5</v>
      </c>
      <c r="H245" s="7">
        <v>3</v>
      </c>
      <c r="I245" s="7">
        <f>INDEX(Sheet6!Q:Q,MATCH(E245,Sheet6!R:R,))</f>
        <v>1</v>
      </c>
      <c r="J245" s="9" t="str">
        <f>INDEX(Sheet5!AF:AF,MATCH($E245&amp;"-"&amp;$H245&amp;"-"&amp;VLOOKUP($G245,Sheet6!$N:$O,2,0),Sheet5!$A:$A,0))</f>
        <v>535,537</v>
      </c>
      <c r="K245" s="9" t="str">
        <f>INDEX(Sheet5!AI:AI,MATCH($E245&amp;"-"&amp;$H245&amp;"-"&amp;VLOOKUP($G245,Sheet6!$N:$O,2,0),Sheet5!$A:$A,0))</f>
        <v/>
      </c>
      <c r="L245" s="9" t="str">
        <f>INDEX(Sheet5!AN:AN,MATCH($E245&amp;"-"&amp;$H245&amp;"-"&amp;VLOOKUP($G245,Sheet6!$N:$O,2,0),Sheet5!$A:$A,0))</f>
        <v>1502,1505,1507,1502,1509</v>
      </c>
    </row>
    <row r="246" spans="1:12" ht="16.5" customHeight="1">
      <c r="A246" s="1" t="s">
        <v>28</v>
      </c>
      <c r="B246" s="2">
        <f t="shared" si="9"/>
        <v>131001</v>
      </c>
      <c r="C246" s="2">
        <f t="shared" si="10"/>
        <v>4113100</v>
      </c>
      <c r="D246" s="2" t="str">
        <f>INDEX(Sheet2!C:C,MATCH(C246,Sheet2!A:A,0))</f>
        <v>1星主核：守护主回路</v>
      </c>
      <c r="E246" s="6" t="s">
        <v>29</v>
      </c>
      <c r="F246" s="7">
        <f t="shared" si="11"/>
        <v>13</v>
      </c>
      <c r="G246" s="7">
        <v>1</v>
      </c>
      <c r="H246" s="7">
        <v>0</v>
      </c>
      <c r="I246" s="7">
        <f>INDEX(Sheet6!Q:Q,MATCH(E246,Sheet6!R:R,))</f>
        <v>1</v>
      </c>
      <c r="J246" s="9" t="str">
        <f>INDEX(Sheet5!AF:AF,MATCH($E246&amp;"-"&amp;$H246&amp;"-"&amp;VLOOKUP($G246,Sheet6!$N:$O,2,0),Sheet5!$A:$A,0))</f>
        <v>105,102</v>
      </c>
      <c r="K246" s="9" t="str">
        <f>INDEX(Sheet5!AI:AI,MATCH($E246&amp;"-"&amp;$H246&amp;"-"&amp;VLOOKUP($G246,Sheet6!$N:$O,2,0),Sheet5!$A:$A,0))</f>
        <v/>
      </c>
      <c r="L246" s="9" t="str">
        <f>INDEX(Sheet5!AN:AN,MATCH($E246&amp;"-"&amp;$H246&amp;"-"&amp;VLOOKUP($G246,Sheet6!$N:$O,2,0),Sheet5!$A:$A,0))</f>
        <v>1102,1105,1107,1102,1109</v>
      </c>
    </row>
    <row r="247" spans="1:12" ht="16.5" customHeight="1">
      <c r="A247" s="1" t="s">
        <v>28</v>
      </c>
      <c r="B247" s="2">
        <f t="shared" si="9"/>
        <v>132001</v>
      </c>
      <c r="C247" s="2">
        <f t="shared" si="10"/>
        <v>4113200</v>
      </c>
      <c r="D247" s="2" t="str">
        <f>INDEX(Sheet2!C:C,MATCH(C247,Sheet2!A:A,0))</f>
        <v>2星主核：守护主回路</v>
      </c>
      <c r="E247" s="6" t="s">
        <v>29</v>
      </c>
      <c r="F247" s="7">
        <f t="shared" si="11"/>
        <v>13</v>
      </c>
      <c r="G247" s="7">
        <v>2</v>
      </c>
      <c r="H247" s="7">
        <v>0</v>
      </c>
      <c r="I247" s="7">
        <f>INDEX(Sheet6!Q:Q,MATCH(E247,Sheet6!R:R,))</f>
        <v>1</v>
      </c>
      <c r="J247" s="9" t="str">
        <f>INDEX(Sheet5!AF:AF,MATCH($E247&amp;"-"&amp;$H247&amp;"-"&amp;VLOOKUP($G247,Sheet6!$N:$O,2,0),Sheet5!$A:$A,0))</f>
        <v>205,202</v>
      </c>
      <c r="K247" s="9" t="str">
        <f>INDEX(Sheet5!AI:AI,MATCH($E247&amp;"-"&amp;$H247&amp;"-"&amp;VLOOKUP($G247,Sheet6!$N:$O,2,0),Sheet5!$A:$A,0))</f>
        <v/>
      </c>
      <c r="L247" s="9" t="str">
        <f>INDEX(Sheet5!AN:AN,MATCH($E247&amp;"-"&amp;$H247&amp;"-"&amp;VLOOKUP($G247,Sheet6!$N:$O,2,0),Sheet5!$A:$A,0))</f>
        <v>1202,1205,1207,1202,1209</v>
      </c>
    </row>
    <row r="248" spans="1:12" ht="16.5" customHeight="1">
      <c r="A248" s="1" t="s">
        <v>28</v>
      </c>
      <c r="B248" s="2">
        <f t="shared" si="9"/>
        <v>133001</v>
      </c>
      <c r="C248" s="2">
        <f t="shared" si="10"/>
        <v>4113300</v>
      </c>
      <c r="D248" s="2" t="str">
        <f>INDEX(Sheet2!C:C,MATCH(C248,Sheet2!A:A,0))</f>
        <v>3星主核：守护主回路</v>
      </c>
      <c r="E248" s="6" t="s">
        <v>29</v>
      </c>
      <c r="F248" s="7">
        <f t="shared" si="11"/>
        <v>13</v>
      </c>
      <c r="G248" s="7">
        <v>3</v>
      </c>
      <c r="H248" s="7">
        <v>0</v>
      </c>
      <c r="I248" s="7">
        <f>INDEX(Sheet6!Q:Q,MATCH(E248,Sheet6!R:R,))</f>
        <v>1</v>
      </c>
      <c r="J248" s="9" t="str">
        <f>INDEX(Sheet5!AF:AF,MATCH($E248&amp;"-"&amp;$H248&amp;"-"&amp;VLOOKUP($G248,Sheet6!$N:$O,2,0),Sheet5!$A:$A,0))</f>
        <v>305,302</v>
      </c>
      <c r="K248" s="9" t="str">
        <f>INDEX(Sheet5!AI:AI,MATCH($E248&amp;"-"&amp;$H248&amp;"-"&amp;VLOOKUP($G248,Sheet6!$N:$O,2,0),Sheet5!$A:$A,0))</f>
        <v/>
      </c>
      <c r="L248" s="9" t="str">
        <f>INDEX(Sheet5!AN:AN,MATCH($E248&amp;"-"&amp;$H248&amp;"-"&amp;VLOOKUP($G248,Sheet6!$N:$O,2,0),Sheet5!$A:$A,0))</f>
        <v>1302,1305,1307,1302,1309</v>
      </c>
    </row>
    <row r="249" spans="1:12" ht="16.5" customHeight="1">
      <c r="A249" s="1" t="s">
        <v>28</v>
      </c>
      <c r="B249" s="2">
        <f t="shared" si="9"/>
        <v>134001</v>
      </c>
      <c r="C249" s="2">
        <f t="shared" si="10"/>
        <v>4113400</v>
      </c>
      <c r="D249" s="2" t="str">
        <f>INDEX(Sheet2!C:C,MATCH(C249,Sheet2!A:A,0))</f>
        <v>4星主核：守护主回路</v>
      </c>
      <c r="E249" s="6" t="s">
        <v>29</v>
      </c>
      <c r="F249" s="7">
        <f t="shared" si="11"/>
        <v>13</v>
      </c>
      <c r="G249" s="7">
        <v>4</v>
      </c>
      <c r="H249" s="7">
        <v>0</v>
      </c>
      <c r="I249" s="7">
        <f>INDEX(Sheet6!Q:Q,MATCH(E249,Sheet6!R:R,))</f>
        <v>1</v>
      </c>
      <c r="J249" s="9" t="str">
        <f>INDEX(Sheet5!AF:AF,MATCH($E249&amp;"-"&amp;$H249&amp;"-"&amp;VLOOKUP($G249,Sheet6!$N:$O,2,0),Sheet5!$A:$A,0))</f>
        <v>405,402</v>
      </c>
      <c r="K249" s="9" t="str">
        <f>INDEX(Sheet5!AI:AI,MATCH($E249&amp;"-"&amp;$H249&amp;"-"&amp;VLOOKUP($G249,Sheet6!$N:$O,2,0),Sheet5!$A:$A,0))</f>
        <v/>
      </c>
      <c r="L249" s="9" t="str">
        <f>INDEX(Sheet5!AN:AN,MATCH($E249&amp;"-"&amp;$H249&amp;"-"&amp;VLOOKUP($G249,Sheet6!$N:$O,2,0),Sheet5!$A:$A,0))</f>
        <v>1402,1405,1407,1402,1409</v>
      </c>
    </row>
    <row r="250" spans="1:12" ht="16.5" customHeight="1">
      <c r="A250" s="1" t="s">
        <v>28</v>
      </c>
      <c r="B250" s="2">
        <f t="shared" si="9"/>
        <v>135001</v>
      </c>
      <c r="C250" s="2">
        <f t="shared" si="10"/>
        <v>4113500</v>
      </c>
      <c r="D250" s="2" t="str">
        <f>INDEX(Sheet2!C:C,MATCH(C250,Sheet2!A:A,0))</f>
        <v>5星主核：守护主回路</v>
      </c>
      <c r="E250" s="6" t="s">
        <v>29</v>
      </c>
      <c r="F250" s="7">
        <f t="shared" si="11"/>
        <v>13</v>
      </c>
      <c r="G250" s="7">
        <v>5</v>
      </c>
      <c r="H250" s="7">
        <v>0</v>
      </c>
      <c r="I250" s="7">
        <f>INDEX(Sheet6!Q:Q,MATCH(E250,Sheet6!R:R,))</f>
        <v>1</v>
      </c>
      <c r="J250" s="9" t="str">
        <f>INDEX(Sheet5!AF:AF,MATCH($E250&amp;"-"&amp;$H250&amp;"-"&amp;VLOOKUP($G250,Sheet6!$N:$O,2,0),Sheet5!$A:$A,0))</f>
        <v>505,502</v>
      </c>
      <c r="K250" s="9" t="str">
        <f>INDEX(Sheet5!AI:AI,MATCH($E250&amp;"-"&amp;$H250&amp;"-"&amp;VLOOKUP($G250,Sheet6!$N:$O,2,0),Sheet5!$A:$A,0))</f>
        <v/>
      </c>
      <c r="L250" s="9" t="str">
        <f>INDEX(Sheet5!AN:AN,MATCH($E250&amp;"-"&amp;$H250&amp;"-"&amp;VLOOKUP($G250,Sheet6!$N:$O,2,0),Sheet5!$A:$A,0))</f>
        <v>1502,1505,1507,1502,1509</v>
      </c>
    </row>
    <row r="251" spans="1:12" ht="16.5" customHeight="1">
      <c r="A251" s="1" t="s">
        <v>28</v>
      </c>
      <c r="B251" s="2">
        <f t="shared" si="9"/>
        <v>131101</v>
      </c>
      <c r="C251" s="2">
        <f t="shared" si="10"/>
        <v>4213100</v>
      </c>
      <c r="D251" s="2" t="str">
        <f>INDEX(Sheet2!C:C,MATCH(C251,Sheet2!A:A,0))</f>
        <v>1星守护：位置2号位副回路</v>
      </c>
      <c r="E251" s="6" t="s">
        <v>29</v>
      </c>
      <c r="F251" s="7">
        <f t="shared" si="11"/>
        <v>13</v>
      </c>
      <c r="G251" s="7">
        <v>1</v>
      </c>
      <c r="H251" s="7">
        <v>1</v>
      </c>
      <c r="I251" s="7">
        <f>INDEX(Sheet6!Q:Q,MATCH(E251,Sheet6!R:R,))</f>
        <v>1</v>
      </c>
      <c r="J251" s="9" t="str">
        <f>INDEX(Sheet5!AF:AF,MATCH($E251&amp;"-"&amp;$H251&amp;"-"&amp;VLOOKUP($G251,Sheet6!$N:$O,2,0),Sheet5!$A:$A,0))</f>
        <v>132,137</v>
      </c>
      <c r="K251" s="9" t="str">
        <f>INDEX(Sheet5!AI:AI,MATCH($E251&amp;"-"&amp;$H251&amp;"-"&amp;VLOOKUP($G251,Sheet6!$N:$O,2,0),Sheet5!$A:$A,0))</f>
        <v/>
      </c>
      <c r="L251" s="9" t="str">
        <f>INDEX(Sheet5!AN:AN,MATCH($E251&amp;"-"&amp;$H251&amp;"-"&amp;VLOOKUP($G251,Sheet6!$N:$O,2,0),Sheet5!$A:$A,0))</f>
        <v>1107,1102,1105,1107,1109</v>
      </c>
    </row>
    <row r="252" spans="1:12" ht="16.5" customHeight="1">
      <c r="A252" s="1" t="s">
        <v>28</v>
      </c>
      <c r="B252" s="2">
        <f t="shared" si="9"/>
        <v>132101</v>
      </c>
      <c r="C252" s="2">
        <f t="shared" si="10"/>
        <v>4213200</v>
      </c>
      <c r="D252" s="2" t="str">
        <f>INDEX(Sheet2!C:C,MATCH(C252,Sheet2!A:A,0))</f>
        <v>2星守护：位置2号位副回路</v>
      </c>
      <c r="E252" s="6" t="s">
        <v>29</v>
      </c>
      <c r="F252" s="7">
        <f t="shared" si="11"/>
        <v>13</v>
      </c>
      <c r="G252" s="7">
        <v>2</v>
      </c>
      <c r="H252" s="7">
        <v>1</v>
      </c>
      <c r="I252" s="7">
        <f>INDEX(Sheet6!Q:Q,MATCH(E252,Sheet6!R:R,))</f>
        <v>1</v>
      </c>
      <c r="J252" s="9" t="str">
        <f>INDEX(Sheet5!AF:AF,MATCH($E252&amp;"-"&amp;$H252&amp;"-"&amp;VLOOKUP($G252,Sheet6!$N:$O,2,0),Sheet5!$A:$A,0))</f>
        <v>232,237</v>
      </c>
      <c r="K252" s="9" t="str">
        <f>INDEX(Sheet5!AI:AI,MATCH($E252&amp;"-"&amp;$H252&amp;"-"&amp;VLOOKUP($G252,Sheet6!$N:$O,2,0),Sheet5!$A:$A,0))</f>
        <v/>
      </c>
      <c r="L252" s="9" t="str">
        <f>INDEX(Sheet5!AN:AN,MATCH($E252&amp;"-"&amp;$H252&amp;"-"&amp;VLOOKUP($G252,Sheet6!$N:$O,2,0),Sheet5!$A:$A,0))</f>
        <v>1207,1202,1205,1207,1209</v>
      </c>
    </row>
    <row r="253" spans="1:12" ht="16.5" customHeight="1">
      <c r="A253" s="1" t="s">
        <v>28</v>
      </c>
      <c r="B253" s="2">
        <f t="shared" si="9"/>
        <v>133101</v>
      </c>
      <c r="C253" s="2">
        <f t="shared" si="10"/>
        <v>4213300</v>
      </c>
      <c r="D253" s="2" t="str">
        <f>INDEX(Sheet2!C:C,MATCH(C253,Sheet2!A:A,0))</f>
        <v>3星守护：位置2号位副回路</v>
      </c>
      <c r="E253" s="6" t="s">
        <v>29</v>
      </c>
      <c r="F253" s="7">
        <f t="shared" si="11"/>
        <v>13</v>
      </c>
      <c r="G253" s="7">
        <v>3</v>
      </c>
      <c r="H253" s="7">
        <v>1</v>
      </c>
      <c r="I253" s="7">
        <f>INDEX(Sheet6!Q:Q,MATCH(E253,Sheet6!R:R,))</f>
        <v>1</v>
      </c>
      <c r="J253" s="9" t="str">
        <f>INDEX(Sheet5!AF:AF,MATCH($E253&amp;"-"&amp;$H253&amp;"-"&amp;VLOOKUP($G253,Sheet6!$N:$O,2,0),Sheet5!$A:$A,0))</f>
        <v>332,337</v>
      </c>
      <c r="K253" s="9" t="str">
        <f>INDEX(Sheet5!AI:AI,MATCH($E253&amp;"-"&amp;$H253&amp;"-"&amp;VLOOKUP($G253,Sheet6!$N:$O,2,0),Sheet5!$A:$A,0))</f>
        <v/>
      </c>
      <c r="L253" s="9" t="str">
        <f>INDEX(Sheet5!AN:AN,MATCH($E253&amp;"-"&amp;$H253&amp;"-"&amp;VLOOKUP($G253,Sheet6!$N:$O,2,0),Sheet5!$A:$A,0))</f>
        <v>1307,1302,1305,1307,1309</v>
      </c>
    </row>
    <row r="254" spans="1:12" ht="16.5" customHeight="1">
      <c r="A254" s="1" t="s">
        <v>28</v>
      </c>
      <c r="B254" s="2">
        <f t="shared" si="9"/>
        <v>134101</v>
      </c>
      <c r="C254" s="2">
        <f t="shared" si="10"/>
        <v>4213400</v>
      </c>
      <c r="D254" s="2" t="str">
        <f>INDEX(Sheet2!C:C,MATCH(C254,Sheet2!A:A,0))</f>
        <v>4星守护：位置2号位副回路</v>
      </c>
      <c r="E254" s="6" t="s">
        <v>29</v>
      </c>
      <c r="F254" s="7">
        <f t="shared" si="11"/>
        <v>13</v>
      </c>
      <c r="G254" s="7">
        <v>4</v>
      </c>
      <c r="H254" s="7">
        <v>1</v>
      </c>
      <c r="I254" s="7">
        <f>INDEX(Sheet6!Q:Q,MATCH(E254,Sheet6!R:R,))</f>
        <v>1</v>
      </c>
      <c r="J254" s="9" t="str">
        <f>INDEX(Sheet5!AF:AF,MATCH($E254&amp;"-"&amp;$H254&amp;"-"&amp;VLOOKUP($G254,Sheet6!$N:$O,2,0),Sheet5!$A:$A,0))</f>
        <v>432,437</v>
      </c>
      <c r="K254" s="9" t="str">
        <f>INDEX(Sheet5!AI:AI,MATCH($E254&amp;"-"&amp;$H254&amp;"-"&amp;VLOOKUP($G254,Sheet6!$N:$O,2,0),Sheet5!$A:$A,0))</f>
        <v/>
      </c>
      <c r="L254" s="9" t="str">
        <f>INDEX(Sheet5!AN:AN,MATCH($E254&amp;"-"&amp;$H254&amp;"-"&amp;VLOOKUP($G254,Sheet6!$N:$O,2,0),Sheet5!$A:$A,0))</f>
        <v>1407,1402,1405,1407,1409</v>
      </c>
    </row>
    <row r="255" spans="1:12" ht="16.5" customHeight="1">
      <c r="A255" s="1" t="s">
        <v>28</v>
      </c>
      <c r="B255" s="2">
        <f t="shared" si="9"/>
        <v>135101</v>
      </c>
      <c r="C255" s="2">
        <f t="shared" si="10"/>
        <v>4213500</v>
      </c>
      <c r="D255" s="2" t="str">
        <f>INDEX(Sheet2!C:C,MATCH(C255,Sheet2!A:A,0))</f>
        <v>5星守护：位置2号位副回路</v>
      </c>
      <c r="E255" s="6" t="s">
        <v>29</v>
      </c>
      <c r="F255" s="7">
        <f t="shared" si="11"/>
        <v>13</v>
      </c>
      <c r="G255" s="7">
        <v>5</v>
      </c>
      <c r="H255" s="7">
        <v>1</v>
      </c>
      <c r="I255" s="7">
        <f>INDEX(Sheet6!Q:Q,MATCH(E255,Sheet6!R:R,))</f>
        <v>1</v>
      </c>
      <c r="J255" s="9" t="str">
        <f>INDEX(Sheet5!AF:AF,MATCH($E255&amp;"-"&amp;$H255&amp;"-"&amp;VLOOKUP($G255,Sheet6!$N:$O,2,0),Sheet5!$A:$A,0))</f>
        <v>532,537</v>
      </c>
      <c r="K255" s="9" t="str">
        <f>INDEX(Sheet5!AI:AI,MATCH($E255&amp;"-"&amp;$H255&amp;"-"&amp;VLOOKUP($G255,Sheet6!$N:$O,2,0),Sheet5!$A:$A,0))</f>
        <v/>
      </c>
      <c r="L255" s="9" t="str">
        <f>INDEX(Sheet5!AN:AN,MATCH($E255&amp;"-"&amp;$H255&amp;"-"&amp;VLOOKUP($G255,Sheet6!$N:$O,2,0),Sheet5!$A:$A,0))</f>
        <v>1507,1502,1505,1507,1509</v>
      </c>
    </row>
    <row r="256" spans="1:12" ht="16.5" customHeight="1">
      <c r="A256" s="1" t="s">
        <v>28</v>
      </c>
      <c r="B256" s="2">
        <f t="shared" si="9"/>
        <v>131201</v>
      </c>
      <c r="C256" s="2">
        <f t="shared" si="10"/>
        <v>4313100</v>
      </c>
      <c r="D256" s="2" t="str">
        <f>INDEX(Sheet2!C:C,MATCH(C256,Sheet2!A:A,0))</f>
        <v>1星守护：位置3号位副回路</v>
      </c>
      <c r="E256" s="6" t="s">
        <v>29</v>
      </c>
      <c r="F256" s="7">
        <f t="shared" si="11"/>
        <v>13</v>
      </c>
      <c r="G256" s="7">
        <v>1</v>
      </c>
      <c r="H256" s="7">
        <v>2</v>
      </c>
      <c r="I256" s="7">
        <f>INDEX(Sheet6!Q:Q,MATCH(E256,Sheet6!R:R,))</f>
        <v>1</v>
      </c>
      <c r="J256" s="9" t="str">
        <f>INDEX(Sheet5!AF:AF,MATCH($E256&amp;"-"&amp;$H256&amp;"-"&amp;VLOOKUP($G256,Sheet6!$N:$O,2,0),Sheet5!$A:$A,0))</f>
        <v>135,139</v>
      </c>
      <c r="K256" s="9" t="str">
        <f>INDEX(Sheet5!AI:AI,MATCH($E256&amp;"-"&amp;$H256&amp;"-"&amp;VLOOKUP($G256,Sheet6!$N:$O,2,0),Sheet5!$A:$A,0))</f>
        <v/>
      </c>
      <c r="L256" s="9" t="str">
        <f>INDEX(Sheet5!AN:AN,MATCH($E256&amp;"-"&amp;$H256&amp;"-"&amp;VLOOKUP($G256,Sheet6!$N:$O,2,0),Sheet5!$A:$A,0))</f>
        <v>1105,1107,1102,1105,1109</v>
      </c>
    </row>
    <row r="257" spans="1:12" ht="16.5" customHeight="1">
      <c r="A257" s="1" t="s">
        <v>28</v>
      </c>
      <c r="B257" s="2">
        <f t="shared" si="9"/>
        <v>132201</v>
      </c>
      <c r="C257" s="2">
        <f t="shared" si="10"/>
        <v>4313200</v>
      </c>
      <c r="D257" s="2" t="str">
        <f>INDEX(Sheet2!C:C,MATCH(C257,Sheet2!A:A,0))</f>
        <v>2星守护：位置3号位副回路</v>
      </c>
      <c r="E257" s="6" t="s">
        <v>29</v>
      </c>
      <c r="F257" s="7">
        <f t="shared" si="11"/>
        <v>13</v>
      </c>
      <c r="G257" s="7">
        <v>2</v>
      </c>
      <c r="H257" s="7">
        <v>2</v>
      </c>
      <c r="I257" s="7">
        <f>INDEX(Sheet6!Q:Q,MATCH(E257,Sheet6!R:R,))</f>
        <v>1</v>
      </c>
      <c r="J257" s="9" t="str">
        <f>INDEX(Sheet5!AF:AF,MATCH($E257&amp;"-"&amp;$H257&amp;"-"&amp;VLOOKUP($G257,Sheet6!$N:$O,2,0),Sheet5!$A:$A,0))</f>
        <v>235,239</v>
      </c>
      <c r="K257" s="9" t="str">
        <f>INDEX(Sheet5!AI:AI,MATCH($E257&amp;"-"&amp;$H257&amp;"-"&amp;VLOOKUP($G257,Sheet6!$N:$O,2,0),Sheet5!$A:$A,0))</f>
        <v/>
      </c>
      <c r="L257" s="9" t="str">
        <f>INDEX(Sheet5!AN:AN,MATCH($E257&amp;"-"&amp;$H257&amp;"-"&amp;VLOOKUP($G257,Sheet6!$N:$O,2,0),Sheet5!$A:$A,0))</f>
        <v>1205,1207,1202,1205,1209</v>
      </c>
    </row>
    <row r="258" spans="1:12" ht="16.5" customHeight="1">
      <c r="A258" s="1" t="s">
        <v>28</v>
      </c>
      <c r="B258" s="2">
        <f t="shared" si="9"/>
        <v>133201</v>
      </c>
      <c r="C258" s="2">
        <f t="shared" si="10"/>
        <v>4313300</v>
      </c>
      <c r="D258" s="2" t="str">
        <f>INDEX(Sheet2!C:C,MATCH(C258,Sheet2!A:A,0))</f>
        <v>3星守护：位置3号位副回路</v>
      </c>
      <c r="E258" s="6" t="s">
        <v>29</v>
      </c>
      <c r="F258" s="7">
        <f t="shared" si="11"/>
        <v>13</v>
      </c>
      <c r="G258" s="7">
        <v>3</v>
      </c>
      <c r="H258" s="7">
        <v>2</v>
      </c>
      <c r="I258" s="7">
        <f>INDEX(Sheet6!Q:Q,MATCH(E258,Sheet6!R:R,))</f>
        <v>1</v>
      </c>
      <c r="J258" s="9" t="str">
        <f>INDEX(Sheet5!AF:AF,MATCH($E258&amp;"-"&amp;$H258&amp;"-"&amp;VLOOKUP($G258,Sheet6!$N:$O,2,0),Sheet5!$A:$A,0))</f>
        <v>335,339</v>
      </c>
      <c r="K258" s="9" t="str">
        <f>INDEX(Sheet5!AI:AI,MATCH($E258&amp;"-"&amp;$H258&amp;"-"&amp;VLOOKUP($G258,Sheet6!$N:$O,2,0),Sheet5!$A:$A,0))</f>
        <v/>
      </c>
      <c r="L258" s="9" t="str">
        <f>INDEX(Sheet5!AN:AN,MATCH($E258&amp;"-"&amp;$H258&amp;"-"&amp;VLOOKUP($G258,Sheet6!$N:$O,2,0),Sheet5!$A:$A,0))</f>
        <v>1305,1307,1302,1305,1309</v>
      </c>
    </row>
    <row r="259" spans="1:12" ht="16.5" customHeight="1">
      <c r="A259" s="1" t="s">
        <v>28</v>
      </c>
      <c r="B259" s="2">
        <f t="shared" si="9"/>
        <v>134201</v>
      </c>
      <c r="C259" s="2">
        <f t="shared" si="10"/>
        <v>4313400</v>
      </c>
      <c r="D259" s="2" t="str">
        <f>INDEX(Sheet2!C:C,MATCH(C259,Sheet2!A:A,0))</f>
        <v>4星守护：位置3号位副回路</v>
      </c>
      <c r="E259" s="6" t="s">
        <v>29</v>
      </c>
      <c r="F259" s="7">
        <f t="shared" si="11"/>
        <v>13</v>
      </c>
      <c r="G259" s="7">
        <v>4</v>
      </c>
      <c r="H259" s="7">
        <v>2</v>
      </c>
      <c r="I259" s="7">
        <f>INDEX(Sheet6!Q:Q,MATCH(E259,Sheet6!R:R,))</f>
        <v>1</v>
      </c>
      <c r="J259" s="9" t="str">
        <f>INDEX(Sheet5!AF:AF,MATCH($E259&amp;"-"&amp;$H259&amp;"-"&amp;VLOOKUP($G259,Sheet6!$N:$O,2,0),Sheet5!$A:$A,0))</f>
        <v>435,439</v>
      </c>
      <c r="K259" s="9" t="str">
        <f>INDEX(Sheet5!AI:AI,MATCH($E259&amp;"-"&amp;$H259&amp;"-"&amp;VLOOKUP($G259,Sheet6!$N:$O,2,0),Sheet5!$A:$A,0))</f>
        <v/>
      </c>
      <c r="L259" s="9" t="str">
        <f>INDEX(Sheet5!AN:AN,MATCH($E259&amp;"-"&amp;$H259&amp;"-"&amp;VLOOKUP($G259,Sheet6!$N:$O,2,0),Sheet5!$A:$A,0))</f>
        <v>1405,1407,1402,1405,1409</v>
      </c>
    </row>
    <row r="260" spans="1:12" ht="16.5" customHeight="1">
      <c r="A260" s="1" t="s">
        <v>28</v>
      </c>
      <c r="B260" s="2">
        <f t="shared" si="9"/>
        <v>135201</v>
      </c>
      <c r="C260" s="2">
        <f t="shared" si="10"/>
        <v>4313500</v>
      </c>
      <c r="D260" s="2" t="str">
        <f>INDEX(Sheet2!C:C,MATCH(C260,Sheet2!A:A,0))</f>
        <v>5星守护：位置3号位副回路</v>
      </c>
      <c r="E260" s="6" t="s">
        <v>29</v>
      </c>
      <c r="F260" s="7">
        <f t="shared" si="11"/>
        <v>13</v>
      </c>
      <c r="G260" s="7">
        <v>5</v>
      </c>
      <c r="H260" s="7">
        <v>2</v>
      </c>
      <c r="I260" s="7">
        <f>INDEX(Sheet6!Q:Q,MATCH(E260,Sheet6!R:R,))</f>
        <v>1</v>
      </c>
      <c r="J260" s="9" t="str">
        <f>INDEX(Sheet5!AF:AF,MATCH($E260&amp;"-"&amp;$H260&amp;"-"&amp;VLOOKUP($G260,Sheet6!$N:$O,2,0),Sheet5!$A:$A,0))</f>
        <v>535,539</v>
      </c>
      <c r="K260" s="9" t="str">
        <f>INDEX(Sheet5!AI:AI,MATCH($E260&amp;"-"&amp;$H260&amp;"-"&amp;VLOOKUP($G260,Sheet6!$N:$O,2,0),Sheet5!$A:$A,0))</f>
        <v/>
      </c>
      <c r="L260" s="9" t="str">
        <f>INDEX(Sheet5!AN:AN,MATCH($E260&amp;"-"&amp;$H260&amp;"-"&amp;VLOOKUP($G260,Sheet6!$N:$O,2,0),Sheet5!$A:$A,0))</f>
        <v>1505,1507,1502,1505,1509</v>
      </c>
    </row>
    <row r="261" spans="1:12" ht="16.5" customHeight="1">
      <c r="A261" s="1" t="s">
        <v>28</v>
      </c>
      <c r="B261" s="2">
        <f t="shared" si="9"/>
        <v>131301</v>
      </c>
      <c r="C261" s="2">
        <f t="shared" si="10"/>
        <v>4413100</v>
      </c>
      <c r="D261" s="2" t="str">
        <f>INDEX(Sheet2!C:C,MATCH(C261,Sheet2!A:A,0))</f>
        <v>1星守护：位置4号位副回路</v>
      </c>
      <c r="E261" s="6" t="s">
        <v>29</v>
      </c>
      <c r="F261" s="7">
        <f t="shared" si="11"/>
        <v>13</v>
      </c>
      <c r="G261" s="7">
        <v>1</v>
      </c>
      <c r="H261" s="7">
        <v>3</v>
      </c>
      <c r="I261" s="7">
        <f>INDEX(Sheet6!Q:Q,MATCH(E261,Sheet6!R:R,))</f>
        <v>1</v>
      </c>
      <c r="J261" s="9" t="str">
        <f>INDEX(Sheet5!AF:AF,MATCH($E261&amp;"-"&amp;$H261&amp;"-"&amp;VLOOKUP($G261,Sheet6!$N:$O,2,0),Sheet5!$A:$A,0))</f>
        <v>135,137</v>
      </c>
      <c r="K261" s="9" t="str">
        <f>INDEX(Sheet5!AI:AI,MATCH($E261&amp;"-"&amp;$H261&amp;"-"&amp;VLOOKUP($G261,Sheet6!$N:$O,2,0),Sheet5!$A:$A,0))</f>
        <v/>
      </c>
      <c r="L261" s="9" t="str">
        <f>INDEX(Sheet5!AN:AN,MATCH($E261&amp;"-"&amp;$H261&amp;"-"&amp;VLOOKUP($G261,Sheet6!$N:$O,2,0),Sheet5!$A:$A,0))</f>
        <v>1102,1105,1107,1102,1109</v>
      </c>
    </row>
    <row r="262" spans="1:12" ht="16.5" customHeight="1">
      <c r="A262" s="1" t="s">
        <v>28</v>
      </c>
      <c r="B262" s="2">
        <f t="shared" ref="B262:B325" si="12">F262*10000+G262*1000+H262*100+I262</f>
        <v>132301</v>
      </c>
      <c r="C262" s="2">
        <f t="shared" ref="C262:C325" si="13">4000000+(H262+1)*100000+F262*1000+G262*100</f>
        <v>4413200</v>
      </c>
      <c r="D262" s="2" t="str">
        <f>INDEX(Sheet2!C:C,MATCH(C262,Sheet2!A:A,0))</f>
        <v>2星守护：位置4号位副回路</v>
      </c>
      <c r="E262" s="6" t="s">
        <v>29</v>
      </c>
      <c r="F262" s="7">
        <f t="shared" si="11"/>
        <v>13</v>
      </c>
      <c r="G262" s="7">
        <v>2</v>
      </c>
      <c r="H262" s="7">
        <v>3</v>
      </c>
      <c r="I262" s="7">
        <f>INDEX(Sheet6!Q:Q,MATCH(E262,Sheet6!R:R,))</f>
        <v>1</v>
      </c>
      <c r="J262" s="9" t="str">
        <f>INDEX(Sheet5!AF:AF,MATCH($E262&amp;"-"&amp;$H262&amp;"-"&amp;VLOOKUP($G262,Sheet6!$N:$O,2,0),Sheet5!$A:$A,0))</f>
        <v>235,237</v>
      </c>
      <c r="K262" s="9" t="str">
        <f>INDEX(Sheet5!AI:AI,MATCH($E262&amp;"-"&amp;$H262&amp;"-"&amp;VLOOKUP($G262,Sheet6!$N:$O,2,0),Sheet5!$A:$A,0))</f>
        <v/>
      </c>
      <c r="L262" s="9" t="str">
        <f>INDEX(Sheet5!AN:AN,MATCH($E262&amp;"-"&amp;$H262&amp;"-"&amp;VLOOKUP($G262,Sheet6!$N:$O,2,0),Sheet5!$A:$A,0))</f>
        <v>1202,1205,1207,1202,1209</v>
      </c>
    </row>
    <row r="263" spans="1:12" ht="16.5" customHeight="1">
      <c r="A263" s="1" t="s">
        <v>28</v>
      </c>
      <c r="B263" s="2">
        <f t="shared" si="12"/>
        <v>133301</v>
      </c>
      <c r="C263" s="2">
        <f t="shared" si="13"/>
        <v>4413300</v>
      </c>
      <c r="D263" s="2" t="str">
        <f>INDEX(Sheet2!C:C,MATCH(C263,Sheet2!A:A,0))</f>
        <v>3星守护：位置4号位副回路</v>
      </c>
      <c r="E263" s="6" t="s">
        <v>29</v>
      </c>
      <c r="F263" s="7">
        <f t="shared" si="11"/>
        <v>13</v>
      </c>
      <c r="G263" s="7">
        <v>3</v>
      </c>
      <c r="H263" s="7">
        <v>3</v>
      </c>
      <c r="I263" s="7">
        <f>INDEX(Sheet6!Q:Q,MATCH(E263,Sheet6!R:R,))</f>
        <v>1</v>
      </c>
      <c r="J263" s="9" t="str">
        <f>INDEX(Sheet5!AF:AF,MATCH($E263&amp;"-"&amp;$H263&amp;"-"&amp;VLOOKUP($G263,Sheet6!$N:$O,2,0),Sheet5!$A:$A,0))</f>
        <v>335,337</v>
      </c>
      <c r="K263" s="9" t="str">
        <f>INDEX(Sheet5!AI:AI,MATCH($E263&amp;"-"&amp;$H263&amp;"-"&amp;VLOOKUP($G263,Sheet6!$N:$O,2,0),Sheet5!$A:$A,0))</f>
        <v/>
      </c>
      <c r="L263" s="9" t="str">
        <f>INDEX(Sheet5!AN:AN,MATCH($E263&amp;"-"&amp;$H263&amp;"-"&amp;VLOOKUP($G263,Sheet6!$N:$O,2,0),Sheet5!$A:$A,0))</f>
        <v>1302,1305,1307,1302,1309</v>
      </c>
    </row>
    <row r="264" spans="1:12" ht="16.5" customHeight="1">
      <c r="A264" s="1" t="s">
        <v>28</v>
      </c>
      <c r="B264" s="2">
        <f t="shared" si="12"/>
        <v>134301</v>
      </c>
      <c r="C264" s="2">
        <f t="shared" si="13"/>
        <v>4413400</v>
      </c>
      <c r="D264" s="2" t="str">
        <f>INDEX(Sheet2!C:C,MATCH(C264,Sheet2!A:A,0))</f>
        <v>4星守护：位置4号位副回路</v>
      </c>
      <c r="E264" s="6" t="s">
        <v>29</v>
      </c>
      <c r="F264" s="7">
        <f t="shared" si="11"/>
        <v>13</v>
      </c>
      <c r="G264" s="7">
        <v>4</v>
      </c>
      <c r="H264" s="7">
        <v>3</v>
      </c>
      <c r="I264" s="7">
        <f>INDEX(Sheet6!Q:Q,MATCH(E264,Sheet6!R:R,))</f>
        <v>1</v>
      </c>
      <c r="J264" s="9" t="str">
        <f>INDEX(Sheet5!AF:AF,MATCH($E264&amp;"-"&amp;$H264&amp;"-"&amp;VLOOKUP($G264,Sheet6!$N:$O,2,0),Sheet5!$A:$A,0))</f>
        <v>435,437</v>
      </c>
      <c r="K264" s="9" t="str">
        <f>INDEX(Sheet5!AI:AI,MATCH($E264&amp;"-"&amp;$H264&amp;"-"&amp;VLOOKUP($G264,Sheet6!$N:$O,2,0),Sheet5!$A:$A,0))</f>
        <v/>
      </c>
      <c r="L264" s="9" t="str">
        <f>INDEX(Sheet5!AN:AN,MATCH($E264&amp;"-"&amp;$H264&amp;"-"&amp;VLOOKUP($G264,Sheet6!$N:$O,2,0),Sheet5!$A:$A,0))</f>
        <v>1402,1405,1407,1402,1409</v>
      </c>
    </row>
    <row r="265" spans="1:12" ht="16.5" customHeight="1">
      <c r="A265" s="1" t="s">
        <v>28</v>
      </c>
      <c r="B265" s="2">
        <f t="shared" si="12"/>
        <v>135301</v>
      </c>
      <c r="C265" s="2">
        <f t="shared" si="13"/>
        <v>4413500</v>
      </c>
      <c r="D265" s="2" t="str">
        <f>INDEX(Sheet2!C:C,MATCH(C265,Sheet2!A:A,0))</f>
        <v>5星守护：位置4号位副回路</v>
      </c>
      <c r="E265" s="6" t="s">
        <v>29</v>
      </c>
      <c r="F265" s="7">
        <f t="shared" si="11"/>
        <v>13</v>
      </c>
      <c r="G265" s="7">
        <v>5</v>
      </c>
      <c r="H265" s="7">
        <v>3</v>
      </c>
      <c r="I265" s="7">
        <f>INDEX(Sheet6!Q:Q,MATCH(E265,Sheet6!R:R,))</f>
        <v>1</v>
      </c>
      <c r="J265" s="9" t="str">
        <f>INDEX(Sheet5!AF:AF,MATCH($E265&amp;"-"&amp;$H265&amp;"-"&amp;VLOOKUP($G265,Sheet6!$N:$O,2,0),Sheet5!$A:$A,0))</f>
        <v>535,537</v>
      </c>
      <c r="K265" s="9" t="str">
        <f>INDEX(Sheet5!AI:AI,MATCH($E265&amp;"-"&amp;$H265&amp;"-"&amp;VLOOKUP($G265,Sheet6!$N:$O,2,0),Sheet5!$A:$A,0))</f>
        <v/>
      </c>
      <c r="L265" s="9" t="str">
        <f>INDEX(Sheet5!AN:AN,MATCH($E265&amp;"-"&amp;$H265&amp;"-"&amp;VLOOKUP($G265,Sheet6!$N:$O,2,0),Sheet5!$A:$A,0))</f>
        <v>1502,1505,1507,1502,1509</v>
      </c>
    </row>
    <row r="266" spans="1:12" ht="16.5" customHeight="1">
      <c r="A266" s="1" t="s">
        <v>28</v>
      </c>
      <c r="B266" s="2">
        <f t="shared" si="12"/>
        <v>141001</v>
      </c>
      <c r="C266" s="2">
        <f t="shared" si="13"/>
        <v>4114100</v>
      </c>
      <c r="D266" s="2" t="str">
        <f>INDEX(Sheet2!C:C,MATCH(C266,Sheet2!A:A,0))</f>
        <v>1星主核：爱主回路</v>
      </c>
      <c r="E266" s="6" t="s">
        <v>29</v>
      </c>
      <c r="F266" s="7">
        <f t="shared" si="11"/>
        <v>14</v>
      </c>
      <c r="G266" s="7">
        <v>1</v>
      </c>
      <c r="H266" s="7">
        <v>0</v>
      </c>
      <c r="I266" s="7">
        <f>INDEX(Sheet6!Q:Q,MATCH(E266,Sheet6!R:R,))</f>
        <v>1</v>
      </c>
      <c r="J266" s="9" t="str">
        <f>INDEX(Sheet5!AF:AF,MATCH($E266&amp;"-"&amp;$H266&amp;"-"&amp;VLOOKUP($G266,Sheet6!$N:$O,2,0),Sheet5!$A:$A,0))</f>
        <v>105,102</v>
      </c>
      <c r="K266" s="9" t="str">
        <f>INDEX(Sheet5!AI:AI,MATCH($E266&amp;"-"&amp;$H266&amp;"-"&amp;VLOOKUP($G266,Sheet6!$N:$O,2,0),Sheet5!$A:$A,0))</f>
        <v/>
      </c>
      <c r="L266" s="9" t="str">
        <f>INDEX(Sheet5!AN:AN,MATCH($E266&amp;"-"&amp;$H266&amp;"-"&amp;VLOOKUP($G266,Sheet6!$N:$O,2,0),Sheet5!$A:$A,0))</f>
        <v>1102,1105,1107,1102,1109</v>
      </c>
    </row>
    <row r="267" spans="1:12" ht="16.5" customHeight="1">
      <c r="A267" s="1" t="s">
        <v>28</v>
      </c>
      <c r="B267" s="2">
        <f t="shared" si="12"/>
        <v>142001</v>
      </c>
      <c r="C267" s="2">
        <f t="shared" si="13"/>
        <v>4114200</v>
      </c>
      <c r="D267" s="2" t="str">
        <f>INDEX(Sheet2!C:C,MATCH(C267,Sheet2!A:A,0))</f>
        <v>2星主核：爱主回路</v>
      </c>
      <c r="E267" s="6" t="s">
        <v>29</v>
      </c>
      <c r="F267" s="7">
        <f t="shared" si="11"/>
        <v>14</v>
      </c>
      <c r="G267" s="7">
        <v>2</v>
      </c>
      <c r="H267" s="7">
        <v>0</v>
      </c>
      <c r="I267" s="7">
        <f>INDEX(Sheet6!Q:Q,MATCH(E267,Sheet6!R:R,))</f>
        <v>1</v>
      </c>
      <c r="J267" s="9" t="str">
        <f>INDEX(Sheet5!AF:AF,MATCH($E267&amp;"-"&amp;$H267&amp;"-"&amp;VLOOKUP($G267,Sheet6!$N:$O,2,0),Sheet5!$A:$A,0))</f>
        <v>205,202</v>
      </c>
      <c r="K267" s="9" t="str">
        <f>INDEX(Sheet5!AI:AI,MATCH($E267&amp;"-"&amp;$H267&amp;"-"&amp;VLOOKUP($G267,Sheet6!$N:$O,2,0),Sheet5!$A:$A,0))</f>
        <v/>
      </c>
      <c r="L267" s="9" t="str">
        <f>INDEX(Sheet5!AN:AN,MATCH($E267&amp;"-"&amp;$H267&amp;"-"&amp;VLOOKUP($G267,Sheet6!$N:$O,2,0),Sheet5!$A:$A,0))</f>
        <v>1202,1205,1207,1202,1209</v>
      </c>
    </row>
    <row r="268" spans="1:12" ht="16.5" customHeight="1">
      <c r="A268" s="1" t="s">
        <v>28</v>
      </c>
      <c r="B268" s="2">
        <f t="shared" si="12"/>
        <v>143001</v>
      </c>
      <c r="C268" s="2">
        <f t="shared" si="13"/>
        <v>4114300</v>
      </c>
      <c r="D268" s="2" t="str">
        <f>INDEX(Sheet2!C:C,MATCH(C268,Sheet2!A:A,0))</f>
        <v>3星主核：爱主回路</v>
      </c>
      <c r="E268" s="6" t="s">
        <v>29</v>
      </c>
      <c r="F268" s="7">
        <f t="shared" si="11"/>
        <v>14</v>
      </c>
      <c r="G268" s="7">
        <v>3</v>
      </c>
      <c r="H268" s="7">
        <v>0</v>
      </c>
      <c r="I268" s="7">
        <f>INDEX(Sheet6!Q:Q,MATCH(E268,Sheet6!R:R,))</f>
        <v>1</v>
      </c>
      <c r="J268" s="9" t="str">
        <f>INDEX(Sheet5!AF:AF,MATCH($E268&amp;"-"&amp;$H268&amp;"-"&amp;VLOOKUP($G268,Sheet6!$N:$O,2,0),Sheet5!$A:$A,0))</f>
        <v>305,302</v>
      </c>
      <c r="K268" s="9" t="str">
        <f>INDEX(Sheet5!AI:AI,MATCH($E268&amp;"-"&amp;$H268&amp;"-"&amp;VLOOKUP($G268,Sheet6!$N:$O,2,0),Sheet5!$A:$A,0))</f>
        <v/>
      </c>
      <c r="L268" s="9" t="str">
        <f>INDEX(Sheet5!AN:AN,MATCH($E268&amp;"-"&amp;$H268&amp;"-"&amp;VLOOKUP($G268,Sheet6!$N:$O,2,0),Sheet5!$A:$A,0))</f>
        <v>1302,1305,1307,1302,1309</v>
      </c>
    </row>
    <row r="269" spans="1:12" ht="16.5" customHeight="1">
      <c r="A269" s="1" t="s">
        <v>28</v>
      </c>
      <c r="B269" s="2">
        <f t="shared" si="12"/>
        <v>144001</v>
      </c>
      <c r="C269" s="2">
        <f t="shared" si="13"/>
        <v>4114400</v>
      </c>
      <c r="D269" s="2" t="str">
        <f>INDEX(Sheet2!C:C,MATCH(C269,Sheet2!A:A,0))</f>
        <v>4星主核：爱主回路</v>
      </c>
      <c r="E269" s="6" t="s">
        <v>29</v>
      </c>
      <c r="F269" s="7">
        <f t="shared" si="11"/>
        <v>14</v>
      </c>
      <c r="G269" s="7">
        <v>4</v>
      </c>
      <c r="H269" s="7">
        <v>0</v>
      </c>
      <c r="I269" s="7">
        <f>INDEX(Sheet6!Q:Q,MATCH(E269,Sheet6!R:R,))</f>
        <v>1</v>
      </c>
      <c r="J269" s="9" t="str">
        <f>INDEX(Sheet5!AF:AF,MATCH($E269&amp;"-"&amp;$H269&amp;"-"&amp;VLOOKUP($G269,Sheet6!$N:$O,2,0),Sheet5!$A:$A,0))</f>
        <v>405,402</v>
      </c>
      <c r="K269" s="9" t="str">
        <f>INDEX(Sheet5!AI:AI,MATCH($E269&amp;"-"&amp;$H269&amp;"-"&amp;VLOOKUP($G269,Sheet6!$N:$O,2,0),Sheet5!$A:$A,0))</f>
        <v/>
      </c>
      <c r="L269" s="9" t="str">
        <f>INDEX(Sheet5!AN:AN,MATCH($E269&amp;"-"&amp;$H269&amp;"-"&amp;VLOOKUP($G269,Sheet6!$N:$O,2,0),Sheet5!$A:$A,0))</f>
        <v>1402,1405,1407,1402,1409</v>
      </c>
    </row>
    <row r="270" spans="1:12" ht="16.5" customHeight="1">
      <c r="A270" s="1" t="s">
        <v>28</v>
      </c>
      <c r="B270" s="2">
        <f t="shared" si="12"/>
        <v>145001</v>
      </c>
      <c r="C270" s="2">
        <f t="shared" si="13"/>
        <v>4114500</v>
      </c>
      <c r="D270" s="2" t="str">
        <f>INDEX(Sheet2!C:C,MATCH(C270,Sheet2!A:A,0))</f>
        <v>5星主核：爱主回路</v>
      </c>
      <c r="E270" s="6" t="s">
        <v>29</v>
      </c>
      <c r="F270" s="7">
        <f t="shared" si="11"/>
        <v>14</v>
      </c>
      <c r="G270" s="7">
        <v>5</v>
      </c>
      <c r="H270" s="7">
        <v>0</v>
      </c>
      <c r="I270" s="7">
        <f>INDEX(Sheet6!Q:Q,MATCH(E270,Sheet6!R:R,))</f>
        <v>1</v>
      </c>
      <c r="J270" s="9" t="str">
        <f>INDEX(Sheet5!AF:AF,MATCH($E270&amp;"-"&amp;$H270&amp;"-"&amp;VLOOKUP($G270,Sheet6!$N:$O,2,0),Sheet5!$A:$A,0))</f>
        <v>505,502</v>
      </c>
      <c r="K270" s="9" t="str">
        <f>INDEX(Sheet5!AI:AI,MATCH($E270&amp;"-"&amp;$H270&amp;"-"&amp;VLOOKUP($G270,Sheet6!$N:$O,2,0),Sheet5!$A:$A,0))</f>
        <v/>
      </c>
      <c r="L270" s="9" t="str">
        <f>INDEX(Sheet5!AN:AN,MATCH($E270&amp;"-"&amp;$H270&amp;"-"&amp;VLOOKUP($G270,Sheet6!$N:$O,2,0),Sheet5!$A:$A,0))</f>
        <v>1502,1505,1507,1502,1509</v>
      </c>
    </row>
    <row r="271" spans="1:12" ht="16.5" customHeight="1">
      <c r="A271" s="1" t="s">
        <v>28</v>
      </c>
      <c r="B271" s="2">
        <f t="shared" si="12"/>
        <v>141101</v>
      </c>
      <c r="C271" s="2">
        <f t="shared" si="13"/>
        <v>4214100</v>
      </c>
      <c r="D271" s="2" t="str">
        <f>INDEX(Sheet2!C:C,MATCH(C271,Sheet2!A:A,0))</f>
        <v>1星大爱：位置2号位副回路</v>
      </c>
      <c r="E271" s="6" t="s">
        <v>29</v>
      </c>
      <c r="F271" s="7">
        <f t="shared" si="11"/>
        <v>14</v>
      </c>
      <c r="G271" s="7">
        <v>1</v>
      </c>
      <c r="H271" s="7">
        <v>1</v>
      </c>
      <c r="I271" s="7">
        <f>INDEX(Sheet6!Q:Q,MATCH(E271,Sheet6!R:R,))</f>
        <v>1</v>
      </c>
      <c r="J271" s="9" t="str">
        <f>INDEX(Sheet5!AF:AF,MATCH($E271&amp;"-"&amp;$H271&amp;"-"&amp;VLOOKUP($G271,Sheet6!$N:$O,2,0),Sheet5!$A:$A,0))</f>
        <v>132,137</v>
      </c>
      <c r="K271" s="9" t="str">
        <f>INDEX(Sheet5!AI:AI,MATCH($E271&amp;"-"&amp;$H271&amp;"-"&amp;VLOOKUP($G271,Sheet6!$N:$O,2,0),Sheet5!$A:$A,0))</f>
        <v/>
      </c>
      <c r="L271" s="9" t="str">
        <f>INDEX(Sheet5!AN:AN,MATCH($E271&amp;"-"&amp;$H271&amp;"-"&amp;VLOOKUP($G271,Sheet6!$N:$O,2,0),Sheet5!$A:$A,0))</f>
        <v>1107,1102,1105,1107,1109</v>
      </c>
    </row>
    <row r="272" spans="1:12" ht="16.5" customHeight="1">
      <c r="A272" s="1" t="s">
        <v>28</v>
      </c>
      <c r="B272" s="2">
        <f t="shared" si="12"/>
        <v>142101</v>
      </c>
      <c r="C272" s="2">
        <f t="shared" si="13"/>
        <v>4214200</v>
      </c>
      <c r="D272" s="2" t="str">
        <f>INDEX(Sheet2!C:C,MATCH(C272,Sheet2!A:A,0))</f>
        <v>2星大爱：位置2号位副回路</v>
      </c>
      <c r="E272" s="6" t="s">
        <v>29</v>
      </c>
      <c r="F272" s="7">
        <f t="shared" si="11"/>
        <v>14</v>
      </c>
      <c r="G272" s="7">
        <v>2</v>
      </c>
      <c r="H272" s="7">
        <v>1</v>
      </c>
      <c r="I272" s="7">
        <f>INDEX(Sheet6!Q:Q,MATCH(E272,Sheet6!R:R,))</f>
        <v>1</v>
      </c>
      <c r="J272" s="9" t="str">
        <f>INDEX(Sheet5!AF:AF,MATCH($E272&amp;"-"&amp;$H272&amp;"-"&amp;VLOOKUP($G272,Sheet6!$N:$O,2,0),Sheet5!$A:$A,0))</f>
        <v>232,237</v>
      </c>
      <c r="K272" s="9" t="str">
        <f>INDEX(Sheet5!AI:AI,MATCH($E272&amp;"-"&amp;$H272&amp;"-"&amp;VLOOKUP($G272,Sheet6!$N:$O,2,0),Sheet5!$A:$A,0))</f>
        <v/>
      </c>
      <c r="L272" s="9" t="str">
        <f>INDEX(Sheet5!AN:AN,MATCH($E272&amp;"-"&amp;$H272&amp;"-"&amp;VLOOKUP($G272,Sheet6!$N:$O,2,0),Sheet5!$A:$A,0))</f>
        <v>1207,1202,1205,1207,1209</v>
      </c>
    </row>
    <row r="273" spans="1:12" ht="16.5" customHeight="1">
      <c r="A273" s="1" t="s">
        <v>28</v>
      </c>
      <c r="B273" s="2">
        <f t="shared" si="12"/>
        <v>143101</v>
      </c>
      <c r="C273" s="2">
        <f t="shared" si="13"/>
        <v>4214300</v>
      </c>
      <c r="D273" s="2" t="str">
        <f>INDEX(Sheet2!C:C,MATCH(C273,Sheet2!A:A,0))</f>
        <v>3星大爱：位置2号位副回路</v>
      </c>
      <c r="E273" s="6" t="s">
        <v>29</v>
      </c>
      <c r="F273" s="7">
        <f t="shared" si="11"/>
        <v>14</v>
      </c>
      <c r="G273" s="7">
        <v>3</v>
      </c>
      <c r="H273" s="7">
        <v>1</v>
      </c>
      <c r="I273" s="7">
        <f>INDEX(Sheet6!Q:Q,MATCH(E273,Sheet6!R:R,))</f>
        <v>1</v>
      </c>
      <c r="J273" s="9" t="str">
        <f>INDEX(Sheet5!AF:AF,MATCH($E273&amp;"-"&amp;$H273&amp;"-"&amp;VLOOKUP($G273,Sheet6!$N:$O,2,0),Sheet5!$A:$A,0))</f>
        <v>332,337</v>
      </c>
      <c r="K273" s="9" t="str">
        <f>INDEX(Sheet5!AI:AI,MATCH($E273&amp;"-"&amp;$H273&amp;"-"&amp;VLOOKUP($G273,Sheet6!$N:$O,2,0),Sheet5!$A:$A,0))</f>
        <v/>
      </c>
      <c r="L273" s="9" t="str">
        <f>INDEX(Sheet5!AN:AN,MATCH($E273&amp;"-"&amp;$H273&amp;"-"&amp;VLOOKUP($G273,Sheet6!$N:$O,2,0),Sheet5!$A:$A,0))</f>
        <v>1307,1302,1305,1307,1309</v>
      </c>
    </row>
    <row r="274" spans="1:12" ht="16.5" customHeight="1">
      <c r="A274" s="1" t="s">
        <v>28</v>
      </c>
      <c r="B274" s="2">
        <f t="shared" si="12"/>
        <v>144101</v>
      </c>
      <c r="C274" s="2">
        <f t="shared" si="13"/>
        <v>4214400</v>
      </c>
      <c r="D274" s="2" t="str">
        <f>INDEX(Sheet2!C:C,MATCH(C274,Sheet2!A:A,0))</f>
        <v>4星大爱：位置2号位副回路</v>
      </c>
      <c r="E274" s="6" t="s">
        <v>29</v>
      </c>
      <c r="F274" s="7">
        <f t="shared" si="11"/>
        <v>14</v>
      </c>
      <c r="G274" s="7">
        <v>4</v>
      </c>
      <c r="H274" s="7">
        <v>1</v>
      </c>
      <c r="I274" s="7">
        <f>INDEX(Sheet6!Q:Q,MATCH(E274,Sheet6!R:R,))</f>
        <v>1</v>
      </c>
      <c r="J274" s="9" t="str">
        <f>INDEX(Sheet5!AF:AF,MATCH($E274&amp;"-"&amp;$H274&amp;"-"&amp;VLOOKUP($G274,Sheet6!$N:$O,2,0),Sheet5!$A:$A,0))</f>
        <v>432,437</v>
      </c>
      <c r="K274" s="9" t="str">
        <f>INDEX(Sheet5!AI:AI,MATCH($E274&amp;"-"&amp;$H274&amp;"-"&amp;VLOOKUP($G274,Sheet6!$N:$O,2,0),Sheet5!$A:$A,0))</f>
        <v/>
      </c>
      <c r="L274" s="9" t="str">
        <f>INDEX(Sheet5!AN:AN,MATCH($E274&amp;"-"&amp;$H274&amp;"-"&amp;VLOOKUP($G274,Sheet6!$N:$O,2,0),Sheet5!$A:$A,0))</f>
        <v>1407,1402,1405,1407,1409</v>
      </c>
    </row>
    <row r="275" spans="1:12" ht="16.5" customHeight="1">
      <c r="A275" s="1" t="s">
        <v>28</v>
      </c>
      <c r="B275" s="2">
        <f t="shared" si="12"/>
        <v>145101</v>
      </c>
      <c r="C275" s="2">
        <f t="shared" si="13"/>
        <v>4214500</v>
      </c>
      <c r="D275" s="2" t="str">
        <f>INDEX(Sheet2!C:C,MATCH(C275,Sheet2!A:A,0))</f>
        <v>5星大爱：位置2号位副回路</v>
      </c>
      <c r="E275" s="6" t="s">
        <v>29</v>
      </c>
      <c r="F275" s="7">
        <f t="shared" si="11"/>
        <v>14</v>
      </c>
      <c r="G275" s="7">
        <v>5</v>
      </c>
      <c r="H275" s="7">
        <v>1</v>
      </c>
      <c r="I275" s="7">
        <f>INDEX(Sheet6!Q:Q,MATCH(E275,Sheet6!R:R,))</f>
        <v>1</v>
      </c>
      <c r="J275" s="9" t="str">
        <f>INDEX(Sheet5!AF:AF,MATCH($E275&amp;"-"&amp;$H275&amp;"-"&amp;VLOOKUP($G275,Sheet6!$N:$O,2,0),Sheet5!$A:$A,0))</f>
        <v>532,537</v>
      </c>
      <c r="K275" s="9" t="str">
        <f>INDEX(Sheet5!AI:AI,MATCH($E275&amp;"-"&amp;$H275&amp;"-"&amp;VLOOKUP($G275,Sheet6!$N:$O,2,0),Sheet5!$A:$A,0))</f>
        <v/>
      </c>
      <c r="L275" s="9" t="str">
        <f>INDEX(Sheet5!AN:AN,MATCH($E275&amp;"-"&amp;$H275&amp;"-"&amp;VLOOKUP($G275,Sheet6!$N:$O,2,0),Sheet5!$A:$A,0))</f>
        <v>1507,1502,1505,1507,1509</v>
      </c>
    </row>
    <row r="276" spans="1:12" ht="16.5" customHeight="1">
      <c r="A276" s="1" t="s">
        <v>28</v>
      </c>
      <c r="B276" s="2">
        <f t="shared" si="12"/>
        <v>141201</v>
      </c>
      <c r="C276" s="2">
        <f t="shared" si="13"/>
        <v>4314100</v>
      </c>
      <c r="D276" s="2" t="str">
        <f>INDEX(Sheet2!C:C,MATCH(C276,Sheet2!A:A,0))</f>
        <v>1星大爱：位置3号位副回路</v>
      </c>
      <c r="E276" s="6" t="s">
        <v>29</v>
      </c>
      <c r="F276" s="7">
        <f t="shared" si="11"/>
        <v>14</v>
      </c>
      <c r="G276" s="7">
        <v>1</v>
      </c>
      <c r="H276" s="7">
        <v>2</v>
      </c>
      <c r="I276" s="7">
        <f>INDEX(Sheet6!Q:Q,MATCH(E276,Sheet6!R:R,))</f>
        <v>1</v>
      </c>
      <c r="J276" s="9" t="str">
        <f>INDEX(Sheet5!AF:AF,MATCH($E276&amp;"-"&amp;$H276&amp;"-"&amp;VLOOKUP($G276,Sheet6!$N:$O,2,0),Sheet5!$A:$A,0))</f>
        <v>135,139</v>
      </c>
      <c r="K276" s="9" t="str">
        <f>INDEX(Sheet5!AI:AI,MATCH($E276&amp;"-"&amp;$H276&amp;"-"&amp;VLOOKUP($G276,Sheet6!$N:$O,2,0),Sheet5!$A:$A,0))</f>
        <v/>
      </c>
      <c r="L276" s="9" t="str">
        <f>INDEX(Sheet5!AN:AN,MATCH($E276&amp;"-"&amp;$H276&amp;"-"&amp;VLOOKUP($G276,Sheet6!$N:$O,2,0),Sheet5!$A:$A,0))</f>
        <v>1105,1107,1102,1105,1109</v>
      </c>
    </row>
    <row r="277" spans="1:12" ht="16.5" customHeight="1">
      <c r="A277" s="1" t="s">
        <v>28</v>
      </c>
      <c r="B277" s="2">
        <f t="shared" si="12"/>
        <v>142201</v>
      </c>
      <c r="C277" s="2">
        <f t="shared" si="13"/>
        <v>4314200</v>
      </c>
      <c r="D277" s="2" t="str">
        <f>INDEX(Sheet2!C:C,MATCH(C277,Sheet2!A:A,0))</f>
        <v>2星大爱：位置3号位副回路</v>
      </c>
      <c r="E277" s="6" t="s">
        <v>29</v>
      </c>
      <c r="F277" s="7">
        <f t="shared" si="11"/>
        <v>14</v>
      </c>
      <c r="G277" s="7">
        <v>2</v>
      </c>
      <c r="H277" s="7">
        <v>2</v>
      </c>
      <c r="I277" s="7">
        <f>INDEX(Sheet6!Q:Q,MATCH(E277,Sheet6!R:R,))</f>
        <v>1</v>
      </c>
      <c r="J277" s="9" t="str">
        <f>INDEX(Sheet5!AF:AF,MATCH($E277&amp;"-"&amp;$H277&amp;"-"&amp;VLOOKUP($G277,Sheet6!$N:$O,2,0),Sheet5!$A:$A,0))</f>
        <v>235,239</v>
      </c>
      <c r="K277" s="9" t="str">
        <f>INDEX(Sheet5!AI:AI,MATCH($E277&amp;"-"&amp;$H277&amp;"-"&amp;VLOOKUP($G277,Sheet6!$N:$O,2,0),Sheet5!$A:$A,0))</f>
        <v/>
      </c>
      <c r="L277" s="9" t="str">
        <f>INDEX(Sheet5!AN:AN,MATCH($E277&amp;"-"&amp;$H277&amp;"-"&amp;VLOOKUP($G277,Sheet6!$N:$O,2,0),Sheet5!$A:$A,0))</f>
        <v>1205,1207,1202,1205,1209</v>
      </c>
    </row>
    <row r="278" spans="1:12" ht="16.5" customHeight="1">
      <c r="A278" s="1" t="s">
        <v>28</v>
      </c>
      <c r="B278" s="2">
        <f t="shared" si="12"/>
        <v>143201</v>
      </c>
      <c r="C278" s="2">
        <f t="shared" si="13"/>
        <v>4314300</v>
      </c>
      <c r="D278" s="2" t="str">
        <f>INDEX(Sheet2!C:C,MATCH(C278,Sheet2!A:A,0))</f>
        <v>3星大爱：位置3号位副回路</v>
      </c>
      <c r="E278" s="6" t="s">
        <v>29</v>
      </c>
      <c r="F278" s="7">
        <f t="shared" si="11"/>
        <v>14</v>
      </c>
      <c r="G278" s="7">
        <v>3</v>
      </c>
      <c r="H278" s="7">
        <v>2</v>
      </c>
      <c r="I278" s="7">
        <f>INDEX(Sheet6!Q:Q,MATCH(E278,Sheet6!R:R,))</f>
        <v>1</v>
      </c>
      <c r="J278" s="9" t="str">
        <f>INDEX(Sheet5!AF:AF,MATCH($E278&amp;"-"&amp;$H278&amp;"-"&amp;VLOOKUP($G278,Sheet6!$N:$O,2,0),Sheet5!$A:$A,0))</f>
        <v>335,339</v>
      </c>
      <c r="K278" s="9" t="str">
        <f>INDEX(Sheet5!AI:AI,MATCH($E278&amp;"-"&amp;$H278&amp;"-"&amp;VLOOKUP($G278,Sheet6!$N:$O,2,0),Sheet5!$A:$A,0))</f>
        <v/>
      </c>
      <c r="L278" s="9" t="str">
        <f>INDEX(Sheet5!AN:AN,MATCH($E278&amp;"-"&amp;$H278&amp;"-"&amp;VLOOKUP($G278,Sheet6!$N:$O,2,0),Sheet5!$A:$A,0))</f>
        <v>1305,1307,1302,1305,1309</v>
      </c>
    </row>
    <row r="279" spans="1:12" ht="16.5" customHeight="1">
      <c r="A279" s="1" t="s">
        <v>28</v>
      </c>
      <c r="B279" s="2">
        <f t="shared" si="12"/>
        <v>144201</v>
      </c>
      <c r="C279" s="2">
        <f t="shared" si="13"/>
        <v>4314400</v>
      </c>
      <c r="D279" s="2" t="str">
        <f>INDEX(Sheet2!C:C,MATCH(C279,Sheet2!A:A,0))</f>
        <v>4星大爱：位置3号位副回路</v>
      </c>
      <c r="E279" s="6" t="s">
        <v>29</v>
      </c>
      <c r="F279" s="7">
        <f t="shared" si="11"/>
        <v>14</v>
      </c>
      <c r="G279" s="7">
        <v>4</v>
      </c>
      <c r="H279" s="7">
        <v>2</v>
      </c>
      <c r="I279" s="7">
        <f>INDEX(Sheet6!Q:Q,MATCH(E279,Sheet6!R:R,))</f>
        <v>1</v>
      </c>
      <c r="J279" s="9" t="str">
        <f>INDEX(Sheet5!AF:AF,MATCH($E279&amp;"-"&amp;$H279&amp;"-"&amp;VLOOKUP($G279,Sheet6!$N:$O,2,0),Sheet5!$A:$A,0))</f>
        <v>435,439</v>
      </c>
      <c r="K279" s="9" t="str">
        <f>INDEX(Sheet5!AI:AI,MATCH($E279&amp;"-"&amp;$H279&amp;"-"&amp;VLOOKUP($G279,Sheet6!$N:$O,2,0),Sheet5!$A:$A,0))</f>
        <v/>
      </c>
      <c r="L279" s="9" t="str">
        <f>INDEX(Sheet5!AN:AN,MATCH($E279&amp;"-"&amp;$H279&amp;"-"&amp;VLOOKUP($G279,Sheet6!$N:$O,2,0),Sheet5!$A:$A,0))</f>
        <v>1405,1407,1402,1405,1409</v>
      </c>
    </row>
    <row r="280" spans="1:12" ht="16.5" customHeight="1">
      <c r="A280" s="1" t="s">
        <v>28</v>
      </c>
      <c r="B280" s="2">
        <f t="shared" si="12"/>
        <v>145201</v>
      </c>
      <c r="C280" s="2">
        <f t="shared" si="13"/>
        <v>4314500</v>
      </c>
      <c r="D280" s="2" t="str">
        <f>INDEX(Sheet2!C:C,MATCH(C280,Sheet2!A:A,0))</f>
        <v>5星大爱：位置3号位副回路</v>
      </c>
      <c r="E280" s="6" t="s">
        <v>29</v>
      </c>
      <c r="F280" s="7">
        <f t="shared" si="11"/>
        <v>14</v>
      </c>
      <c r="G280" s="7">
        <v>5</v>
      </c>
      <c r="H280" s="7">
        <v>2</v>
      </c>
      <c r="I280" s="7">
        <f>INDEX(Sheet6!Q:Q,MATCH(E280,Sheet6!R:R,))</f>
        <v>1</v>
      </c>
      <c r="J280" s="9" t="str">
        <f>INDEX(Sheet5!AF:AF,MATCH($E280&amp;"-"&amp;$H280&amp;"-"&amp;VLOOKUP($G280,Sheet6!$N:$O,2,0),Sheet5!$A:$A,0))</f>
        <v>535,539</v>
      </c>
      <c r="K280" s="9" t="str">
        <f>INDEX(Sheet5!AI:AI,MATCH($E280&amp;"-"&amp;$H280&amp;"-"&amp;VLOOKUP($G280,Sheet6!$N:$O,2,0),Sheet5!$A:$A,0))</f>
        <v/>
      </c>
      <c r="L280" s="9" t="str">
        <f>INDEX(Sheet5!AN:AN,MATCH($E280&amp;"-"&amp;$H280&amp;"-"&amp;VLOOKUP($G280,Sheet6!$N:$O,2,0),Sheet5!$A:$A,0))</f>
        <v>1505,1507,1502,1505,1509</v>
      </c>
    </row>
    <row r="281" spans="1:12" ht="16.5" customHeight="1">
      <c r="A281" s="1" t="s">
        <v>28</v>
      </c>
      <c r="B281" s="2">
        <f t="shared" si="12"/>
        <v>141301</v>
      </c>
      <c r="C281" s="2">
        <f t="shared" si="13"/>
        <v>4414100</v>
      </c>
      <c r="D281" s="2" t="str">
        <f>INDEX(Sheet2!C:C,MATCH(C281,Sheet2!A:A,0))</f>
        <v>1星大爱：位置4号位副回路</v>
      </c>
      <c r="E281" s="6" t="s">
        <v>29</v>
      </c>
      <c r="F281" s="7">
        <f t="shared" si="11"/>
        <v>14</v>
      </c>
      <c r="G281" s="7">
        <v>1</v>
      </c>
      <c r="H281" s="7">
        <v>3</v>
      </c>
      <c r="I281" s="7">
        <f>INDEX(Sheet6!Q:Q,MATCH(E281,Sheet6!R:R,))</f>
        <v>1</v>
      </c>
      <c r="J281" s="9" t="str">
        <f>INDEX(Sheet5!AF:AF,MATCH($E281&amp;"-"&amp;$H281&amp;"-"&amp;VLOOKUP($G281,Sheet6!$N:$O,2,0),Sheet5!$A:$A,0))</f>
        <v>135,137</v>
      </c>
      <c r="K281" s="9" t="str">
        <f>INDEX(Sheet5!AI:AI,MATCH($E281&amp;"-"&amp;$H281&amp;"-"&amp;VLOOKUP($G281,Sheet6!$N:$O,2,0),Sheet5!$A:$A,0))</f>
        <v/>
      </c>
      <c r="L281" s="9" t="str">
        <f>INDEX(Sheet5!AN:AN,MATCH($E281&amp;"-"&amp;$H281&amp;"-"&amp;VLOOKUP($G281,Sheet6!$N:$O,2,0),Sheet5!$A:$A,0))</f>
        <v>1102,1105,1107,1102,1109</v>
      </c>
    </row>
    <row r="282" spans="1:12" ht="16.5" customHeight="1">
      <c r="A282" s="1" t="s">
        <v>28</v>
      </c>
      <c r="B282" s="2">
        <f t="shared" si="12"/>
        <v>142301</v>
      </c>
      <c r="C282" s="2">
        <f t="shared" si="13"/>
        <v>4414200</v>
      </c>
      <c r="D282" s="2" t="str">
        <f>INDEX(Sheet2!C:C,MATCH(C282,Sheet2!A:A,0))</f>
        <v>2星大爱：位置4号位副回路</v>
      </c>
      <c r="E282" s="6" t="s">
        <v>29</v>
      </c>
      <c r="F282" s="7">
        <f t="shared" ref="F282:F345" si="14">F262+1</f>
        <v>14</v>
      </c>
      <c r="G282" s="7">
        <v>2</v>
      </c>
      <c r="H282" s="7">
        <v>3</v>
      </c>
      <c r="I282" s="7">
        <f>INDEX(Sheet6!Q:Q,MATCH(E282,Sheet6!R:R,))</f>
        <v>1</v>
      </c>
      <c r="J282" s="9" t="str">
        <f>INDEX(Sheet5!AF:AF,MATCH($E282&amp;"-"&amp;$H282&amp;"-"&amp;VLOOKUP($G282,Sheet6!$N:$O,2,0),Sheet5!$A:$A,0))</f>
        <v>235,237</v>
      </c>
      <c r="K282" s="9" t="str">
        <f>INDEX(Sheet5!AI:AI,MATCH($E282&amp;"-"&amp;$H282&amp;"-"&amp;VLOOKUP($G282,Sheet6!$N:$O,2,0),Sheet5!$A:$A,0))</f>
        <v/>
      </c>
      <c r="L282" s="9" t="str">
        <f>INDEX(Sheet5!AN:AN,MATCH($E282&amp;"-"&amp;$H282&amp;"-"&amp;VLOOKUP($G282,Sheet6!$N:$O,2,0),Sheet5!$A:$A,0))</f>
        <v>1202,1205,1207,1202,1209</v>
      </c>
    </row>
    <row r="283" spans="1:12" ht="16.5" customHeight="1">
      <c r="A283" s="1" t="s">
        <v>28</v>
      </c>
      <c r="B283" s="2">
        <f t="shared" si="12"/>
        <v>143301</v>
      </c>
      <c r="C283" s="2">
        <f t="shared" si="13"/>
        <v>4414300</v>
      </c>
      <c r="D283" s="2" t="str">
        <f>INDEX(Sheet2!C:C,MATCH(C283,Sheet2!A:A,0))</f>
        <v>3星大爱：位置4号位副回路</v>
      </c>
      <c r="E283" s="6" t="s">
        <v>29</v>
      </c>
      <c r="F283" s="7">
        <f t="shared" si="14"/>
        <v>14</v>
      </c>
      <c r="G283" s="7">
        <v>3</v>
      </c>
      <c r="H283" s="7">
        <v>3</v>
      </c>
      <c r="I283" s="7">
        <f>INDEX(Sheet6!Q:Q,MATCH(E283,Sheet6!R:R,))</f>
        <v>1</v>
      </c>
      <c r="J283" s="9" t="str">
        <f>INDEX(Sheet5!AF:AF,MATCH($E283&amp;"-"&amp;$H283&amp;"-"&amp;VLOOKUP($G283,Sheet6!$N:$O,2,0),Sheet5!$A:$A,0))</f>
        <v>335,337</v>
      </c>
      <c r="K283" s="9" t="str">
        <f>INDEX(Sheet5!AI:AI,MATCH($E283&amp;"-"&amp;$H283&amp;"-"&amp;VLOOKUP($G283,Sheet6!$N:$O,2,0),Sheet5!$A:$A,0))</f>
        <v/>
      </c>
      <c r="L283" s="9" t="str">
        <f>INDEX(Sheet5!AN:AN,MATCH($E283&amp;"-"&amp;$H283&amp;"-"&amp;VLOOKUP($G283,Sheet6!$N:$O,2,0),Sheet5!$A:$A,0))</f>
        <v>1302,1305,1307,1302,1309</v>
      </c>
    </row>
    <row r="284" spans="1:12" ht="16.5" customHeight="1">
      <c r="A284" s="1" t="s">
        <v>28</v>
      </c>
      <c r="B284" s="2">
        <f t="shared" si="12"/>
        <v>144301</v>
      </c>
      <c r="C284" s="2">
        <f t="shared" si="13"/>
        <v>4414400</v>
      </c>
      <c r="D284" s="2" t="str">
        <f>INDEX(Sheet2!C:C,MATCH(C284,Sheet2!A:A,0))</f>
        <v>4星大爱：位置4号位副回路</v>
      </c>
      <c r="E284" s="6" t="s">
        <v>29</v>
      </c>
      <c r="F284" s="7">
        <f t="shared" si="14"/>
        <v>14</v>
      </c>
      <c r="G284" s="7">
        <v>4</v>
      </c>
      <c r="H284" s="7">
        <v>3</v>
      </c>
      <c r="I284" s="7">
        <f>INDEX(Sheet6!Q:Q,MATCH(E284,Sheet6!R:R,))</f>
        <v>1</v>
      </c>
      <c r="J284" s="9" t="str">
        <f>INDEX(Sheet5!AF:AF,MATCH($E284&amp;"-"&amp;$H284&amp;"-"&amp;VLOOKUP($G284,Sheet6!$N:$O,2,0),Sheet5!$A:$A,0))</f>
        <v>435,437</v>
      </c>
      <c r="K284" s="9" t="str">
        <f>INDEX(Sheet5!AI:AI,MATCH($E284&amp;"-"&amp;$H284&amp;"-"&amp;VLOOKUP($G284,Sheet6!$N:$O,2,0),Sheet5!$A:$A,0))</f>
        <v/>
      </c>
      <c r="L284" s="9" t="str">
        <f>INDEX(Sheet5!AN:AN,MATCH($E284&amp;"-"&amp;$H284&amp;"-"&amp;VLOOKUP($G284,Sheet6!$N:$O,2,0),Sheet5!$A:$A,0))</f>
        <v>1402,1405,1407,1402,1409</v>
      </c>
    </row>
    <row r="285" spans="1:12" ht="16.5" customHeight="1">
      <c r="A285" s="1" t="s">
        <v>28</v>
      </c>
      <c r="B285" s="2">
        <f t="shared" si="12"/>
        <v>145301</v>
      </c>
      <c r="C285" s="2">
        <f t="shared" si="13"/>
        <v>4414500</v>
      </c>
      <c r="D285" s="2" t="str">
        <f>INDEX(Sheet2!C:C,MATCH(C285,Sheet2!A:A,0))</f>
        <v>5星大爱：位置4号位副回路</v>
      </c>
      <c r="E285" s="6" t="s">
        <v>29</v>
      </c>
      <c r="F285" s="7">
        <f t="shared" si="14"/>
        <v>14</v>
      </c>
      <c r="G285" s="7">
        <v>5</v>
      </c>
      <c r="H285" s="7">
        <v>3</v>
      </c>
      <c r="I285" s="7">
        <f>INDEX(Sheet6!Q:Q,MATCH(E285,Sheet6!R:R,))</f>
        <v>1</v>
      </c>
      <c r="J285" s="9" t="str">
        <f>INDEX(Sheet5!AF:AF,MATCH($E285&amp;"-"&amp;$H285&amp;"-"&amp;VLOOKUP($G285,Sheet6!$N:$O,2,0),Sheet5!$A:$A,0))</f>
        <v>535,537</v>
      </c>
      <c r="K285" s="9" t="str">
        <f>INDEX(Sheet5!AI:AI,MATCH($E285&amp;"-"&amp;$H285&amp;"-"&amp;VLOOKUP($G285,Sheet6!$N:$O,2,0),Sheet5!$A:$A,0))</f>
        <v/>
      </c>
      <c r="L285" s="9" t="str">
        <f>INDEX(Sheet5!AN:AN,MATCH($E285&amp;"-"&amp;$H285&amp;"-"&amp;VLOOKUP($G285,Sheet6!$N:$O,2,0),Sheet5!$A:$A,0))</f>
        <v>1502,1505,1507,1502,1509</v>
      </c>
    </row>
    <row r="286" spans="1:12" ht="16.5" customHeight="1">
      <c r="A286" s="1" t="s">
        <v>28</v>
      </c>
      <c r="B286" s="2">
        <f t="shared" si="12"/>
        <v>151001</v>
      </c>
      <c r="C286" s="2">
        <f t="shared" si="13"/>
        <v>4115100</v>
      </c>
      <c r="D286" s="2" t="str">
        <f>INDEX(Sheet2!C:C,MATCH(C286,Sheet2!A:A,0))</f>
        <v>1星主核：驱散主回路</v>
      </c>
      <c r="E286" s="6" t="s">
        <v>29</v>
      </c>
      <c r="F286" s="7">
        <f t="shared" si="14"/>
        <v>15</v>
      </c>
      <c r="G286" s="7">
        <v>1</v>
      </c>
      <c r="H286" s="7">
        <v>0</v>
      </c>
      <c r="I286" s="7">
        <f>INDEX(Sheet6!Q:Q,MATCH(E286,Sheet6!R:R,))</f>
        <v>1</v>
      </c>
      <c r="J286" s="9" t="str">
        <f>INDEX(Sheet5!AF:AF,MATCH($E286&amp;"-"&amp;$H286&amp;"-"&amp;VLOOKUP($G286,Sheet6!$N:$O,2,0),Sheet5!$A:$A,0))</f>
        <v>105,102</v>
      </c>
      <c r="K286" s="9" t="str">
        <f>INDEX(Sheet5!AI:AI,MATCH($E286&amp;"-"&amp;$H286&amp;"-"&amp;VLOOKUP($G286,Sheet6!$N:$O,2,0),Sheet5!$A:$A,0))</f>
        <v/>
      </c>
      <c r="L286" s="9" t="str">
        <f>INDEX(Sheet5!AN:AN,MATCH($E286&amp;"-"&amp;$H286&amp;"-"&amp;VLOOKUP($G286,Sheet6!$N:$O,2,0),Sheet5!$A:$A,0))</f>
        <v>1102,1105,1107,1102,1109</v>
      </c>
    </row>
    <row r="287" spans="1:12" ht="16.5" customHeight="1">
      <c r="A287" s="1" t="s">
        <v>28</v>
      </c>
      <c r="B287" s="2">
        <f t="shared" si="12"/>
        <v>152001</v>
      </c>
      <c r="C287" s="2">
        <f t="shared" si="13"/>
        <v>4115200</v>
      </c>
      <c r="D287" s="2" t="str">
        <f>INDEX(Sheet2!C:C,MATCH(C287,Sheet2!A:A,0))</f>
        <v>2星主核：驱散主回路</v>
      </c>
      <c r="E287" s="6" t="s">
        <v>29</v>
      </c>
      <c r="F287" s="7">
        <f t="shared" si="14"/>
        <v>15</v>
      </c>
      <c r="G287" s="7">
        <v>2</v>
      </c>
      <c r="H287" s="7">
        <v>0</v>
      </c>
      <c r="I287" s="7">
        <f>INDEX(Sheet6!Q:Q,MATCH(E287,Sheet6!R:R,))</f>
        <v>1</v>
      </c>
      <c r="J287" s="9" t="str">
        <f>INDEX(Sheet5!AF:AF,MATCH($E287&amp;"-"&amp;$H287&amp;"-"&amp;VLOOKUP($G287,Sheet6!$N:$O,2,0),Sheet5!$A:$A,0))</f>
        <v>205,202</v>
      </c>
      <c r="K287" s="9" t="str">
        <f>INDEX(Sheet5!AI:AI,MATCH($E287&amp;"-"&amp;$H287&amp;"-"&amp;VLOOKUP($G287,Sheet6!$N:$O,2,0),Sheet5!$A:$A,0))</f>
        <v/>
      </c>
      <c r="L287" s="9" t="str">
        <f>INDEX(Sheet5!AN:AN,MATCH($E287&amp;"-"&amp;$H287&amp;"-"&amp;VLOOKUP($G287,Sheet6!$N:$O,2,0),Sheet5!$A:$A,0))</f>
        <v>1202,1205,1207,1202,1209</v>
      </c>
    </row>
    <row r="288" spans="1:12" ht="16.5" customHeight="1">
      <c r="A288" s="1" t="s">
        <v>28</v>
      </c>
      <c r="B288" s="2">
        <f t="shared" si="12"/>
        <v>153001</v>
      </c>
      <c r="C288" s="2">
        <f t="shared" si="13"/>
        <v>4115300</v>
      </c>
      <c r="D288" s="2" t="str">
        <f>INDEX(Sheet2!C:C,MATCH(C288,Sheet2!A:A,0))</f>
        <v>3星主核：驱散主回路</v>
      </c>
      <c r="E288" s="6" t="s">
        <v>29</v>
      </c>
      <c r="F288" s="7">
        <f t="shared" si="14"/>
        <v>15</v>
      </c>
      <c r="G288" s="7">
        <v>3</v>
      </c>
      <c r="H288" s="7">
        <v>0</v>
      </c>
      <c r="I288" s="7">
        <f>INDEX(Sheet6!Q:Q,MATCH(E288,Sheet6!R:R,))</f>
        <v>1</v>
      </c>
      <c r="J288" s="9" t="str">
        <f>INDEX(Sheet5!AF:AF,MATCH($E288&amp;"-"&amp;$H288&amp;"-"&amp;VLOOKUP($G288,Sheet6!$N:$O,2,0),Sheet5!$A:$A,0))</f>
        <v>305,302</v>
      </c>
      <c r="K288" s="9" t="str">
        <f>INDEX(Sheet5!AI:AI,MATCH($E288&amp;"-"&amp;$H288&amp;"-"&amp;VLOOKUP($G288,Sheet6!$N:$O,2,0),Sheet5!$A:$A,0))</f>
        <v/>
      </c>
      <c r="L288" s="9" t="str">
        <f>INDEX(Sheet5!AN:AN,MATCH($E288&amp;"-"&amp;$H288&amp;"-"&amp;VLOOKUP($G288,Sheet6!$N:$O,2,0),Sheet5!$A:$A,0))</f>
        <v>1302,1305,1307,1302,1309</v>
      </c>
    </row>
    <row r="289" spans="1:12" ht="16.5" customHeight="1">
      <c r="A289" s="1" t="s">
        <v>28</v>
      </c>
      <c r="B289" s="2">
        <f t="shared" si="12"/>
        <v>154001</v>
      </c>
      <c r="C289" s="2">
        <f t="shared" si="13"/>
        <v>4115400</v>
      </c>
      <c r="D289" s="2" t="str">
        <f>INDEX(Sheet2!C:C,MATCH(C289,Sheet2!A:A,0))</f>
        <v>4星主核：驱散主回路</v>
      </c>
      <c r="E289" s="6" t="s">
        <v>29</v>
      </c>
      <c r="F289" s="7">
        <f t="shared" si="14"/>
        <v>15</v>
      </c>
      <c r="G289" s="7">
        <v>4</v>
      </c>
      <c r="H289" s="7">
        <v>0</v>
      </c>
      <c r="I289" s="7">
        <f>INDEX(Sheet6!Q:Q,MATCH(E289,Sheet6!R:R,))</f>
        <v>1</v>
      </c>
      <c r="J289" s="9" t="str">
        <f>INDEX(Sheet5!AF:AF,MATCH($E289&amp;"-"&amp;$H289&amp;"-"&amp;VLOOKUP($G289,Sheet6!$N:$O,2,0),Sheet5!$A:$A,0))</f>
        <v>405,402</v>
      </c>
      <c r="K289" s="9" t="str">
        <f>INDEX(Sheet5!AI:AI,MATCH($E289&amp;"-"&amp;$H289&amp;"-"&amp;VLOOKUP($G289,Sheet6!$N:$O,2,0),Sheet5!$A:$A,0))</f>
        <v/>
      </c>
      <c r="L289" s="9" t="str">
        <f>INDEX(Sheet5!AN:AN,MATCH($E289&amp;"-"&amp;$H289&amp;"-"&amp;VLOOKUP($G289,Sheet6!$N:$O,2,0),Sheet5!$A:$A,0))</f>
        <v>1402,1405,1407,1402,1409</v>
      </c>
    </row>
    <row r="290" spans="1:12" ht="16.5" customHeight="1">
      <c r="A290" s="1" t="s">
        <v>28</v>
      </c>
      <c r="B290" s="2">
        <f t="shared" si="12"/>
        <v>155001</v>
      </c>
      <c r="C290" s="2">
        <f t="shared" si="13"/>
        <v>4115500</v>
      </c>
      <c r="D290" s="2" t="str">
        <f>INDEX(Sheet2!C:C,MATCH(C290,Sheet2!A:A,0))</f>
        <v>5星主核：驱散主回路</v>
      </c>
      <c r="E290" s="6" t="s">
        <v>29</v>
      </c>
      <c r="F290" s="7">
        <f t="shared" si="14"/>
        <v>15</v>
      </c>
      <c r="G290" s="7">
        <v>5</v>
      </c>
      <c r="H290" s="7">
        <v>0</v>
      </c>
      <c r="I290" s="7">
        <f>INDEX(Sheet6!Q:Q,MATCH(E290,Sheet6!R:R,))</f>
        <v>1</v>
      </c>
      <c r="J290" s="9" t="str">
        <f>INDEX(Sheet5!AF:AF,MATCH($E290&amp;"-"&amp;$H290&amp;"-"&amp;VLOOKUP($G290,Sheet6!$N:$O,2,0),Sheet5!$A:$A,0))</f>
        <v>505,502</v>
      </c>
      <c r="K290" s="9" t="str">
        <f>INDEX(Sheet5!AI:AI,MATCH($E290&amp;"-"&amp;$H290&amp;"-"&amp;VLOOKUP($G290,Sheet6!$N:$O,2,0),Sheet5!$A:$A,0))</f>
        <v/>
      </c>
      <c r="L290" s="9" t="str">
        <f>INDEX(Sheet5!AN:AN,MATCH($E290&amp;"-"&amp;$H290&amp;"-"&amp;VLOOKUP($G290,Sheet6!$N:$O,2,0),Sheet5!$A:$A,0))</f>
        <v>1502,1505,1507,1502,1509</v>
      </c>
    </row>
    <row r="291" spans="1:12" ht="16.5" customHeight="1">
      <c r="A291" s="1" t="s">
        <v>28</v>
      </c>
      <c r="B291" s="2">
        <f t="shared" si="12"/>
        <v>151101</v>
      </c>
      <c r="C291" s="2">
        <f t="shared" si="13"/>
        <v>4215100</v>
      </c>
      <c r="D291" s="2" t="str">
        <f>INDEX(Sheet2!C:C,MATCH(C291,Sheet2!A:A,0))</f>
        <v>1星驱散：位置2号位副回路</v>
      </c>
      <c r="E291" s="6" t="s">
        <v>29</v>
      </c>
      <c r="F291" s="7">
        <f t="shared" si="14"/>
        <v>15</v>
      </c>
      <c r="G291" s="7">
        <v>1</v>
      </c>
      <c r="H291" s="7">
        <v>1</v>
      </c>
      <c r="I291" s="7">
        <f>INDEX(Sheet6!Q:Q,MATCH(E291,Sheet6!R:R,))</f>
        <v>1</v>
      </c>
      <c r="J291" s="9" t="str">
        <f>INDEX(Sheet5!AF:AF,MATCH($E291&amp;"-"&amp;$H291&amp;"-"&amp;VLOOKUP($G291,Sheet6!$N:$O,2,0),Sheet5!$A:$A,0))</f>
        <v>132,137</v>
      </c>
      <c r="K291" s="9" t="str">
        <f>INDEX(Sheet5!AI:AI,MATCH($E291&amp;"-"&amp;$H291&amp;"-"&amp;VLOOKUP($G291,Sheet6!$N:$O,2,0),Sheet5!$A:$A,0))</f>
        <v/>
      </c>
      <c r="L291" s="9" t="str">
        <f>INDEX(Sheet5!AN:AN,MATCH($E291&amp;"-"&amp;$H291&amp;"-"&amp;VLOOKUP($G291,Sheet6!$N:$O,2,0),Sheet5!$A:$A,0))</f>
        <v>1107,1102,1105,1107,1109</v>
      </c>
    </row>
    <row r="292" spans="1:12" ht="16.5" customHeight="1">
      <c r="A292" s="1" t="s">
        <v>28</v>
      </c>
      <c r="B292" s="2">
        <f t="shared" si="12"/>
        <v>152101</v>
      </c>
      <c r="C292" s="2">
        <f t="shared" si="13"/>
        <v>4215200</v>
      </c>
      <c r="D292" s="2" t="str">
        <f>INDEX(Sheet2!C:C,MATCH(C292,Sheet2!A:A,0))</f>
        <v>2星驱散：位置2号位副回路</v>
      </c>
      <c r="E292" s="6" t="s">
        <v>29</v>
      </c>
      <c r="F292" s="7">
        <f t="shared" si="14"/>
        <v>15</v>
      </c>
      <c r="G292" s="7">
        <v>2</v>
      </c>
      <c r="H292" s="7">
        <v>1</v>
      </c>
      <c r="I292" s="7">
        <f>INDEX(Sheet6!Q:Q,MATCH(E292,Sheet6!R:R,))</f>
        <v>1</v>
      </c>
      <c r="J292" s="9" t="str">
        <f>INDEX(Sheet5!AF:AF,MATCH($E292&amp;"-"&amp;$H292&amp;"-"&amp;VLOOKUP($G292,Sheet6!$N:$O,2,0),Sheet5!$A:$A,0))</f>
        <v>232,237</v>
      </c>
      <c r="K292" s="9" t="str">
        <f>INDEX(Sheet5!AI:AI,MATCH($E292&amp;"-"&amp;$H292&amp;"-"&amp;VLOOKUP($G292,Sheet6!$N:$O,2,0),Sheet5!$A:$A,0))</f>
        <v/>
      </c>
      <c r="L292" s="9" t="str">
        <f>INDEX(Sheet5!AN:AN,MATCH($E292&amp;"-"&amp;$H292&amp;"-"&amp;VLOOKUP($G292,Sheet6!$N:$O,2,0),Sheet5!$A:$A,0))</f>
        <v>1207,1202,1205,1207,1209</v>
      </c>
    </row>
    <row r="293" spans="1:12" ht="16.5" customHeight="1">
      <c r="A293" s="1" t="s">
        <v>28</v>
      </c>
      <c r="B293" s="2">
        <f t="shared" si="12"/>
        <v>153101</v>
      </c>
      <c r="C293" s="2">
        <f t="shared" si="13"/>
        <v>4215300</v>
      </c>
      <c r="D293" s="2" t="str">
        <f>INDEX(Sheet2!C:C,MATCH(C293,Sheet2!A:A,0))</f>
        <v>3星驱散：位置2号位副回路</v>
      </c>
      <c r="E293" s="6" t="s">
        <v>29</v>
      </c>
      <c r="F293" s="7">
        <f t="shared" si="14"/>
        <v>15</v>
      </c>
      <c r="G293" s="7">
        <v>3</v>
      </c>
      <c r="H293" s="7">
        <v>1</v>
      </c>
      <c r="I293" s="7">
        <f>INDEX(Sheet6!Q:Q,MATCH(E293,Sheet6!R:R,))</f>
        <v>1</v>
      </c>
      <c r="J293" s="9" t="str">
        <f>INDEX(Sheet5!AF:AF,MATCH($E293&amp;"-"&amp;$H293&amp;"-"&amp;VLOOKUP($G293,Sheet6!$N:$O,2,0),Sheet5!$A:$A,0))</f>
        <v>332,337</v>
      </c>
      <c r="K293" s="9" t="str">
        <f>INDEX(Sheet5!AI:AI,MATCH($E293&amp;"-"&amp;$H293&amp;"-"&amp;VLOOKUP($G293,Sheet6!$N:$O,2,0),Sheet5!$A:$A,0))</f>
        <v/>
      </c>
      <c r="L293" s="9" t="str">
        <f>INDEX(Sheet5!AN:AN,MATCH($E293&amp;"-"&amp;$H293&amp;"-"&amp;VLOOKUP($G293,Sheet6!$N:$O,2,0),Sheet5!$A:$A,0))</f>
        <v>1307,1302,1305,1307,1309</v>
      </c>
    </row>
    <row r="294" spans="1:12" ht="16.5" customHeight="1">
      <c r="A294" s="1" t="s">
        <v>28</v>
      </c>
      <c r="B294" s="2">
        <f t="shared" si="12"/>
        <v>154101</v>
      </c>
      <c r="C294" s="2">
        <f t="shared" si="13"/>
        <v>4215400</v>
      </c>
      <c r="D294" s="2" t="str">
        <f>INDEX(Sheet2!C:C,MATCH(C294,Sheet2!A:A,0))</f>
        <v>4星驱散：位置2号位副回路</v>
      </c>
      <c r="E294" s="6" t="s">
        <v>29</v>
      </c>
      <c r="F294" s="7">
        <f t="shared" si="14"/>
        <v>15</v>
      </c>
      <c r="G294" s="7">
        <v>4</v>
      </c>
      <c r="H294" s="7">
        <v>1</v>
      </c>
      <c r="I294" s="7">
        <f>INDEX(Sheet6!Q:Q,MATCH(E294,Sheet6!R:R,))</f>
        <v>1</v>
      </c>
      <c r="J294" s="9" t="str">
        <f>INDEX(Sheet5!AF:AF,MATCH($E294&amp;"-"&amp;$H294&amp;"-"&amp;VLOOKUP($G294,Sheet6!$N:$O,2,0),Sheet5!$A:$A,0))</f>
        <v>432,437</v>
      </c>
      <c r="K294" s="9" t="str">
        <f>INDEX(Sheet5!AI:AI,MATCH($E294&amp;"-"&amp;$H294&amp;"-"&amp;VLOOKUP($G294,Sheet6!$N:$O,2,0),Sheet5!$A:$A,0))</f>
        <v/>
      </c>
      <c r="L294" s="9" t="str">
        <f>INDEX(Sheet5!AN:AN,MATCH($E294&amp;"-"&amp;$H294&amp;"-"&amp;VLOOKUP($G294,Sheet6!$N:$O,2,0),Sheet5!$A:$A,0))</f>
        <v>1407,1402,1405,1407,1409</v>
      </c>
    </row>
    <row r="295" spans="1:12" ht="16.5" customHeight="1">
      <c r="A295" s="1" t="s">
        <v>28</v>
      </c>
      <c r="B295" s="2">
        <f t="shared" si="12"/>
        <v>155101</v>
      </c>
      <c r="C295" s="2">
        <f t="shared" si="13"/>
        <v>4215500</v>
      </c>
      <c r="D295" s="2" t="str">
        <f>INDEX(Sheet2!C:C,MATCH(C295,Sheet2!A:A,0))</f>
        <v>5星驱散：位置2号位副回路</v>
      </c>
      <c r="E295" s="6" t="s">
        <v>29</v>
      </c>
      <c r="F295" s="7">
        <f t="shared" si="14"/>
        <v>15</v>
      </c>
      <c r="G295" s="7">
        <v>5</v>
      </c>
      <c r="H295" s="7">
        <v>1</v>
      </c>
      <c r="I295" s="7">
        <f>INDEX(Sheet6!Q:Q,MATCH(E295,Sheet6!R:R,))</f>
        <v>1</v>
      </c>
      <c r="J295" s="9" t="str">
        <f>INDEX(Sheet5!AF:AF,MATCH($E295&amp;"-"&amp;$H295&amp;"-"&amp;VLOOKUP($G295,Sheet6!$N:$O,2,0),Sheet5!$A:$A,0))</f>
        <v>532,537</v>
      </c>
      <c r="K295" s="9" t="str">
        <f>INDEX(Sheet5!AI:AI,MATCH($E295&amp;"-"&amp;$H295&amp;"-"&amp;VLOOKUP($G295,Sheet6!$N:$O,2,0),Sheet5!$A:$A,0))</f>
        <v/>
      </c>
      <c r="L295" s="9" t="str">
        <f>INDEX(Sheet5!AN:AN,MATCH($E295&amp;"-"&amp;$H295&amp;"-"&amp;VLOOKUP($G295,Sheet6!$N:$O,2,0),Sheet5!$A:$A,0))</f>
        <v>1507,1502,1505,1507,1509</v>
      </c>
    </row>
    <row r="296" spans="1:12" ht="16.5" customHeight="1">
      <c r="A296" s="1" t="s">
        <v>28</v>
      </c>
      <c r="B296" s="2">
        <f t="shared" si="12"/>
        <v>151201</v>
      </c>
      <c r="C296" s="2">
        <f t="shared" si="13"/>
        <v>4315100</v>
      </c>
      <c r="D296" s="2" t="str">
        <f>INDEX(Sheet2!C:C,MATCH(C296,Sheet2!A:A,0))</f>
        <v>1星驱散：位置3号位副回路</v>
      </c>
      <c r="E296" s="6" t="s">
        <v>29</v>
      </c>
      <c r="F296" s="7">
        <f t="shared" si="14"/>
        <v>15</v>
      </c>
      <c r="G296" s="7">
        <v>1</v>
      </c>
      <c r="H296" s="7">
        <v>2</v>
      </c>
      <c r="I296" s="7">
        <f>INDEX(Sheet6!Q:Q,MATCH(E296,Sheet6!R:R,))</f>
        <v>1</v>
      </c>
      <c r="J296" s="9" t="str">
        <f>INDEX(Sheet5!AF:AF,MATCH($E296&amp;"-"&amp;$H296&amp;"-"&amp;VLOOKUP($G296,Sheet6!$N:$O,2,0),Sheet5!$A:$A,0))</f>
        <v>135,139</v>
      </c>
      <c r="K296" s="9" t="str">
        <f>INDEX(Sheet5!AI:AI,MATCH($E296&amp;"-"&amp;$H296&amp;"-"&amp;VLOOKUP($G296,Sheet6!$N:$O,2,0),Sheet5!$A:$A,0))</f>
        <v/>
      </c>
      <c r="L296" s="9" t="str">
        <f>INDEX(Sheet5!AN:AN,MATCH($E296&amp;"-"&amp;$H296&amp;"-"&amp;VLOOKUP($G296,Sheet6!$N:$O,2,0),Sheet5!$A:$A,0))</f>
        <v>1105,1107,1102,1105,1109</v>
      </c>
    </row>
    <row r="297" spans="1:12" ht="16.5" customHeight="1">
      <c r="A297" s="1" t="s">
        <v>28</v>
      </c>
      <c r="B297" s="2">
        <f t="shared" si="12"/>
        <v>152201</v>
      </c>
      <c r="C297" s="2">
        <f t="shared" si="13"/>
        <v>4315200</v>
      </c>
      <c r="D297" s="2" t="str">
        <f>INDEX(Sheet2!C:C,MATCH(C297,Sheet2!A:A,0))</f>
        <v>2星驱散：位置3号位副回路</v>
      </c>
      <c r="E297" s="6" t="s">
        <v>29</v>
      </c>
      <c r="F297" s="7">
        <f t="shared" si="14"/>
        <v>15</v>
      </c>
      <c r="G297" s="7">
        <v>2</v>
      </c>
      <c r="H297" s="7">
        <v>2</v>
      </c>
      <c r="I297" s="7">
        <f>INDEX(Sheet6!Q:Q,MATCH(E297,Sheet6!R:R,))</f>
        <v>1</v>
      </c>
      <c r="J297" s="9" t="str">
        <f>INDEX(Sheet5!AF:AF,MATCH($E297&amp;"-"&amp;$H297&amp;"-"&amp;VLOOKUP($G297,Sheet6!$N:$O,2,0),Sheet5!$A:$A,0))</f>
        <v>235,239</v>
      </c>
      <c r="K297" s="9" t="str">
        <f>INDEX(Sheet5!AI:AI,MATCH($E297&amp;"-"&amp;$H297&amp;"-"&amp;VLOOKUP($G297,Sheet6!$N:$O,2,0),Sheet5!$A:$A,0))</f>
        <v/>
      </c>
      <c r="L297" s="9" t="str">
        <f>INDEX(Sheet5!AN:AN,MATCH($E297&amp;"-"&amp;$H297&amp;"-"&amp;VLOOKUP($G297,Sheet6!$N:$O,2,0),Sheet5!$A:$A,0))</f>
        <v>1205,1207,1202,1205,1209</v>
      </c>
    </row>
    <row r="298" spans="1:12" ht="16.5" customHeight="1">
      <c r="A298" s="1" t="s">
        <v>28</v>
      </c>
      <c r="B298" s="2">
        <f t="shared" si="12"/>
        <v>153201</v>
      </c>
      <c r="C298" s="2">
        <f t="shared" si="13"/>
        <v>4315300</v>
      </c>
      <c r="D298" s="2" t="str">
        <f>INDEX(Sheet2!C:C,MATCH(C298,Sheet2!A:A,0))</f>
        <v>3星驱散：位置3号位副回路</v>
      </c>
      <c r="E298" s="6" t="s">
        <v>29</v>
      </c>
      <c r="F298" s="7">
        <f t="shared" si="14"/>
        <v>15</v>
      </c>
      <c r="G298" s="7">
        <v>3</v>
      </c>
      <c r="H298" s="7">
        <v>2</v>
      </c>
      <c r="I298" s="7">
        <f>INDEX(Sheet6!Q:Q,MATCH(E298,Sheet6!R:R,))</f>
        <v>1</v>
      </c>
      <c r="J298" s="9" t="str">
        <f>INDEX(Sheet5!AF:AF,MATCH($E298&amp;"-"&amp;$H298&amp;"-"&amp;VLOOKUP($G298,Sheet6!$N:$O,2,0),Sheet5!$A:$A,0))</f>
        <v>335,339</v>
      </c>
      <c r="K298" s="9" t="str">
        <f>INDEX(Sheet5!AI:AI,MATCH($E298&amp;"-"&amp;$H298&amp;"-"&amp;VLOOKUP($G298,Sheet6!$N:$O,2,0),Sheet5!$A:$A,0))</f>
        <v/>
      </c>
      <c r="L298" s="9" t="str">
        <f>INDEX(Sheet5!AN:AN,MATCH($E298&amp;"-"&amp;$H298&amp;"-"&amp;VLOOKUP($G298,Sheet6!$N:$O,2,0),Sheet5!$A:$A,0))</f>
        <v>1305,1307,1302,1305,1309</v>
      </c>
    </row>
    <row r="299" spans="1:12" ht="16.5" customHeight="1">
      <c r="A299" s="1" t="s">
        <v>28</v>
      </c>
      <c r="B299" s="2">
        <f t="shared" si="12"/>
        <v>154201</v>
      </c>
      <c r="C299" s="2">
        <f t="shared" si="13"/>
        <v>4315400</v>
      </c>
      <c r="D299" s="2" t="str">
        <f>INDEX(Sheet2!C:C,MATCH(C299,Sheet2!A:A,0))</f>
        <v>4星驱散：位置3号位副回路</v>
      </c>
      <c r="E299" s="6" t="s">
        <v>29</v>
      </c>
      <c r="F299" s="7">
        <f t="shared" si="14"/>
        <v>15</v>
      </c>
      <c r="G299" s="7">
        <v>4</v>
      </c>
      <c r="H299" s="7">
        <v>2</v>
      </c>
      <c r="I299" s="7">
        <f>INDEX(Sheet6!Q:Q,MATCH(E299,Sheet6!R:R,))</f>
        <v>1</v>
      </c>
      <c r="J299" s="9" t="str">
        <f>INDEX(Sheet5!AF:AF,MATCH($E299&amp;"-"&amp;$H299&amp;"-"&amp;VLOOKUP($G299,Sheet6!$N:$O,2,0),Sheet5!$A:$A,0))</f>
        <v>435,439</v>
      </c>
      <c r="K299" s="9" t="str">
        <f>INDEX(Sheet5!AI:AI,MATCH($E299&amp;"-"&amp;$H299&amp;"-"&amp;VLOOKUP($G299,Sheet6!$N:$O,2,0),Sheet5!$A:$A,0))</f>
        <v/>
      </c>
      <c r="L299" s="9" t="str">
        <f>INDEX(Sheet5!AN:AN,MATCH($E299&amp;"-"&amp;$H299&amp;"-"&amp;VLOOKUP($G299,Sheet6!$N:$O,2,0),Sheet5!$A:$A,0))</f>
        <v>1405,1407,1402,1405,1409</v>
      </c>
    </row>
    <row r="300" spans="1:12" ht="16.5" customHeight="1">
      <c r="A300" s="1" t="s">
        <v>28</v>
      </c>
      <c r="B300" s="2">
        <f t="shared" si="12"/>
        <v>155201</v>
      </c>
      <c r="C300" s="2">
        <f t="shared" si="13"/>
        <v>4315500</v>
      </c>
      <c r="D300" s="2" t="str">
        <f>INDEX(Sheet2!C:C,MATCH(C300,Sheet2!A:A,0))</f>
        <v>5星驱散：位置3号位副回路</v>
      </c>
      <c r="E300" s="6" t="s">
        <v>29</v>
      </c>
      <c r="F300" s="7">
        <f t="shared" si="14"/>
        <v>15</v>
      </c>
      <c r="G300" s="7">
        <v>5</v>
      </c>
      <c r="H300" s="7">
        <v>2</v>
      </c>
      <c r="I300" s="7">
        <f>INDEX(Sheet6!Q:Q,MATCH(E300,Sheet6!R:R,))</f>
        <v>1</v>
      </c>
      <c r="J300" s="9" t="str">
        <f>INDEX(Sheet5!AF:AF,MATCH($E300&amp;"-"&amp;$H300&amp;"-"&amp;VLOOKUP($G300,Sheet6!$N:$O,2,0),Sheet5!$A:$A,0))</f>
        <v>535,539</v>
      </c>
      <c r="K300" s="9" t="str">
        <f>INDEX(Sheet5!AI:AI,MATCH($E300&amp;"-"&amp;$H300&amp;"-"&amp;VLOOKUP($G300,Sheet6!$N:$O,2,0),Sheet5!$A:$A,0))</f>
        <v/>
      </c>
      <c r="L300" s="9" t="str">
        <f>INDEX(Sheet5!AN:AN,MATCH($E300&amp;"-"&amp;$H300&amp;"-"&amp;VLOOKUP($G300,Sheet6!$N:$O,2,0),Sheet5!$A:$A,0))</f>
        <v>1505,1507,1502,1505,1509</v>
      </c>
    </row>
    <row r="301" spans="1:12" ht="16.5" customHeight="1">
      <c r="A301" s="1" t="s">
        <v>28</v>
      </c>
      <c r="B301" s="2">
        <f t="shared" si="12"/>
        <v>151301</v>
      </c>
      <c r="C301" s="2">
        <f t="shared" si="13"/>
        <v>4415100</v>
      </c>
      <c r="D301" s="2" t="str">
        <f>INDEX(Sheet2!C:C,MATCH(C301,Sheet2!A:A,0))</f>
        <v>1星驱散：位置4号位副回路</v>
      </c>
      <c r="E301" s="6" t="s">
        <v>29</v>
      </c>
      <c r="F301" s="7">
        <f t="shared" si="14"/>
        <v>15</v>
      </c>
      <c r="G301" s="7">
        <v>1</v>
      </c>
      <c r="H301" s="7">
        <v>3</v>
      </c>
      <c r="I301" s="7">
        <f>INDEX(Sheet6!Q:Q,MATCH(E301,Sheet6!R:R,))</f>
        <v>1</v>
      </c>
      <c r="J301" s="9" t="str">
        <f>INDEX(Sheet5!AF:AF,MATCH($E301&amp;"-"&amp;$H301&amp;"-"&amp;VLOOKUP($G301,Sheet6!$N:$O,2,0),Sheet5!$A:$A,0))</f>
        <v>135,137</v>
      </c>
      <c r="K301" s="9" t="str">
        <f>INDEX(Sheet5!AI:AI,MATCH($E301&amp;"-"&amp;$H301&amp;"-"&amp;VLOOKUP($G301,Sheet6!$N:$O,2,0),Sheet5!$A:$A,0))</f>
        <v/>
      </c>
      <c r="L301" s="9" t="str">
        <f>INDEX(Sheet5!AN:AN,MATCH($E301&amp;"-"&amp;$H301&amp;"-"&amp;VLOOKUP($G301,Sheet6!$N:$O,2,0),Sheet5!$A:$A,0))</f>
        <v>1102,1105,1107,1102,1109</v>
      </c>
    </row>
    <row r="302" spans="1:12" ht="16.5" customHeight="1">
      <c r="A302" s="1" t="s">
        <v>28</v>
      </c>
      <c r="B302" s="2">
        <f t="shared" si="12"/>
        <v>152301</v>
      </c>
      <c r="C302" s="2">
        <f t="shared" si="13"/>
        <v>4415200</v>
      </c>
      <c r="D302" s="2" t="str">
        <f>INDEX(Sheet2!C:C,MATCH(C302,Sheet2!A:A,0))</f>
        <v>2星驱散：位置4号位副回路</v>
      </c>
      <c r="E302" s="6" t="s">
        <v>29</v>
      </c>
      <c r="F302" s="7">
        <f t="shared" si="14"/>
        <v>15</v>
      </c>
      <c r="G302" s="7">
        <v>2</v>
      </c>
      <c r="H302" s="7">
        <v>3</v>
      </c>
      <c r="I302" s="7">
        <f>INDEX(Sheet6!Q:Q,MATCH(E302,Sheet6!R:R,))</f>
        <v>1</v>
      </c>
      <c r="J302" s="9" t="str">
        <f>INDEX(Sheet5!AF:AF,MATCH($E302&amp;"-"&amp;$H302&amp;"-"&amp;VLOOKUP($G302,Sheet6!$N:$O,2,0),Sheet5!$A:$A,0))</f>
        <v>235,237</v>
      </c>
      <c r="K302" s="9" t="str">
        <f>INDEX(Sheet5!AI:AI,MATCH($E302&amp;"-"&amp;$H302&amp;"-"&amp;VLOOKUP($G302,Sheet6!$N:$O,2,0),Sheet5!$A:$A,0))</f>
        <v/>
      </c>
      <c r="L302" s="9" t="str">
        <f>INDEX(Sheet5!AN:AN,MATCH($E302&amp;"-"&amp;$H302&amp;"-"&amp;VLOOKUP($G302,Sheet6!$N:$O,2,0),Sheet5!$A:$A,0))</f>
        <v>1202,1205,1207,1202,1209</v>
      </c>
    </row>
    <row r="303" spans="1:12" ht="16.5" customHeight="1">
      <c r="A303" s="1" t="s">
        <v>28</v>
      </c>
      <c r="B303" s="2">
        <f t="shared" si="12"/>
        <v>153301</v>
      </c>
      <c r="C303" s="2">
        <f t="shared" si="13"/>
        <v>4415300</v>
      </c>
      <c r="D303" s="2" t="str">
        <f>INDEX(Sheet2!C:C,MATCH(C303,Sheet2!A:A,0))</f>
        <v>3星驱散：位置4号位副回路</v>
      </c>
      <c r="E303" s="6" t="s">
        <v>29</v>
      </c>
      <c r="F303" s="7">
        <f t="shared" si="14"/>
        <v>15</v>
      </c>
      <c r="G303" s="7">
        <v>3</v>
      </c>
      <c r="H303" s="7">
        <v>3</v>
      </c>
      <c r="I303" s="7">
        <f>INDEX(Sheet6!Q:Q,MATCH(E303,Sheet6!R:R,))</f>
        <v>1</v>
      </c>
      <c r="J303" s="9" t="str">
        <f>INDEX(Sheet5!AF:AF,MATCH($E303&amp;"-"&amp;$H303&amp;"-"&amp;VLOOKUP($G303,Sheet6!$N:$O,2,0),Sheet5!$A:$A,0))</f>
        <v>335,337</v>
      </c>
      <c r="K303" s="9" t="str">
        <f>INDEX(Sheet5!AI:AI,MATCH($E303&amp;"-"&amp;$H303&amp;"-"&amp;VLOOKUP($G303,Sheet6!$N:$O,2,0),Sheet5!$A:$A,0))</f>
        <v/>
      </c>
      <c r="L303" s="9" t="str">
        <f>INDEX(Sheet5!AN:AN,MATCH($E303&amp;"-"&amp;$H303&amp;"-"&amp;VLOOKUP($G303,Sheet6!$N:$O,2,0),Sheet5!$A:$A,0))</f>
        <v>1302,1305,1307,1302,1309</v>
      </c>
    </row>
    <row r="304" spans="1:12" ht="16.5" customHeight="1">
      <c r="A304" s="1" t="s">
        <v>28</v>
      </c>
      <c r="B304" s="2">
        <f t="shared" si="12"/>
        <v>154301</v>
      </c>
      <c r="C304" s="2">
        <f t="shared" si="13"/>
        <v>4415400</v>
      </c>
      <c r="D304" s="2" t="str">
        <f>INDEX(Sheet2!C:C,MATCH(C304,Sheet2!A:A,0))</f>
        <v>4星驱散：位置4号位副回路</v>
      </c>
      <c r="E304" s="6" t="s">
        <v>29</v>
      </c>
      <c r="F304" s="7">
        <f t="shared" si="14"/>
        <v>15</v>
      </c>
      <c r="G304" s="7">
        <v>4</v>
      </c>
      <c r="H304" s="7">
        <v>3</v>
      </c>
      <c r="I304" s="7">
        <f>INDEX(Sheet6!Q:Q,MATCH(E304,Sheet6!R:R,))</f>
        <v>1</v>
      </c>
      <c r="J304" s="9" t="str">
        <f>INDEX(Sheet5!AF:AF,MATCH($E304&amp;"-"&amp;$H304&amp;"-"&amp;VLOOKUP($G304,Sheet6!$N:$O,2,0),Sheet5!$A:$A,0))</f>
        <v>435,437</v>
      </c>
      <c r="K304" s="9" t="str">
        <f>INDEX(Sheet5!AI:AI,MATCH($E304&amp;"-"&amp;$H304&amp;"-"&amp;VLOOKUP($G304,Sheet6!$N:$O,2,0),Sheet5!$A:$A,0))</f>
        <v/>
      </c>
      <c r="L304" s="9" t="str">
        <f>INDEX(Sheet5!AN:AN,MATCH($E304&amp;"-"&amp;$H304&amp;"-"&amp;VLOOKUP($G304,Sheet6!$N:$O,2,0),Sheet5!$A:$A,0))</f>
        <v>1402,1405,1407,1402,1409</v>
      </c>
    </row>
    <row r="305" spans="1:16" ht="16.5" customHeight="1">
      <c r="A305" s="1" t="s">
        <v>28</v>
      </c>
      <c r="B305" s="2">
        <f t="shared" si="12"/>
        <v>155301</v>
      </c>
      <c r="C305" s="2">
        <f t="shared" si="13"/>
        <v>4415500</v>
      </c>
      <c r="D305" s="2" t="str">
        <f>INDEX(Sheet2!C:C,MATCH(C305,Sheet2!A:A,0))</f>
        <v>5星驱散：位置4号位副回路</v>
      </c>
      <c r="E305" s="6" t="s">
        <v>29</v>
      </c>
      <c r="F305" s="7">
        <f t="shared" si="14"/>
        <v>15</v>
      </c>
      <c r="G305" s="7">
        <v>5</v>
      </c>
      <c r="H305" s="7">
        <v>3</v>
      </c>
      <c r="I305" s="7">
        <f>INDEX(Sheet6!Q:Q,MATCH(E305,Sheet6!R:R,))</f>
        <v>1</v>
      </c>
      <c r="J305" s="9" t="str">
        <f>INDEX(Sheet5!AF:AF,MATCH($E305&amp;"-"&amp;$H305&amp;"-"&amp;VLOOKUP($G305,Sheet6!$N:$O,2,0),Sheet5!$A:$A,0))</f>
        <v>535,537</v>
      </c>
      <c r="K305" s="9" t="str">
        <f>INDEX(Sheet5!AI:AI,MATCH($E305&amp;"-"&amp;$H305&amp;"-"&amp;VLOOKUP($G305,Sheet6!$N:$O,2,0),Sheet5!$A:$A,0))</f>
        <v/>
      </c>
      <c r="L305" s="9" t="str">
        <f>INDEX(Sheet5!AN:AN,MATCH($E305&amp;"-"&amp;$H305&amp;"-"&amp;VLOOKUP($G305,Sheet6!$N:$O,2,0),Sheet5!$A:$A,0))</f>
        <v>1502,1505,1507,1502,1509</v>
      </c>
    </row>
    <row r="306" spans="1:16" ht="16.5" customHeight="1">
      <c r="A306" s="1" t="s">
        <v>28</v>
      </c>
      <c r="B306" s="2">
        <f t="shared" si="12"/>
        <v>161001</v>
      </c>
      <c r="C306" s="2">
        <f t="shared" si="13"/>
        <v>4116100</v>
      </c>
      <c r="D306" s="2" t="str">
        <f>INDEX(Sheet2!C:C,MATCH(C306,Sheet2!A:A,0))</f>
        <v>1星主核：制衡主回路</v>
      </c>
      <c r="E306" s="6" t="s">
        <v>29</v>
      </c>
      <c r="F306" s="7">
        <f t="shared" si="14"/>
        <v>16</v>
      </c>
      <c r="G306" s="7">
        <v>1</v>
      </c>
      <c r="H306" s="7">
        <v>0</v>
      </c>
      <c r="I306" s="7">
        <f>INDEX(Sheet6!Q:Q,MATCH(E306,Sheet6!R:R,))</f>
        <v>1</v>
      </c>
      <c r="J306" s="9" t="str">
        <f>INDEX(Sheet5!AF:AF,MATCH($E306&amp;"-"&amp;$H306&amp;"-"&amp;VLOOKUP($G306,Sheet6!$N:$O,2,0),Sheet5!$A:$A,0))</f>
        <v>105,102</v>
      </c>
      <c r="K306" s="9" t="str">
        <f>INDEX(Sheet5!AI:AI,MATCH($E306&amp;"-"&amp;$H306&amp;"-"&amp;VLOOKUP($G306,Sheet6!$N:$O,2,0),Sheet5!$A:$A,0))</f>
        <v/>
      </c>
      <c r="L306" s="9" t="str">
        <f>INDEX(Sheet5!AN:AN,MATCH($E306&amp;"-"&amp;$H306&amp;"-"&amp;VLOOKUP($G306,Sheet6!$N:$O,2,0),Sheet5!$A:$A,0))</f>
        <v>1102,1105,1107,1102,1109</v>
      </c>
      <c r="P306" s="2" t="s">
        <v>30</v>
      </c>
    </row>
    <row r="307" spans="1:16" ht="16.5" customHeight="1">
      <c r="A307" s="1" t="s">
        <v>28</v>
      </c>
      <c r="B307" s="2">
        <f t="shared" si="12"/>
        <v>162001</v>
      </c>
      <c r="C307" s="2">
        <f t="shared" si="13"/>
        <v>4116200</v>
      </c>
      <c r="D307" s="2" t="str">
        <f>INDEX(Sheet2!C:C,MATCH(C307,Sheet2!A:A,0))</f>
        <v>2星主核：制衡主回路</v>
      </c>
      <c r="E307" s="6" t="s">
        <v>29</v>
      </c>
      <c r="F307" s="7">
        <f t="shared" si="14"/>
        <v>16</v>
      </c>
      <c r="G307" s="7">
        <v>2</v>
      </c>
      <c r="H307" s="7">
        <v>0</v>
      </c>
      <c r="I307" s="7">
        <f>INDEX(Sheet6!Q:Q,MATCH(E307,Sheet6!R:R,))</f>
        <v>1</v>
      </c>
      <c r="J307" s="9" t="str">
        <f>INDEX(Sheet5!AF:AF,MATCH($E307&amp;"-"&amp;$H307&amp;"-"&amp;VLOOKUP($G307,Sheet6!$N:$O,2,0),Sheet5!$A:$A,0))</f>
        <v>205,202</v>
      </c>
      <c r="K307" s="9" t="str">
        <f>INDEX(Sheet5!AI:AI,MATCH($E307&amp;"-"&amp;$H307&amp;"-"&amp;VLOOKUP($G307,Sheet6!$N:$O,2,0),Sheet5!$A:$A,0))</f>
        <v/>
      </c>
      <c r="L307" s="9" t="str">
        <f>INDEX(Sheet5!AN:AN,MATCH($E307&amp;"-"&amp;$H307&amp;"-"&amp;VLOOKUP($G307,Sheet6!$N:$O,2,0),Sheet5!$A:$A,0))</f>
        <v>1202,1205,1207,1202,1209</v>
      </c>
    </row>
    <row r="308" spans="1:16" ht="16.5" customHeight="1">
      <c r="A308" s="1" t="s">
        <v>28</v>
      </c>
      <c r="B308" s="2">
        <f t="shared" si="12"/>
        <v>163001</v>
      </c>
      <c r="C308" s="2">
        <f t="shared" si="13"/>
        <v>4116300</v>
      </c>
      <c r="D308" s="2" t="str">
        <f>INDEX(Sheet2!C:C,MATCH(C308,Sheet2!A:A,0))</f>
        <v>3星主核：制衡主回路</v>
      </c>
      <c r="E308" s="6" t="s">
        <v>29</v>
      </c>
      <c r="F308" s="7">
        <f t="shared" si="14"/>
        <v>16</v>
      </c>
      <c r="G308" s="7">
        <v>3</v>
      </c>
      <c r="H308" s="7">
        <v>0</v>
      </c>
      <c r="I308" s="7">
        <f>INDEX(Sheet6!Q:Q,MATCH(E308,Sheet6!R:R,))</f>
        <v>1</v>
      </c>
      <c r="J308" s="9" t="str">
        <f>INDEX(Sheet5!AF:AF,MATCH($E308&amp;"-"&amp;$H308&amp;"-"&amp;VLOOKUP($G308,Sheet6!$N:$O,2,0),Sheet5!$A:$A,0))</f>
        <v>305,302</v>
      </c>
      <c r="K308" s="9" t="str">
        <f>INDEX(Sheet5!AI:AI,MATCH($E308&amp;"-"&amp;$H308&amp;"-"&amp;VLOOKUP($G308,Sheet6!$N:$O,2,0),Sheet5!$A:$A,0))</f>
        <v/>
      </c>
      <c r="L308" s="9" t="str">
        <f>INDEX(Sheet5!AN:AN,MATCH($E308&amp;"-"&amp;$H308&amp;"-"&amp;VLOOKUP($G308,Sheet6!$N:$O,2,0),Sheet5!$A:$A,0))</f>
        <v>1302,1305,1307,1302,1309</v>
      </c>
    </row>
    <row r="309" spans="1:16" ht="16.5" customHeight="1">
      <c r="A309" s="1" t="s">
        <v>28</v>
      </c>
      <c r="B309" s="2">
        <f t="shared" si="12"/>
        <v>164001</v>
      </c>
      <c r="C309" s="2">
        <f t="shared" si="13"/>
        <v>4116400</v>
      </c>
      <c r="D309" s="2" t="str">
        <f>INDEX(Sheet2!C:C,MATCH(C309,Sheet2!A:A,0))</f>
        <v>4星主核：制衡主回路</v>
      </c>
      <c r="E309" s="6" t="s">
        <v>29</v>
      </c>
      <c r="F309" s="7">
        <f t="shared" si="14"/>
        <v>16</v>
      </c>
      <c r="G309" s="7">
        <v>4</v>
      </c>
      <c r="H309" s="7">
        <v>0</v>
      </c>
      <c r="I309" s="7">
        <f>INDEX(Sheet6!Q:Q,MATCH(E309,Sheet6!R:R,))</f>
        <v>1</v>
      </c>
      <c r="J309" s="9" t="str">
        <f>INDEX(Sheet5!AF:AF,MATCH($E309&amp;"-"&amp;$H309&amp;"-"&amp;VLOOKUP($G309,Sheet6!$N:$O,2,0),Sheet5!$A:$A,0))</f>
        <v>405,402</v>
      </c>
      <c r="K309" s="9" t="str">
        <f>INDEX(Sheet5!AI:AI,MATCH($E309&amp;"-"&amp;$H309&amp;"-"&amp;VLOOKUP($G309,Sheet6!$N:$O,2,0),Sheet5!$A:$A,0))</f>
        <v/>
      </c>
      <c r="L309" s="9" t="str">
        <f>INDEX(Sheet5!AN:AN,MATCH($E309&amp;"-"&amp;$H309&amp;"-"&amp;VLOOKUP($G309,Sheet6!$N:$O,2,0),Sheet5!$A:$A,0))</f>
        <v>1402,1405,1407,1402,1409</v>
      </c>
    </row>
    <row r="310" spans="1:16" ht="16.5" customHeight="1">
      <c r="A310" s="1" t="s">
        <v>28</v>
      </c>
      <c r="B310" s="2">
        <f t="shared" si="12"/>
        <v>165001</v>
      </c>
      <c r="C310" s="2">
        <f t="shared" si="13"/>
        <v>4116500</v>
      </c>
      <c r="D310" s="2" t="str">
        <f>INDEX(Sheet2!C:C,MATCH(C310,Sheet2!A:A,0))</f>
        <v>5星主核：制衡主回路</v>
      </c>
      <c r="E310" s="6" t="s">
        <v>29</v>
      </c>
      <c r="F310" s="7">
        <f t="shared" si="14"/>
        <v>16</v>
      </c>
      <c r="G310" s="7">
        <v>5</v>
      </c>
      <c r="H310" s="7">
        <v>0</v>
      </c>
      <c r="I310" s="7">
        <f>INDEX(Sheet6!Q:Q,MATCH(E310,Sheet6!R:R,))</f>
        <v>1</v>
      </c>
      <c r="J310" s="9" t="str">
        <f>INDEX(Sheet5!AF:AF,MATCH($E310&amp;"-"&amp;$H310&amp;"-"&amp;VLOOKUP($G310,Sheet6!$N:$O,2,0),Sheet5!$A:$A,0))</f>
        <v>505,502</v>
      </c>
      <c r="K310" s="9" t="str">
        <f>INDEX(Sheet5!AI:AI,MATCH($E310&amp;"-"&amp;$H310&amp;"-"&amp;VLOOKUP($G310,Sheet6!$N:$O,2,0),Sheet5!$A:$A,0))</f>
        <v/>
      </c>
      <c r="L310" s="9" t="str">
        <f>INDEX(Sheet5!AN:AN,MATCH($E310&amp;"-"&amp;$H310&amp;"-"&amp;VLOOKUP($G310,Sheet6!$N:$O,2,0),Sheet5!$A:$A,0))</f>
        <v>1502,1505,1507,1502,1509</v>
      </c>
    </row>
    <row r="311" spans="1:16" ht="16.5" customHeight="1">
      <c r="A311" s="1" t="s">
        <v>28</v>
      </c>
      <c r="B311" s="2">
        <f t="shared" si="12"/>
        <v>161101</v>
      </c>
      <c r="C311" s="2">
        <f t="shared" si="13"/>
        <v>4216100</v>
      </c>
      <c r="D311" s="2" t="str">
        <f>INDEX(Sheet2!C:C,MATCH(C311,Sheet2!A:A,0))</f>
        <v>1星制衡：位置2号位副回路</v>
      </c>
      <c r="E311" s="6" t="s">
        <v>29</v>
      </c>
      <c r="F311" s="7">
        <f t="shared" si="14"/>
        <v>16</v>
      </c>
      <c r="G311" s="7">
        <v>1</v>
      </c>
      <c r="H311" s="7">
        <v>1</v>
      </c>
      <c r="I311" s="7">
        <f>INDEX(Sheet6!Q:Q,MATCH(E311,Sheet6!R:R,))</f>
        <v>1</v>
      </c>
      <c r="J311" s="9" t="str">
        <f>INDEX(Sheet5!AF:AF,MATCH($E311&amp;"-"&amp;$H311&amp;"-"&amp;VLOOKUP($G311,Sheet6!$N:$O,2,0),Sheet5!$A:$A,0))</f>
        <v>132,137</v>
      </c>
      <c r="K311" s="9" t="str">
        <f>INDEX(Sheet5!AI:AI,MATCH($E311&amp;"-"&amp;$H311&amp;"-"&amp;VLOOKUP($G311,Sheet6!$N:$O,2,0),Sheet5!$A:$A,0))</f>
        <v/>
      </c>
      <c r="L311" s="9" t="str">
        <f>INDEX(Sheet5!AN:AN,MATCH($E311&amp;"-"&amp;$H311&amp;"-"&amp;VLOOKUP($G311,Sheet6!$N:$O,2,0),Sheet5!$A:$A,0))</f>
        <v>1107,1102,1105,1107,1109</v>
      </c>
    </row>
    <row r="312" spans="1:16" ht="16.5" customHeight="1">
      <c r="A312" s="1" t="s">
        <v>28</v>
      </c>
      <c r="B312" s="2">
        <f t="shared" si="12"/>
        <v>162101</v>
      </c>
      <c r="C312" s="2">
        <f t="shared" si="13"/>
        <v>4216200</v>
      </c>
      <c r="D312" s="2" t="str">
        <f>INDEX(Sheet2!C:C,MATCH(C312,Sheet2!A:A,0))</f>
        <v>2星制衡：位置2号位副回路</v>
      </c>
      <c r="E312" s="6" t="s">
        <v>29</v>
      </c>
      <c r="F312" s="7">
        <f t="shared" si="14"/>
        <v>16</v>
      </c>
      <c r="G312" s="7">
        <v>2</v>
      </c>
      <c r="H312" s="7">
        <v>1</v>
      </c>
      <c r="I312" s="7">
        <f>INDEX(Sheet6!Q:Q,MATCH(E312,Sheet6!R:R,))</f>
        <v>1</v>
      </c>
      <c r="J312" s="9" t="str">
        <f>INDEX(Sheet5!AF:AF,MATCH($E312&amp;"-"&amp;$H312&amp;"-"&amp;VLOOKUP($G312,Sheet6!$N:$O,2,0),Sheet5!$A:$A,0))</f>
        <v>232,237</v>
      </c>
      <c r="K312" s="9" t="str">
        <f>INDEX(Sheet5!AI:AI,MATCH($E312&amp;"-"&amp;$H312&amp;"-"&amp;VLOOKUP($G312,Sheet6!$N:$O,2,0),Sheet5!$A:$A,0))</f>
        <v/>
      </c>
      <c r="L312" s="9" t="str">
        <f>INDEX(Sheet5!AN:AN,MATCH($E312&amp;"-"&amp;$H312&amp;"-"&amp;VLOOKUP($G312,Sheet6!$N:$O,2,0),Sheet5!$A:$A,0))</f>
        <v>1207,1202,1205,1207,1209</v>
      </c>
    </row>
    <row r="313" spans="1:16" ht="16.5" customHeight="1">
      <c r="A313" s="1" t="s">
        <v>28</v>
      </c>
      <c r="B313" s="2">
        <f t="shared" si="12"/>
        <v>163101</v>
      </c>
      <c r="C313" s="2">
        <f t="shared" si="13"/>
        <v>4216300</v>
      </c>
      <c r="D313" s="2" t="str">
        <f>INDEX(Sheet2!C:C,MATCH(C313,Sheet2!A:A,0))</f>
        <v>3星制衡：位置2号位副回路</v>
      </c>
      <c r="E313" s="6" t="s">
        <v>29</v>
      </c>
      <c r="F313" s="7">
        <f t="shared" si="14"/>
        <v>16</v>
      </c>
      <c r="G313" s="7">
        <v>3</v>
      </c>
      <c r="H313" s="7">
        <v>1</v>
      </c>
      <c r="I313" s="7">
        <f>INDEX(Sheet6!Q:Q,MATCH(E313,Sheet6!R:R,))</f>
        <v>1</v>
      </c>
      <c r="J313" s="9" t="str">
        <f>INDEX(Sheet5!AF:AF,MATCH($E313&amp;"-"&amp;$H313&amp;"-"&amp;VLOOKUP($G313,Sheet6!$N:$O,2,0),Sheet5!$A:$A,0))</f>
        <v>332,337</v>
      </c>
      <c r="K313" s="9" t="str">
        <f>INDEX(Sheet5!AI:AI,MATCH($E313&amp;"-"&amp;$H313&amp;"-"&amp;VLOOKUP($G313,Sheet6!$N:$O,2,0),Sheet5!$A:$A,0))</f>
        <v/>
      </c>
      <c r="L313" s="9" t="str">
        <f>INDEX(Sheet5!AN:AN,MATCH($E313&amp;"-"&amp;$H313&amp;"-"&amp;VLOOKUP($G313,Sheet6!$N:$O,2,0),Sheet5!$A:$A,0))</f>
        <v>1307,1302,1305,1307,1309</v>
      </c>
    </row>
    <row r="314" spans="1:16" ht="16.5" customHeight="1">
      <c r="A314" s="1" t="s">
        <v>28</v>
      </c>
      <c r="B314" s="2">
        <f t="shared" si="12"/>
        <v>164101</v>
      </c>
      <c r="C314" s="2">
        <f t="shared" si="13"/>
        <v>4216400</v>
      </c>
      <c r="D314" s="2" t="str">
        <f>INDEX(Sheet2!C:C,MATCH(C314,Sheet2!A:A,0))</f>
        <v>4星制衡：位置2号位副回路</v>
      </c>
      <c r="E314" s="6" t="s">
        <v>29</v>
      </c>
      <c r="F314" s="7">
        <f t="shared" si="14"/>
        <v>16</v>
      </c>
      <c r="G314" s="7">
        <v>4</v>
      </c>
      <c r="H314" s="7">
        <v>1</v>
      </c>
      <c r="I314" s="7">
        <f>INDEX(Sheet6!Q:Q,MATCH(E314,Sheet6!R:R,))</f>
        <v>1</v>
      </c>
      <c r="J314" s="9" t="str">
        <f>INDEX(Sheet5!AF:AF,MATCH($E314&amp;"-"&amp;$H314&amp;"-"&amp;VLOOKUP($G314,Sheet6!$N:$O,2,0),Sheet5!$A:$A,0))</f>
        <v>432,437</v>
      </c>
      <c r="K314" s="9" t="str">
        <f>INDEX(Sheet5!AI:AI,MATCH($E314&amp;"-"&amp;$H314&amp;"-"&amp;VLOOKUP($G314,Sheet6!$N:$O,2,0),Sheet5!$A:$A,0))</f>
        <v/>
      </c>
      <c r="L314" s="9" t="str">
        <f>INDEX(Sheet5!AN:AN,MATCH($E314&amp;"-"&amp;$H314&amp;"-"&amp;VLOOKUP($G314,Sheet6!$N:$O,2,0),Sheet5!$A:$A,0))</f>
        <v>1407,1402,1405,1407,1409</v>
      </c>
    </row>
    <row r="315" spans="1:16" ht="16.5" customHeight="1">
      <c r="A315" s="1" t="s">
        <v>28</v>
      </c>
      <c r="B315" s="2">
        <f t="shared" si="12"/>
        <v>165101</v>
      </c>
      <c r="C315" s="2">
        <f t="shared" si="13"/>
        <v>4216500</v>
      </c>
      <c r="D315" s="2" t="str">
        <f>INDEX(Sheet2!C:C,MATCH(C315,Sheet2!A:A,0))</f>
        <v>5星制衡：位置2号位副回路</v>
      </c>
      <c r="E315" s="6" t="s">
        <v>29</v>
      </c>
      <c r="F315" s="7">
        <f t="shared" si="14"/>
        <v>16</v>
      </c>
      <c r="G315" s="7">
        <v>5</v>
      </c>
      <c r="H315" s="7">
        <v>1</v>
      </c>
      <c r="I315" s="7">
        <f>INDEX(Sheet6!Q:Q,MATCH(E315,Sheet6!R:R,))</f>
        <v>1</v>
      </c>
      <c r="J315" s="9" t="str">
        <f>INDEX(Sheet5!AF:AF,MATCH($E315&amp;"-"&amp;$H315&amp;"-"&amp;VLOOKUP($G315,Sheet6!$N:$O,2,0),Sheet5!$A:$A,0))</f>
        <v>532,537</v>
      </c>
      <c r="K315" s="9" t="str">
        <f>INDEX(Sheet5!AI:AI,MATCH($E315&amp;"-"&amp;$H315&amp;"-"&amp;VLOOKUP($G315,Sheet6!$N:$O,2,0),Sheet5!$A:$A,0))</f>
        <v/>
      </c>
      <c r="L315" s="9" t="str">
        <f>INDEX(Sheet5!AN:AN,MATCH($E315&amp;"-"&amp;$H315&amp;"-"&amp;VLOOKUP($G315,Sheet6!$N:$O,2,0),Sheet5!$A:$A,0))</f>
        <v>1507,1502,1505,1507,1509</v>
      </c>
    </row>
    <row r="316" spans="1:16" ht="16.5" customHeight="1">
      <c r="A316" s="1" t="s">
        <v>28</v>
      </c>
      <c r="B316" s="2">
        <f t="shared" si="12"/>
        <v>161201</v>
      </c>
      <c r="C316" s="2">
        <f t="shared" si="13"/>
        <v>4316100</v>
      </c>
      <c r="D316" s="2" t="str">
        <f>INDEX(Sheet2!C:C,MATCH(C316,Sheet2!A:A,0))</f>
        <v>1星制衡：位置3号位副回路</v>
      </c>
      <c r="E316" s="6" t="s">
        <v>29</v>
      </c>
      <c r="F316" s="7">
        <f t="shared" si="14"/>
        <v>16</v>
      </c>
      <c r="G316" s="7">
        <v>1</v>
      </c>
      <c r="H316" s="7">
        <v>2</v>
      </c>
      <c r="I316" s="7">
        <f>INDEX(Sheet6!Q:Q,MATCH(E316,Sheet6!R:R,))</f>
        <v>1</v>
      </c>
      <c r="J316" s="9" t="str">
        <f>INDEX(Sheet5!AF:AF,MATCH($E316&amp;"-"&amp;$H316&amp;"-"&amp;VLOOKUP($G316,Sheet6!$N:$O,2,0),Sheet5!$A:$A,0))</f>
        <v>135,139</v>
      </c>
      <c r="K316" s="9" t="str">
        <f>INDEX(Sheet5!AI:AI,MATCH($E316&amp;"-"&amp;$H316&amp;"-"&amp;VLOOKUP($G316,Sheet6!$N:$O,2,0),Sheet5!$A:$A,0))</f>
        <v/>
      </c>
      <c r="L316" s="9" t="str">
        <f>INDEX(Sheet5!AN:AN,MATCH($E316&amp;"-"&amp;$H316&amp;"-"&amp;VLOOKUP($G316,Sheet6!$N:$O,2,0),Sheet5!$A:$A,0))</f>
        <v>1105,1107,1102,1105,1109</v>
      </c>
    </row>
    <row r="317" spans="1:16" ht="16.5" customHeight="1">
      <c r="A317" s="1" t="s">
        <v>28</v>
      </c>
      <c r="B317" s="2">
        <f t="shared" si="12"/>
        <v>162201</v>
      </c>
      <c r="C317" s="2">
        <f t="shared" si="13"/>
        <v>4316200</v>
      </c>
      <c r="D317" s="2" t="str">
        <f>INDEX(Sheet2!C:C,MATCH(C317,Sheet2!A:A,0))</f>
        <v>2星制衡：位置3号位副回路</v>
      </c>
      <c r="E317" s="6" t="s">
        <v>29</v>
      </c>
      <c r="F317" s="7">
        <f t="shared" si="14"/>
        <v>16</v>
      </c>
      <c r="G317" s="7">
        <v>2</v>
      </c>
      <c r="H317" s="7">
        <v>2</v>
      </c>
      <c r="I317" s="7">
        <f>INDEX(Sheet6!Q:Q,MATCH(E317,Sheet6!R:R,))</f>
        <v>1</v>
      </c>
      <c r="J317" s="9" t="str">
        <f>INDEX(Sheet5!AF:AF,MATCH($E317&amp;"-"&amp;$H317&amp;"-"&amp;VLOOKUP($G317,Sheet6!$N:$O,2,0),Sheet5!$A:$A,0))</f>
        <v>235,239</v>
      </c>
      <c r="K317" s="9" t="str">
        <f>INDEX(Sheet5!AI:AI,MATCH($E317&amp;"-"&amp;$H317&amp;"-"&amp;VLOOKUP($G317,Sheet6!$N:$O,2,0),Sheet5!$A:$A,0))</f>
        <v/>
      </c>
      <c r="L317" s="9" t="str">
        <f>INDEX(Sheet5!AN:AN,MATCH($E317&amp;"-"&amp;$H317&amp;"-"&amp;VLOOKUP($G317,Sheet6!$N:$O,2,0),Sheet5!$A:$A,0))</f>
        <v>1205,1207,1202,1205,1209</v>
      </c>
    </row>
    <row r="318" spans="1:16" ht="16.5" customHeight="1">
      <c r="A318" s="1" t="s">
        <v>28</v>
      </c>
      <c r="B318" s="2">
        <f t="shared" si="12"/>
        <v>163201</v>
      </c>
      <c r="C318" s="2">
        <f t="shared" si="13"/>
        <v>4316300</v>
      </c>
      <c r="D318" s="2" t="str">
        <f>INDEX(Sheet2!C:C,MATCH(C318,Sheet2!A:A,0))</f>
        <v>3星制衡：位置3号位副回路</v>
      </c>
      <c r="E318" s="6" t="s">
        <v>29</v>
      </c>
      <c r="F318" s="7">
        <f t="shared" si="14"/>
        <v>16</v>
      </c>
      <c r="G318" s="7">
        <v>3</v>
      </c>
      <c r="H318" s="7">
        <v>2</v>
      </c>
      <c r="I318" s="7">
        <f>INDEX(Sheet6!Q:Q,MATCH(E318,Sheet6!R:R,))</f>
        <v>1</v>
      </c>
      <c r="J318" s="9" t="str">
        <f>INDEX(Sheet5!AF:AF,MATCH($E318&amp;"-"&amp;$H318&amp;"-"&amp;VLOOKUP($G318,Sheet6!$N:$O,2,0),Sheet5!$A:$A,0))</f>
        <v>335,339</v>
      </c>
      <c r="K318" s="9" t="str">
        <f>INDEX(Sheet5!AI:AI,MATCH($E318&amp;"-"&amp;$H318&amp;"-"&amp;VLOOKUP($G318,Sheet6!$N:$O,2,0),Sheet5!$A:$A,0))</f>
        <v/>
      </c>
      <c r="L318" s="9" t="str">
        <f>INDEX(Sheet5!AN:AN,MATCH($E318&amp;"-"&amp;$H318&amp;"-"&amp;VLOOKUP($G318,Sheet6!$N:$O,2,0),Sheet5!$A:$A,0))</f>
        <v>1305,1307,1302,1305,1309</v>
      </c>
    </row>
    <row r="319" spans="1:16" ht="16.5" customHeight="1">
      <c r="A319" s="1" t="s">
        <v>28</v>
      </c>
      <c r="B319" s="2">
        <f t="shared" si="12"/>
        <v>164201</v>
      </c>
      <c r="C319" s="2">
        <f t="shared" si="13"/>
        <v>4316400</v>
      </c>
      <c r="D319" s="2" t="str">
        <f>INDEX(Sheet2!C:C,MATCH(C319,Sheet2!A:A,0))</f>
        <v>4星制衡：位置3号位副回路</v>
      </c>
      <c r="E319" s="6" t="s">
        <v>29</v>
      </c>
      <c r="F319" s="7">
        <f t="shared" si="14"/>
        <v>16</v>
      </c>
      <c r="G319" s="7">
        <v>4</v>
      </c>
      <c r="H319" s="7">
        <v>2</v>
      </c>
      <c r="I319" s="7">
        <f>INDEX(Sheet6!Q:Q,MATCH(E319,Sheet6!R:R,))</f>
        <v>1</v>
      </c>
      <c r="J319" s="9" t="str">
        <f>INDEX(Sheet5!AF:AF,MATCH($E319&amp;"-"&amp;$H319&amp;"-"&amp;VLOOKUP($G319,Sheet6!$N:$O,2,0),Sheet5!$A:$A,0))</f>
        <v>435,439</v>
      </c>
      <c r="K319" s="9" t="str">
        <f>INDEX(Sheet5!AI:AI,MATCH($E319&amp;"-"&amp;$H319&amp;"-"&amp;VLOOKUP($G319,Sheet6!$N:$O,2,0),Sheet5!$A:$A,0))</f>
        <v/>
      </c>
      <c r="L319" s="9" t="str">
        <f>INDEX(Sheet5!AN:AN,MATCH($E319&amp;"-"&amp;$H319&amp;"-"&amp;VLOOKUP($G319,Sheet6!$N:$O,2,0),Sheet5!$A:$A,0))</f>
        <v>1405,1407,1402,1405,1409</v>
      </c>
    </row>
    <row r="320" spans="1:16" ht="16.5" customHeight="1">
      <c r="A320" s="1" t="s">
        <v>28</v>
      </c>
      <c r="B320" s="2">
        <f t="shared" si="12"/>
        <v>165201</v>
      </c>
      <c r="C320" s="2">
        <f t="shared" si="13"/>
        <v>4316500</v>
      </c>
      <c r="D320" s="2" t="str">
        <f>INDEX(Sheet2!C:C,MATCH(C320,Sheet2!A:A,0))</f>
        <v>5星制衡：位置3号位副回路</v>
      </c>
      <c r="E320" s="6" t="s">
        <v>29</v>
      </c>
      <c r="F320" s="7">
        <f t="shared" si="14"/>
        <v>16</v>
      </c>
      <c r="G320" s="7">
        <v>5</v>
      </c>
      <c r="H320" s="7">
        <v>2</v>
      </c>
      <c r="I320" s="7">
        <f>INDEX(Sheet6!Q:Q,MATCH(E320,Sheet6!R:R,))</f>
        <v>1</v>
      </c>
      <c r="J320" s="9" t="str">
        <f>INDEX(Sheet5!AF:AF,MATCH($E320&amp;"-"&amp;$H320&amp;"-"&amp;VLOOKUP($G320,Sheet6!$N:$O,2,0),Sheet5!$A:$A,0))</f>
        <v>535,539</v>
      </c>
      <c r="K320" s="9" t="str">
        <f>INDEX(Sheet5!AI:AI,MATCH($E320&amp;"-"&amp;$H320&amp;"-"&amp;VLOOKUP($G320,Sheet6!$N:$O,2,0),Sheet5!$A:$A,0))</f>
        <v/>
      </c>
      <c r="L320" s="9" t="str">
        <f>INDEX(Sheet5!AN:AN,MATCH($E320&amp;"-"&amp;$H320&amp;"-"&amp;VLOOKUP($G320,Sheet6!$N:$O,2,0),Sheet5!$A:$A,0))</f>
        <v>1505,1507,1502,1505,1509</v>
      </c>
    </row>
    <row r="321" spans="1:12" ht="16.5" customHeight="1">
      <c r="A321" s="1" t="s">
        <v>28</v>
      </c>
      <c r="B321" s="2">
        <f t="shared" si="12"/>
        <v>161301</v>
      </c>
      <c r="C321" s="2">
        <f t="shared" si="13"/>
        <v>4416100</v>
      </c>
      <c r="D321" s="2" t="str">
        <f>INDEX(Sheet2!C:C,MATCH(C321,Sheet2!A:A,0))</f>
        <v>1星制衡：位置4号位副回路</v>
      </c>
      <c r="E321" s="6" t="s">
        <v>29</v>
      </c>
      <c r="F321" s="7">
        <f t="shared" si="14"/>
        <v>16</v>
      </c>
      <c r="G321" s="7">
        <v>1</v>
      </c>
      <c r="H321" s="7">
        <v>3</v>
      </c>
      <c r="I321" s="7">
        <f>INDEX(Sheet6!Q:Q,MATCH(E321,Sheet6!R:R,))</f>
        <v>1</v>
      </c>
      <c r="J321" s="9" t="str">
        <f>INDEX(Sheet5!AF:AF,MATCH($E321&amp;"-"&amp;$H321&amp;"-"&amp;VLOOKUP($G321,Sheet6!$N:$O,2,0),Sheet5!$A:$A,0))</f>
        <v>135,137</v>
      </c>
      <c r="K321" s="9" t="str">
        <f>INDEX(Sheet5!AI:AI,MATCH($E321&amp;"-"&amp;$H321&amp;"-"&amp;VLOOKUP($G321,Sheet6!$N:$O,2,0),Sheet5!$A:$A,0))</f>
        <v/>
      </c>
      <c r="L321" s="9" t="str">
        <f>INDEX(Sheet5!AN:AN,MATCH($E321&amp;"-"&amp;$H321&amp;"-"&amp;VLOOKUP($G321,Sheet6!$N:$O,2,0),Sheet5!$A:$A,0))</f>
        <v>1102,1105,1107,1102,1109</v>
      </c>
    </row>
    <row r="322" spans="1:12" ht="16.5" customHeight="1">
      <c r="A322" s="1" t="s">
        <v>28</v>
      </c>
      <c r="B322" s="2">
        <f t="shared" si="12"/>
        <v>162301</v>
      </c>
      <c r="C322" s="2">
        <f t="shared" si="13"/>
        <v>4416200</v>
      </c>
      <c r="D322" s="2" t="str">
        <f>INDEX(Sheet2!C:C,MATCH(C322,Sheet2!A:A,0))</f>
        <v>2星制衡：位置4号位副回路</v>
      </c>
      <c r="E322" s="6" t="s">
        <v>29</v>
      </c>
      <c r="F322" s="7">
        <f t="shared" si="14"/>
        <v>16</v>
      </c>
      <c r="G322" s="7">
        <v>2</v>
      </c>
      <c r="H322" s="7">
        <v>3</v>
      </c>
      <c r="I322" s="7">
        <f>INDEX(Sheet6!Q:Q,MATCH(E322,Sheet6!R:R,))</f>
        <v>1</v>
      </c>
      <c r="J322" s="9" t="str">
        <f>INDEX(Sheet5!AF:AF,MATCH($E322&amp;"-"&amp;$H322&amp;"-"&amp;VLOOKUP($G322,Sheet6!$N:$O,2,0),Sheet5!$A:$A,0))</f>
        <v>235,237</v>
      </c>
      <c r="K322" s="9" t="str">
        <f>INDEX(Sheet5!AI:AI,MATCH($E322&amp;"-"&amp;$H322&amp;"-"&amp;VLOOKUP($G322,Sheet6!$N:$O,2,0),Sheet5!$A:$A,0))</f>
        <v/>
      </c>
      <c r="L322" s="9" t="str">
        <f>INDEX(Sheet5!AN:AN,MATCH($E322&amp;"-"&amp;$H322&amp;"-"&amp;VLOOKUP($G322,Sheet6!$N:$O,2,0),Sheet5!$A:$A,0))</f>
        <v>1202,1205,1207,1202,1209</v>
      </c>
    </row>
    <row r="323" spans="1:12" ht="16.5" customHeight="1">
      <c r="A323" s="1" t="s">
        <v>28</v>
      </c>
      <c r="B323" s="2">
        <f t="shared" si="12"/>
        <v>163301</v>
      </c>
      <c r="C323" s="2">
        <f t="shared" si="13"/>
        <v>4416300</v>
      </c>
      <c r="D323" s="2" t="str">
        <f>INDEX(Sheet2!C:C,MATCH(C323,Sheet2!A:A,0))</f>
        <v>3星制衡：位置4号位副回路</v>
      </c>
      <c r="E323" s="6" t="s">
        <v>29</v>
      </c>
      <c r="F323" s="7">
        <f t="shared" si="14"/>
        <v>16</v>
      </c>
      <c r="G323" s="7">
        <v>3</v>
      </c>
      <c r="H323" s="7">
        <v>3</v>
      </c>
      <c r="I323" s="7">
        <f>INDEX(Sheet6!Q:Q,MATCH(E323,Sheet6!R:R,))</f>
        <v>1</v>
      </c>
      <c r="J323" s="9" t="str">
        <f>INDEX(Sheet5!AF:AF,MATCH($E323&amp;"-"&amp;$H323&amp;"-"&amp;VLOOKUP($G323,Sheet6!$N:$O,2,0),Sheet5!$A:$A,0))</f>
        <v>335,337</v>
      </c>
      <c r="K323" s="9" t="str">
        <f>INDEX(Sheet5!AI:AI,MATCH($E323&amp;"-"&amp;$H323&amp;"-"&amp;VLOOKUP($G323,Sheet6!$N:$O,2,0),Sheet5!$A:$A,0))</f>
        <v/>
      </c>
      <c r="L323" s="9" t="str">
        <f>INDEX(Sheet5!AN:AN,MATCH($E323&amp;"-"&amp;$H323&amp;"-"&amp;VLOOKUP($G323,Sheet6!$N:$O,2,0),Sheet5!$A:$A,0))</f>
        <v>1302,1305,1307,1302,1309</v>
      </c>
    </row>
    <row r="324" spans="1:12" ht="16.5" customHeight="1">
      <c r="A324" s="1" t="s">
        <v>28</v>
      </c>
      <c r="B324" s="2">
        <f t="shared" si="12"/>
        <v>164301</v>
      </c>
      <c r="C324" s="2">
        <f t="shared" si="13"/>
        <v>4416400</v>
      </c>
      <c r="D324" s="2" t="str">
        <f>INDEX(Sheet2!C:C,MATCH(C324,Sheet2!A:A,0))</f>
        <v>4星制衡：位置4号位副回路</v>
      </c>
      <c r="E324" s="6" t="s">
        <v>29</v>
      </c>
      <c r="F324" s="7">
        <f t="shared" si="14"/>
        <v>16</v>
      </c>
      <c r="G324" s="7">
        <v>4</v>
      </c>
      <c r="H324" s="7">
        <v>3</v>
      </c>
      <c r="I324" s="7">
        <f>INDEX(Sheet6!Q:Q,MATCH(E324,Sheet6!R:R,))</f>
        <v>1</v>
      </c>
      <c r="J324" s="9" t="str">
        <f>INDEX(Sheet5!AF:AF,MATCH($E324&amp;"-"&amp;$H324&amp;"-"&amp;VLOOKUP($G324,Sheet6!$N:$O,2,0),Sheet5!$A:$A,0))</f>
        <v>435,437</v>
      </c>
      <c r="K324" s="9" t="str">
        <f>INDEX(Sheet5!AI:AI,MATCH($E324&amp;"-"&amp;$H324&amp;"-"&amp;VLOOKUP($G324,Sheet6!$N:$O,2,0),Sheet5!$A:$A,0))</f>
        <v/>
      </c>
      <c r="L324" s="9" t="str">
        <f>INDEX(Sheet5!AN:AN,MATCH($E324&amp;"-"&amp;$H324&amp;"-"&amp;VLOOKUP($G324,Sheet6!$N:$O,2,0),Sheet5!$A:$A,0))</f>
        <v>1402,1405,1407,1402,1409</v>
      </c>
    </row>
    <row r="325" spans="1:12" ht="16.5" customHeight="1">
      <c r="A325" s="1" t="s">
        <v>28</v>
      </c>
      <c r="B325" s="2">
        <f t="shared" si="12"/>
        <v>165301</v>
      </c>
      <c r="C325" s="2">
        <f t="shared" si="13"/>
        <v>4416500</v>
      </c>
      <c r="D325" s="2" t="str">
        <f>INDEX(Sheet2!C:C,MATCH(C325,Sheet2!A:A,0))</f>
        <v>5星制衡：位置4号位副回路</v>
      </c>
      <c r="E325" s="6" t="s">
        <v>29</v>
      </c>
      <c r="F325" s="7">
        <f t="shared" si="14"/>
        <v>16</v>
      </c>
      <c r="G325" s="7">
        <v>5</v>
      </c>
      <c r="H325" s="7">
        <v>3</v>
      </c>
      <c r="I325" s="7">
        <f>INDEX(Sheet6!Q:Q,MATCH(E325,Sheet6!R:R,))</f>
        <v>1</v>
      </c>
      <c r="J325" s="9" t="str">
        <f>INDEX(Sheet5!AF:AF,MATCH($E325&amp;"-"&amp;$H325&amp;"-"&amp;VLOOKUP($G325,Sheet6!$N:$O,2,0),Sheet5!$A:$A,0))</f>
        <v>535,537</v>
      </c>
      <c r="K325" s="9" t="str">
        <f>INDEX(Sheet5!AI:AI,MATCH($E325&amp;"-"&amp;$H325&amp;"-"&amp;VLOOKUP($G325,Sheet6!$N:$O,2,0),Sheet5!$A:$A,0))</f>
        <v/>
      </c>
      <c r="L325" s="9" t="str">
        <f>INDEX(Sheet5!AN:AN,MATCH($E325&amp;"-"&amp;$H325&amp;"-"&amp;VLOOKUP($G325,Sheet6!$N:$O,2,0),Sheet5!$A:$A,0))</f>
        <v>1502,1505,1507,1502,1509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76"/>
  <sheetViews>
    <sheetView topLeftCell="A49" workbookViewId="0">
      <selection activeCell="G4" sqref="G4"/>
    </sheetView>
  </sheetViews>
  <sheetFormatPr defaultRowHeight="13.5"/>
  <sheetData>
    <row r="1" spans="1:8">
      <c r="A1" t="s">
        <v>31</v>
      </c>
      <c r="B1" t="s">
        <v>32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</row>
    <row r="2" spans="1:8">
      <c r="A2" t="s">
        <v>23</v>
      </c>
      <c r="B2" t="s">
        <v>36</v>
      </c>
      <c r="C2" t="s">
        <v>37</v>
      </c>
      <c r="D2">
        <v>0</v>
      </c>
      <c r="E2">
        <v>0.5</v>
      </c>
      <c r="H2" t="str">
        <f t="shared" ref="H2:H65" si="0">A2&amp;"-"&amp;D2&amp;"-"&amp;C2&amp;"-"&amp;B2</f>
        <v>主属性-0-橙-生命加成</v>
      </c>
    </row>
    <row r="3" spans="1:8">
      <c r="A3" t="s">
        <v>23</v>
      </c>
      <c r="B3" t="s">
        <v>38</v>
      </c>
      <c r="C3" t="s">
        <v>37</v>
      </c>
      <c r="D3">
        <v>0</v>
      </c>
      <c r="F3">
        <v>0.5</v>
      </c>
      <c r="H3" t="str">
        <f t="shared" si="0"/>
        <v>主属性-0-橙-攻击加成</v>
      </c>
    </row>
    <row r="4" spans="1:8">
      <c r="A4" t="s">
        <v>23</v>
      </c>
      <c r="B4" t="s">
        <v>39</v>
      </c>
      <c r="C4" t="s">
        <v>37</v>
      </c>
      <c r="D4">
        <v>0</v>
      </c>
      <c r="G4">
        <v>0.1</v>
      </c>
      <c r="H4" t="str">
        <f t="shared" si="0"/>
        <v>主属性-0-橙-防御加成</v>
      </c>
    </row>
    <row r="5" spans="1:8">
      <c r="A5" t="s">
        <v>23</v>
      </c>
      <c r="B5" t="s">
        <v>40</v>
      </c>
      <c r="C5" t="s">
        <v>37</v>
      </c>
      <c r="D5">
        <v>0</v>
      </c>
      <c r="E5">
        <v>0.5</v>
      </c>
      <c r="H5" t="str">
        <f t="shared" si="0"/>
        <v>主属性-0-橙-生命</v>
      </c>
    </row>
    <row r="6" spans="1:8">
      <c r="A6" t="s">
        <v>23</v>
      </c>
      <c r="B6" t="s">
        <v>41</v>
      </c>
      <c r="C6" t="s">
        <v>37</v>
      </c>
      <c r="D6">
        <v>0</v>
      </c>
      <c r="F6">
        <v>0.5</v>
      </c>
      <c r="H6" t="str">
        <f t="shared" si="0"/>
        <v>主属性-0-橙-攻击</v>
      </c>
    </row>
    <row r="7" spans="1:8">
      <c r="A7" t="s">
        <v>23</v>
      </c>
      <c r="B7" t="s">
        <v>42</v>
      </c>
      <c r="C7" t="s">
        <v>37</v>
      </c>
      <c r="D7">
        <v>0</v>
      </c>
      <c r="G7">
        <v>0.1</v>
      </c>
      <c r="H7" t="str">
        <f t="shared" si="0"/>
        <v>主属性-0-橙-防御</v>
      </c>
    </row>
    <row r="8" spans="1:8">
      <c r="A8" t="s">
        <v>23</v>
      </c>
      <c r="B8" t="s">
        <v>43</v>
      </c>
      <c r="C8" t="s">
        <v>37</v>
      </c>
      <c r="D8">
        <v>0</v>
      </c>
      <c r="G8">
        <v>0.2</v>
      </c>
      <c r="H8" t="str">
        <f t="shared" si="0"/>
        <v>主属性-0-橙-暴击</v>
      </c>
    </row>
    <row r="9" spans="1:8">
      <c r="A9" t="s">
        <v>23</v>
      </c>
      <c r="B9" t="s">
        <v>44</v>
      </c>
      <c r="C9" t="s">
        <v>37</v>
      </c>
      <c r="D9">
        <v>0</v>
      </c>
      <c r="G9">
        <v>0.2</v>
      </c>
      <c r="H9" t="str">
        <f t="shared" si="0"/>
        <v>主属性-0-橙-暴伤</v>
      </c>
    </row>
    <row r="10" spans="1:8">
      <c r="A10" t="s">
        <v>23</v>
      </c>
      <c r="B10" t="s">
        <v>45</v>
      </c>
      <c r="C10" t="s">
        <v>37</v>
      </c>
      <c r="D10">
        <v>0</v>
      </c>
      <c r="H10" t="str">
        <f t="shared" si="0"/>
        <v>主属性-0-橙-速度</v>
      </c>
    </row>
    <row r="11" spans="1:8">
      <c r="A11" t="s">
        <v>23</v>
      </c>
      <c r="B11" t="s">
        <v>46</v>
      </c>
      <c r="C11" t="s">
        <v>37</v>
      </c>
      <c r="D11">
        <v>0</v>
      </c>
      <c r="G11">
        <v>0.2</v>
      </c>
      <c r="H11" t="str">
        <f t="shared" si="0"/>
        <v>主属性-0-橙-命中</v>
      </c>
    </row>
    <row r="12" spans="1:8">
      <c r="A12" t="s">
        <v>23</v>
      </c>
      <c r="B12" t="s">
        <v>47</v>
      </c>
      <c r="C12" t="s">
        <v>37</v>
      </c>
      <c r="D12">
        <v>0</v>
      </c>
      <c r="G12">
        <v>0.2</v>
      </c>
      <c r="H12" t="str">
        <f t="shared" si="0"/>
        <v>主属性-0-橙-抵抗</v>
      </c>
    </row>
    <row r="13" spans="1:8">
      <c r="A13" t="s">
        <v>23</v>
      </c>
      <c r="B13" t="s">
        <v>36</v>
      </c>
      <c r="C13" t="s">
        <v>37</v>
      </c>
      <c r="D13">
        <v>1</v>
      </c>
      <c r="G13">
        <v>0.1</v>
      </c>
      <c r="H13" t="str">
        <f t="shared" si="0"/>
        <v>主属性-1-橙-生命加成</v>
      </c>
    </row>
    <row r="14" spans="1:8">
      <c r="A14" t="s">
        <v>23</v>
      </c>
      <c r="B14" t="s">
        <v>38</v>
      </c>
      <c r="C14" t="s">
        <v>37</v>
      </c>
      <c r="D14">
        <v>1</v>
      </c>
      <c r="E14">
        <v>0.5</v>
      </c>
      <c r="H14" t="str">
        <f t="shared" si="0"/>
        <v>主属性-1-橙-攻击加成</v>
      </c>
    </row>
    <row r="15" spans="1:8">
      <c r="A15" t="s">
        <v>23</v>
      </c>
      <c r="B15" t="s">
        <v>39</v>
      </c>
      <c r="C15" t="s">
        <v>37</v>
      </c>
      <c r="D15">
        <v>1</v>
      </c>
      <c r="F15">
        <v>0.5</v>
      </c>
      <c r="H15" t="str">
        <f t="shared" si="0"/>
        <v>主属性-1-橙-防御加成</v>
      </c>
    </row>
    <row r="16" spans="1:8">
      <c r="A16" t="s">
        <v>23</v>
      </c>
      <c r="B16" t="s">
        <v>40</v>
      </c>
      <c r="C16" t="s">
        <v>37</v>
      </c>
      <c r="D16">
        <v>1</v>
      </c>
      <c r="G16">
        <v>0.1</v>
      </c>
      <c r="H16" t="str">
        <f t="shared" si="0"/>
        <v>主属性-1-橙-生命</v>
      </c>
    </row>
    <row r="17" spans="1:8">
      <c r="A17" t="s">
        <v>23</v>
      </c>
      <c r="B17" t="s">
        <v>41</v>
      </c>
      <c r="C17" t="s">
        <v>37</v>
      </c>
      <c r="D17">
        <v>1</v>
      </c>
      <c r="E17">
        <v>0.5</v>
      </c>
      <c r="H17" t="str">
        <f t="shared" si="0"/>
        <v>主属性-1-橙-攻击</v>
      </c>
    </row>
    <row r="18" spans="1:8">
      <c r="A18" t="s">
        <v>23</v>
      </c>
      <c r="B18" t="s">
        <v>42</v>
      </c>
      <c r="C18" t="s">
        <v>37</v>
      </c>
      <c r="D18">
        <v>1</v>
      </c>
      <c r="F18">
        <v>0.5</v>
      </c>
      <c r="H18" t="str">
        <f t="shared" si="0"/>
        <v>主属性-1-橙-防御</v>
      </c>
    </row>
    <row r="19" spans="1:8">
      <c r="A19" t="s">
        <v>23</v>
      </c>
      <c r="B19" t="s">
        <v>43</v>
      </c>
      <c r="C19" t="s">
        <v>37</v>
      </c>
      <c r="D19">
        <v>1</v>
      </c>
      <c r="G19">
        <v>0.2</v>
      </c>
      <c r="H19" t="str">
        <f t="shared" si="0"/>
        <v>主属性-1-橙-暴击</v>
      </c>
    </row>
    <row r="20" spans="1:8">
      <c r="A20" t="s">
        <v>23</v>
      </c>
      <c r="B20" t="s">
        <v>44</v>
      </c>
      <c r="C20" t="s">
        <v>37</v>
      </c>
      <c r="D20">
        <v>1</v>
      </c>
      <c r="G20">
        <v>0.2</v>
      </c>
      <c r="H20" t="str">
        <f t="shared" si="0"/>
        <v>主属性-1-橙-暴伤</v>
      </c>
    </row>
    <row r="21" spans="1:8">
      <c r="A21" t="s">
        <v>23</v>
      </c>
      <c r="B21" t="s">
        <v>45</v>
      </c>
      <c r="C21" t="s">
        <v>37</v>
      </c>
      <c r="D21">
        <v>1</v>
      </c>
      <c r="H21" t="str">
        <f t="shared" si="0"/>
        <v>主属性-1-橙-速度</v>
      </c>
    </row>
    <row r="22" spans="1:8">
      <c r="A22" t="s">
        <v>23</v>
      </c>
      <c r="B22" t="s">
        <v>46</v>
      </c>
      <c r="C22" t="s">
        <v>37</v>
      </c>
      <c r="D22">
        <v>1</v>
      </c>
      <c r="G22">
        <v>0.2</v>
      </c>
      <c r="H22" t="str">
        <f t="shared" si="0"/>
        <v>主属性-1-橙-命中</v>
      </c>
    </row>
    <row r="23" spans="1:8">
      <c r="A23" t="s">
        <v>23</v>
      </c>
      <c r="B23" t="s">
        <v>47</v>
      </c>
      <c r="C23" t="s">
        <v>37</v>
      </c>
      <c r="D23">
        <v>1</v>
      </c>
      <c r="G23">
        <v>0.2</v>
      </c>
      <c r="H23" t="str">
        <f t="shared" si="0"/>
        <v>主属性-1-橙-抵抗</v>
      </c>
    </row>
    <row r="24" spans="1:8">
      <c r="A24" t="s">
        <v>23</v>
      </c>
      <c r="B24" t="s">
        <v>36</v>
      </c>
      <c r="C24" t="s">
        <v>37</v>
      </c>
      <c r="D24">
        <v>2</v>
      </c>
      <c r="E24">
        <v>0.25</v>
      </c>
      <c r="H24" t="str">
        <f t="shared" si="0"/>
        <v>主属性-2-橙-生命加成</v>
      </c>
    </row>
    <row r="25" spans="1:8">
      <c r="A25" t="s">
        <v>23</v>
      </c>
      <c r="B25" t="s">
        <v>38</v>
      </c>
      <c r="C25" t="s">
        <v>37</v>
      </c>
      <c r="D25">
        <v>2</v>
      </c>
      <c r="E25">
        <v>0.25</v>
      </c>
      <c r="H25" t="str">
        <f t="shared" si="0"/>
        <v>主属性-2-橙-攻击加成</v>
      </c>
    </row>
    <row r="26" spans="1:8">
      <c r="A26" t="s">
        <v>23</v>
      </c>
      <c r="B26" t="s">
        <v>39</v>
      </c>
      <c r="C26" t="s">
        <v>37</v>
      </c>
      <c r="D26">
        <v>2</v>
      </c>
      <c r="G26">
        <v>0.125</v>
      </c>
      <c r="H26" t="str">
        <f t="shared" si="0"/>
        <v>主属性-2-橙-防御加成</v>
      </c>
    </row>
    <row r="27" spans="1:8">
      <c r="A27" t="s">
        <v>23</v>
      </c>
      <c r="B27" t="s">
        <v>40</v>
      </c>
      <c r="C27" t="s">
        <v>37</v>
      </c>
      <c r="D27">
        <v>2</v>
      </c>
      <c r="E27">
        <v>0.25</v>
      </c>
      <c r="H27" t="str">
        <f t="shared" si="0"/>
        <v>主属性-2-橙-生命</v>
      </c>
    </row>
    <row r="28" spans="1:8">
      <c r="A28" t="s">
        <v>23</v>
      </c>
      <c r="B28" t="s">
        <v>41</v>
      </c>
      <c r="C28" t="s">
        <v>37</v>
      </c>
      <c r="D28">
        <v>2</v>
      </c>
      <c r="E28">
        <v>0.25</v>
      </c>
      <c r="H28" t="str">
        <f t="shared" si="0"/>
        <v>主属性-2-橙-攻击</v>
      </c>
    </row>
    <row r="29" spans="1:8">
      <c r="A29" t="s">
        <v>23</v>
      </c>
      <c r="B29" t="s">
        <v>42</v>
      </c>
      <c r="C29" t="s">
        <v>37</v>
      </c>
      <c r="D29">
        <v>2</v>
      </c>
      <c r="G29">
        <v>0.125</v>
      </c>
      <c r="H29" t="str">
        <f t="shared" si="0"/>
        <v>主属性-2-橙-防御</v>
      </c>
    </row>
    <row r="30" spans="1:8">
      <c r="A30" t="s">
        <v>23</v>
      </c>
      <c r="B30" t="s">
        <v>43</v>
      </c>
      <c r="C30" t="s">
        <v>37</v>
      </c>
      <c r="D30">
        <v>2</v>
      </c>
      <c r="F30">
        <v>0.5</v>
      </c>
      <c r="H30" t="str">
        <f t="shared" si="0"/>
        <v>主属性-2-橙-暴击</v>
      </c>
    </row>
    <row r="31" spans="1:8">
      <c r="A31" t="s">
        <v>23</v>
      </c>
      <c r="B31" t="s">
        <v>44</v>
      </c>
      <c r="C31" t="s">
        <v>37</v>
      </c>
      <c r="D31">
        <v>2</v>
      </c>
      <c r="G31">
        <v>0.25</v>
      </c>
      <c r="H31" t="str">
        <f t="shared" si="0"/>
        <v>主属性-2-橙-暴伤</v>
      </c>
    </row>
    <row r="32" spans="1:8">
      <c r="A32" t="s">
        <v>23</v>
      </c>
      <c r="B32" t="s">
        <v>45</v>
      </c>
      <c r="C32" t="s">
        <v>37</v>
      </c>
      <c r="D32">
        <v>2</v>
      </c>
      <c r="F32">
        <v>0.5</v>
      </c>
      <c r="H32" t="str">
        <f t="shared" si="0"/>
        <v>主属性-2-橙-速度</v>
      </c>
    </row>
    <row r="33" spans="1:8">
      <c r="A33" t="s">
        <v>23</v>
      </c>
      <c r="B33" t="s">
        <v>46</v>
      </c>
      <c r="C33" t="s">
        <v>37</v>
      </c>
      <c r="D33">
        <v>2</v>
      </c>
      <c r="G33">
        <v>0.25</v>
      </c>
      <c r="H33" t="str">
        <f t="shared" si="0"/>
        <v>主属性-2-橙-命中</v>
      </c>
    </row>
    <row r="34" spans="1:8">
      <c r="A34" t="s">
        <v>23</v>
      </c>
      <c r="B34" t="s">
        <v>47</v>
      </c>
      <c r="C34" t="s">
        <v>37</v>
      </c>
      <c r="D34">
        <v>2</v>
      </c>
      <c r="G34">
        <v>0.25</v>
      </c>
      <c r="H34" t="str">
        <f t="shared" si="0"/>
        <v>主属性-2-橙-抵抗</v>
      </c>
    </row>
    <row r="35" spans="1:8">
      <c r="A35" t="s">
        <v>23</v>
      </c>
      <c r="B35" t="s">
        <v>36</v>
      </c>
      <c r="C35" t="s">
        <v>37</v>
      </c>
      <c r="D35">
        <v>3</v>
      </c>
      <c r="E35">
        <v>0.5</v>
      </c>
      <c r="H35" t="str">
        <f t="shared" si="0"/>
        <v>主属性-3-橙-生命加成</v>
      </c>
    </row>
    <row r="36" spans="1:8">
      <c r="A36" t="s">
        <v>23</v>
      </c>
      <c r="B36" t="s">
        <v>38</v>
      </c>
      <c r="C36" t="s">
        <v>37</v>
      </c>
      <c r="D36">
        <v>3</v>
      </c>
      <c r="G36">
        <v>0.1</v>
      </c>
      <c r="H36" t="str">
        <f t="shared" si="0"/>
        <v>主属性-3-橙-攻击加成</v>
      </c>
    </row>
    <row r="37" spans="1:8">
      <c r="A37" t="s">
        <v>23</v>
      </c>
      <c r="B37" t="s">
        <v>39</v>
      </c>
      <c r="C37" t="s">
        <v>37</v>
      </c>
      <c r="D37">
        <v>3</v>
      </c>
      <c r="F37">
        <v>0.5</v>
      </c>
      <c r="H37" t="str">
        <f t="shared" si="0"/>
        <v>主属性-3-橙-防御加成</v>
      </c>
    </row>
    <row r="38" spans="1:8">
      <c r="A38" t="s">
        <v>23</v>
      </c>
      <c r="B38" t="s">
        <v>40</v>
      </c>
      <c r="C38" t="s">
        <v>37</v>
      </c>
      <c r="D38">
        <v>3</v>
      </c>
      <c r="E38">
        <v>0.5</v>
      </c>
      <c r="H38" t="str">
        <f t="shared" si="0"/>
        <v>主属性-3-橙-生命</v>
      </c>
    </row>
    <row r="39" spans="1:8">
      <c r="A39" t="s">
        <v>23</v>
      </c>
      <c r="B39" t="s">
        <v>41</v>
      </c>
      <c r="C39" t="s">
        <v>37</v>
      </c>
      <c r="D39">
        <v>3</v>
      </c>
      <c r="G39">
        <v>0.1</v>
      </c>
      <c r="H39" t="str">
        <f t="shared" si="0"/>
        <v>主属性-3-橙-攻击</v>
      </c>
    </row>
    <row r="40" spans="1:8">
      <c r="A40" t="s">
        <v>23</v>
      </c>
      <c r="B40" t="s">
        <v>42</v>
      </c>
      <c r="C40" t="s">
        <v>37</v>
      </c>
      <c r="D40">
        <v>3</v>
      </c>
      <c r="F40">
        <v>0.5</v>
      </c>
      <c r="H40" t="str">
        <f t="shared" si="0"/>
        <v>主属性-3-橙-防御</v>
      </c>
    </row>
    <row r="41" spans="1:8">
      <c r="A41" t="s">
        <v>23</v>
      </c>
      <c r="B41" t="s">
        <v>43</v>
      </c>
      <c r="C41" t="s">
        <v>37</v>
      </c>
      <c r="D41">
        <v>3</v>
      </c>
      <c r="G41">
        <v>0.2</v>
      </c>
      <c r="H41" t="str">
        <f t="shared" si="0"/>
        <v>主属性-3-橙-暴击</v>
      </c>
    </row>
    <row r="42" spans="1:8">
      <c r="A42" t="s">
        <v>23</v>
      </c>
      <c r="B42" t="s">
        <v>44</v>
      </c>
      <c r="C42" t="s">
        <v>37</v>
      </c>
      <c r="D42">
        <v>3</v>
      </c>
      <c r="G42">
        <v>0.2</v>
      </c>
      <c r="H42" t="str">
        <f t="shared" si="0"/>
        <v>主属性-3-橙-暴伤</v>
      </c>
    </row>
    <row r="43" spans="1:8">
      <c r="A43" t="s">
        <v>23</v>
      </c>
      <c r="B43" t="s">
        <v>45</v>
      </c>
      <c r="C43" t="s">
        <v>37</v>
      </c>
      <c r="D43">
        <v>3</v>
      </c>
      <c r="H43" t="str">
        <f t="shared" si="0"/>
        <v>主属性-3-橙-速度</v>
      </c>
    </row>
    <row r="44" spans="1:8">
      <c r="A44" t="s">
        <v>23</v>
      </c>
      <c r="B44" t="s">
        <v>46</v>
      </c>
      <c r="C44" t="s">
        <v>37</v>
      </c>
      <c r="D44">
        <v>3</v>
      </c>
      <c r="G44">
        <v>0.2</v>
      </c>
      <c r="H44" t="str">
        <f t="shared" si="0"/>
        <v>主属性-3-橙-命中</v>
      </c>
    </row>
    <row r="45" spans="1:8">
      <c r="A45" t="s">
        <v>23</v>
      </c>
      <c r="B45" t="s">
        <v>47</v>
      </c>
      <c r="C45" t="s">
        <v>37</v>
      </c>
      <c r="D45">
        <v>3</v>
      </c>
      <c r="G45">
        <v>0.2</v>
      </c>
      <c r="H45" t="str">
        <f t="shared" si="0"/>
        <v>主属性-3-橙-抵抗</v>
      </c>
    </row>
    <row r="46" spans="1:8">
      <c r="A46" t="s">
        <v>23</v>
      </c>
      <c r="B46" t="s">
        <v>36</v>
      </c>
      <c r="C46" t="s">
        <v>48</v>
      </c>
      <c r="D46">
        <v>0</v>
      </c>
      <c r="E46">
        <v>0.5</v>
      </c>
      <c r="H46" t="str">
        <f t="shared" si="0"/>
        <v>主属性-0-紫-生命加成</v>
      </c>
    </row>
    <row r="47" spans="1:8">
      <c r="A47" t="s">
        <v>23</v>
      </c>
      <c r="B47" t="s">
        <v>38</v>
      </c>
      <c r="C47" t="s">
        <v>48</v>
      </c>
      <c r="D47">
        <v>0</v>
      </c>
      <c r="F47">
        <v>0.5</v>
      </c>
      <c r="H47" t="str">
        <f t="shared" si="0"/>
        <v>主属性-0-紫-攻击加成</v>
      </c>
    </row>
    <row r="48" spans="1:8">
      <c r="A48" t="s">
        <v>23</v>
      </c>
      <c r="B48" t="s">
        <v>39</v>
      </c>
      <c r="C48" t="s">
        <v>48</v>
      </c>
      <c r="D48">
        <v>0</v>
      </c>
      <c r="G48">
        <v>0.1</v>
      </c>
      <c r="H48" t="str">
        <f t="shared" si="0"/>
        <v>主属性-0-紫-防御加成</v>
      </c>
    </row>
    <row r="49" spans="1:8">
      <c r="A49" t="s">
        <v>23</v>
      </c>
      <c r="B49" t="s">
        <v>40</v>
      </c>
      <c r="C49" t="s">
        <v>48</v>
      </c>
      <c r="D49">
        <v>0</v>
      </c>
      <c r="E49">
        <v>0.5</v>
      </c>
      <c r="H49" t="str">
        <f t="shared" si="0"/>
        <v>主属性-0-紫-生命</v>
      </c>
    </row>
    <row r="50" spans="1:8">
      <c r="A50" t="s">
        <v>23</v>
      </c>
      <c r="B50" t="s">
        <v>41</v>
      </c>
      <c r="C50" t="s">
        <v>48</v>
      </c>
      <c r="D50">
        <v>0</v>
      </c>
      <c r="F50">
        <v>0.5</v>
      </c>
      <c r="H50" t="str">
        <f t="shared" si="0"/>
        <v>主属性-0-紫-攻击</v>
      </c>
    </row>
    <row r="51" spans="1:8">
      <c r="A51" t="s">
        <v>23</v>
      </c>
      <c r="B51" t="s">
        <v>42</v>
      </c>
      <c r="C51" t="s">
        <v>48</v>
      </c>
      <c r="D51">
        <v>0</v>
      </c>
      <c r="G51">
        <v>0.1</v>
      </c>
      <c r="H51" t="str">
        <f t="shared" si="0"/>
        <v>主属性-0-紫-防御</v>
      </c>
    </row>
    <row r="52" spans="1:8">
      <c r="A52" t="s">
        <v>23</v>
      </c>
      <c r="B52" t="s">
        <v>43</v>
      </c>
      <c r="C52" t="s">
        <v>48</v>
      </c>
      <c r="D52">
        <v>0</v>
      </c>
      <c r="G52">
        <v>0.2</v>
      </c>
      <c r="H52" t="str">
        <f t="shared" si="0"/>
        <v>主属性-0-紫-暴击</v>
      </c>
    </row>
    <row r="53" spans="1:8">
      <c r="A53" t="s">
        <v>23</v>
      </c>
      <c r="B53" t="s">
        <v>44</v>
      </c>
      <c r="C53" t="s">
        <v>48</v>
      </c>
      <c r="D53">
        <v>0</v>
      </c>
      <c r="G53">
        <v>0.2</v>
      </c>
      <c r="H53" t="str">
        <f t="shared" si="0"/>
        <v>主属性-0-紫-暴伤</v>
      </c>
    </row>
    <row r="54" spans="1:8">
      <c r="A54" t="s">
        <v>23</v>
      </c>
      <c r="B54" t="s">
        <v>45</v>
      </c>
      <c r="C54" t="s">
        <v>48</v>
      </c>
      <c r="D54">
        <v>0</v>
      </c>
      <c r="H54" t="str">
        <f t="shared" si="0"/>
        <v>主属性-0-紫-速度</v>
      </c>
    </row>
    <row r="55" spans="1:8">
      <c r="A55" t="s">
        <v>23</v>
      </c>
      <c r="B55" t="s">
        <v>46</v>
      </c>
      <c r="C55" t="s">
        <v>48</v>
      </c>
      <c r="D55">
        <v>0</v>
      </c>
      <c r="G55">
        <v>0.2</v>
      </c>
      <c r="H55" t="str">
        <f t="shared" si="0"/>
        <v>主属性-0-紫-命中</v>
      </c>
    </row>
    <row r="56" spans="1:8">
      <c r="A56" t="s">
        <v>23</v>
      </c>
      <c r="B56" t="s">
        <v>47</v>
      </c>
      <c r="C56" t="s">
        <v>48</v>
      </c>
      <c r="D56">
        <v>0</v>
      </c>
      <c r="G56">
        <v>0.2</v>
      </c>
      <c r="H56" t="str">
        <f t="shared" si="0"/>
        <v>主属性-0-紫-抵抗</v>
      </c>
    </row>
    <row r="57" spans="1:8">
      <c r="A57" t="s">
        <v>23</v>
      </c>
      <c r="B57" t="s">
        <v>36</v>
      </c>
      <c r="C57" t="s">
        <v>48</v>
      </c>
      <c r="D57">
        <v>1</v>
      </c>
      <c r="G57">
        <v>0.1</v>
      </c>
      <c r="H57" t="str">
        <f t="shared" si="0"/>
        <v>主属性-1-紫-生命加成</v>
      </c>
    </row>
    <row r="58" spans="1:8">
      <c r="A58" t="s">
        <v>23</v>
      </c>
      <c r="B58" t="s">
        <v>38</v>
      </c>
      <c r="C58" t="s">
        <v>48</v>
      </c>
      <c r="D58">
        <v>1</v>
      </c>
      <c r="E58">
        <v>0.5</v>
      </c>
      <c r="H58" t="str">
        <f t="shared" si="0"/>
        <v>主属性-1-紫-攻击加成</v>
      </c>
    </row>
    <row r="59" spans="1:8">
      <c r="A59" t="s">
        <v>23</v>
      </c>
      <c r="B59" t="s">
        <v>39</v>
      </c>
      <c r="C59" t="s">
        <v>48</v>
      </c>
      <c r="D59">
        <v>1</v>
      </c>
      <c r="F59">
        <v>0.5</v>
      </c>
      <c r="H59" t="str">
        <f t="shared" si="0"/>
        <v>主属性-1-紫-防御加成</v>
      </c>
    </row>
    <row r="60" spans="1:8">
      <c r="A60" t="s">
        <v>23</v>
      </c>
      <c r="B60" t="s">
        <v>40</v>
      </c>
      <c r="C60" t="s">
        <v>48</v>
      </c>
      <c r="D60">
        <v>1</v>
      </c>
      <c r="G60">
        <v>0.1</v>
      </c>
      <c r="H60" t="str">
        <f t="shared" si="0"/>
        <v>主属性-1-紫-生命</v>
      </c>
    </row>
    <row r="61" spans="1:8">
      <c r="A61" t="s">
        <v>23</v>
      </c>
      <c r="B61" t="s">
        <v>41</v>
      </c>
      <c r="C61" t="s">
        <v>48</v>
      </c>
      <c r="D61">
        <v>1</v>
      </c>
      <c r="E61">
        <v>0.5</v>
      </c>
      <c r="H61" t="str">
        <f t="shared" si="0"/>
        <v>主属性-1-紫-攻击</v>
      </c>
    </row>
    <row r="62" spans="1:8">
      <c r="A62" t="s">
        <v>23</v>
      </c>
      <c r="B62" t="s">
        <v>42</v>
      </c>
      <c r="C62" t="s">
        <v>48</v>
      </c>
      <c r="D62">
        <v>1</v>
      </c>
      <c r="F62">
        <v>0.5</v>
      </c>
      <c r="H62" t="str">
        <f t="shared" si="0"/>
        <v>主属性-1-紫-防御</v>
      </c>
    </row>
    <row r="63" spans="1:8">
      <c r="A63" t="s">
        <v>23</v>
      </c>
      <c r="B63" t="s">
        <v>43</v>
      </c>
      <c r="C63" t="s">
        <v>48</v>
      </c>
      <c r="D63">
        <v>1</v>
      </c>
      <c r="G63">
        <v>0.2</v>
      </c>
      <c r="H63" t="str">
        <f t="shared" si="0"/>
        <v>主属性-1-紫-暴击</v>
      </c>
    </row>
    <row r="64" spans="1:8">
      <c r="A64" t="s">
        <v>23</v>
      </c>
      <c r="B64" t="s">
        <v>44</v>
      </c>
      <c r="C64" t="s">
        <v>48</v>
      </c>
      <c r="D64">
        <v>1</v>
      </c>
      <c r="G64">
        <v>0.2</v>
      </c>
      <c r="H64" t="str">
        <f t="shared" si="0"/>
        <v>主属性-1-紫-暴伤</v>
      </c>
    </row>
    <row r="65" spans="1:8">
      <c r="A65" t="s">
        <v>23</v>
      </c>
      <c r="B65" t="s">
        <v>45</v>
      </c>
      <c r="C65" t="s">
        <v>48</v>
      </c>
      <c r="D65">
        <v>1</v>
      </c>
      <c r="H65" t="str">
        <f t="shared" si="0"/>
        <v>主属性-1-紫-速度</v>
      </c>
    </row>
    <row r="66" spans="1:8">
      <c r="A66" t="s">
        <v>23</v>
      </c>
      <c r="B66" t="s">
        <v>46</v>
      </c>
      <c r="C66" t="s">
        <v>48</v>
      </c>
      <c r="D66">
        <v>1</v>
      </c>
      <c r="G66">
        <v>0.2</v>
      </c>
      <c r="H66" t="str">
        <f t="shared" ref="H66:H129" si="1">A66&amp;"-"&amp;D66&amp;"-"&amp;C66&amp;"-"&amp;B66</f>
        <v>主属性-1-紫-命中</v>
      </c>
    </row>
    <row r="67" spans="1:8">
      <c r="A67" t="s">
        <v>23</v>
      </c>
      <c r="B67" t="s">
        <v>47</v>
      </c>
      <c r="C67" t="s">
        <v>48</v>
      </c>
      <c r="D67">
        <v>1</v>
      </c>
      <c r="G67">
        <v>0.2</v>
      </c>
      <c r="H67" t="str">
        <f t="shared" si="1"/>
        <v>主属性-1-紫-抵抗</v>
      </c>
    </row>
    <row r="68" spans="1:8">
      <c r="A68" t="s">
        <v>23</v>
      </c>
      <c r="B68" t="s">
        <v>36</v>
      </c>
      <c r="C68" t="s">
        <v>48</v>
      </c>
      <c r="D68">
        <v>2</v>
      </c>
      <c r="E68">
        <v>0.25</v>
      </c>
      <c r="H68" t="str">
        <f t="shared" si="1"/>
        <v>主属性-2-紫-生命加成</v>
      </c>
    </row>
    <row r="69" spans="1:8">
      <c r="A69" t="s">
        <v>23</v>
      </c>
      <c r="B69" t="s">
        <v>38</v>
      </c>
      <c r="C69" t="s">
        <v>48</v>
      </c>
      <c r="D69">
        <v>2</v>
      </c>
      <c r="E69">
        <v>0.25</v>
      </c>
      <c r="H69" t="str">
        <f t="shared" si="1"/>
        <v>主属性-2-紫-攻击加成</v>
      </c>
    </row>
    <row r="70" spans="1:8">
      <c r="A70" t="s">
        <v>23</v>
      </c>
      <c r="B70" t="s">
        <v>39</v>
      </c>
      <c r="C70" t="s">
        <v>48</v>
      </c>
      <c r="D70">
        <v>2</v>
      </c>
      <c r="G70">
        <v>0.125</v>
      </c>
      <c r="H70" t="str">
        <f t="shared" si="1"/>
        <v>主属性-2-紫-防御加成</v>
      </c>
    </row>
    <row r="71" spans="1:8">
      <c r="A71" t="s">
        <v>23</v>
      </c>
      <c r="B71" t="s">
        <v>40</v>
      </c>
      <c r="C71" t="s">
        <v>48</v>
      </c>
      <c r="D71">
        <v>2</v>
      </c>
      <c r="E71">
        <v>0.25</v>
      </c>
      <c r="H71" t="str">
        <f t="shared" si="1"/>
        <v>主属性-2-紫-生命</v>
      </c>
    </row>
    <row r="72" spans="1:8">
      <c r="A72" t="s">
        <v>23</v>
      </c>
      <c r="B72" t="s">
        <v>41</v>
      </c>
      <c r="C72" t="s">
        <v>48</v>
      </c>
      <c r="D72">
        <v>2</v>
      </c>
      <c r="E72">
        <v>0.25</v>
      </c>
      <c r="H72" t="str">
        <f t="shared" si="1"/>
        <v>主属性-2-紫-攻击</v>
      </c>
    </row>
    <row r="73" spans="1:8">
      <c r="A73" t="s">
        <v>23</v>
      </c>
      <c r="B73" t="s">
        <v>42</v>
      </c>
      <c r="C73" t="s">
        <v>48</v>
      </c>
      <c r="D73">
        <v>2</v>
      </c>
      <c r="G73">
        <v>0.125</v>
      </c>
      <c r="H73" t="str">
        <f t="shared" si="1"/>
        <v>主属性-2-紫-防御</v>
      </c>
    </row>
    <row r="74" spans="1:8">
      <c r="A74" t="s">
        <v>23</v>
      </c>
      <c r="B74" t="s">
        <v>43</v>
      </c>
      <c r="C74" t="s">
        <v>48</v>
      </c>
      <c r="D74">
        <v>2</v>
      </c>
      <c r="F74">
        <v>0.5</v>
      </c>
      <c r="H74" t="str">
        <f t="shared" si="1"/>
        <v>主属性-2-紫-暴击</v>
      </c>
    </row>
    <row r="75" spans="1:8">
      <c r="A75" t="s">
        <v>23</v>
      </c>
      <c r="B75" t="s">
        <v>44</v>
      </c>
      <c r="C75" t="s">
        <v>48</v>
      </c>
      <c r="D75">
        <v>2</v>
      </c>
      <c r="G75">
        <v>0.25</v>
      </c>
      <c r="H75" t="str">
        <f t="shared" si="1"/>
        <v>主属性-2-紫-暴伤</v>
      </c>
    </row>
    <row r="76" spans="1:8">
      <c r="A76" t="s">
        <v>23</v>
      </c>
      <c r="B76" t="s">
        <v>45</v>
      </c>
      <c r="C76" t="s">
        <v>48</v>
      </c>
      <c r="D76">
        <v>2</v>
      </c>
      <c r="F76">
        <v>0.5</v>
      </c>
      <c r="H76" t="str">
        <f t="shared" si="1"/>
        <v>主属性-2-紫-速度</v>
      </c>
    </row>
    <row r="77" spans="1:8">
      <c r="A77" t="s">
        <v>23</v>
      </c>
      <c r="B77" t="s">
        <v>46</v>
      </c>
      <c r="C77" t="s">
        <v>48</v>
      </c>
      <c r="D77">
        <v>2</v>
      </c>
      <c r="G77">
        <v>0.25</v>
      </c>
      <c r="H77" t="str">
        <f t="shared" si="1"/>
        <v>主属性-2-紫-命中</v>
      </c>
    </row>
    <row r="78" spans="1:8">
      <c r="A78" t="s">
        <v>23</v>
      </c>
      <c r="B78" t="s">
        <v>47</v>
      </c>
      <c r="C78" t="s">
        <v>48</v>
      </c>
      <c r="D78">
        <v>2</v>
      </c>
      <c r="G78">
        <v>0.25</v>
      </c>
      <c r="H78" t="str">
        <f t="shared" si="1"/>
        <v>主属性-2-紫-抵抗</v>
      </c>
    </row>
    <row r="79" spans="1:8">
      <c r="A79" t="s">
        <v>23</v>
      </c>
      <c r="B79" t="s">
        <v>36</v>
      </c>
      <c r="C79" t="s">
        <v>48</v>
      </c>
      <c r="D79">
        <v>3</v>
      </c>
      <c r="E79">
        <v>0.5</v>
      </c>
      <c r="H79" t="str">
        <f t="shared" si="1"/>
        <v>主属性-3-紫-生命加成</v>
      </c>
    </row>
    <row r="80" spans="1:8">
      <c r="A80" t="s">
        <v>23</v>
      </c>
      <c r="B80" t="s">
        <v>38</v>
      </c>
      <c r="C80" t="s">
        <v>48</v>
      </c>
      <c r="D80">
        <v>3</v>
      </c>
      <c r="G80">
        <v>0.1</v>
      </c>
      <c r="H80" t="str">
        <f t="shared" si="1"/>
        <v>主属性-3-紫-攻击加成</v>
      </c>
    </row>
    <row r="81" spans="1:8">
      <c r="A81" t="s">
        <v>23</v>
      </c>
      <c r="B81" t="s">
        <v>39</v>
      </c>
      <c r="C81" t="s">
        <v>48</v>
      </c>
      <c r="D81">
        <v>3</v>
      </c>
      <c r="F81">
        <v>0.5</v>
      </c>
      <c r="H81" t="str">
        <f t="shared" si="1"/>
        <v>主属性-3-紫-防御加成</v>
      </c>
    </row>
    <row r="82" spans="1:8">
      <c r="A82" t="s">
        <v>23</v>
      </c>
      <c r="B82" t="s">
        <v>40</v>
      </c>
      <c r="C82" t="s">
        <v>48</v>
      </c>
      <c r="D82">
        <v>3</v>
      </c>
      <c r="E82">
        <v>0.5</v>
      </c>
      <c r="H82" t="str">
        <f t="shared" si="1"/>
        <v>主属性-3-紫-生命</v>
      </c>
    </row>
    <row r="83" spans="1:8">
      <c r="A83" t="s">
        <v>23</v>
      </c>
      <c r="B83" t="s">
        <v>41</v>
      </c>
      <c r="C83" t="s">
        <v>48</v>
      </c>
      <c r="D83">
        <v>3</v>
      </c>
      <c r="G83">
        <v>0.1</v>
      </c>
      <c r="H83" t="str">
        <f t="shared" si="1"/>
        <v>主属性-3-紫-攻击</v>
      </c>
    </row>
    <row r="84" spans="1:8">
      <c r="A84" t="s">
        <v>23</v>
      </c>
      <c r="B84" t="s">
        <v>42</v>
      </c>
      <c r="C84" t="s">
        <v>48</v>
      </c>
      <c r="D84">
        <v>3</v>
      </c>
      <c r="F84">
        <v>0.5</v>
      </c>
      <c r="H84" t="str">
        <f t="shared" si="1"/>
        <v>主属性-3-紫-防御</v>
      </c>
    </row>
    <row r="85" spans="1:8">
      <c r="A85" t="s">
        <v>23</v>
      </c>
      <c r="B85" t="s">
        <v>43</v>
      </c>
      <c r="C85" t="s">
        <v>48</v>
      </c>
      <c r="D85">
        <v>3</v>
      </c>
      <c r="G85">
        <v>0.2</v>
      </c>
      <c r="H85" t="str">
        <f t="shared" si="1"/>
        <v>主属性-3-紫-暴击</v>
      </c>
    </row>
    <row r="86" spans="1:8">
      <c r="A86" t="s">
        <v>23</v>
      </c>
      <c r="B86" t="s">
        <v>44</v>
      </c>
      <c r="C86" t="s">
        <v>48</v>
      </c>
      <c r="D86">
        <v>3</v>
      </c>
      <c r="G86">
        <v>0.2</v>
      </c>
      <c r="H86" t="str">
        <f t="shared" si="1"/>
        <v>主属性-3-紫-暴伤</v>
      </c>
    </row>
    <row r="87" spans="1:8">
      <c r="A87" t="s">
        <v>23</v>
      </c>
      <c r="B87" t="s">
        <v>45</v>
      </c>
      <c r="C87" t="s">
        <v>48</v>
      </c>
      <c r="D87">
        <v>3</v>
      </c>
      <c r="H87" t="str">
        <f t="shared" si="1"/>
        <v>主属性-3-紫-速度</v>
      </c>
    </row>
    <row r="88" spans="1:8">
      <c r="A88" t="s">
        <v>23</v>
      </c>
      <c r="B88" t="s">
        <v>46</v>
      </c>
      <c r="C88" t="s">
        <v>48</v>
      </c>
      <c r="D88">
        <v>3</v>
      </c>
      <c r="G88">
        <v>0.2</v>
      </c>
      <c r="H88" t="str">
        <f t="shared" si="1"/>
        <v>主属性-3-紫-命中</v>
      </c>
    </row>
    <row r="89" spans="1:8">
      <c r="A89" t="s">
        <v>23</v>
      </c>
      <c r="B89" t="s">
        <v>47</v>
      </c>
      <c r="C89" t="s">
        <v>48</v>
      </c>
      <c r="D89">
        <v>3</v>
      </c>
      <c r="G89">
        <v>0.2</v>
      </c>
      <c r="H89" t="str">
        <f t="shared" si="1"/>
        <v>主属性-3-紫-抵抗</v>
      </c>
    </row>
    <row r="90" spans="1:8">
      <c r="A90" t="s">
        <v>23</v>
      </c>
      <c r="B90" t="s">
        <v>36</v>
      </c>
      <c r="C90" t="s">
        <v>49</v>
      </c>
      <c r="D90">
        <v>0</v>
      </c>
      <c r="E90">
        <v>0.5</v>
      </c>
      <c r="H90" t="str">
        <f t="shared" si="1"/>
        <v>主属性-0-蓝-生命加成</v>
      </c>
    </row>
    <row r="91" spans="1:8">
      <c r="A91" t="s">
        <v>23</v>
      </c>
      <c r="B91" t="s">
        <v>38</v>
      </c>
      <c r="C91" t="s">
        <v>49</v>
      </c>
      <c r="D91">
        <v>0</v>
      </c>
      <c r="F91">
        <v>0.5</v>
      </c>
      <c r="H91" t="str">
        <f t="shared" si="1"/>
        <v>主属性-0-蓝-攻击加成</v>
      </c>
    </row>
    <row r="92" spans="1:8">
      <c r="A92" t="s">
        <v>23</v>
      </c>
      <c r="B92" t="s">
        <v>39</v>
      </c>
      <c r="C92" t="s">
        <v>49</v>
      </c>
      <c r="D92">
        <v>0</v>
      </c>
      <c r="G92">
        <v>0.1</v>
      </c>
      <c r="H92" t="str">
        <f t="shared" si="1"/>
        <v>主属性-0-蓝-防御加成</v>
      </c>
    </row>
    <row r="93" spans="1:8">
      <c r="A93" t="s">
        <v>23</v>
      </c>
      <c r="B93" t="s">
        <v>40</v>
      </c>
      <c r="C93" t="s">
        <v>49</v>
      </c>
      <c r="D93">
        <v>0</v>
      </c>
      <c r="E93">
        <v>0.5</v>
      </c>
      <c r="H93" t="str">
        <f t="shared" si="1"/>
        <v>主属性-0-蓝-生命</v>
      </c>
    </row>
    <row r="94" spans="1:8">
      <c r="A94" t="s">
        <v>23</v>
      </c>
      <c r="B94" t="s">
        <v>41</v>
      </c>
      <c r="C94" t="s">
        <v>49</v>
      </c>
      <c r="D94">
        <v>0</v>
      </c>
      <c r="F94">
        <v>0.5</v>
      </c>
      <c r="H94" t="str">
        <f t="shared" si="1"/>
        <v>主属性-0-蓝-攻击</v>
      </c>
    </row>
    <row r="95" spans="1:8">
      <c r="A95" t="s">
        <v>23</v>
      </c>
      <c r="B95" t="s">
        <v>42</v>
      </c>
      <c r="C95" t="s">
        <v>49</v>
      </c>
      <c r="D95">
        <v>0</v>
      </c>
      <c r="G95">
        <v>0.1</v>
      </c>
      <c r="H95" t="str">
        <f t="shared" si="1"/>
        <v>主属性-0-蓝-防御</v>
      </c>
    </row>
    <row r="96" spans="1:8">
      <c r="A96" t="s">
        <v>23</v>
      </c>
      <c r="B96" t="s">
        <v>43</v>
      </c>
      <c r="C96" t="s">
        <v>49</v>
      </c>
      <c r="D96">
        <v>0</v>
      </c>
      <c r="G96">
        <v>0.2</v>
      </c>
      <c r="H96" t="str">
        <f t="shared" si="1"/>
        <v>主属性-0-蓝-暴击</v>
      </c>
    </row>
    <row r="97" spans="1:8">
      <c r="A97" t="s">
        <v>23</v>
      </c>
      <c r="B97" t="s">
        <v>44</v>
      </c>
      <c r="C97" t="s">
        <v>49</v>
      </c>
      <c r="D97">
        <v>0</v>
      </c>
      <c r="G97">
        <v>0.2</v>
      </c>
      <c r="H97" t="str">
        <f t="shared" si="1"/>
        <v>主属性-0-蓝-暴伤</v>
      </c>
    </row>
    <row r="98" spans="1:8">
      <c r="A98" t="s">
        <v>23</v>
      </c>
      <c r="B98" t="s">
        <v>45</v>
      </c>
      <c r="C98" t="s">
        <v>49</v>
      </c>
      <c r="D98">
        <v>0</v>
      </c>
      <c r="H98" t="str">
        <f t="shared" si="1"/>
        <v>主属性-0-蓝-速度</v>
      </c>
    </row>
    <row r="99" spans="1:8">
      <c r="A99" t="s">
        <v>23</v>
      </c>
      <c r="B99" t="s">
        <v>46</v>
      </c>
      <c r="C99" t="s">
        <v>49</v>
      </c>
      <c r="D99">
        <v>0</v>
      </c>
      <c r="G99">
        <v>0.2</v>
      </c>
      <c r="H99" t="str">
        <f t="shared" si="1"/>
        <v>主属性-0-蓝-命中</v>
      </c>
    </row>
    <row r="100" spans="1:8">
      <c r="A100" t="s">
        <v>23</v>
      </c>
      <c r="B100" t="s">
        <v>47</v>
      </c>
      <c r="C100" t="s">
        <v>49</v>
      </c>
      <c r="D100">
        <v>0</v>
      </c>
      <c r="G100">
        <v>0.2</v>
      </c>
      <c r="H100" t="str">
        <f t="shared" si="1"/>
        <v>主属性-0-蓝-抵抗</v>
      </c>
    </row>
    <row r="101" spans="1:8">
      <c r="A101" t="s">
        <v>23</v>
      </c>
      <c r="B101" t="s">
        <v>36</v>
      </c>
      <c r="C101" t="s">
        <v>49</v>
      </c>
      <c r="D101">
        <v>1</v>
      </c>
      <c r="G101">
        <v>0.1</v>
      </c>
      <c r="H101" t="str">
        <f t="shared" si="1"/>
        <v>主属性-1-蓝-生命加成</v>
      </c>
    </row>
    <row r="102" spans="1:8">
      <c r="A102" t="s">
        <v>23</v>
      </c>
      <c r="B102" t="s">
        <v>38</v>
      </c>
      <c r="C102" t="s">
        <v>49</v>
      </c>
      <c r="D102">
        <v>1</v>
      </c>
      <c r="E102">
        <v>0.5</v>
      </c>
      <c r="H102" t="str">
        <f t="shared" si="1"/>
        <v>主属性-1-蓝-攻击加成</v>
      </c>
    </row>
    <row r="103" spans="1:8">
      <c r="A103" t="s">
        <v>23</v>
      </c>
      <c r="B103" t="s">
        <v>39</v>
      </c>
      <c r="C103" t="s">
        <v>49</v>
      </c>
      <c r="D103">
        <v>1</v>
      </c>
      <c r="F103">
        <v>0.5</v>
      </c>
      <c r="H103" t="str">
        <f t="shared" si="1"/>
        <v>主属性-1-蓝-防御加成</v>
      </c>
    </row>
    <row r="104" spans="1:8">
      <c r="A104" t="s">
        <v>23</v>
      </c>
      <c r="B104" t="s">
        <v>40</v>
      </c>
      <c r="C104" t="s">
        <v>49</v>
      </c>
      <c r="D104">
        <v>1</v>
      </c>
      <c r="G104">
        <v>0.1</v>
      </c>
      <c r="H104" t="str">
        <f t="shared" si="1"/>
        <v>主属性-1-蓝-生命</v>
      </c>
    </row>
    <row r="105" spans="1:8">
      <c r="A105" t="s">
        <v>23</v>
      </c>
      <c r="B105" t="s">
        <v>41</v>
      </c>
      <c r="C105" t="s">
        <v>49</v>
      </c>
      <c r="D105">
        <v>1</v>
      </c>
      <c r="E105">
        <v>0.5</v>
      </c>
      <c r="H105" t="str">
        <f t="shared" si="1"/>
        <v>主属性-1-蓝-攻击</v>
      </c>
    </row>
    <row r="106" spans="1:8">
      <c r="A106" t="s">
        <v>23</v>
      </c>
      <c r="B106" t="s">
        <v>42</v>
      </c>
      <c r="C106" t="s">
        <v>49</v>
      </c>
      <c r="D106">
        <v>1</v>
      </c>
      <c r="F106">
        <v>0.5</v>
      </c>
      <c r="H106" t="str">
        <f t="shared" si="1"/>
        <v>主属性-1-蓝-防御</v>
      </c>
    </row>
    <row r="107" spans="1:8">
      <c r="A107" t="s">
        <v>23</v>
      </c>
      <c r="B107" t="s">
        <v>43</v>
      </c>
      <c r="C107" t="s">
        <v>49</v>
      </c>
      <c r="D107">
        <v>1</v>
      </c>
      <c r="G107">
        <v>0.2</v>
      </c>
      <c r="H107" t="str">
        <f t="shared" si="1"/>
        <v>主属性-1-蓝-暴击</v>
      </c>
    </row>
    <row r="108" spans="1:8">
      <c r="A108" t="s">
        <v>23</v>
      </c>
      <c r="B108" t="s">
        <v>44</v>
      </c>
      <c r="C108" t="s">
        <v>49</v>
      </c>
      <c r="D108">
        <v>1</v>
      </c>
      <c r="G108">
        <v>0.2</v>
      </c>
      <c r="H108" t="str">
        <f t="shared" si="1"/>
        <v>主属性-1-蓝-暴伤</v>
      </c>
    </row>
    <row r="109" spans="1:8">
      <c r="A109" t="s">
        <v>23</v>
      </c>
      <c r="B109" t="s">
        <v>45</v>
      </c>
      <c r="C109" t="s">
        <v>49</v>
      </c>
      <c r="D109">
        <v>1</v>
      </c>
      <c r="H109" t="str">
        <f t="shared" si="1"/>
        <v>主属性-1-蓝-速度</v>
      </c>
    </row>
    <row r="110" spans="1:8">
      <c r="A110" t="s">
        <v>23</v>
      </c>
      <c r="B110" t="s">
        <v>46</v>
      </c>
      <c r="C110" t="s">
        <v>49</v>
      </c>
      <c r="D110">
        <v>1</v>
      </c>
      <c r="G110">
        <v>0.2</v>
      </c>
      <c r="H110" t="str">
        <f t="shared" si="1"/>
        <v>主属性-1-蓝-命中</v>
      </c>
    </row>
    <row r="111" spans="1:8">
      <c r="A111" t="s">
        <v>23</v>
      </c>
      <c r="B111" t="s">
        <v>47</v>
      </c>
      <c r="C111" t="s">
        <v>49</v>
      </c>
      <c r="D111">
        <v>1</v>
      </c>
      <c r="G111">
        <v>0.2</v>
      </c>
      <c r="H111" t="str">
        <f t="shared" si="1"/>
        <v>主属性-1-蓝-抵抗</v>
      </c>
    </row>
    <row r="112" spans="1:8">
      <c r="A112" t="s">
        <v>23</v>
      </c>
      <c r="B112" t="s">
        <v>36</v>
      </c>
      <c r="C112" t="s">
        <v>49</v>
      </c>
      <c r="D112">
        <v>2</v>
      </c>
      <c r="E112">
        <v>0.25</v>
      </c>
      <c r="H112" t="str">
        <f t="shared" si="1"/>
        <v>主属性-2-蓝-生命加成</v>
      </c>
    </row>
    <row r="113" spans="1:8">
      <c r="A113" t="s">
        <v>23</v>
      </c>
      <c r="B113" t="s">
        <v>38</v>
      </c>
      <c r="C113" t="s">
        <v>49</v>
      </c>
      <c r="D113">
        <v>2</v>
      </c>
      <c r="E113">
        <v>0.25</v>
      </c>
      <c r="H113" t="str">
        <f t="shared" si="1"/>
        <v>主属性-2-蓝-攻击加成</v>
      </c>
    </row>
    <row r="114" spans="1:8">
      <c r="A114" t="s">
        <v>23</v>
      </c>
      <c r="B114" t="s">
        <v>39</v>
      </c>
      <c r="C114" t="s">
        <v>49</v>
      </c>
      <c r="D114">
        <v>2</v>
      </c>
      <c r="G114">
        <v>0.125</v>
      </c>
      <c r="H114" t="str">
        <f t="shared" si="1"/>
        <v>主属性-2-蓝-防御加成</v>
      </c>
    </row>
    <row r="115" spans="1:8">
      <c r="A115" t="s">
        <v>23</v>
      </c>
      <c r="B115" t="s">
        <v>40</v>
      </c>
      <c r="C115" t="s">
        <v>49</v>
      </c>
      <c r="D115">
        <v>2</v>
      </c>
      <c r="E115">
        <v>0.25</v>
      </c>
      <c r="H115" t="str">
        <f t="shared" si="1"/>
        <v>主属性-2-蓝-生命</v>
      </c>
    </row>
    <row r="116" spans="1:8">
      <c r="A116" t="s">
        <v>23</v>
      </c>
      <c r="B116" t="s">
        <v>41</v>
      </c>
      <c r="C116" t="s">
        <v>49</v>
      </c>
      <c r="D116">
        <v>2</v>
      </c>
      <c r="E116">
        <v>0.25</v>
      </c>
      <c r="H116" t="str">
        <f t="shared" si="1"/>
        <v>主属性-2-蓝-攻击</v>
      </c>
    </row>
    <row r="117" spans="1:8">
      <c r="A117" t="s">
        <v>23</v>
      </c>
      <c r="B117" t="s">
        <v>42</v>
      </c>
      <c r="C117" t="s">
        <v>49</v>
      </c>
      <c r="D117">
        <v>2</v>
      </c>
      <c r="G117">
        <v>0.125</v>
      </c>
      <c r="H117" t="str">
        <f t="shared" si="1"/>
        <v>主属性-2-蓝-防御</v>
      </c>
    </row>
    <row r="118" spans="1:8">
      <c r="A118" t="s">
        <v>23</v>
      </c>
      <c r="B118" t="s">
        <v>43</v>
      </c>
      <c r="C118" t="s">
        <v>49</v>
      </c>
      <c r="D118">
        <v>2</v>
      </c>
      <c r="F118">
        <v>0.5</v>
      </c>
      <c r="H118" t="str">
        <f t="shared" si="1"/>
        <v>主属性-2-蓝-暴击</v>
      </c>
    </row>
    <row r="119" spans="1:8">
      <c r="A119" t="s">
        <v>23</v>
      </c>
      <c r="B119" t="s">
        <v>44</v>
      </c>
      <c r="C119" t="s">
        <v>49</v>
      </c>
      <c r="D119">
        <v>2</v>
      </c>
      <c r="G119">
        <v>0.25</v>
      </c>
      <c r="H119" t="str">
        <f t="shared" si="1"/>
        <v>主属性-2-蓝-暴伤</v>
      </c>
    </row>
    <row r="120" spans="1:8">
      <c r="A120" t="s">
        <v>23</v>
      </c>
      <c r="B120" t="s">
        <v>45</v>
      </c>
      <c r="C120" t="s">
        <v>49</v>
      </c>
      <c r="D120">
        <v>2</v>
      </c>
      <c r="F120">
        <v>0.5</v>
      </c>
      <c r="H120" t="str">
        <f t="shared" si="1"/>
        <v>主属性-2-蓝-速度</v>
      </c>
    </row>
    <row r="121" spans="1:8">
      <c r="A121" t="s">
        <v>23</v>
      </c>
      <c r="B121" t="s">
        <v>46</v>
      </c>
      <c r="C121" t="s">
        <v>49</v>
      </c>
      <c r="D121">
        <v>2</v>
      </c>
      <c r="G121">
        <v>0.25</v>
      </c>
      <c r="H121" t="str">
        <f t="shared" si="1"/>
        <v>主属性-2-蓝-命中</v>
      </c>
    </row>
    <row r="122" spans="1:8">
      <c r="A122" t="s">
        <v>23</v>
      </c>
      <c r="B122" t="s">
        <v>47</v>
      </c>
      <c r="C122" t="s">
        <v>49</v>
      </c>
      <c r="D122">
        <v>2</v>
      </c>
      <c r="G122">
        <v>0.25</v>
      </c>
      <c r="H122" t="str">
        <f t="shared" si="1"/>
        <v>主属性-2-蓝-抵抗</v>
      </c>
    </row>
    <row r="123" spans="1:8">
      <c r="A123" t="s">
        <v>23</v>
      </c>
      <c r="B123" t="s">
        <v>36</v>
      </c>
      <c r="C123" t="s">
        <v>49</v>
      </c>
      <c r="D123">
        <v>3</v>
      </c>
      <c r="E123">
        <v>0.5</v>
      </c>
      <c r="H123" t="str">
        <f t="shared" si="1"/>
        <v>主属性-3-蓝-生命加成</v>
      </c>
    </row>
    <row r="124" spans="1:8">
      <c r="A124" t="s">
        <v>23</v>
      </c>
      <c r="B124" t="s">
        <v>38</v>
      </c>
      <c r="C124" t="s">
        <v>49</v>
      </c>
      <c r="D124">
        <v>3</v>
      </c>
      <c r="G124">
        <v>0.1</v>
      </c>
      <c r="H124" t="str">
        <f t="shared" si="1"/>
        <v>主属性-3-蓝-攻击加成</v>
      </c>
    </row>
    <row r="125" spans="1:8">
      <c r="A125" t="s">
        <v>23</v>
      </c>
      <c r="B125" t="s">
        <v>39</v>
      </c>
      <c r="C125" t="s">
        <v>49</v>
      </c>
      <c r="D125">
        <v>3</v>
      </c>
      <c r="F125">
        <v>0.5</v>
      </c>
      <c r="H125" t="str">
        <f t="shared" si="1"/>
        <v>主属性-3-蓝-防御加成</v>
      </c>
    </row>
    <row r="126" spans="1:8">
      <c r="A126" t="s">
        <v>23</v>
      </c>
      <c r="B126" t="s">
        <v>40</v>
      </c>
      <c r="C126" t="s">
        <v>49</v>
      </c>
      <c r="D126">
        <v>3</v>
      </c>
      <c r="E126">
        <v>0.5</v>
      </c>
      <c r="H126" t="str">
        <f t="shared" si="1"/>
        <v>主属性-3-蓝-生命</v>
      </c>
    </row>
    <row r="127" spans="1:8">
      <c r="A127" t="s">
        <v>23</v>
      </c>
      <c r="B127" t="s">
        <v>41</v>
      </c>
      <c r="C127" t="s">
        <v>49</v>
      </c>
      <c r="D127">
        <v>3</v>
      </c>
      <c r="G127">
        <v>0.1</v>
      </c>
      <c r="H127" t="str">
        <f t="shared" si="1"/>
        <v>主属性-3-蓝-攻击</v>
      </c>
    </row>
    <row r="128" spans="1:8">
      <c r="A128" t="s">
        <v>23</v>
      </c>
      <c r="B128" t="s">
        <v>42</v>
      </c>
      <c r="C128" t="s">
        <v>49</v>
      </c>
      <c r="D128">
        <v>3</v>
      </c>
      <c r="F128">
        <v>0.5</v>
      </c>
      <c r="H128" t="str">
        <f t="shared" si="1"/>
        <v>主属性-3-蓝-防御</v>
      </c>
    </row>
    <row r="129" spans="1:8">
      <c r="A129" t="s">
        <v>23</v>
      </c>
      <c r="B129" t="s">
        <v>43</v>
      </c>
      <c r="C129" t="s">
        <v>49</v>
      </c>
      <c r="D129">
        <v>3</v>
      </c>
      <c r="G129">
        <v>0.2</v>
      </c>
      <c r="H129" t="str">
        <f t="shared" si="1"/>
        <v>主属性-3-蓝-暴击</v>
      </c>
    </row>
    <row r="130" spans="1:8">
      <c r="A130" t="s">
        <v>23</v>
      </c>
      <c r="B130" t="s">
        <v>44</v>
      </c>
      <c r="C130" t="s">
        <v>49</v>
      </c>
      <c r="D130">
        <v>3</v>
      </c>
      <c r="G130">
        <v>0.2</v>
      </c>
      <c r="H130" t="str">
        <f t="shared" ref="H130:H193" si="2">A130&amp;"-"&amp;D130&amp;"-"&amp;C130&amp;"-"&amp;B130</f>
        <v>主属性-3-蓝-暴伤</v>
      </c>
    </row>
    <row r="131" spans="1:8">
      <c r="A131" t="s">
        <v>23</v>
      </c>
      <c r="B131" t="s">
        <v>45</v>
      </c>
      <c r="C131" t="s">
        <v>49</v>
      </c>
      <c r="D131">
        <v>3</v>
      </c>
      <c r="H131" t="str">
        <f t="shared" si="2"/>
        <v>主属性-3-蓝-速度</v>
      </c>
    </row>
    <row r="132" spans="1:8">
      <c r="A132" t="s">
        <v>23</v>
      </c>
      <c r="B132" t="s">
        <v>46</v>
      </c>
      <c r="C132" t="s">
        <v>49</v>
      </c>
      <c r="D132">
        <v>3</v>
      </c>
      <c r="G132">
        <v>0.2</v>
      </c>
      <c r="H132" t="str">
        <f t="shared" si="2"/>
        <v>主属性-3-蓝-命中</v>
      </c>
    </row>
    <row r="133" spans="1:8">
      <c r="A133" t="s">
        <v>23</v>
      </c>
      <c r="B133" t="s">
        <v>47</v>
      </c>
      <c r="C133" t="s">
        <v>49</v>
      </c>
      <c r="D133">
        <v>3</v>
      </c>
      <c r="G133">
        <v>0.2</v>
      </c>
      <c r="H133" t="str">
        <f t="shared" si="2"/>
        <v>主属性-3-蓝-抵抗</v>
      </c>
    </row>
    <row r="134" spans="1:8">
      <c r="A134" t="s">
        <v>23</v>
      </c>
      <c r="B134" t="s">
        <v>36</v>
      </c>
      <c r="C134" t="s">
        <v>50</v>
      </c>
      <c r="D134">
        <v>0</v>
      </c>
      <c r="E134">
        <v>0.5</v>
      </c>
      <c r="H134" t="str">
        <f t="shared" si="2"/>
        <v>主属性-0-绿-生命加成</v>
      </c>
    </row>
    <row r="135" spans="1:8">
      <c r="A135" t="s">
        <v>23</v>
      </c>
      <c r="B135" t="s">
        <v>38</v>
      </c>
      <c r="C135" t="s">
        <v>50</v>
      </c>
      <c r="D135">
        <v>0</v>
      </c>
      <c r="F135">
        <v>0.5</v>
      </c>
      <c r="H135" t="str">
        <f t="shared" si="2"/>
        <v>主属性-0-绿-攻击加成</v>
      </c>
    </row>
    <row r="136" spans="1:8">
      <c r="A136" t="s">
        <v>23</v>
      </c>
      <c r="B136" t="s">
        <v>39</v>
      </c>
      <c r="C136" t="s">
        <v>50</v>
      </c>
      <c r="D136">
        <v>0</v>
      </c>
      <c r="G136">
        <v>0.1</v>
      </c>
      <c r="H136" t="str">
        <f t="shared" si="2"/>
        <v>主属性-0-绿-防御加成</v>
      </c>
    </row>
    <row r="137" spans="1:8">
      <c r="A137" t="s">
        <v>23</v>
      </c>
      <c r="B137" t="s">
        <v>40</v>
      </c>
      <c r="C137" t="s">
        <v>50</v>
      </c>
      <c r="D137">
        <v>0</v>
      </c>
      <c r="E137">
        <v>0.5</v>
      </c>
      <c r="H137" t="str">
        <f t="shared" si="2"/>
        <v>主属性-0-绿-生命</v>
      </c>
    </row>
    <row r="138" spans="1:8">
      <c r="A138" t="s">
        <v>23</v>
      </c>
      <c r="B138" t="s">
        <v>41</v>
      </c>
      <c r="C138" t="s">
        <v>50</v>
      </c>
      <c r="D138">
        <v>0</v>
      </c>
      <c r="F138">
        <v>0.5</v>
      </c>
      <c r="H138" t="str">
        <f t="shared" si="2"/>
        <v>主属性-0-绿-攻击</v>
      </c>
    </row>
    <row r="139" spans="1:8">
      <c r="A139" t="s">
        <v>23</v>
      </c>
      <c r="B139" t="s">
        <v>42</v>
      </c>
      <c r="C139" t="s">
        <v>50</v>
      </c>
      <c r="D139">
        <v>0</v>
      </c>
      <c r="G139">
        <v>0.1</v>
      </c>
      <c r="H139" t="str">
        <f t="shared" si="2"/>
        <v>主属性-0-绿-防御</v>
      </c>
    </row>
    <row r="140" spans="1:8">
      <c r="A140" t="s">
        <v>23</v>
      </c>
      <c r="B140" t="s">
        <v>43</v>
      </c>
      <c r="C140" t="s">
        <v>50</v>
      </c>
      <c r="D140">
        <v>0</v>
      </c>
      <c r="G140">
        <v>0.2</v>
      </c>
      <c r="H140" t="str">
        <f t="shared" si="2"/>
        <v>主属性-0-绿-暴击</v>
      </c>
    </row>
    <row r="141" spans="1:8">
      <c r="A141" t="s">
        <v>23</v>
      </c>
      <c r="B141" t="s">
        <v>44</v>
      </c>
      <c r="C141" t="s">
        <v>50</v>
      </c>
      <c r="D141">
        <v>0</v>
      </c>
      <c r="G141">
        <v>0.2</v>
      </c>
      <c r="H141" t="str">
        <f t="shared" si="2"/>
        <v>主属性-0-绿-暴伤</v>
      </c>
    </row>
    <row r="142" spans="1:8">
      <c r="A142" t="s">
        <v>23</v>
      </c>
      <c r="B142" t="s">
        <v>45</v>
      </c>
      <c r="C142" t="s">
        <v>50</v>
      </c>
      <c r="D142">
        <v>0</v>
      </c>
      <c r="H142" t="str">
        <f t="shared" si="2"/>
        <v>主属性-0-绿-速度</v>
      </c>
    </row>
    <row r="143" spans="1:8">
      <c r="A143" t="s">
        <v>23</v>
      </c>
      <c r="B143" t="s">
        <v>46</v>
      </c>
      <c r="C143" t="s">
        <v>50</v>
      </c>
      <c r="D143">
        <v>0</v>
      </c>
      <c r="G143">
        <v>0.2</v>
      </c>
      <c r="H143" t="str">
        <f t="shared" si="2"/>
        <v>主属性-0-绿-命中</v>
      </c>
    </row>
    <row r="144" spans="1:8">
      <c r="A144" t="s">
        <v>23</v>
      </c>
      <c r="B144" t="s">
        <v>47</v>
      </c>
      <c r="C144" t="s">
        <v>50</v>
      </c>
      <c r="D144">
        <v>0</v>
      </c>
      <c r="G144">
        <v>0.2</v>
      </c>
      <c r="H144" t="str">
        <f t="shared" si="2"/>
        <v>主属性-0-绿-抵抗</v>
      </c>
    </row>
    <row r="145" spans="1:8">
      <c r="A145" t="s">
        <v>23</v>
      </c>
      <c r="B145" t="s">
        <v>36</v>
      </c>
      <c r="C145" t="s">
        <v>50</v>
      </c>
      <c r="D145">
        <v>1</v>
      </c>
      <c r="G145">
        <v>0.1</v>
      </c>
      <c r="H145" t="str">
        <f t="shared" si="2"/>
        <v>主属性-1-绿-生命加成</v>
      </c>
    </row>
    <row r="146" spans="1:8">
      <c r="A146" t="s">
        <v>23</v>
      </c>
      <c r="B146" t="s">
        <v>38</v>
      </c>
      <c r="C146" t="s">
        <v>50</v>
      </c>
      <c r="D146">
        <v>1</v>
      </c>
      <c r="E146">
        <v>0.5</v>
      </c>
      <c r="H146" t="str">
        <f t="shared" si="2"/>
        <v>主属性-1-绿-攻击加成</v>
      </c>
    </row>
    <row r="147" spans="1:8">
      <c r="A147" t="s">
        <v>23</v>
      </c>
      <c r="B147" t="s">
        <v>39</v>
      </c>
      <c r="C147" t="s">
        <v>50</v>
      </c>
      <c r="D147">
        <v>1</v>
      </c>
      <c r="F147">
        <v>0.5</v>
      </c>
      <c r="H147" t="str">
        <f t="shared" si="2"/>
        <v>主属性-1-绿-防御加成</v>
      </c>
    </row>
    <row r="148" spans="1:8">
      <c r="A148" t="s">
        <v>23</v>
      </c>
      <c r="B148" t="s">
        <v>40</v>
      </c>
      <c r="C148" t="s">
        <v>50</v>
      </c>
      <c r="D148">
        <v>1</v>
      </c>
      <c r="G148">
        <v>0.1</v>
      </c>
      <c r="H148" t="str">
        <f t="shared" si="2"/>
        <v>主属性-1-绿-生命</v>
      </c>
    </row>
    <row r="149" spans="1:8">
      <c r="A149" t="s">
        <v>23</v>
      </c>
      <c r="B149" t="s">
        <v>41</v>
      </c>
      <c r="C149" t="s">
        <v>50</v>
      </c>
      <c r="D149">
        <v>1</v>
      </c>
      <c r="E149">
        <v>0.5</v>
      </c>
      <c r="H149" t="str">
        <f t="shared" si="2"/>
        <v>主属性-1-绿-攻击</v>
      </c>
    </row>
    <row r="150" spans="1:8">
      <c r="A150" t="s">
        <v>23</v>
      </c>
      <c r="B150" t="s">
        <v>42</v>
      </c>
      <c r="C150" t="s">
        <v>50</v>
      </c>
      <c r="D150">
        <v>1</v>
      </c>
      <c r="F150">
        <v>0.5</v>
      </c>
      <c r="H150" t="str">
        <f t="shared" si="2"/>
        <v>主属性-1-绿-防御</v>
      </c>
    </row>
    <row r="151" spans="1:8">
      <c r="A151" t="s">
        <v>23</v>
      </c>
      <c r="B151" t="s">
        <v>43</v>
      </c>
      <c r="C151" t="s">
        <v>50</v>
      </c>
      <c r="D151">
        <v>1</v>
      </c>
      <c r="G151">
        <v>0.2</v>
      </c>
      <c r="H151" t="str">
        <f t="shared" si="2"/>
        <v>主属性-1-绿-暴击</v>
      </c>
    </row>
    <row r="152" spans="1:8">
      <c r="A152" t="s">
        <v>23</v>
      </c>
      <c r="B152" t="s">
        <v>44</v>
      </c>
      <c r="C152" t="s">
        <v>50</v>
      </c>
      <c r="D152">
        <v>1</v>
      </c>
      <c r="G152">
        <v>0.2</v>
      </c>
      <c r="H152" t="str">
        <f t="shared" si="2"/>
        <v>主属性-1-绿-暴伤</v>
      </c>
    </row>
    <row r="153" spans="1:8">
      <c r="A153" t="s">
        <v>23</v>
      </c>
      <c r="B153" t="s">
        <v>45</v>
      </c>
      <c r="C153" t="s">
        <v>50</v>
      </c>
      <c r="D153">
        <v>1</v>
      </c>
      <c r="H153" t="str">
        <f t="shared" si="2"/>
        <v>主属性-1-绿-速度</v>
      </c>
    </row>
    <row r="154" spans="1:8">
      <c r="A154" t="s">
        <v>23</v>
      </c>
      <c r="B154" t="s">
        <v>46</v>
      </c>
      <c r="C154" t="s">
        <v>50</v>
      </c>
      <c r="D154">
        <v>1</v>
      </c>
      <c r="G154">
        <v>0.2</v>
      </c>
      <c r="H154" t="str">
        <f t="shared" si="2"/>
        <v>主属性-1-绿-命中</v>
      </c>
    </row>
    <row r="155" spans="1:8">
      <c r="A155" t="s">
        <v>23</v>
      </c>
      <c r="B155" t="s">
        <v>47</v>
      </c>
      <c r="C155" t="s">
        <v>50</v>
      </c>
      <c r="D155">
        <v>1</v>
      </c>
      <c r="G155">
        <v>0.2</v>
      </c>
      <c r="H155" t="str">
        <f t="shared" si="2"/>
        <v>主属性-1-绿-抵抗</v>
      </c>
    </row>
    <row r="156" spans="1:8">
      <c r="A156" t="s">
        <v>23</v>
      </c>
      <c r="B156" t="s">
        <v>36</v>
      </c>
      <c r="C156" t="s">
        <v>50</v>
      </c>
      <c r="D156">
        <v>2</v>
      </c>
      <c r="E156">
        <v>0.25</v>
      </c>
      <c r="H156" t="str">
        <f t="shared" si="2"/>
        <v>主属性-2-绿-生命加成</v>
      </c>
    </row>
    <row r="157" spans="1:8">
      <c r="A157" t="s">
        <v>23</v>
      </c>
      <c r="B157" t="s">
        <v>38</v>
      </c>
      <c r="C157" t="s">
        <v>50</v>
      </c>
      <c r="D157">
        <v>2</v>
      </c>
      <c r="E157">
        <v>0.25</v>
      </c>
      <c r="H157" t="str">
        <f t="shared" si="2"/>
        <v>主属性-2-绿-攻击加成</v>
      </c>
    </row>
    <row r="158" spans="1:8">
      <c r="A158" t="s">
        <v>23</v>
      </c>
      <c r="B158" t="s">
        <v>39</v>
      </c>
      <c r="C158" t="s">
        <v>50</v>
      </c>
      <c r="D158">
        <v>2</v>
      </c>
      <c r="G158">
        <v>0.125</v>
      </c>
      <c r="H158" t="str">
        <f t="shared" si="2"/>
        <v>主属性-2-绿-防御加成</v>
      </c>
    </row>
    <row r="159" spans="1:8">
      <c r="A159" t="s">
        <v>23</v>
      </c>
      <c r="B159" t="s">
        <v>40</v>
      </c>
      <c r="C159" t="s">
        <v>50</v>
      </c>
      <c r="D159">
        <v>2</v>
      </c>
      <c r="E159">
        <v>0.25</v>
      </c>
      <c r="H159" t="str">
        <f t="shared" si="2"/>
        <v>主属性-2-绿-生命</v>
      </c>
    </row>
    <row r="160" spans="1:8">
      <c r="A160" t="s">
        <v>23</v>
      </c>
      <c r="B160" t="s">
        <v>41</v>
      </c>
      <c r="C160" t="s">
        <v>50</v>
      </c>
      <c r="D160">
        <v>2</v>
      </c>
      <c r="E160">
        <v>0.25</v>
      </c>
      <c r="H160" t="str">
        <f t="shared" si="2"/>
        <v>主属性-2-绿-攻击</v>
      </c>
    </row>
    <row r="161" spans="1:8">
      <c r="A161" t="s">
        <v>23</v>
      </c>
      <c r="B161" t="s">
        <v>42</v>
      </c>
      <c r="C161" t="s">
        <v>50</v>
      </c>
      <c r="D161">
        <v>2</v>
      </c>
      <c r="G161">
        <v>0.125</v>
      </c>
      <c r="H161" t="str">
        <f t="shared" si="2"/>
        <v>主属性-2-绿-防御</v>
      </c>
    </row>
    <row r="162" spans="1:8">
      <c r="A162" t="s">
        <v>23</v>
      </c>
      <c r="B162" t="s">
        <v>43</v>
      </c>
      <c r="C162" t="s">
        <v>50</v>
      </c>
      <c r="D162">
        <v>2</v>
      </c>
      <c r="F162">
        <v>0.5</v>
      </c>
      <c r="H162" t="str">
        <f t="shared" si="2"/>
        <v>主属性-2-绿-暴击</v>
      </c>
    </row>
    <row r="163" spans="1:8">
      <c r="A163" t="s">
        <v>23</v>
      </c>
      <c r="B163" t="s">
        <v>44</v>
      </c>
      <c r="C163" t="s">
        <v>50</v>
      </c>
      <c r="D163">
        <v>2</v>
      </c>
      <c r="G163">
        <v>0.25</v>
      </c>
      <c r="H163" t="str">
        <f t="shared" si="2"/>
        <v>主属性-2-绿-暴伤</v>
      </c>
    </row>
    <row r="164" spans="1:8">
      <c r="A164" t="s">
        <v>23</v>
      </c>
      <c r="B164" t="s">
        <v>45</v>
      </c>
      <c r="C164" t="s">
        <v>50</v>
      </c>
      <c r="D164">
        <v>2</v>
      </c>
      <c r="F164">
        <v>0.5</v>
      </c>
      <c r="H164" t="str">
        <f t="shared" si="2"/>
        <v>主属性-2-绿-速度</v>
      </c>
    </row>
    <row r="165" spans="1:8">
      <c r="A165" t="s">
        <v>23</v>
      </c>
      <c r="B165" t="s">
        <v>46</v>
      </c>
      <c r="C165" t="s">
        <v>50</v>
      </c>
      <c r="D165">
        <v>2</v>
      </c>
      <c r="G165">
        <v>0.25</v>
      </c>
      <c r="H165" t="str">
        <f t="shared" si="2"/>
        <v>主属性-2-绿-命中</v>
      </c>
    </row>
    <row r="166" spans="1:8">
      <c r="A166" t="s">
        <v>23</v>
      </c>
      <c r="B166" t="s">
        <v>47</v>
      </c>
      <c r="C166" t="s">
        <v>50</v>
      </c>
      <c r="D166">
        <v>2</v>
      </c>
      <c r="G166">
        <v>0.25</v>
      </c>
      <c r="H166" t="str">
        <f t="shared" si="2"/>
        <v>主属性-2-绿-抵抗</v>
      </c>
    </row>
    <row r="167" spans="1:8">
      <c r="A167" t="s">
        <v>23</v>
      </c>
      <c r="B167" t="s">
        <v>36</v>
      </c>
      <c r="C167" t="s">
        <v>50</v>
      </c>
      <c r="D167">
        <v>3</v>
      </c>
      <c r="E167">
        <v>0.5</v>
      </c>
      <c r="H167" t="str">
        <f t="shared" si="2"/>
        <v>主属性-3-绿-生命加成</v>
      </c>
    </row>
    <row r="168" spans="1:8">
      <c r="A168" t="s">
        <v>23</v>
      </c>
      <c r="B168" t="s">
        <v>38</v>
      </c>
      <c r="C168" t="s">
        <v>50</v>
      </c>
      <c r="D168">
        <v>3</v>
      </c>
      <c r="G168">
        <v>0.1</v>
      </c>
      <c r="H168" t="str">
        <f t="shared" si="2"/>
        <v>主属性-3-绿-攻击加成</v>
      </c>
    </row>
    <row r="169" spans="1:8">
      <c r="A169" t="s">
        <v>23</v>
      </c>
      <c r="B169" t="s">
        <v>39</v>
      </c>
      <c r="C169" t="s">
        <v>50</v>
      </c>
      <c r="D169">
        <v>3</v>
      </c>
      <c r="F169">
        <v>0.5</v>
      </c>
      <c r="H169" t="str">
        <f t="shared" si="2"/>
        <v>主属性-3-绿-防御加成</v>
      </c>
    </row>
    <row r="170" spans="1:8">
      <c r="A170" t="s">
        <v>23</v>
      </c>
      <c r="B170" t="s">
        <v>40</v>
      </c>
      <c r="C170" t="s">
        <v>50</v>
      </c>
      <c r="D170">
        <v>3</v>
      </c>
      <c r="E170">
        <v>0.5</v>
      </c>
      <c r="H170" t="str">
        <f t="shared" si="2"/>
        <v>主属性-3-绿-生命</v>
      </c>
    </row>
    <row r="171" spans="1:8">
      <c r="A171" t="s">
        <v>23</v>
      </c>
      <c r="B171" t="s">
        <v>41</v>
      </c>
      <c r="C171" t="s">
        <v>50</v>
      </c>
      <c r="D171">
        <v>3</v>
      </c>
      <c r="G171">
        <v>0.1</v>
      </c>
      <c r="H171" t="str">
        <f t="shared" si="2"/>
        <v>主属性-3-绿-攻击</v>
      </c>
    </row>
    <row r="172" spans="1:8">
      <c r="A172" t="s">
        <v>23</v>
      </c>
      <c r="B172" t="s">
        <v>42</v>
      </c>
      <c r="C172" t="s">
        <v>50</v>
      </c>
      <c r="D172">
        <v>3</v>
      </c>
      <c r="F172">
        <v>0.5</v>
      </c>
      <c r="H172" t="str">
        <f t="shared" si="2"/>
        <v>主属性-3-绿-防御</v>
      </c>
    </row>
    <row r="173" spans="1:8">
      <c r="A173" t="s">
        <v>23</v>
      </c>
      <c r="B173" t="s">
        <v>43</v>
      </c>
      <c r="C173" t="s">
        <v>50</v>
      </c>
      <c r="D173">
        <v>3</v>
      </c>
      <c r="G173">
        <v>0.2</v>
      </c>
      <c r="H173" t="str">
        <f t="shared" si="2"/>
        <v>主属性-3-绿-暴击</v>
      </c>
    </row>
    <row r="174" spans="1:8">
      <c r="A174" t="s">
        <v>23</v>
      </c>
      <c r="B174" t="s">
        <v>44</v>
      </c>
      <c r="C174" t="s">
        <v>50</v>
      </c>
      <c r="D174">
        <v>3</v>
      </c>
      <c r="G174">
        <v>0.2</v>
      </c>
      <c r="H174" t="str">
        <f t="shared" si="2"/>
        <v>主属性-3-绿-暴伤</v>
      </c>
    </row>
    <row r="175" spans="1:8">
      <c r="A175" t="s">
        <v>23</v>
      </c>
      <c r="B175" t="s">
        <v>45</v>
      </c>
      <c r="C175" t="s">
        <v>50</v>
      </c>
      <c r="D175">
        <v>3</v>
      </c>
      <c r="H175" t="str">
        <f t="shared" si="2"/>
        <v>主属性-3-绿-速度</v>
      </c>
    </row>
    <row r="176" spans="1:8">
      <c r="A176" t="s">
        <v>23</v>
      </c>
      <c r="B176" t="s">
        <v>46</v>
      </c>
      <c r="C176" t="s">
        <v>50</v>
      </c>
      <c r="D176">
        <v>3</v>
      </c>
      <c r="G176">
        <v>0.2</v>
      </c>
      <c r="H176" t="str">
        <f t="shared" si="2"/>
        <v>主属性-3-绿-命中</v>
      </c>
    </row>
    <row r="177" spans="1:8">
      <c r="A177" t="s">
        <v>23</v>
      </c>
      <c r="B177" t="s">
        <v>47</v>
      </c>
      <c r="C177" t="s">
        <v>50</v>
      </c>
      <c r="D177">
        <v>3</v>
      </c>
      <c r="G177">
        <v>0.2</v>
      </c>
      <c r="H177" t="str">
        <f t="shared" si="2"/>
        <v>主属性-3-绿-抵抗</v>
      </c>
    </row>
    <row r="178" spans="1:8">
      <c r="A178" t="s">
        <v>23</v>
      </c>
      <c r="B178" t="s">
        <v>36</v>
      </c>
      <c r="C178" t="s">
        <v>51</v>
      </c>
      <c r="D178">
        <v>0</v>
      </c>
      <c r="E178">
        <v>0.5</v>
      </c>
      <c r="H178" t="str">
        <f t="shared" si="2"/>
        <v>主属性-0-白-生命加成</v>
      </c>
    </row>
    <row r="179" spans="1:8">
      <c r="A179" t="s">
        <v>23</v>
      </c>
      <c r="B179" t="s">
        <v>38</v>
      </c>
      <c r="C179" t="s">
        <v>51</v>
      </c>
      <c r="D179">
        <v>0</v>
      </c>
      <c r="F179">
        <v>0.5</v>
      </c>
      <c r="H179" t="str">
        <f t="shared" si="2"/>
        <v>主属性-0-白-攻击加成</v>
      </c>
    </row>
    <row r="180" spans="1:8">
      <c r="A180" t="s">
        <v>23</v>
      </c>
      <c r="B180" t="s">
        <v>39</v>
      </c>
      <c r="C180" t="s">
        <v>51</v>
      </c>
      <c r="D180">
        <v>0</v>
      </c>
      <c r="G180">
        <v>0.1</v>
      </c>
      <c r="H180" t="str">
        <f t="shared" si="2"/>
        <v>主属性-0-白-防御加成</v>
      </c>
    </row>
    <row r="181" spans="1:8">
      <c r="A181" t="s">
        <v>23</v>
      </c>
      <c r="B181" t="s">
        <v>40</v>
      </c>
      <c r="C181" t="s">
        <v>51</v>
      </c>
      <c r="D181">
        <v>0</v>
      </c>
      <c r="E181">
        <v>0.5</v>
      </c>
      <c r="H181" t="str">
        <f t="shared" si="2"/>
        <v>主属性-0-白-生命</v>
      </c>
    </row>
    <row r="182" spans="1:8">
      <c r="A182" t="s">
        <v>23</v>
      </c>
      <c r="B182" t="s">
        <v>41</v>
      </c>
      <c r="C182" t="s">
        <v>51</v>
      </c>
      <c r="D182">
        <v>0</v>
      </c>
      <c r="F182">
        <v>0.5</v>
      </c>
      <c r="H182" t="str">
        <f t="shared" si="2"/>
        <v>主属性-0-白-攻击</v>
      </c>
    </row>
    <row r="183" spans="1:8">
      <c r="A183" t="s">
        <v>23</v>
      </c>
      <c r="B183" t="s">
        <v>42</v>
      </c>
      <c r="C183" t="s">
        <v>51</v>
      </c>
      <c r="D183">
        <v>0</v>
      </c>
      <c r="G183">
        <v>0.1</v>
      </c>
      <c r="H183" t="str">
        <f t="shared" si="2"/>
        <v>主属性-0-白-防御</v>
      </c>
    </row>
    <row r="184" spans="1:8">
      <c r="A184" t="s">
        <v>23</v>
      </c>
      <c r="B184" t="s">
        <v>43</v>
      </c>
      <c r="C184" t="s">
        <v>51</v>
      </c>
      <c r="D184">
        <v>0</v>
      </c>
      <c r="G184">
        <v>0.2</v>
      </c>
      <c r="H184" t="str">
        <f t="shared" si="2"/>
        <v>主属性-0-白-暴击</v>
      </c>
    </row>
    <row r="185" spans="1:8">
      <c r="A185" t="s">
        <v>23</v>
      </c>
      <c r="B185" t="s">
        <v>44</v>
      </c>
      <c r="C185" t="s">
        <v>51</v>
      </c>
      <c r="D185">
        <v>0</v>
      </c>
      <c r="G185">
        <v>0.2</v>
      </c>
      <c r="H185" t="str">
        <f t="shared" si="2"/>
        <v>主属性-0-白-暴伤</v>
      </c>
    </row>
    <row r="186" spans="1:8">
      <c r="A186" t="s">
        <v>23</v>
      </c>
      <c r="B186" t="s">
        <v>45</v>
      </c>
      <c r="C186" t="s">
        <v>51</v>
      </c>
      <c r="D186">
        <v>0</v>
      </c>
      <c r="H186" t="str">
        <f t="shared" si="2"/>
        <v>主属性-0-白-速度</v>
      </c>
    </row>
    <row r="187" spans="1:8">
      <c r="A187" t="s">
        <v>23</v>
      </c>
      <c r="B187" t="s">
        <v>46</v>
      </c>
      <c r="C187" t="s">
        <v>51</v>
      </c>
      <c r="D187">
        <v>0</v>
      </c>
      <c r="G187">
        <v>0.2</v>
      </c>
      <c r="H187" t="str">
        <f t="shared" si="2"/>
        <v>主属性-0-白-命中</v>
      </c>
    </row>
    <row r="188" spans="1:8">
      <c r="A188" t="s">
        <v>23</v>
      </c>
      <c r="B188" t="s">
        <v>47</v>
      </c>
      <c r="C188" t="s">
        <v>51</v>
      </c>
      <c r="D188">
        <v>0</v>
      </c>
      <c r="G188">
        <v>0.2</v>
      </c>
      <c r="H188" t="str">
        <f t="shared" si="2"/>
        <v>主属性-0-白-抵抗</v>
      </c>
    </row>
    <row r="189" spans="1:8">
      <c r="A189" t="s">
        <v>23</v>
      </c>
      <c r="B189" t="s">
        <v>36</v>
      </c>
      <c r="C189" t="s">
        <v>51</v>
      </c>
      <c r="D189">
        <v>1</v>
      </c>
      <c r="G189">
        <v>0.1</v>
      </c>
      <c r="H189" t="str">
        <f t="shared" si="2"/>
        <v>主属性-1-白-生命加成</v>
      </c>
    </row>
    <row r="190" spans="1:8">
      <c r="A190" t="s">
        <v>23</v>
      </c>
      <c r="B190" t="s">
        <v>38</v>
      </c>
      <c r="C190" t="s">
        <v>51</v>
      </c>
      <c r="D190">
        <v>1</v>
      </c>
      <c r="E190">
        <v>0.5</v>
      </c>
      <c r="H190" t="str">
        <f t="shared" si="2"/>
        <v>主属性-1-白-攻击加成</v>
      </c>
    </row>
    <row r="191" spans="1:8">
      <c r="A191" t="s">
        <v>23</v>
      </c>
      <c r="B191" t="s">
        <v>39</v>
      </c>
      <c r="C191" t="s">
        <v>51</v>
      </c>
      <c r="D191">
        <v>1</v>
      </c>
      <c r="F191">
        <v>0.5</v>
      </c>
      <c r="H191" t="str">
        <f t="shared" si="2"/>
        <v>主属性-1-白-防御加成</v>
      </c>
    </row>
    <row r="192" spans="1:8">
      <c r="A192" t="s">
        <v>23</v>
      </c>
      <c r="B192" t="s">
        <v>40</v>
      </c>
      <c r="C192" t="s">
        <v>51</v>
      </c>
      <c r="D192">
        <v>1</v>
      </c>
      <c r="G192">
        <v>0.1</v>
      </c>
      <c r="H192" t="str">
        <f t="shared" si="2"/>
        <v>主属性-1-白-生命</v>
      </c>
    </row>
    <row r="193" spans="1:8">
      <c r="A193" t="s">
        <v>23</v>
      </c>
      <c r="B193" t="s">
        <v>41</v>
      </c>
      <c r="C193" t="s">
        <v>51</v>
      </c>
      <c r="D193">
        <v>1</v>
      </c>
      <c r="E193">
        <v>0.5</v>
      </c>
      <c r="H193" t="str">
        <f t="shared" si="2"/>
        <v>主属性-1-白-攻击</v>
      </c>
    </row>
    <row r="194" spans="1:8">
      <c r="A194" t="s">
        <v>23</v>
      </c>
      <c r="B194" t="s">
        <v>42</v>
      </c>
      <c r="C194" t="s">
        <v>51</v>
      </c>
      <c r="D194">
        <v>1</v>
      </c>
      <c r="F194">
        <v>0.5</v>
      </c>
      <c r="H194" t="str">
        <f t="shared" ref="H194:H257" si="3">A194&amp;"-"&amp;D194&amp;"-"&amp;C194&amp;"-"&amp;B194</f>
        <v>主属性-1-白-防御</v>
      </c>
    </row>
    <row r="195" spans="1:8">
      <c r="A195" t="s">
        <v>23</v>
      </c>
      <c r="B195" t="s">
        <v>43</v>
      </c>
      <c r="C195" t="s">
        <v>51</v>
      </c>
      <c r="D195">
        <v>1</v>
      </c>
      <c r="G195">
        <v>0.2</v>
      </c>
      <c r="H195" t="str">
        <f t="shared" si="3"/>
        <v>主属性-1-白-暴击</v>
      </c>
    </row>
    <row r="196" spans="1:8">
      <c r="A196" t="s">
        <v>23</v>
      </c>
      <c r="B196" t="s">
        <v>44</v>
      </c>
      <c r="C196" t="s">
        <v>51</v>
      </c>
      <c r="D196">
        <v>1</v>
      </c>
      <c r="G196">
        <v>0.2</v>
      </c>
      <c r="H196" t="str">
        <f t="shared" si="3"/>
        <v>主属性-1-白-暴伤</v>
      </c>
    </row>
    <row r="197" spans="1:8">
      <c r="A197" t="s">
        <v>23</v>
      </c>
      <c r="B197" t="s">
        <v>45</v>
      </c>
      <c r="C197" t="s">
        <v>51</v>
      </c>
      <c r="D197">
        <v>1</v>
      </c>
      <c r="H197" t="str">
        <f t="shared" si="3"/>
        <v>主属性-1-白-速度</v>
      </c>
    </row>
    <row r="198" spans="1:8">
      <c r="A198" t="s">
        <v>23</v>
      </c>
      <c r="B198" t="s">
        <v>46</v>
      </c>
      <c r="C198" t="s">
        <v>51</v>
      </c>
      <c r="D198">
        <v>1</v>
      </c>
      <c r="G198">
        <v>0.2</v>
      </c>
      <c r="H198" t="str">
        <f t="shared" si="3"/>
        <v>主属性-1-白-命中</v>
      </c>
    </row>
    <row r="199" spans="1:8">
      <c r="A199" t="s">
        <v>23</v>
      </c>
      <c r="B199" t="s">
        <v>47</v>
      </c>
      <c r="C199" t="s">
        <v>51</v>
      </c>
      <c r="D199">
        <v>1</v>
      </c>
      <c r="G199">
        <v>0.2</v>
      </c>
      <c r="H199" t="str">
        <f t="shared" si="3"/>
        <v>主属性-1-白-抵抗</v>
      </c>
    </row>
    <row r="200" spans="1:8">
      <c r="A200" t="s">
        <v>23</v>
      </c>
      <c r="B200" t="s">
        <v>36</v>
      </c>
      <c r="C200" t="s">
        <v>51</v>
      </c>
      <c r="D200">
        <v>2</v>
      </c>
      <c r="E200">
        <v>0.25</v>
      </c>
      <c r="H200" t="str">
        <f t="shared" si="3"/>
        <v>主属性-2-白-生命加成</v>
      </c>
    </row>
    <row r="201" spans="1:8">
      <c r="A201" t="s">
        <v>23</v>
      </c>
      <c r="B201" t="s">
        <v>38</v>
      </c>
      <c r="C201" t="s">
        <v>51</v>
      </c>
      <c r="D201">
        <v>2</v>
      </c>
      <c r="E201">
        <v>0.25</v>
      </c>
      <c r="H201" t="str">
        <f t="shared" si="3"/>
        <v>主属性-2-白-攻击加成</v>
      </c>
    </row>
    <row r="202" spans="1:8">
      <c r="A202" t="s">
        <v>23</v>
      </c>
      <c r="B202" t="s">
        <v>39</v>
      </c>
      <c r="C202" t="s">
        <v>51</v>
      </c>
      <c r="D202">
        <v>2</v>
      </c>
      <c r="G202">
        <v>0.125</v>
      </c>
      <c r="H202" t="str">
        <f t="shared" si="3"/>
        <v>主属性-2-白-防御加成</v>
      </c>
    </row>
    <row r="203" spans="1:8">
      <c r="A203" t="s">
        <v>23</v>
      </c>
      <c r="B203" t="s">
        <v>40</v>
      </c>
      <c r="C203" t="s">
        <v>51</v>
      </c>
      <c r="D203">
        <v>2</v>
      </c>
      <c r="E203">
        <v>0.25</v>
      </c>
      <c r="H203" t="str">
        <f t="shared" si="3"/>
        <v>主属性-2-白-生命</v>
      </c>
    </row>
    <row r="204" spans="1:8">
      <c r="A204" t="s">
        <v>23</v>
      </c>
      <c r="B204" t="s">
        <v>41</v>
      </c>
      <c r="C204" t="s">
        <v>51</v>
      </c>
      <c r="D204">
        <v>2</v>
      </c>
      <c r="E204">
        <v>0.25</v>
      </c>
      <c r="H204" t="str">
        <f t="shared" si="3"/>
        <v>主属性-2-白-攻击</v>
      </c>
    </row>
    <row r="205" spans="1:8">
      <c r="A205" t="s">
        <v>23</v>
      </c>
      <c r="B205" t="s">
        <v>42</v>
      </c>
      <c r="C205" t="s">
        <v>51</v>
      </c>
      <c r="D205">
        <v>2</v>
      </c>
      <c r="G205">
        <v>0.125</v>
      </c>
      <c r="H205" t="str">
        <f t="shared" si="3"/>
        <v>主属性-2-白-防御</v>
      </c>
    </row>
    <row r="206" spans="1:8">
      <c r="A206" t="s">
        <v>23</v>
      </c>
      <c r="B206" t="s">
        <v>43</v>
      </c>
      <c r="C206" t="s">
        <v>51</v>
      </c>
      <c r="D206">
        <v>2</v>
      </c>
      <c r="F206">
        <v>0.5</v>
      </c>
      <c r="H206" t="str">
        <f t="shared" si="3"/>
        <v>主属性-2-白-暴击</v>
      </c>
    </row>
    <row r="207" spans="1:8">
      <c r="A207" t="s">
        <v>23</v>
      </c>
      <c r="B207" t="s">
        <v>44</v>
      </c>
      <c r="C207" t="s">
        <v>51</v>
      </c>
      <c r="D207">
        <v>2</v>
      </c>
      <c r="G207">
        <v>0.25</v>
      </c>
      <c r="H207" t="str">
        <f t="shared" si="3"/>
        <v>主属性-2-白-暴伤</v>
      </c>
    </row>
    <row r="208" spans="1:8">
      <c r="A208" t="s">
        <v>23</v>
      </c>
      <c r="B208" t="s">
        <v>45</v>
      </c>
      <c r="C208" t="s">
        <v>51</v>
      </c>
      <c r="D208">
        <v>2</v>
      </c>
      <c r="F208">
        <v>0.5</v>
      </c>
      <c r="H208" t="str">
        <f t="shared" si="3"/>
        <v>主属性-2-白-速度</v>
      </c>
    </row>
    <row r="209" spans="1:8">
      <c r="A209" t="s">
        <v>23</v>
      </c>
      <c r="B209" t="s">
        <v>46</v>
      </c>
      <c r="C209" t="s">
        <v>51</v>
      </c>
      <c r="D209">
        <v>2</v>
      </c>
      <c r="G209">
        <v>0.25</v>
      </c>
      <c r="H209" t="str">
        <f t="shared" si="3"/>
        <v>主属性-2-白-命中</v>
      </c>
    </row>
    <row r="210" spans="1:8">
      <c r="A210" t="s">
        <v>23</v>
      </c>
      <c r="B210" t="s">
        <v>47</v>
      </c>
      <c r="C210" t="s">
        <v>51</v>
      </c>
      <c r="D210">
        <v>2</v>
      </c>
      <c r="G210">
        <v>0.25</v>
      </c>
      <c r="H210" t="str">
        <f t="shared" si="3"/>
        <v>主属性-2-白-抵抗</v>
      </c>
    </row>
    <row r="211" spans="1:8">
      <c r="A211" t="s">
        <v>23</v>
      </c>
      <c r="B211" t="s">
        <v>36</v>
      </c>
      <c r="C211" t="s">
        <v>51</v>
      </c>
      <c r="D211">
        <v>3</v>
      </c>
      <c r="E211">
        <v>0.5</v>
      </c>
      <c r="H211" t="str">
        <f t="shared" si="3"/>
        <v>主属性-3-白-生命加成</v>
      </c>
    </row>
    <row r="212" spans="1:8">
      <c r="A212" t="s">
        <v>23</v>
      </c>
      <c r="B212" t="s">
        <v>38</v>
      </c>
      <c r="C212" t="s">
        <v>51</v>
      </c>
      <c r="D212">
        <v>3</v>
      </c>
      <c r="G212">
        <v>0.1</v>
      </c>
      <c r="H212" t="str">
        <f t="shared" si="3"/>
        <v>主属性-3-白-攻击加成</v>
      </c>
    </row>
    <row r="213" spans="1:8">
      <c r="A213" t="s">
        <v>23</v>
      </c>
      <c r="B213" t="s">
        <v>39</v>
      </c>
      <c r="C213" t="s">
        <v>51</v>
      </c>
      <c r="D213">
        <v>3</v>
      </c>
      <c r="F213">
        <v>0.5</v>
      </c>
      <c r="H213" t="str">
        <f t="shared" si="3"/>
        <v>主属性-3-白-防御加成</v>
      </c>
    </row>
    <row r="214" spans="1:8">
      <c r="A214" t="s">
        <v>23</v>
      </c>
      <c r="B214" t="s">
        <v>40</v>
      </c>
      <c r="C214" t="s">
        <v>51</v>
      </c>
      <c r="D214">
        <v>3</v>
      </c>
      <c r="E214">
        <v>0.5</v>
      </c>
      <c r="H214" t="str">
        <f t="shared" si="3"/>
        <v>主属性-3-白-生命</v>
      </c>
    </row>
    <row r="215" spans="1:8">
      <c r="A215" t="s">
        <v>23</v>
      </c>
      <c r="B215" t="s">
        <v>41</v>
      </c>
      <c r="C215" t="s">
        <v>51</v>
      </c>
      <c r="D215">
        <v>3</v>
      </c>
      <c r="G215">
        <v>0.1</v>
      </c>
      <c r="H215" t="str">
        <f t="shared" si="3"/>
        <v>主属性-3-白-攻击</v>
      </c>
    </row>
    <row r="216" spans="1:8">
      <c r="A216" t="s">
        <v>23</v>
      </c>
      <c r="B216" t="s">
        <v>42</v>
      </c>
      <c r="C216" t="s">
        <v>51</v>
      </c>
      <c r="D216">
        <v>3</v>
      </c>
      <c r="F216">
        <v>0.5</v>
      </c>
      <c r="H216" t="str">
        <f t="shared" si="3"/>
        <v>主属性-3-白-防御</v>
      </c>
    </row>
    <row r="217" spans="1:8">
      <c r="A217" t="s">
        <v>23</v>
      </c>
      <c r="B217" t="s">
        <v>43</v>
      </c>
      <c r="C217" t="s">
        <v>51</v>
      </c>
      <c r="D217">
        <v>3</v>
      </c>
      <c r="G217">
        <v>0.2</v>
      </c>
      <c r="H217" t="str">
        <f t="shared" si="3"/>
        <v>主属性-3-白-暴击</v>
      </c>
    </row>
    <row r="218" spans="1:8">
      <c r="A218" t="s">
        <v>23</v>
      </c>
      <c r="B218" t="s">
        <v>44</v>
      </c>
      <c r="C218" t="s">
        <v>51</v>
      </c>
      <c r="D218">
        <v>3</v>
      </c>
      <c r="G218">
        <v>0.2</v>
      </c>
      <c r="H218" t="str">
        <f t="shared" si="3"/>
        <v>主属性-3-白-暴伤</v>
      </c>
    </row>
    <row r="219" spans="1:8">
      <c r="A219" t="s">
        <v>23</v>
      </c>
      <c r="B219" t="s">
        <v>45</v>
      </c>
      <c r="C219" t="s">
        <v>51</v>
      </c>
      <c r="D219">
        <v>3</v>
      </c>
      <c r="H219" t="str">
        <f t="shared" si="3"/>
        <v>主属性-3-白-速度</v>
      </c>
    </row>
    <row r="220" spans="1:8">
      <c r="A220" t="s">
        <v>23</v>
      </c>
      <c r="B220" t="s">
        <v>46</v>
      </c>
      <c r="C220" t="s">
        <v>51</v>
      </c>
      <c r="D220">
        <v>3</v>
      </c>
      <c r="G220">
        <v>0.2</v>
      </c>
      <c r="H220" t="str">
        <f t="shared" si="3"/>
        <v>主属性-3-白-命中</v>
      </c>
    </row>
    <row r="221" spans="1:8">
      <c r="A221" t="s">
        <v>23</v>
      </c>
      <c r="B221" t="s">
        <v>47</v>
      </c>
      <c r="C221" t="s">
        <v>51</v>
      </c>
      <c r="D221">
        <v>3</v>
      </c>
      <c r="G221">
        <v>0.2</v>
      </c>
      <c r="H221" t="str">
        <f t="shared" si="3"/>
        <v>主属性-3-白-抵抗</v>
      </c>
    </row>
    <row r="222" spans="1:8">
      <c r="A222" t="s">
        <v>52</v>
      </c>
      <c r="B222" t="s">
        <v>36</v>
      </c>
      <c r="C222" t="s">
        <v>37</v>
      </c>
      <c r="H222" t="str">
        <f t="shared" si="3"/>
        <v>副属性--橙-生命加成</v>
      </c>
    </row>
    <row r="223" spans="1:8">
      <c r="A223" t="s">
        <v>52</v>
      </c>
      <c r="B223" t="s">
        <v>38</v>
      </c>
      <c r="C223" t="s">
        <v>37</v>
      </c>
      <c r="H223" t="str">
        <f t="shared" si="3"/>
        <v>副属性--橙-攻击加成</v>
      </c>
    </row>
    <row r="224" spans="1:8">
      <c r="A224" t="s">
        <v>52</v>
      </c>
      <c r="B224" t="s">
        <v>39</v>
      </c>
      <c r="C224" t="s">
        <v>37</v>
      </c>
      <c r="H224" t="str">
        <f t="shared" si="3"/>
        <v>副属性--橙-防御加成</v>
      </c>
    </row>
    <row r="225" spans="1:8">
      <c r="A225" t="s">
        <v>52</v>
      </c>
      <c r="B225" t="s">
        <v>40</v>
      </c>
      <c r="C225" t="s">
        <v>37</v>
      </c>
      <c r="H225" t="str">
        <f t="shared" si="3"/>
        <v>副属性--橙-生命</v>
      </c>
    </row>
    <row r="226" spans="1:8">
      <c r="A226" t="s">
        <v>52</v>
      </c>
      <c r="B226" t="s">
        <v>41</v>
      </c>
      <c r="C226" t="s">
        <v>37</v>
      </c>
      <c r="H226" t="str">
        <f t="shared" si="3"/>
        <v>副属性--橙-攻击</v>
      </c>
    </row>
    <row r="227" spans="1:8">
      <c r="A227" t="s">
        <v>52</v>
      </c>
      <c r="B227" t="s">
        <v>42</v>
      </c>
      <c r="C227" t="s">
        <v>37</v>
      </c>
      <c r="H227" t="str">
        <f t="shared" si="3"/>
        <v>副属性--橙-防御</v>
      </c>
    </row>
    <row r="228" spans="1:8">
      <c r="A228" t="s">
        <v>52</v>
      </c>
      <c r="B228" t="s">
        <v>43</v>
      </c>
      <c r="C228" t="s">
        <v>37</v>
      </c>
      <c r="H228" t="str">
        <f t="shared" si="3"/>
        <v>副属性--橙-暴击</v>
      </c>
    </row>
    <row r="229" spans="1:8">
      <c r="A229" t="s">
        <v>52</v>
      </c>
      <c r="B229" t="s">
        <v>44</v>
      </c>
      <c r="C229" t="s">
        <v>37</v>
      </c>
      <c r="H229" t="str">
        <f t="shared" si="3"/>
        <v>副属性--橙-暴伤</v>
      </c>
    </row>
    <row r="230" spans="1:8">
      <c r="A230" t="s">
        <v>52</v>
      </c>
      <c r="B230" t="s">
        <v>45</v>
      </c>
      <c r="C230" t="s">
        <v>37</v>
      </c>
      <c r="H230" t="str">
        <f t="shared" si="3"/>
        <v>副属性--橙-速度</v>
      </c>
    </row>
    <row r="231" spans="1:8">
      <c r="A231" t="s">
        <v>52</v>
      </c>
      <c r="B231" t="s">
        <v>46</v>
      </c>
      <c r="C231" t="s">
        <v>37</v>
      </c>
      <c r="H231" t="str">
        <f t="shared" si="3"/>
        <v>副属性--橙-命中</v>
      </c>
    </row>
    <row r="232" spans="1:8">
      <c r="A232" t="s">
        <v>52</v>
      </c>
      <c r="B232" t="s">
        <v>47</v>
      </c>
      <c r="C232" t="s">
        <v>37</v>
      </c>
      <c r="H232" t="str">
        <f t="shared" si="3"/>
        <v>副属性--橙-抵抗</v>
      </c>
    </row>
    <row r="233" spans="1:8">
      <c r="A233" t="s">
        <v>52</v>
      </c>
      <c r="B233" t="s">
        <v>36</v>
      </c>
      <c r="C233" t="s">
        <v>48</v>
      </c>
      <c r="H233" t="str">
        <f t="shared" si="3"/>
        <v>副属性--紫-生命加成</v>
      </c>
    </row>
    <row r="234" spans="1:8">
      <c r="A234" t="s">
        <v>52</v>
      </c>
      <c r="B234" t="s">
        <v>38</v>
      </c>
      <c r="C234" t="s">
        <v>48</v>
      </c>
      <c r="H234" t="str">
        <f t="shared" si="3"/>
        <v>副属性--紫-攻击加成</v>
      </c>
    </row>
    <row r="235" spans="1:8">
      <c r="A235" t="s">
        <v>52</v>
      </c>
      <c r="B235" t="s">
        <v>39</v>
      </c>
      <c r="C235" t="s">
        <v>48</v>
      </c>
      <c r="H235" t="str">
        <f t="shared" si="3"/>
        <v>副属性--紫-防御加成</v>
      </c>
    </row>
    <row r="236" spans="1:8">
      <c r="A236" t="s">
        <v>52</v>
      </c>
      <c r="B236" t="s">
        <v>40</v>
      </c>
      <c r="C236" t="s">
        <v>48</v>
      </c>
      <c r="H236" t="str">
        <f t="shared" si="3"/>
        <v>副属性--紫-生命</v>
      </c>
    </row>
    <row r="237" spans="1:8">
      <c r="A237" t="s">
        <v>52</v>
      </c>
      <c r="B237" t="s">
        <v>41</v>
      </c>
      <c r="C237" t="s">
        <v>48</v>
      </c>
      <c r="H237" t="str">
        <f t="shared" si="3"/>
        <v>副属性--紫-攻击</v>
      </c>
    </row>
    <row r="238" spans="1:8">
      <c r="A238" t="s">
        <v>52</v>
      </c>
      <c r="B238" t="s">
        <v>42</v>
      </c>
      <c r="C238" t="s">
        <v>48</v>
      </c>
      <c r="H238" t="str">
        <f t="shared" si="3"/>
        <v>副属性--紫-防御</v>
      </c>
    </row>
    <row r="239" spans="1:8">
      <c r="A239" t="s">
        <v>52</v>
      </c>
      <c r="B239" t="s">
        <v>43</v>
      </c>
      <c r="C239" t="s">
        <v>48</v>
      </c>
      <c r="H239" t="str">
        <f t="shared" si="3"/>
        <v>副属性--紫-暴击</v>
      </c>
    </row>
    <row r="240" spans="1:8">
      <c r="A240" t="s">
        <v>52</v>
      </c>
      <c r="B240" t="s">
        <v>44</v>
      </c>
      <c r="C240" t="s">
        <v>48</v>
      </c>
      <c r="H240" t="str">
        <f t="shared" si="3"/>
        <v>副属性--紫-暴伤</v>
      </c>
    </row>
    <row r="241" spans="1:8">
      <c r="A241" t="s">
        <v>52</v>
      </c>
      <c r="B241" t="s">
        <v>45</v>
      </c>
      <c r="C241" t="s">
        <v>48</v>
      </c>
      <c r="H241" t="str">
        <f t="shared" si="3"/>
        <v>副属性--紫-速度</v>
      </c>
    </row>
    <row r="242" spans="1:8">
      <c r="A242" t="s">
        <v>52</v>
      </c>
      <c r="B242" t="s">
        <v>46</v>
      </c>
      <c r="C242" t="s">
        <v>48</v>
      </c>
      <c r="H242" t="str">
        <f t="shared" si="3"/>
        <v>副属性--紫-命中</v>
      </c>
    </row>
    <row r="243" spans="1:8">
      <c r="A243" t="s">
        <v>52</v>
      </c>
      <c r="B243" t="s">
        <v>47</v>
      </c>
      <c r="C243" t="s">
        <v>48</v>
      </c>
      <c r="H243" t="str">
        <f t="shared" si="3"/>
        <v>副属性--紫-抵抗</v>
      </c>
    </row>
    <row r="244" spans="1:8">
      <c r="A244" t="s">
        <v>52</v>
      </c>
      <c r="B244" t="s">
        <v>36</v>
      </c>
      <c r="C244" t="s">
        <v>49</v>
      </c>
      <c r="H244" t="str">
        <f t="shared" si="3"/>
        <v>副属性--蓝-生命加成</v>
      </c>
    </row>
    <row r="245" spans="1:8">
      <c r="A245" t="s">
        <v>52</v>
      </c>
      <c r="B245" t="s">
        <v>38</v>
      </c>
      <c r="C245" t="s">
        <v>49</v>
      </c>
      <c r="H245" t="str">
        <f t="shared" si="3"/>
        <v>副属性--蓝-攻击加成</v>
      </c>
    </row>
    <row r="246" spans="1:8">
      <c r="A246" t="s">
        <v>52</v>
      </c>
      <c r="B246" t="s">
        <v>39</v>
      </c>
      <c r="C246" t="s">
        <v>49</v>
      </c>
      <c r="H246" t="str">
        <f t="shared" si="3"/>
        <v>副属性--蓝-防御加成</v>
      </c>
    </row>
    <row r="247" spans="1:8">
      <c r="A247" t="s">
        <v>52</v>
      </c>
      <c r="B247" t="s">
        <v>40</v>
      </c>
      <c r="C247" t="s">
        <v>49</v>
      </c>
      <c r="H247" t="str">
        <f t="shared" si="3"/>
        <v>副属性--蓝-生命</v>
      </c>
    </row>
    <row r="248" spans="1:8">
      <c r="A248" t="s">
        <v>52</v>
      </c>
      <c r="B248" t="s">
        <v>41</v>
      </c>
      <c r="C248" t="s">
        <v>49</v>
      </c>
      <c r="H248" t="str">
        <f t="shared" si="3"/>
        <v>副属性--蓝-攻击</v>
      </c>
    </row>
    <row r="249" spans="1:8">
      <c r="A249" t="s">
        <v>52</v>
      </c>
      <c r="B249" t="s">
        <v>42</v>
      </c>
      <c r="C249" t="s">
        <v>49</v>
      </c>
      <c r="H249" t="str">
        <f t="shared" si="3"/>
        <v>副属性--蓝-防御</v>
      </c>
    </row>
    <row r="250" spans="1:8">
      <c r="A250" t="s">
        <v>52</v>
      </c>
      <c r="B250" t="s">
        <v>43</v>
      </c>
      <c r="C250" t="s">
        <v>49</v>
      </c>
      <c r="H250" t="str">
        <f t="shared" si="3"/>
        <v>副属性--蓝-暴击</v>
      </c>
    </row>
    <row r="251" spans="1:8">
      <c r="A251" t="s">
        <v>52</v>
      </c>
      <c r="B251" t="s">
        <v>44</v>
      </c>
      <c r="C251" t="s">
        <v>49</v>
      </c>
      <c r="H251" t="str">
        <f t="shared" si="3"/>
        <v>副属性--蓝-暴伤</v>
      </c>
    </row>
    <row r="252" spans="1:8">
      <c r="A252" t="s">
        <v>52</v>
      </c>
      <c r="B252" t="s">
        <v>45</v>
      </c>
      <c r="C252" t="s">
        <v>49</v>
      </c>
      <c r="H252" t="str">
        <f t="shared" si="3"/>
        <v>副属性--蓝-速度</v>
      </c>
    </row>
    <row r="253" spans="1:8">
      <c r="A253" t="s">
        <v>52</v>
      </c>
      <c r="B253" t="s">
        <v>46</v>
      </c>
      <c r="C253" t="s">
        <v>49</v>
      </c>
      <c r="H253" t="str">
        <f t="shared" si="3"/>
        <v>副属性--蓝-命中</v>
      </c>
    </row>
    <row r="254" spans="1:8">
      <c r="A254" t="s">
        <v>52</v>
      </c>
      <c r="B254" t="s">
        <v>47</v>
      </c>
      <c r="C254" t="s">
        <v>49</v>
      </c>
      <c r="H254" t="str">
        <f t="shared" si="3"/>
        <v>副属性--蓝-抵抗</v>
      </c>
    </row>
    <row r="255" spans="1:8">
      <c r="A255" t="s">
        <v>52</v>
      </c>
      <c r="B255" t="s">
        <v>36</v>
      </c>
      <c r="C255" t="s">
        <v>50</v>
      </c>
      <c r="H255" t="str">
        <f t="shared" si="3"/>
        <v>副属性--绿-生命加成</v>
      </c>
    </row>
    <row r="256" spans="1:8">
      <c r="A256" t="s">
        <v>52</v>
      </c>
      <c r="B256" t="s">
        <v>38</v>
      </c>
      <c r="C256" t="s">
        <v>50</v>
      </c>
      <c r="H256" t="str">
        <f t="shared" si="3"/>
        <v>副属性--绿-攻击加成</v>
      </c>
    </row>
    <row r="257" spans="1:8">
      <c r="A257" t="s">
        <v>52</v>
      </c>
      <c r="B257" t="s">
        <v>39</v>
      </c>
      <c r="C257" t="s">
        <v>50</v>
      </c>
      <c r="H257" t="str">
        <f t="shared" si="3"/>
        <v>副属性--绿-防御加成</v>
      </c>
    </row>
    <row r="258" spans="1:8">
      <c r="A258" t="s">
        <v>52</v>
      </c>
      <c r="B258" t="s">
        <v>40</v>
      </c>
      <c r="C258" t="s">
        <v>50</v>
      </c>
      <c r="H258" t="str">
        <f t="shared" ref="H258:H276" si="4">A258&amp;"-"&amp;D258&amp;"-"&amp;C258&amp;"-"&amp;B258</f>
        <v>副属性--绿-生命</v>
      </c>
    </row>
    <row r="259" spans="1:8">
      <c r="A259" t="s">
        <v>52</v>
      </c>
      <c r="B259" t="s">
        <v>41</v>
      </c>
      <c r="C259" t="s">
        <v>50</v>
      </c>
      <c r="H259" t="str">
        <f t="shared" si="4"/>
        <v>副属性--绿-攻击</v>
      </c>
    </row>
    <row r="260" spans="1:8">
      <c r="A260" t="s">
        <v>52</v>
      </c>
      <c r="B260" t="s">
        <v>42</v>
      </c>
      <c r="C260" t="s">
        <v>50</v>
      </c>
      <c r="H260" t="str">
        <f t="shared" si="4"/>
        <v>副属性--绿-防御</v>
      </c>
    </row>
    <row r="261" spans="1:8">
      <c r="A261" t="s">
        <v>52</v>
      </c>
      <c r="B261" t="s">
        <v>43</v>
      </c>
      <c r="C261" t="s">
        <v>50</v>
      </c>
      <c r="H261" t="str">
        <f t="shared" si="4"/>
        <v>副属性--绿-暴击</v>
      </c>
    </row>
    <row r="262" spans="1:8">
      <c r="A262" t="s">
        <v>52</v>
      </c>
      <c r="B262" t="s">
        <v>44</v>
      </c>
      <c r="C262" t="s">
        <v>50</v>
      </c>
      <c r="H262" t="str">
        <f t="shared" si="4"/>
        <v>副属性--绿-暴伤</v>
      </c>
    </row>
    <row r="263" spans="1:8">
      <c r="A263" t="s">
        <v>52</v>
      </c>
      <c r="B263" t="s">
        <v>45</v>
      </c>
      <c r="C263" t="s">
        <v>50</v>
      </c>
      <c r="H263" t="str">
        <f t="shared" si="4"/>
        <v>副属性--绿-速度</v>
      </c>
    </row>
    <row r="264" spans="1:8">
      <c r="A264" t="s">
        <v>52</v>
      </c>
      <c r="B264" t="s">
        <v>46</v>
      </c>
      <c r="C264" t="s">
        <v>50</v>
      </c>
      <c r="H264" t="str">
        <f t="shared" si="4"/>
        <v>副属性--绿-命中</v>
      </c>
    </row>
    <row r="265" spans="1:8">
      <c r="A265" t="s">
        <v>52</v>
      </c>
      <c r="B265" t="s">
        <v>47</v>
      </c>
      <c r="C265" t="s">
        <v>50</v>
      </c>
      <c r="H265" t="str">
        <f t="shared" si="4"/>
        <v>副属性--绿-抵抗</v>
      </c>
    </row>
    <row r="266" spans="1:8">
      <c r="A266" t="s">
        <v>52</v>
      </c>
      <c r="B266" t="s">
        <v>36</v>
      </c>
      <c r="C266" t="s">
        <v>51</v>
      </c>
      <c r="H266" t="str">
        <f t="shared" si="4"/>
        <v>副属性--白-生命加成</v>
      </c>
    </row>
    <row r="267" spans="1:8">
      <c r="A267" t="s">
        <v>52</v>
      </c>
      <c r="B267" t="s">
        <v>38</v>
      </c>
      <c r="C267" t="s">
        <v>51</v>
      </c>
      <c r="H267" t="str">
        <f t="shared" si="4"/>
        <v>副属性--白-攻击加成</v>
      </c>
    </row>
    <row r="268" spans="1:8">
      <c r="A268" t="s">
        <v>52</v>
      </c>
      <c r="B268" t="s">
        <v>39</v>
      </c>
      <c r="C268" t="s">
        <v>51</v>
      </c>
      <c r="H268" t="str">
        <f t="shared" si="4"/>
        <v>副属性--白-防御加成</v>
      </c>
    </row>
    <row r="269" spans="1:8">
      <c r="A269" t="s">
        <v>52</v>
      </c>
      <c r="B269" t="s">
        <v>40</v>
      </c>
      <c r="C269" t="s">
        <v>51</v>
      </c>
      <c r="H269" t="str">
        <f t="shared" si="4"/>
        <v>副属性--白-生命</v>
      </c>
    </row>
    <row r="270" spans="1:8">
      <c r="A270" t="s">
        <v>52</v>
      </c>
      <c r="B270" t="s">
        <v>41</v>
      </c>
      <c r="C270" t="s">
        <v>51</v>
      </c>
      <c r="H270" t="str">
        <f t="shared" si="4"/>
        <v>副属性--白-攻击</v>
      </c>
    </row>
    <row r="271" spans="1:8">
      <c r="A271" t="s">
        <v>52</v>
      </c>
      <c r="B271" t="s">
        <v>42</v>
      </c>
      <c r="C271" t="s">
        <v>51</v>
      </c>
      <c r="H271" t="str">
        <f t="shared" si="4"/>
        <v>副属性--白-防御</v>
      </c>
    </row>
    <row r="272" spans="1:8">
      <c r="A272" t="s">
        <v>52</v>
      </c>
      <c r="B272" t="s">
        <v>43</v>
      </c>
      <c r="C272" t="s">
        <v>51</v>
      </c>
      <c r="H272" t="str">
        <f t="shared" si="4"/>
        <v>副属性--白-暴击</v>
      </c>
    </row>
    <row r="273" spans="1:8">
      <c r="A273" t="s">
        <v>52</v>
      </c>
      <c r="B273" t="s">
        <v>44</v>
      </c>
      <c r="C273" t="s">
        <v>51</v>
      </c>
      <c r="H273" t="str">
        <f t="shared" si="4"/>
        <v>副属性--白-暴伤</v>
      </c>
    </row>
    <row r="274" spans="1:8">
      <c r="A274" t="s">
        <v>52</v>
      </c>
      <c r="B274" t="s">
        <v>45</v>
      </c>
      <c r="C274" t="s">
        <v>51</v>
      </c>
      <c r="H274" t="str">
        <f t="shared" si="4"/>
        <v>副属性--白-速度</v>
      </c>
    </row>
    <row r="275" spans="1:8">
      <c r="A275" t="s">
        <v>52</v>
      </c>
      <c r="B275" t="s">
        <v>46</v>
      </c>
      <c r="C275" t="s">
        <v>51</v>
      </c>
      <c r="H275" t="str">
        <f t="shared" si="4"/>
        <v>副属性--白-命中</v>
      </c>
    </row>
    <row r="276" spans="1:8">
      <c r="A276" t="s">
        <v>52</v>
      </c>
      <c r="B276" t="s">
        <v>47</v>
      </c>
      <c r="C276" t="s">
        <v>51</v>
      </c>
      <c r="H276" t="str">
        <f t="shared" si="4"/>
        <v>副属性--白-抵抗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1"/>
  <sheetViews>
    <sheetView workbookViewId="0">
      <selection activeCell="H10" sqref="H10"/>
    </sheetView>
  </sheetViews>
  <sheetFormatPr defaultRowHeight="13.5"/>
  <sheetData>
    <row r="1" spans="1:40">
      <c r="A1" s="6" t="s">
        <v>53</v>
      </c>
      <c r="B1" s="6" t="s">
        <v>54</v>
      </c>
      <c r="C1" s="8" t="s">
        <v>21</v>
      </c>
      <c r="D1" s="8" t="s">
        <v>20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65</v>
      </c>
      <c r="P1" s="8" t="s">
        <v>66</v>
      </c>
      <c r="Q1" s="8" t="s">
        <v>67</v>
      </c>
      <c r="R1" s="8" t="s">
        <v>68</v>
      </c>
      <c r="S1" s="8" t="s">
        <v>69</v>
      </c>
      <c r="T1" s="8" t="s">
        <v>70</v>
      </c>
      <c r="U1" s="8" t="s">
        <v>71</v>
      </c>
      <c r="V1" s="8" t="s">
        <v>72</v>
      </c>
      <c r="W1" s="8" t="s">
        <v>73</v>
      </c>
      <c r="X1" s="8" t="s">
        <v>74</v>
      </c>
      <c r="Y1" s="8" t="s">
        <v>75</v>
      </c>
      <c r="Z1" s="8" t="s">
        <v>76</v>
      </c>
      <c r="AA1" s="8" t="s">
        <v>77</v>
      </c>
      <c r="AB1" s="8" t="s">
        <v>78</v>
      </c>
      <c r="AC1" s="8" t="s">
        <v>79</v>
      </c>
      <c r="AF1" s="8" t="s">
        <v>80</v>
      </c>
      <c r="AI1" s="8" t="s">
        <v>81</v>
      </c>
      <c r="AN1" s="8" t="s">
        <v>82</v>
      </c>
    </row>
    <row r="2" spans="1:40">
      <c r="A2" t="str">
        <f t="shared" ref="A2:A21" si="0">B2&amp;"-"&amp;C2&amp;"-"&amp;D2</f>
        <v>均衡-0-白</v>
      </c>
      <c r="B2" s="6" t="s">
        <v>29</v>
      </c>
      <c r="C2">
        <v>0</v>
      </c>
      <c r="D2" s="6" t="s">
        <v>51</v>
      </c>
      <c r="E2" s="6" t="s">
        <v>40</v>
      </c>
      <c r="F2" s="6" t="s">
        <v>41</v>
      </c>
      <c r="G2" s="6"/>
      <c r="H2">
        <f>INDEX(Sheet6!$A:$A,MATCH(IF($C2=0,0,1)&amp;"_"&amp;$D2&amp;"_"&amp;E2,Sheet6!$F:$F,0))</f>
        <v>105</v>
      </c>
      <c r="I2">
        <f>INDEX(Sheet6!$A:$A,MATCH(IF($C2=0,0,1)&amp;"_"&amp;$D2&amp;"_"&amp;F2,Sheet6!$F:$F,0))</f>
        <v>102</v>
      </c>
      <c r="J2" t="str">
        <f>IFERROR(INDEX(Sheet6!$A:$A,MATCH(IF($C2=0,0,1)&amp;"_"&amp;$D2&amp;"_"&amp;G2,Sheet6!$F:$F,0)),"")</f>
        <v/>
      </c>
      <c r="K2">
        <f>IF(INDEX(Sheet4!E:E,MATCH("主属性"&amp;"-"&amp;$C2&amp;"-"&amp;$D2&amp;"-"&amp;E2,Sheet4!$H:$H,0))&gt;0,1,0)</f>
        <v>1</v>
      </c>
      <c r="L2">
        <f>IF(INDEX(Sheet4!F:F,MATCH("主属性"&amp;"-"&amp;$C2&amp;"-"&amp;$D2&amp;"-"&amp;F2,Sheet4!$H:$H,0))&gt;0,1,0)</f>
        <v>1</v>
      </c>
      <c r="M2" t="str">
        <f>IFERROR(IF(INDEX(Sheet4!G:G,MATCH("主属性"&amp;"-"&amp;$C2&amp;"-"&amp;$D2&amp;"-"&amp;G2,Sheet4!$H:$H,0))&gt;0,1,0),"")</f>
        <v/>
      </c>
      <c r="N2" s="6"/>
      <c r="O2" s="6"/>
      <c r="P2" s="6"/>
      <c r="Q2" t="str">
        <f>IFERROR(INDEX(Sheet6!$A:$A,MATCH("_"&amp;$D2&amp;"_"&amp;N2,Sheet6!$F:$F,0)),"")</f>
        <v/>
      </c>
      <c r="R2" t="str">
        <f>IFERROR(INDEX(Sheet6!$A:$A,MATCH("_"&amp;$D2&amp;"_"&amp;O2,Sheet6!$F:$F,0)),"")</f>
        <v/>
      </c>
      <c r="S2" t="str">
        <f>IFERROR(INDEX(Sheet6!$A:$A,MATCH("_"&amp;$D2&amp;"_"&amp;P2,Sheet6!$F:$F,0)),"")</f>
        <v/>
      </c>
      <c r="T2" s="6" t="s">
        <v>41</v>
      </c>
      <c r="U2" s="6" t="s">
        <v>40</v>
      </c>
      <c r="V2" s="6" t="s">
        <v>42</v>
      </c>
      <c r="W2" s="6" t="s">
        <v>41</v>
      </c>
      <c r="X2" s="6" t="s">
        <v>45</v>
      </c>
      <c r="Y2">
        <f>INDEX(Sheet6!$A:$A,MATCH("_"&amp;$D2&amp;"_"&amp;T2,Sheet6!$F:$F,0))</f>
        <v>1102</v>
      </c>
      <c r="Z2">
        <f>INDEX(Sheet6!$A:$A,MATCH("_"&amp;$D2&amp;"_"&amp;U2,Sheet6!$F:$F,0))</f>
        <v>1105</v>
      </c>
      <c r="AA2">
        <f>INDEX(Sheet6!$A:$A,MATCH("_"&amp;$D2&amp;"_"&amp;V2,Sheet6!$F:$F,0))</f>
        <v>1107</v>
      </c>
      <c r="AB2">
        <f>INDEX(Sheet6!$A:$A,MATCH("_"&amp;$D2&amp;"_"&amp;W2,Sheet6!$F:$F,0))</f>
        <v>1102</v>
      </c>
      <c r="AC2">
        <f>INDEX(Sheet6!$A:$A,MATCH("_"&amp;$D2&amp;"_"&amp;X2,Sheet6!$F:$F,0))</f>
        <v>1109</v>
      </c>
      <c r="AD2">
        <f t="shared" ref="AD2:AD21" si="1">H2</f>
        <v>105</v>
      </c>
      <c r="AE2" t="str">
        <f t="shared" ref="AE2:AE21" si="2">IF(I2&lt;&gt;"",AD2&amp;","&amp;I2,AD2)</f>
        <v>105,102</v>
      </c>
      <c r="AF2" t="str">
        <f t="shared" ref="AF2:AF21" si="3">IF(J2&lt;&gt;"",AE2&amp;","&amp;J2,AE2)</f>
        <v>105,102</v>
      </c>
      <c r="AG2" t="str">
        <f t="shared" ref="AG2:AG21" si="4">Q2</f>
        <v/>
      </c>
      <c r="AH2" t="str">
        <f t="shared" ref="AH2:AH21" si="5">IF(R2&lt;&gt;"",AG2&amp;","&amp;R2,AG2)</f>
        <v/>
      </c>
      <c r="AI2" t="str">
        <f t="shared" ref="AI2:AI21" si="6">IF(S2&lt;&gt;"",AH2&amp;","&amp;S2,AH2)</f>
        <v/>
      </c>
      <c r="AJ2">
        <f t="shared" ref="AJ2:AJ21" si="7">Y2</f>
        <v>1102</v>
      </c>
      <c r="AK2" t="str">
        <f t="shared" ref="AK2:AK21" si="8">IF(Z2&lt;&gt;"",AJ2&amp;","&amp;Z2,AJ2)</f>
        <v>1102,1105</v>
      </c>
      <c r="AL2" t="str">
        <f t="shared" ref="AL2:AL21" si="9">IF(AA2&lt;&gt;"",AK2&amp;","&amp;AA2,AK2)</f>
        <v>1102,1105,1107</v>
      </c>
      <c r="AM2" t="str">
        <f t="shared" ref="AM2:AM21" si="10">IF(AB2&lt;&gt;"",AL2&amp;","&amp;AB2,AL2)</f>
        <v>1102,1105,1107,1102</v>
      </c>
      <c r="AN2" t="str">
        <f t="shared" ref="AN2:AN21" si="11">IF(AC2&lt;&gt;"",AM2&amp;","&amp;AC2,AM2)</f>
        <v>1102,1105,1107,1102,1109</v>
      </c>
    </row>
    <row r="3" spans="1:40">
      <c r="A3" t="str">
        <f t="shared" si="0"/>
        <v>均衡-1-白</v>
      </c>
      <c r="B3" s="6" t="s">
        <v>29</v>
      </c>
      <c r="C3">
        <v>1</v>
      </c>
      <c r="D3" s="6" t="s">
        <v>51</v>
      </c>
      <c r="E3" s="6" t="s">
        <v>41</v>
      </c>
      <c r="F3" s="6" t="s">
        <v>42</v>
      </c>
      <c r="G3" s="6"/>
      <c r="H3">
        <f>INDEX(Sheet6!$A:$A,MATCH(IF($C3=0,0,1)&amp;"_"&amp;$D3&amp;"_"&amp;E3,Sheet6!$F:$F,0))</f>
        <v>132</v>
      </c>
      <c r="I3">
        <f>INDEX(Sheet6!$A:$A,MATCH(IF($C3=0,0,1)&amp;"_"&amp;$D3&amp;"_"&amp;F3,Sheet6!$F:$F,0))</f>
        <v>137</v>
      </c>
      <c r="J3" t="str">
        <f>IFERROR(INDEX(Sheet6!$A:$A,MATCH(IF($C3=0,0,1)&amp;"_"&amp;$D3&amp;"_"&amp;G3,Sheet6!$F:$F,0)),"")</f>
        <v/>
      </c>
      <c r="K3">
        <f>IF(INDEX(Sheet4!E:E,MATCH("主属性"&amp;"-"&amp;$C3&amp;"-"&amp;$D3&amp;"-"&amp;E3,Sheet4!$H:$H,0))&gt;0,1,0)</f>
        <v>1</v>
      </c>
      <c r="L3">
        <f>IF(INDEX(Sheet4!F:F,MATCH("主属性"&amp;"-"&amp;$C3&amp;"-"&amp;$D3&amp;"-"&amp;F3,Sheet4!$H:$H,0))&gt;0,1,0)</f>
        <v>1</v>
      </c>
      <c r="M3" t="str">
        <f>IFERROR(IF(INDEX(Sheet4!G:G,MATCH("主属性"&amp;"-"&amp;$C3&amp;"-"&amp;$D3&amp;"-"&amp;G3,Sheet4!$H:$H,0))&gt;0,1,0),"")</f>
        <v/>
      </c>
      <c r="N3" s="6"/>
      <c r="O3" s="6"/>
      <c r="P3" s="6"/>
      <c r="Q3" t="str">
        <f>IFERROR(INDEX(Sheet6!$A:$A,MATCH("_"&amp;$D3&amp;"_"&amp;N3,Sheet6!$F:$F,0)),"")</f>
        <v/>
      </c>
      <c r="R3" t="str">
        <f>IFERROR(INDEX(Sheet6!$A:$A,MATCH("_"&amp;$D3&amp;"_"&amp;O3,Sheet6!$F:$F,0)),"")</f>
        <v/>
      </c>
      <c r="S3" t="str">
        <f>IFERROR(INDEX(Sheet6!$A:$A,MATCH("_"&amp;$D3&amp;"_"&amp;P3,Sheet6!$F:$F,0)),"")</f>
        <v/>
      </c>
      <c r="T3" s="6" t="s">
        <v>42</v>
      </c>
      <c r="U3" s="6" t="s">
        <v>41</v>
      </c>
      <c r="V3" s="6" t="s">
        <v>40</v>
      </c>
      <c r="W3" s="6" t="s">
        <v>42</v>
      </c>
      <c r="X3" s="6" t="s">
        <v>45</v>
      </c>
      <c r="Y3">
        <f>INDEX(Sheet6!$A:$A,MATCH("_"&amp;$D3&amp;"_"&amp;T3,Sheet6!$F:$F,0))</f>
        <v>1107</v>
      </c>
      <c r="Z3">
        <f>INDEX(Sheet6!$A:$A,MATCH("_"&amp;$D3&amp;"_"&amp;U3,Sheet6!$F:$F,0))</f>
        <v>1102</v>
      </c>
      <c r="AA3">
        <f>INDEX(Sheet6!$A:$A,MATCH("_"&amp;$D3&amp;"_"&amp;V3,Sheet6!$F:$F,0))</f>
        <v>1105</v>
      </c>
      <c r="AB3">
        <f>INDEX(Sheet6!$A:$A,MATCH("_"&amp;$D3&amp;"_"&amp;W3,Sheet6!$F:$F,0))</f>
        <v>1107</v>
      </c>
      <c r="AC3">
        <f>INDEX(Sheet6!$A:$A,MATCH("_"&amp;$D3&amp;"_"&amp;X3,Sheet6!$F:$F,0))</f>
        <v>1109</v>
      </c>
      <c r="AD3">
        <f t="shared" si="1"/>
        <v>132</v>
      </c>
      <c r="AE3" t="str">
        <f t="shared" si="2"/>
        <v>132,137</v>
      </c>
      <c r="AF3" t="str">
        <f t="shared" si="3"/>
        <v>132,137</v>
      </c>
      <c r="AG3" t="str">
        <f t="shared" si="4"/>
        <v/>
      </c>
      <c r="AH3" t="str">
        <f t="shared" si="5"/>
        <v/>
      </c>
      <c r="AI3" t="str">
        <f t="shared" si="6"/>
        <v/>
      </c>
      <c r="AJ3">
        <f t="shared" si="7"/>
        <v>1107</v>
      </c>
      <c r="AK3" t="str">
        <f t="shared" si="8"/>
        <v>1107,1102</v>
      </c>
      <c r="AL3" t="str">
        <f t="shared" si="9"/>
        <v>1107,1102,1105</v>
      </c>
      <c r="AM3" t="str">
        <f t="shared" si="10"/>
        <v>1107,1102,1105,1107</v>
      </c>
      <c r="AN3" t="str">
        <f t="shared" si="11"/>
        <v>1107,1102,1105,1107,1109</v>
      </c>
    </row>
    <row r="4" spans="1:40">
      <c r="A4" t="str">
        <f t="shared" si="0"/>
        <v>均衡-2-白</v>
      </c>
      <c r="B4" s="6" t="s">
        <v>29</v>
      </c>
      <c r="C4">
        <v>2</v>
      </c>
      <c r="D4" s="6" t="s">
        <v>51</v>
      </c>
      <c r="E4" s="6" t="s">
        <v>40</v>
      </c>
      <c r="F4" s="6" t="s">
        <v>45</v>
      </c>
      <c r="G4" s="6"/>
      <c r="H4">
        <f>INDEX(Sheet6!$A:$A,MATCH(IF($C4=0,0,1)&amp;"_"&amp;$D4&amp;"_"&amp;E4,Sheet6!$F:$F,0))</f>
        <v>135</v>
      </c>
      <c r="I4">
        <f>INDEX(Sheet6!$A:$A,MATCH(IF($C4=0,0,1)&amp;"_"&amp;$D4&amp;"_"&amp;F4,Sheet6!$F:$F,0))</f>
        <v>139</v>
      </c>
      <c r="J4" t="str">
        <f>IFERROR(INDEX(Sheet6!$A:$A,MATCH(IF($C4=0,0,1)&amp;"_"&amp;$D4&amp;"_"&amp;G4,Sheet6!$F:$F,0)),"")</f>
        <v/>
      </c>
      <c r="K4">
        <f>IF(INDEX(Sheet4!E:E,MATCH("主属性"&amp;"-"&amp;$C4&amp;"-"&amp;$D4&amp;"-"&amp;E4,Sheet4!$H:$H,0))&gt;0,1,0)</f>
        <v>1</v>
      </c>
      <c r="L4">
        <f>IF(INDEX(Sheet4!F:F,MATCH("主属性"&amp;"-"&amp;$C4&amp;"-"&amp;$D4&amp;"-"&amp;F4,Sheet4!$H:$H,0))&gt;0,1,0)</f>
        <v>1</v>
      </c>
      <c r="M4" t="str">
        <f>IFERROR(IF(INDEX(Sheet4!G:G,MATCH("主属性"&amp;"-"&amp;$C4&amp;"-"&amp;$D4&amp;"-"&amp;G4,Sheet4!$H:$H,0))&gt;0,1,0),"")</f>
        <v/>
      </c>
      <c r="N4" s="6"/>
      <c r="O4" s="6"/>
      <c r="P4" s="6"/>
      <c r="Q4" t="str">
        <f>IFERROR(INDEX(Sheet6!$A:$A,MATCH("_"&amp;$D4&amp;"_"&amp;N4,Sheet6!$F:$F,0)),"")</f>
        <v/>
      </c>
      <c r="R4" t="str">
        <f>IFERROR(INDEX(Sheet6!$A:$A,MATCH("_"&amp;$D4&amp;"_"&amp;O4,Sheet6!$F:$F,0)),"")</f>
        <v/>
      </c>
      <c r="S4" t="str">
        <f>IFERROR(INDEX(Sheet6!$A:$A,MATCH("_"&amp;$D4&amp;"_"&amp;P4,Sheet6!$F:$F,0)),"")</f>
        <v/>
      </c>
      <c r="T4" s="6" t="s">
        <v>40</v>
      </c>
      <c r="U4" s="6" t="s">
        <v>42</v>
      </c>
      <c r="V4" s="6" t="s">
        <v>41</v>
      </c>
      <c r="W4" s="6" t="s">
        <v>40</v>
      </c>
      <c r="X4" s="6" t="s">
        <v>45</v>
      </c>
      <c r="Y4">
        <f>INDEX(Sheet6!$A:$A,MATCH("_"&amp;$D4&amp;"_"&amp;T4,Sheet6!$F:$F,0))</f>
        <v>1105</v>
      </c>
      <c r="Z4">
        <f>INDEX(Sheet6!$A:$A,MATCH("_"&amp;$D4&amp;"_"&amp;U4,Sheet6!$F:$F,0))</f>
        <v>1107</v>
      </c>
      <c r="AA4">
        <f>INDEX(Sheet6!$A:$A,MATCH("_"&amp;$D4&amp;"_"&amp;V4,Sheet6!$F:$F,0))</f>
        <v>1102</v>
      </c>
      <c r="AB4">
        <f>INDEX(Sheet6!$A:$A,MATCH("_"&amp;$D4&amp;"_"&amp;W4,Sheet6!$F:$F,0))</f>
        <v>1105</v>
      </c>
      <c r="AC4">
        <f>INDEX(Sheet6!$A:$A,MATCH("_"&amp;$D4&amp;"_"&amp;X4,Sheet6!$F:$F,0))</f>
        <v>1109</v>
      </c>
      <c r="AD4">
        <f t="shared" si="1"/>
        <v>135</v>
      </c>
      <c r="AE4" t="str">
        <f t="shared" si="2"/>
        <v>135,139</v>
      </c>
      <c r="AF4" t="str">
        <f t="shared" si="3"/>
        <v>135,139</v>
      </c>
      <c r="AG4" t="str">
        <f t="shared" si="4"/>
        <v/>
      </c>
      <c r="AH4" t="str">
        <f t="shared" si="5"/>
        <v/>
      </c>
      <c r="AI4" t="str">
        <f t="shared" si="6"/>
        <v/>
      </c>
      <c r="AJ4">
        <f t="shared" si="7"/>
        <v>1105</v>
      </c>
      <c r="AK4" t="str">
        <f t="shared" si="8"/>
        <v>1105,1107</v>
      </c>
      <c r="AL4" t="str">
        <f t="shared" si="9"/>
        <v>1105,1107,1102</v>
      </c>
      <c r="AM4" t="str">
        <f t="shared" si="10"/>
        <v>1105,1107,1102,1105</v>
      </c>
      <c r="AN4" t="str">
        <f t="shared" si="11"/>
        <v>1105,1107,1102,1105,1109</v>
      </c>
    </row>
    <row r="5" spans="1:40">
      <c r="A5" t="str">
        <f t="shared" si="0"/>
        <v>均衡-3-白</v>
      </c>
      <c r="B5" s="6" t="s">
        <v>29</v>
      </c>
      <c r="C5">
        <v>3</v>
      </c>
      <c r="D5" s="6" t="s">
        <v>51</v>
      </c>
      <c r="E5" s="6" t="s">
        <v>40</v>
      </c>
      <c r="F5" s="6" t="s">
        <v>42</v>
      </c>
      <c r="G5" s="6"/>
      <c r="H5">
        <f>INDEX(Sheet6!$A:$A,MATCH(IF($C5=0,0,1)&amp;"_"&amp;$D5&amp;"_"&amp;E5,Sheet6!$F:$F,0))</f>
        <v>135</v>
      </c>
      <c r="I5">
        <f>INDEX(Sheet6!$A:$A,MATCH(IF($C5=0,0,1)&amp;"_"&amp;$D5&amp;"_"&amp;F5,Sheet6!$F:$F,0))</f>
        <v>137</v>
      </c>
      <c r="J5" t="str">
        <f>IFERROR(INDEX(Sheet6!$A:$A,MATCH(IF($C5=0,0,1)&amp;"_"&amp;$D5&amp;"_"&amp;G5,Sheet6!$F:$F,0)),"")</f>
        <v/>
      </c>
      <c r="K5">
        <f>IF(INDEX(Sheet4!E:E,MATCH("主属性"&amp;"-"&amp;$C5&amp;"-"&amp;$D5&amp;"-"&amp;E5,Sheet4!$H:$H,0))&gt;0,1,0)</f>
        <v>1</v>
      </c>
      <c r="L5">
        <f>IF(INDEX(Sheet4!F:F,MATCH("主属性"&amp;"-"&amp;$C5&amp;"-"&amp;$D5&amp;"-"&amp;F5,Sheet4!$H:$H,0))&gt;0,1,0)</f>
        <v>1</v>
      </c>
      <c r="M5" t="str">
        <f>IFERROR(IF(INDEX(Sheet4!G:G,MATCH("主属性"&amp;"-"&amp;$C5&amp;"-"&amp;$D5&amp;"-"&amp;G5,Sheet4!$H:$H,0))&gt;0,1,0),"")</f>
        <v/>
      </c>
      <c r="N5" s="6"/>
      <c r="O5" s="6"/>
      <c r="P5" s="6"/>
      <c r="Q5" t="str">
        <f>IFERROR(INDEX(Sheet6!$A:$A,MATCH("_"&amp;$D5&amp;"_"&amp;N5,Sheet6!$F:$F,0)),"")</f>
        <v/>
      </c>
      <c r="R5" t="str">
        <f>IFERROR(INDEX(Sheet6!$A:$A,MATCH("_"&amp;$D5&amp;"_"&amp;O5,Sheet6!$F:$F,0)),"")</f>
        <v/>
      </c>
      <c r="S5" t="str">
        <f>IFERROR(INDEX(Sheet6!$A:$A,MATCH("_"&amp;$D5&amp;"_"&amp;P5,Sheet6!$F:$F,0)),"")</f>
        <v/>
      </c>
      <c r="T5" s="6" t="s">
        <v>41</v>
      </c>
      <c r="U5" s="6" t="s">
        <v>40</v>
      </c>
      <c r="V5" s="6" t="s">
        <v>42</v>
      </c>
      <c r="W5" s="6" t="s">
        <v>41</v>
      </c>
      <c r="X5" s="6" t="s">
        <v>45</v>
      </c>
      <c r="Y5">
        <f>INDEX(Sheet6!$A:$A,MATCH("_"&amp;$D5&amp;"_"&amp;T5,Sheet6!$F:$F,0))</f>
        <v>1102</v>
      </c>
      <c r="Z5">
        <f>INDEX(Sheet6!$A:$A,MATCH("_"&amp;$D5&amp;"_"&amp;U5,Sheet6!$F:$F,0))</f>
        <v>1105</v>
      </c>
      <c r="AA5">
        <f>INDEX(Sheet6!$A:$A,MATCH("_"&amp;$D5&amp;"_"&amp;V5,Sheet6!$F:$F,0))</f>
        <v>1107</v>
      </c>
      <c r="AB5">
        <f>INDEX(Sheet6!$A:$A,MATCH("_"&amp;$D5&amp;"_"&amp;W5,Sheet6!$F:$F,0))</f>
        <v>1102</v>
      </c>
      <c r="AC5">
        <f>INDEX(Sheet6!$A:$A,MATCH("_"&amp;$D5&amp;"_"&amp;X5,Sheet6!$F:$F,0))</f>
        <v>1109</v>
      </c>
      <c r="AD5">
        <f t="shared" si="1"/>
        <v>135</v>
      </c>
      <c r="AE5" t="str">
        <f t="shared" si="2"/>
        <v>135,137</v>
      </c>
      <c r="AF5" t="str">
        <f t="shared" si="3"/>
        <v>135,137</v>
      </c>
      <c r="AG5" t="str">
        <f t="shared" si="4"/>
        <v/>
      </c>
      <c r="AH5" t="str">
        <f t="shared" si="5"/>
        <v/>
      </c>
      <c r="AI5" t="str">
        <f t="shared" si="6"/>
        <v/>
      </c>
      <c r="AJ5">
        <f t="shared" si="7"/>
        <v>1102</v>
      </c>
      <c r="AK5" t="str">
        <f t="shared" si="8"/>
        <v>1102,1105</v>
      </c>
      <c r="AL5" t="str">
        <f t="shared" si="9"/>
        <v>1102,1105,1107</v>
      </c>
      <c r="AM5" t="str">
        <f t="shared" si="10"/>
        <v>1102,1105,1107,1102</v>
      </c>
      <c r="AN5" t="str">
        <f t="shared" si="11"/>
        <v>1102,1105,1107,1102,1109</v>
      </c>
    </row>
    <row r="6" spans="1:40">
      <c r="A6" t="str">
        <f t="shared" si="0"/>
        <v>均衡-0-绿</v>
      </c>
      <c r="B6" s="6" t="s">
        <v>29</v>
      </c>
      <c r="C6">
        <v>0</v>
      </c>
      <c r="D6" s="6" t="s">
        <v>50</v>
      </c>
      <c r="E6" s="6" t="s">
        <v>40</v>
      </c>
      <c r="F6" s="6" t="s">
        <v>41</v>
      </c>
      <c r="G6" s="6"/>
      <c r="H6">
        <f>INDEX(Sheet6!$A:$A,MATCH(IF($C6=0,0,1)&amp;"_"&amp;$D6&amp;"_"&amp;E6,Sheet6!$F:$F,0))</f>
        <v>205</v>
      </c>
      <c r="I6">
        <f>INDEX(Sheet6!$A:$A,MATCH(IF($C6=0,0,1)&amp;"_"&amp;$D6&amp;"_"&amp;F6,Sheet6!$F:$F,0))</f>
        <v>202</v>
      </c>
      <c r="J6" t="str">
        <f>IFERROR(INDEX(Sheet6!$A:$A,MATCH(IF($C6=0,0,1)&amp;"_"&amp;$D6&amp;"_"&amp;G6,Sheet6!$F:$F,0)),"")</f>
        <v/>
      </c>
      <c r="K6">
        <f>IF(INDEX(Sheet4!E:E,MATCH("主属性"&amp;"-"&amp;$C6&amp;"-"&amp;$D6&amp;"-"&amp;E6,Sheet4!$H:$H,0))&gt;0,1,0)</f>
        <v>1</v>
      </c>
      <c r="L6">
        <f>IF(INDEX(Sheet4!F:F,MATCH("主属性"&amp;"-"&amp;$C6&amp;"-"&amp;$D6&amp;"-"&amp;F6,Sheet4!$H:$H,0))&gt;0,1,0)</f>
        <v>1</v>
      </c>
      <c r="M6" t="str">
        <f>IFERROR(IF(INDEX(Sheet4!G:G,MATCH("主属性"&amp;"-"&amp;$C6&amp;"-"&amp;$D6&amp;"-"&amp;G6,Sheet4!$H:$H,0))&gt;0,1,0),"")</f>
        <v/>
      </c>
      <c r="N6" s="6"/>
      <c r="O6" s="6"/>
      <c r="P6" s="6"/>
      <c r="Q6" t="str">
        <f>IFERROR(INDEX(Sheet6!$A:$A,MATCH("_"&amp;$D6&amp;"_"&amp;N6,Sheet6!$F:$F,0)),"")</f>
        <v/>
      </c>
      <c r="R6" t="str">
        <f>IFERROR(INDEX(Sheet6!$A:$A,MATCH("_"&amp;$D6&amp;"_"&amp;O6,Sheet6!$F:$F,0)),"")</f>
        <v/>
      </c>
      <c r="S6" t="str">
        <f>IFERROR(INDEX(Sheet6!$A:$A,MATCH("_"&amp;$D6&amp;"_"&amp;P6,Sheet6!$F:$F,0)),"")</f>
        <v/>
      </c>
      <c r="T6" s="6" t="s">
        <v>41</v>
      </c>
      <c r="U6" s="6" t="s">
        <v>40</v>
      </c>
      <c r="V6" s="6" t="s">
        <v>42</v>
      </c>
      <c r="W6" s="6" t="s">
        <v>41</v>
      </c>
      <c r="X6" s="6" t="s">
        <v>45</v>
      </c>
      <c r="Y6">
        <f>INDEX(Sheet6!$A:$A,MATCH("_"&amp;$D6&amp;"_"&amp;T6,Sheet6!$F:$F,0))</f>
        <v>1202</v>
      </c>
      <c r="Z6">
        <f>INDEX(Sheet6!$A:$A,MATCH("_"&amp;$D6&amp;"_"&amp;U6,Sheet6!$F:$F,0))</f>
        <v>1205</v>
      </c>
      <c r="AA6">
        <f>INDEX(Sheet6!$A:$A,MATCH("_"&amp;$D6&amp;"_"&amp;V6,Sheet6!$F:$F,0))</f>
        <v>1207</v>
      </c>
      <c r="AB6">
        <f>INDEX(Sheet6!$A:$A,MATCH("_"&amp;$D6&amp;"_"&amp;W6,Sheet6!$F:$F,0))</f>
        <v>1202</v>
      </c>
      <c r="AC6">
        <f>INDEX(Sheet6!$A:$A,MATCH("_"&amp;$D6&amp;"_"&amp;X6,Sheet6!$F:$F,0))</f>
        <v>1209</v>
      </c>
      <c r="AD6">
        <f t="shared" si="1"/>
        <v>205</v>
      </c>
      <c r="AE6" t="str">
        <f t="shared" si="2"/>
        <v>205,202</v>
      </c>
      <c r="AF6" t="str">
        <f t="shared" si="3"/>
        <v>205,202</v>
      </c>
      <c r="AG6" t="str">
        <f t="shared" si="4"/>
        <v/>
      </c>
      <c r="AH6" t="str">
        <f t="shared" si="5"/>
        <v/>
      </c>
      <c r="AI6" t="str">
        <f t="shared" si="6"/>
        <v/>
      </c>
      <c r="AJ6">
        <f t="shared" si="7"/>
        <v>1202</v>
      </c>
      <c r="AK6" t="str">
        <f t="shared" si="8"/>
        <v>1202,1205</v>
      </c>
      <c r="AL6" t="str">
        <f t="shared" si="9"/>
        <v>1202,1205,1207</v>
      </c>
      <c r="AM6" t="str">
        <f t="shared" si="10"/>
        <v>1202,1205,1207,1202</v>
      </c>
      <c r="AN6" t="str">
        <f t="shared" si="11"/>
        <v>1202,1205,1207,1202,1209</v>
      </c>
    </row>
    <row r="7" spans="1:40">
      <c r="A7" t="str">
        <f t="shared" si="0"/>
        <v>均衡-1-绿</v>
      </c>
      <c r="B7" s="6" t="s">
        <v>29</v>
      </c>
      <c r="C7">
        <v>1</v>
      </c>
      <c r="D7" s="6" t="s">
        <v>50</v>
      </c>
      <c r="E7" s="6" t="s">
        <v>41</v>
      </c>
      <c r="F7" s="6" t="s">
        <v>42</v>
      </c>
      <c r="G7" s="6"/>
      <c r="H7">
        <f>INDEX(Sheet6!$A:$A,MATCH(IF($C7=0,0,1)&amp;"_"&amp;$D7&amp;"_"&amp;E7,Sheet6!$F:$F,0))</f>
        <v>232</v>
      </c>
      <c r="I7">
        <f>INDEX(Sheet6!$A:$A,MATCH(IF($C7=0,0,1)&amp;"_"&amp;$D7&amp;"_"&amp;F7,Sheet6!$F:$F,0))</f>
        <v>237</v>
      </c>
      <c r="J7" t="str">
        <f>IFERROR(INDEX(Sheet6!$A:$A,MATCH(IF($C7=0,0,1)&amp;"_"&amp;$D7&amp;"_"&amp;G7,Sheet6!$F:$F,0)),"")</f>
        <v/>
      </c>
      <c r="K7">
        <f>IF(INDEX(Sheet4!E:E,MATCH("主属性"&amp;"-"&amp;$C7&amp;"-"&amp;$D7&amp;"-"&amp;E7,Sheet4!$H:$H,0))&gt;0,1,0)</f>
        <v>1</v>
      </c>
      <c r="L7">
        <f>IF(INDEX(Sheet4!F:F,MATCH("主属性"&amp;"-"&amp;$C7&amp;"-"&amp;$D7&amp;"-"&amp;F7,Sheet4!$H:$H,0))&gt;0,1,0)</f>
        <v>1</v>
      </c>
      <c r="M7" t="str">
        <f>IFERROR(IF(INDEX(Sheet4!G:G,MATCH("主属性"&amp;"-"&amp;$C7&amp;"-"&amp;$D7&amp;"-"&amp;G7,Sheet4!$H:$H,0))&gt;0,1,0),"")</f>
        <v/>
      </c>
      <c r="N7" s="6"/>
      <c r="O7" s="6"/>
      <c r="P7" s="6"/>
      <c r="Q7" t="str">
        <f>IFERROR(INDEX(Sheet6!$A:$A,MATCH("_"&amp;$D7&amp;"_"&amp;N7,Sheet6!$F:$F,0)),"")</f>
        <v/>
      </c>
      <c r="R7" t="str">
        <f>IFERROR(INDEX(Sheet6!$A:$A,MATCH("_"&amp;$D7&amp;"_"&amp;O7,Sheet6!$F:$F,0)),"")</f>
        <v/>
      </c>
      <c r="S7" t="str">
        <f>IFERROR(INDEX(Sheet6!$A:$A,MATCH("_"&amp;$D7&amp;"_"&amp;P7,Sheet6!$F:$F,0)),"")</f>
        <v/>
      </c>
      <c r="T7" s="6" t="s">
        <v>42</v>
      </c>
      <c r="U7" s="6" t="s">
        <v>41</v>
      </c>
      <c r="V7" s="6" t="s">
        <v>40</v>
      </c>
      <c r="W7" s="6" t="s">
        <v>42</v>
      </c>
      <c r="X7" s="6" t="s">
        <v>45</v>
      </c>
      <c r="Y7">
        <f>INDEX(Sheet6!$A:$A,MATCH("_"&amp;$D7&amp;"_"&amp;T7,Sheet6!$F:$F,0))</f>
        <v>1207</v>
      </c>
      <c r="Z7">
        <f>INDEX(Sheet6!$A:$A,MATCH("_"&amp;$D7&amp;"_"&amp;U7,Sheet6!$F:$F,0))</f>
        <v>1202</v>
      </c>
      <c r="AA7">
        <f>INDEX(Sheet6!$A:$A,MATCH("_"&amp;$D7&amp;"_"&amp;V7,Sheet6!$F:$F,0))</f>
        <v>1205</v>
      </c>
      <c r="AB7">
        <f>INDEX(Sheet6!$A:$A,MATCH("_"&amp;$D7&amp;"_"&amp;W7,Sheet6!$F:$F,0))</f>
        <v>1207</v>
      </c>
      <c r="AC7">
        <f>INDEX(Sheet6!$A:$A,MATCH("_"&amp;$D7&amp;"_"&amp;X7,Sheet6!$F:$F,0))</f>
        <v>1209</v>
      </c>
      <c r="AD7">
        <f t="shared" si="1"/>
        <v>232</v>
      </c>
      <c r="AE7" t="str">
        <f t="shared" si="2"/>
        <v>232,237</v>
      </c>
      <c r="AF7" t="str">
        <f t="shared" si="3"/>
        <v>232,237</v>
      </c>
      <c r="AG7" t="str">
        <f t="shared" si="4"/>
        <v/>
      </c>
      <c r="AH7" t="str">
        <f t="shared" si="5"/>
        <v/>
      </c>
      <c r="AI7" t="str">
        <f t="shared" si="6"/>
        <v/>
      </c>
      <c r="AJ7">
        <f t="shared" si="7"/>
        <v>1207</v>
      </c>
      <c r="AK7" t="str">
        <f t="shared" si="8"/>
        <v>1207,1202</v>
      </c>
      <c r="AL7" t="str">
        <f t="shared" si="9"/>
        <v>1207,1202,1205</v>
      </c>
      <c r="AM7" t="str">
        <f t="shared" si="10"/>
        <v>1207,1202,1205,1207</v>
      </c>
      <c r="AN7" t="str">
        <f t="shared" si="11"/>
        <v>1207,1202,1205,1207,1209</v>
      </c>
    </row>
    <row r="8" spans="1:40">
      <c r="A8" t="str">
        <f t="shared" si="0"/>
        <v>均衡-2-绿</v>
      </c>
      <c r="B8" s="6" t="s">
        <v>29</v>
      </c>
      <c r="C8">
        <v>2</v>
      </c>
      <c r="D8" s="6" t="s">
        <v>50</v>
      </c>
      <c r="E8" s="6" t="s">
        <v>40</v>
      </c>
      <c r="F8" s="6" t="s">
        <v>45</v>
      </c>
      <c r="G8" s="6"/>
      <c r="H8">
        <f>INDEX(Sheet6!$A:$A,MATCH(IF($C8=0,0,1)&amp;"_"&amp;$D8&amp;"_"&amp;E8,Sheet6!$F:$F,0))</f>
        <v>235</v>
      </c>
      <c r="I8">
        <f>INDEX(Sheet6!$A:$A,MATCH(IF($C8=0,0,1)&amp;"_"&amp;$D8&amp;"_"&amp;F8,Sheet6!$F:$F,0))</f>
        <v>239</v>
      </c>
      <c r="J8" t="str">
        <f>IFERROR(INDEX(Sheet6!$A:$A,MATCH(IF($C8=0,0,1)&amp;"_"&amp;$D8&amp;"_"&amp;G8,Sheet6!$F:$F,0)),"")</f>
        <v/>
      </c>
      <c r="K8">
        <f>IF(INDEX(Sheet4!E:E,MATCH("主属性"&amp;"-"&amp;$C8&amp;"-"&amp;$D8&amp;"-"&amp;E8,Sheet4!$H:$H,0))&gt;0,1,0)</f>
        <v>1</v>
      </c>
      <c r="L8">
        <f>IF(INDEX(Sheet4!F:F,MATCH("主属性"&amp;"-"&amp;$C8&amp;"-"&amp;$D8&amp;"-"&amp;F8,Sheet4!$H:$H,0))&gt;0,1,0)</f>
        <v>1</v>
      </c>
      <c r="M8" t="str">
        <f>IFERROR(IF(INDEX(Sheet4!G:G,MATCH("主属性"&amp;"-"&amp;$C8&amp;"-"&amp;$D8&amp;"-"&amp;G8,Sheet4!$H:$H,0))&gt;0,1,0),"")</f>
        <v/>
      </c>
      <c r="N8" s="6"/>
      <c r="O8" s="6"/>
      <c r="P8" s="6"/>
      <c r="Q8" t="str">
        <f>IFERROR(INDEX(Sheet6!$A:$A,MATCH("_"&amp;$D8&amp;"_"&amp;N8,Sheet6!$F:$F,0)),"")</f>
        <v/>
      </c>
      <c r="R8" t="str">
        <f>IFERROR(INDEX(Sheet6!$A:$A,MATCH("_"&amp;$D8&amp;"_"&amp;O8,Sheet6!$F:$F,0)),"")</f>
        <v/>
      </c>
      <c r="S8" t="str">
        <f>IFERROR(INDEX(Sheet6!$A:$A,MATCH("_"&amp;$D8&amp;"_"&amp;P8,Sheet6!$F:$F,0)),"")</f>
        <v/>
      </c>
      <c r="T8" s="6" t="s">
        <v>40</v>
      </c>
      <c r="U8" s="6" t="s">
        <v>42</v>
      </c>
      <c r="V8" s="6" t="s">
        <v>41</v>
      </c>
      <c r="W8" s="6" t="s">
        <v>40</v>
      </c>
      <c r="X8" s="6" t="s">
        <v>45</v>
      </c>
      <c r="Y8">
        <f>INDEX(Sheet6!$A:$A,MATCH("_"&amp;$D8&amp;"_"&amp;T8,Sheet6!$F:$F,0))</f>
        <v>1205</v>
      </c>
      <c r="Z8">
        <f>INDEX(Sheet6!$A:$A,MATCH("_"&amp;$D8&amp;"_"&amp;U8,Sheet6!$F:$F,0))</f>
        <v>1207</v>
      </c>
      <c r="AA8">
        <f>INDEX(Sheet6!$A:$A,MATCH("_"&amp;$D8&amp;"_"&amp;V8,Sheet6!$F:$F,0))</f>
        <v>1202</v>
      </c>
      <c r="AB8">
        <f>INDEX(Sheet6!$A:$A,MATCH("_"&amp;$D8&amp;"_"&amp;W8,Sheet6!$F:$F,0))</f>
        <v>1205</v>
      </c>
      <c r="AC8">
        <f>INDEX(Sheet6!$A:$A,MATCH("_"&amp;$D8&amp;"_"&amp;X8,Sheet6!$F:$F,0))</f>
        <v>1209</v>
      </c>
      <c r="AD8">
        <f t="shared" si="1"/>
        <v>235</v>
      </c>
      <c r="AE8" t="str">
        <f t="shared" si="2"/>
        <v>235,239</v>
      </c>
      <c r="AF8" t="str">
        <f t="shared" si="3"/>
        <v>235,239</v>
      </c>
      <c r="AG8" t="str">
        <f t="shared" si="4"/>
        <v/>
      </c>
      <c r="AH8" t="str">
        <f t="shared" si="5"/>
        <v/>
      </c>
      <c r="AI8" t="str">
        <f t="shared" si="6"/>
        <v/>
      </c>
      <c r="AJ8">
        <f t="shared" si="7"/>
        <v>1205</v>
      </c>
      <c r="AK8" t="str">
        <f t="shared" si="8"/>
        <v>1205,1207</v>
      </c>
      <c r="AL8" t="str">
        <f t="shared" si="9"/>
        <v>1205,1207,1202</v>
      </c>
      <c r="AM8" t="str">
        <f t="shared" si="10"/>
        <v>1205,1207,1202,1205</v>
      </c>
      <c r="AN8" t="str">
        <f t="shared" si="11"/>
        <v>1205,1207,1202,1205,1209</v>
      </c>
    </row>
    <row r="9" spans="1:40">
      <c r="A9" t="str">
        <f t="shared" si="0"/>
        <v>均衡-3-绿</v>
      </c>
      <c r="B9" s="6" t="s">
        <v>29</v>
      </c>
      <c r="C9">
        <v>3</v>
      </c>
      <c r="D9" s="6" t="s">
        <v>50</v>
      </c>
      <c r="E9" s="6" t="s">
        <v>40</v>
      </c>
      <c r="F9" s="6" t="s">
        <v>42</v>
      </c>
      <c r="G9" s="6"/>
      <c r="H9">
        <f>INDEX(Sheet6!$A:$A,MATCH(IF($C9=0,0,1)&amp;"_"&amp;$D9&amp;"_"&amp;E9,Sheet6!$F:$F,0))</f>
        <v>235</v>
      </c>
      <c r="I9">
        <f>INDEX(Sheet6!$A:$A,MATCH(IF($C9=0,0,1)&amp;"_"&amp;$D9&amp;"_"&amp;F9,Sheet6!$F:$F,0))</f>
        <v>237</v>
      </c>
      <c r="J9" t="str">
        <f>IFERROR(INDEX(Sheet6!$A:$A,MATCH(IF($C9=0,0,1)&amp;"_"&amp;$D9&amp;"_"&amp;G9,Sheet6!$F:$F,0)),"")</f>
        <v/>
      </c>
      <c r="K9">
        <f>IF(INDEX(Sheet4!E:E,MATCH("主属性"&amp;"-"&amp;$C9&amp;"-"&amp;$D9&amp;"-"&amp;E9,Sheet4!$H:$H,0))&gt;0,1,0)</f>
        <v>1</v>
      </c>
      <c r="L9">
        <f>IF(INDEX(Sheet4!F:F,MATCH("主属性"&amp;"-"&amp;$C9&amp;"-"&amp;$D9&amp;"-"&amp;F9,Sheet4!$H:$H,0))&gt;0,1,0)</f>
        <v>1</v>
      </c>
      <c r="M9" t="str">
        <f>IFERROR(IF(INDEX(Sheet4!G:G,MATCH("主属性"&amp;"-"&amp;$C9&amp;"-"&amp;$D9&amp;"-"&amp;G9,Sheet4!$H:$H,0))&gt;0,1,0),"")</f>
        <v/>
      </c>
      <c r="N9" s="6"/>
      <c r="O9" s="6"/>
      <c r="P9" s="6"/>
      <c r="Q9" t="str">
        <f>IFERROR(INDEX(Sheet6!$A:$A,MATCH("_"&amp;$D9&amp;"_"&amp;N9,Sheet6!$F:$F,0)),"")</f>
        <v/>
      </c>
      <c r="R9" t="str">
        <f>IFERROR(INDEX(Sheet6!$A:$A,MATCH("_"&amp;$D9&amp;"_"&amp;O9,Sheet6!$F:$F,0)),"")</f>
        <v/>
      </c>
      <c r="S9" t="str">
        <f>IFERROR(INDEX(Sheet6!$A:$A,MATCH("_"&amp;$D9&amp;"_"&amp;P9,Sheet6!$F:$F,0)),"")</f>
        <v/>
      </c>
      <c r="T9" s="6" t="s">
        <v>41</v>
      </c>
      <c r="U9" s="6" t="s">
        <v>40</v>
      </c>
      <c r="V9" s="6" t="s">
        <v>42</v>
      </c>
      <c r="W9" s="6" t="s">
        <v>41</v>
      </c>
      <c r="X9" s="6" t="s">
        <v>45</v>
      </c>
      <c r="Y9">
        <f>INDEX(Sheet6!$A:$A,MATCH("_"&amp;$D9&amp;"_"&amp;T9,Sheet6!$F:$F,0))</f>
        <v>1202</v>
      </c>
      <c r="Z9">
        <f>INDEX(Sheet6!$A:$A,MATCH("_"&amp;$D9&amp;"_"&amp;U9,Sheet6!$F:$F,0))</f>
        <v>1205</v>
      </c>
      <c r="AA9">
        <f>INDEX(Sheet6!$A:$A,MATCH("_"&amp;$D9&amp;"_"&amp;V9,Sheet6!$F:$F,0))</f>
        <v>1207</v>
      </c>
      <c r="AB9">
        <f>INDEX(Sheet6!$A:$A,MATCH("_"&amp;$D9&amp;"_"&amp;W9,Sheet6!$F:$F,0))</f>
        <v>1202</v>
      </c>
      <c r="AC9">
        <f>INDEX(Sheet6!$A:$A,MATCH("_"&amp;$D9&amp;"_"&amp;X9,Sheet6!$F:$F,0))</f>
        <v>1209</v>
      </c>
      <c r="AD9">
        <f t="shared" si="1"/>
        <v>235</v>
      </c>
      <c r="AE9" t="str">
        <f t="shared" si="2"/>
        <v>235,237</v>
      </c>
      <c r="AF9" t="str">
        <f t="shared" si="3"/>
        <v>235,237</v>
      </c>
      <c r="AG9" t="str">
        <f t="shared" si="4"/>
        <v/>
      </c>
      <c r="AH9" t="str">
        <f t="shared" si="5"/>
        <v/>
      </c>
      <c r="AI9" t="str">
        <f t="shared" si="6"/>
        <v/>
      </c>
      <c r="AJ9">
        <f t="shared" si="7"/>
        <v>1202</v>
      </c>
      <c r="AK9" t="str">
        <f t="shared" si="8"/>
        <v>1202,1205</v>
      </c>
      <c r="AL9" t="str">
        <f t="shared" si="9"/>
        <v>1202,1205,1207</v>
      </c>
      <c r="AM9" t="str">
        <f t="shared" si="10"/>
        <v>1202,1205,1207,1202</v>
      </c>
      <c r="AN9" t="str">
        <f t="shared" si="11"/>
        <v>1202,1205,1207,1202,1209</v>
      </c>
    </row>
    <row r="10" spans="1:40">
      <c r="A10" t="str">
        <f t="shared" si="0"/>
        <v>均衡-0-蓝</v>
      </c>
      <c r="B10" s="6" t="s">
        <v>29</v>
      </c>
      <c r="C10">
        <v>0</v>
      </c>
      <c r="D10" s="6" t="s">
        <v>49</v>
      </c>
      <c r="E10" s="6" t="s">
        <v>40</v>
      </c>
      <c r="F10" s="6" t="s">
        <v>41</v>
      </c>
      <c r="G10" s="6"/>
      <c r="H10">
        <f>INDEX(Sheet6!$A:$A,MATCH(IF($C10=0,0,1)&amp;"_"&amp;$D10&amp;"_"&amp;E10,Sheet6!$F:$F,0))</f>
        <v>305</v>
      </c>
      <c r="I10">
        <f>INDEX(Sheet6!$A:$A,MATCH(IF($C10=0,0,1)&amp;"_"&amp;$D10&amp;"_"&amp;F10,Sheet6!$F:$F,0))</f>
        <v>302</v>
      </c>
      <c r="J10" t="str">
        <f>IFERROR(INDEX(Sheet6!$A:$A,MATCH(IF($C10=0,0,1)&amp;"_"&amp;$D10&amp;"_"&amp;G10,Sheet6!$F:$F,0)),"")</f>
        <v/>
      </c>
      <c r="K10">
        <f>IF(INDEX(Sheet4!E:E,MATCH("主属性"&amp;"-"&amp;$C10&amp;"-"&amp;$D10&amp;"-"&amp;E10,Sheet4!$H:$H,0))&gt;0,1,0)</f>
        <v>1</v>
      </c>
      <c r="L10">
        <f>IF(INDEX(Sheet4!F:F,MATCH("主属性"&amp;"-"&amp;$C10&amp;"-"&amp;$D10&amp;"-"&amp;F10,Sheet4!$H:$H,0))&gt;0,1,0)</f>
        <v>1</v>
      </c>
      <c r="M10" t="str">
        <f>IFERROR(IF(INDEX(Sheet4!G:G,MATCH("主属性"&amp;"-"&amp;$C10&amp;"-"&amp;$D10&amp;"-"&amp;G10,Sheet4!$H:$H,0))&gt;0,1,0),"")</f>
        <v/>
      </c>
      <c r="N10" s="6"/>
      <c r="O10" s="6"/>
      <c r="P10" s="6"/>
      <c r="Q10" t="str">
        <f>IFERROR(INDEX(Sheet6!$A:$A,MATCH("_"&amp;$D10&amp;"_"&amp;N10,Sheet6!$F:$F,0)),"")</f>
        <v/>
      </c>
      <c r="R10" t="str">
        <f>IFERROR(INDEX(Sheet6!$A:$A,MATCH("_"&amp;$D10&amp;"_"&amp;O10,Sheet6!$F:$F,0)),"")</f>
        <v/>
      </c>
      <c r="S10" t="str">
        <f>IFERROR(INDEX(Sheet6!$A:$A,MATCH("_"&amp;$D10&amp;"_"&amp;P10,Sheet6!$F:$F,0)),"")</f>
        <v/>
      </c>
      <c r="T10" s="6" t="s">
        <v>41</v>
      </c>
      <c r="U10" s="6" t="s">
        <v>40</v>
      </c>
      <c r="V10" s="6" t="s">
        <v>42</v>
      </c>
      <c r="W10" s="6" t="s">
        <v>41</v>
      </c>
      <c r="X10" s="6" t="s">
        <v>45</v>
      </c>
      <c r="Y10">
        <f>INDEX(Sheet6!$A:$A,MATCH("_"&amp;$D10&amp;"_"&amp;T10,Sheet6!$F:$F,0))</f>
        <v>1302</v>
      </c>
      <c r="Z10">
        <f>INDEX(Sheet6!$A:$A,MATCH("_"&amp;$D10&amp;"_"&amp;U10,Sheet6!$F:$F,0))</f>
        <v>1305</v>
      </c>
      <c r="AA10">
        <f>INDEX(Sheet6!$A:$A,MATCH("_"&amp;$D10&amp;"_"&amp;V10,Sheet6!$F:$F,0))</f>
        <v>1307</v>
      </c>
      <c r="AB10">
        <f>INDEX(Sheet6!$A:$A,MATCH("_"&amp;$D10&amp;"_"&amp;W10,Sheet6!$F:$F,0))</f>
        <v>1302</v>
      </c>
      <c r="AC10">
        <f>INDEX(Sheet6!$A:$A,MATCH("_"&amp;$D10&amp;"_"&amp;X10,Sheet6!$F:$F,0))</f>
        <v>1309</v>
      </c>
      <c r="AD10">
        <f t="shared" si="1"/>
        <v>305</v>
      </c>
      <c r="AE10" t="str">
        <f t="shared" si="2"/>
        <v>305,302</v>
      </c>
      <c r="AF10" t="str">
        <f t="shared" si="3"/>
        <v>305,302</v>
      </c>
      <c r="AG10" t="str">
        <f t="shared" si="4"/>
        <v/>
      </c>
      <c r="AH10" t="str">
        <f t="shared" si="5"/>
        <v/>
      </c>
      <c r="AI10" t="str">
        <f t="shared" si="6"/>
        <v/>
      </c>
      <c r="AJ10">
        <f t="shared" si="7"/>
        <v>1302</v>
      </c>
      <c r="AK10" t="str">
        <f t="shared" si="8"/>
        <v>1302,1305</v>
      </c>
      <c r="AL10" t="str">
        <f t="shared" si="9"/>
        <v>1302,1305,1307</v>
      </c>
      <c r="AM10" t="str">
        <f t="shared" si="10"/>
        <v>1302,1305,1307,1302</v>
      </c>
      <c r="AN10" t="str">
        <f t="shared" si="11"/>
        <v>1302,1305,1307,1302,1309</v>
      </c>
    </row>
    <row r="11" spans="1:40">
      <c r="A11" t="str">
        <f t="shared" si="0"/>
        <v>均衡-1-蓝</v>
      </c>
      <c r="B11" s="6" t="s">
        <v>29</v>
      </c>
      <c r="C11">
        <v>1</v>
      </c>
      <c r="D11" s="6" t="s">
        <v>49</v>
      </c>
      <c r="E11" s="6" t="s">
        <v>41</v>
      </c>
      <c r="F11" s="6" t="s">
        <v>42</v>
      </c>
      <c r="G11" s="6"/>
      <c r="H11">
        <f>INDEX(Sheet6!$A:$A,MATCH(IF($C11=0,0,1)&amp;"_"&amp;$D11&amp;"_"&amp;E11,Sheet6!$F:$F,0))</f>
        <v>332</v>
      </c>
      <c r="I11">
        <f>INDEX(Sheet6!$A:$A,MATCH(IF($C11=0,0,1)&amp;"_"&amp;$D11&amp;"_"&amp;F11,Sheet6!$F:$F,0))</f>
        <v>337</v>
      </c>
      <c r="J11" t="str">
        <f>IFERROR(INDEX(Sheet6!$A:$A,MATCH(IF($C11=0,0,1)&amp;"_"&amp;$D11&amp;"_"&amp;G11,Sheet6!$F:$F,0)),"")</f>
        <v/>
      </c>
      <c r="K11">
        <f>IF(INDEX(Sheet4!E:E,MATCH("主属性"&amp;"-"&amp;$C11&amp;"-"&amp;$D11&amp;"-"&amp;E11,Sheet4!$H:$H,0))&gt;0,1,0)</f>
        <v>1</v>
      </c>
      <c r="L11">
        <f>IF(INDEX(Sheet4!F:F,MATCH("主属性"&amp;"-"&amp;$C11&amp;"-"&amp;$D11&amp;"-"&amp;F11,Sheet4!$H:$H,0))&gt;0,1,0)</f>
        <v>1</v>
      </c>
      <c r="M11" t="str">
        <f>IFERROR(IF(INDEX(Sheet4!G:G,MATCH("主属性"&amp;"-"&amp;$C11&amp;"-"&amp;$D11&amp;"-"&amp;G11,Sheet4!$H:$H,0))&gt;0,1,0),"")</f>
        <v/>
      </c>
      <c r="N11" s="6"/>
      <c r="O11" s="6"/>
      <c r="P11" s="6"/>
      <c r="Q11" t="str">
        <f>IFERROR(INDEX(Sheet6!$A:$A,MATCH("_"&amp;$D11&amp;"_"&amp;N11,Sheet6!$F:$F,0)),"")</f>
        <v/>
      </c>
      <c r="R11" t="str">
        <f>IFERROR(INDEX(Sheet6!$A:$A,MATCH("_"&amp;$D11&amp;"_"&amp;O11,Sheet6!$F:$F,0)),"")</f>
        <v/>
      </c>
      <c r="S11" t="str">
        <f>IFERROR(INDEX(Sheet6!$A:$A,MATCH("_"&amp;$D11&amp;"_"&amp;P11,Sheet6!$F:$F,0)),"")</f>
        <v/>
      </c>
      <c r="T11" s="6" t="s">
        <v>42</v>
      </c>
      <c r="U11" s="6" t="s">
        <v>41</v>
      </c>
      <c r="V11" s="6" t="s">
        <v>40</v>
      </c>
      <c r="W11" s="6" t="s">
        <v>42</v>
      </c>
      <c r="X11" s="6" t="s">
        <v>45</v>
      </c>
      <c r="Y11">
        <f>INDEX(Sheet6!$A:$A,MATCH("_"&amp;$D11&amp;"_"&amp;T11,Sheet6!$F:$F,0))</f>
        <v>1307</v>
      </c>
      <c r="Z11">
        <f>INDEX(Sheet6!$A:$A,MATCH("_"&amp;$D11&amp;"_"&amp;U11,Sheet6!$F:$F,0))</f>
        <v>1302</v>
      </c>
      <c r="AA11">
        <f>INDEX(Sheet6!$A:$A,MATCH("_"&amp;$D11&amp;"_"&amp;V11,Sheet6!$F:$F,0))</f>
        <v>1305</v>
      </c>
      <c r="AB11">
        <f>INDEX(Sheet6!$A:$A,MATCH("_"&amp;$D11&amp;"_"&amp;W11,Sheet6!$F:$F,0))</f>
        <v>1307</v>
      </c>
      <c r="AC11">
        <f>INDEX(Sheet6!$A:$A,MATCH("_"&amp;$D11&amp;"_"&amp;X11,Sheet6!$F:$F,0))</f>
        <v>1309</v>
      </c>
      <c r="AD11">
        <f t="shared" si="1"/>
        <v>332</v>
      </c>
      <c r="AE11" t="str">
        <f t="shared" si="2"/>
        <v>332,337</v>
      </c>
      <c r="AF11" t="str">
        <f t="shared" si="3"/>
        <v>332,337</v>
      </c>
      <c r="AG11" t="str">
        <f t="shared" si="4"/>
        <v/>
      </c>
      <c r="AH11" t="str">
        <f t="shared" si="5"/>
        <v/>
      </c>
      <c r="AI11" t="str">
        <f t="shared" si="6"/>
        <v/>
      </c>
      <c r="AJ11">
        <f t="shared" si="7"/>
        <v>1307</v>
      </c>
      <c r="AK11" t="str">
        <f t="shared" si="8"/>
        <v>1307,1302</v>
      </c>
      <c r="AL11" t="str">
        <f t="shared" si="9"/>
        <v>1307,1302,1305</v>
      </c>
      <c r="AM11" t="str">
        <f t="shared" si="10"/>
        <v>1307,1302,1305,1307</v>
      </c>
      <c r="AN11" t="str">
        <f t="shared" si="11"/>
        <v>1307,1302,1305,1307,1309</v>
      </c>
    </row>
    <row r="12" spans="1:40">
      <c r="A12" t="str">
        <f t="shared" si="0"/>
        <v>均衡-2-蓝</v>
      </c>
      <c r="B12" s="6" t="s">
        <v>29</v>
      </c>
      <c r="C12">
        <v>2</v>
      </c>
      <c r="D12" s="6" t="s">
        <v>49</v>
      </c>
      <c r="E12" s="6" t="s">
        <v>40</v>
      </c>
      <c r="F12" s="6" t="s">
        <v>45</v>
      </c>
      <c r="G12" s="6"/>
      <c r="H12">
        <f>INDEX(Sheet6!$A:$A,MATCH(IF($C12=0,0,1)&amp;"_"&amp;$D12&amp;"_"&amp;E12,Sheet6!$F:$F,0))</f>
        <v>335</v>
      </c>
      <c r="I12">
        <f>INDEX(Sheet6!$A:$A,MATCH(IF($C12=0,0,1)&amp;"_"&amp;$D12&amp;"_"&amp;F12,Sheet6!$F:$F,0))</f>
        <v>339</v>
      </c>
      <c r="J12" t="str">
        <f>IFERROR(INDEX(Sheet6!$A:$A,MATCH(IF($C12=0,0,1)&amp;"_"&amp;$D12&amp;"_"&amp;G12,Sheet6!$F:$F,0)),"")</f>
        <v/>
      </c>
      <c r="K12">
        <f>IF(INDEX(Sheet4!E:E,MATCH("主属性"&amp;"-"&amp;$C12&amp;"-"&amp;$D12&amp;"-"&amp;E12,Sheet4!$H:$H,0))&gt;0,1,0)</f>
        <v>1</v>
      </c>
      <c r="L12">
        <f>IF(INDEX(Sheet4!F:F,MATCH("主属性"&amp;"-"&amp;$C12&amp;"-"&amp;$D12&amp;"-"&amp;F12,Sheet4!$H:$H,0))&gt;0,1,0)</f>
        <v>1</v>
      </c>
      <c r="M12" t="str">
        <f>IFERROR(IF(INDEX(Sheet4!G:G,MATCH("主属性"&amp;"-"&amp;$C12&amp;"-"&amp;$D12&amp;"-"&amp;G12,Sheet4!$H:$H,0))&gt;0,1,0),"")</f>
        <v/>
      </c>
      <c r="N12" s="6"/>
      <c r="O12" s="6"/>
      <c r="P12" s="6"/>
      <c r="Q12" t="str">
        <f>IFERROR(INDEX(Sheet6!$A:$A,MATCH("_"&amp;$D12&amp;"_"&amp;N12,Sheet6!$F:$F,0)),"")</f>
        <v/>
      </c>
      <c r="R12" t="str">
        <f>IFERROR(INDEX(Sheet6!$A:$A,MATCH("_"&amp;$D12&amp;"_"&amp;O12,Sheet6!$F:$F,0)),"")</f>
        <v/>
      </c>
      <c r="S12" t="str">
        <f>IFERROR(INDEX(Sheet6!$A:$A,MATCH("_"&amp;$D12&amp;"_"&amp;P12,Sheet6!$F:$F,0)),"")</f>
        <v/>
      </c>
      <c r="T12" s="6" t="s">
        <v>40</v>
      </c>
      <c r="U12" s="6" t="s">
        <v>42</v>
      </c>
      <c r="V12" s="6" t="s">
        <v>41</v>
      </c>
      <c r="W12" s="6" t="s">
        <v>40</v>
      </c>
      <c r="X12" s="6" t="s">
        <v>45</v>
      </c>
      <c r="Y12">
        <f>INDEX(Sheet6!$A:$A,MATCH("_"&amp;$D12&amp;"_"&amp;T12,Sheet6!$F:$F,0))</f>
        <v>1305</v>
      </c>
      <c r="Z12">
        <f>INDEX(Sheet6!$A:$A,MATCH("_"&amp;$D12&amp;"_"&amp;U12,Sheet6!$F:$F,0))</f>
        <v>1307</v>
      </c>
      <c r="AA12">
        <f>INDEX(Sheet6!$A:$A,MATCH("_"&amp;$D12&amp;"_"&amp;V12,Sheet6!$F:$F,0))</f>
        <v>1302</v>
      </c>
      <c r="AB12">
        <f>INDEX(Sheet6!$A:$A,MATCH("_"&amp;$D12&amp;"_"&amp;W12,Sheet6!$F:$F,0))</f>
        <v>1305</v>
      </c>
      <c r="AC12">
        <f>INDEX(Sheet6!$A:$A,MATCH("_"&amp;$D12&amp;"_"&amp;X12,Sheet6!$F:$F,0))</f>
        <v>1309</v>
      </c>
      <c r="AD12">
        <f t="shared" si="1"/>
        <v>335</v>
      </c>
      <c r="AE12" t="str">
        <f t="shared" si="2"/>
        <v>335,339</v>
      </c>
      <c r="AF12" t="str">
        <f t="shared" si="3"/>
        <v>335,339</v>
      </c>
      <c r="AG12" t="str">
        <f t="shared" si="4"/>
        <v/>
      </c>
      <c r="AH12" t="str">
        <f t="shared" si="5"/>
        <v/>
      </c>
      <c r="AI12" t="str">
        <f t="shared" si="6"/>
        <v/>
      </c>
      <c r="AJ12">
        <f t="shared" si="7"/>
        <v>1305</v>
      </c>
      <c r="AK12" t="str">
        <f t="shared" si="8"/>
        <v>1305,1307</v>
      </c>
      <c r="AL12" t="str">
        <f t="shared" si="9"/>
        <v>1305,1307,1302</v>
      </c>
      <c r="AM12" t="str">
        <f t="shared" si="10"/>
        <v>1305,1307,1302,1305</v>
      </c>
      <c r="AN12" t="str">
        <f t="shared" si="11"/>
        <v>1305,1307,1302,1305,1309</v>
      </c>
    </row>
    <row r="13" spans="1:40">
      <c r="A13" t="str">
        <f t="shared" si="0"/>
        <v>均衡-3-蓝</v>
      </c>
      <c r="B13" s="6" t="s">
        <v>29</v>
      </c>
      <c r="C13">
        <v>3</v>
      </c>
      <c r="D13" s="6" t="s">
        <v>49</v>
      </c>
      <c r="E13" s="6" t="s">
        <v>40</v>
      </c>
      <c r="F13" s="6" t="s">
        <v>42</v>
      </c>
      <c r="G13" s="6"/>
      <c r="H13">
        <f>INDEX(Sheet6!$A:$A,MATCH(IF($C13=0,0,1)&amp;"_"&amp;$D13&amp;"_"&amp;E13,Sheet6!$F:$F,0))</f>
        <v>335</v>
      </c>
      <c r="I13">
        <f>INDEX(Sheet6!$A:$A,MATCH(IF($C13=0,0,1)&amp;"_"&amp;$D13&amp;"_"&amp;F13,Sheet6!$F:$F,0))</f>
        <v>337</v>
      </c>
      <c r="J13" t="str">
        <f>IFERROR(INDEX(Sheet6!$A:$A,MATCH(IF($C13=0,0,1)&amp;"_"&amp;$D13&amp;"_"&amp;G13,Sheet6!$F:$F,0)),"")</f>
        <v/>
      </c>
      <c r="K13">
        <f>IF(INDEX(Sheet4!E:E,MATCH("主属性"&amp;"-"&amp;$C13&amp;"-"&amp;$D13&amp;"-"&amp;E13,Sheet4!$H:$H,0))&gt;0,1,0)</f>
        <v>1</v>
      </c>
      <c r="L13">
        <f>IF(INDEX(Sheet4!F:F,MATCH("主属性"&amp;"-"&amp;$C13&amp;"-"&amp;$D13&amp;"-"&amp;F13,Sheet4!$H:$H,0))&gt;0,1,0)</f>
        <v>1</v>
      </c>
      <c r="M13" t="str">
        <f>IFERROR(IF(INDEX(Sheet4!G:G,MATCH("主属性"&amp;"-"&amp;$C13&amp;"-"&amp;$D13&amp;"-"&amp;G13,Sheet4!$H:$H,0))&gt;0,1,0),"")</f>
        <v/>
      </c>
      <c r="N13" s="6"/>
      <c r="O13" s="6"/>
      <c r="P13" s="6"/>
      <c r="Q13" t="str">
        <f>IFERROR(INDEX(Sheet6!$A:$A,MATCH("_"&amp;$D13&amp;"_"&amp;N13,Sheet6!$F:$F,0)),"")</f>
        <v/>
      </c>
      <c r="R13" t="str">
        <f>IFERROR(INDEX(Sheet6!$A:$A,MATCH("_"&amp;$D13&amp;"_"&amp;O13,Sheet6!$F:$F,0)),"")</f>
        <v/>
      </c>
      <c r="S13" t="str">
        <f>IFERROR(INDEX(Sheet6!$A:$A,MATCH("_"&amp;$D13&amp;"_"&amp;P13,Sheet6!$F:$F,0)),"")</f>
        <v/>
      </c>
      <c r="T13" s="6" t="s">
        <v>41</v>
      </c>
      <c r="U13" s="6" t="s">
        <v>40</v>
      </c>
      <c r="V13" s="6" t="s">
        <v>42</v>
      </c>
      <c r="W13" s="6" t="s">
        <v>41</v>
      </c>
      <c r="X13" s="6" t="s">
        <v>45</v>
      </c>
      <c r="Y13">
        <f>INDEX(Sheet6!$A:$A,MATCH("_"&amp;$D13&amp;"_"&amp;T13,Sheet6!$F:$F,0))</f>
        <v>1302</v>
      </c>
      <c r="Z13">
        <f>INDEX(Sheet6!$A:$A,MATCH("_"&amp;$D13&amp;"_"&amp;U13,Sheet6!$F:$F,0))</f>
        <v>1305</v>
      </c>
      <c r="AA13">
        <f>INDEX(Sheet6!$A:$A,MATCH("_"&amp;$D13&amp;"_"&amp;V13,Sheet6!$F:$F,0))</f>
        <v>1307</v>
      </c>
      <c r="AB13">
        <f>INDEX(Sheet6!$A:$A,MATCH("_"&amp;$D13&amp;"_"&amp;W13,Sheet6!$F:$F,0))</f>
        <v>1302</v>
      </c>
      <c r="AC13">
        <f>INDEX(Sheet6!$A:$A,MATCH("_"&amp;$D13&amp;"_"&amp;X13,Sheet6!$F:$F,0))</f>
        <v>1309</v>
      </c>
      <c r="AD13">
        <f t="shared" si="1"/>
        <v>335</v>
      </c>
      <c r="AE13" t="str">
        <f t="shared" si="2"/>
        <v>335,337</v>
      </c>
      <c r="AF13" t="str">
        <f t="shared" si="3"/>
        <v>335,337</v>
      </c>
      <c r="AG13" t="str">
        <f t="shared" si="4"/>
        <v/>
      </c>
      <c r="AH13" t="str">
        <f t="shared" si="5"/>
        <v/>
      </c>
      <c r="AI13" t="str">
        <f t="shared" si="6"/>
        <v/>
      </c>
      <c r="AJ13">
        <f t="shared" si="7"/>
        <v>1302</v>
      </c>
      <c r="AK13" t="str">
        <f t="shared" si="8"/>
        <v>1302,1305</v>
      </c>
      <c r="AL13" t="str">
        <f t="shared" si="9"/>
        <v>1302,1305,1307</v>
      </c>
      <c r="AM13" t="str">
        <f t="shared" si="10"/>
        <v>1302,1305,1307,1302</v>
      </c>
      <c r="AN13" t="str">
        <f t="shared" si="11"/>
        <v>1302,1305,1307,1302,1309</v>
      </c>
    </row>
    <row r="14" spans="1:40">
      <c r="A14" t="str">
        <f t="shared" si="0"/>
        <v>均衡-0-紫</v>
      </c>
      <c r="B14" s="6" t="s">
        <v>29</v>
      </c>
      <c r="C14">
        <v>0</v>
      </c>
      <c r="D14" s="6" t="s">
        <v>48</v>
      </c>
      <c r="E14" s="6" t="s">
        <v>40</v>
      </c>
      <c r="F14" s="6" t="s">
        <v>41</v>
      </c>
      <c r="G14" s="6"/>
      <c r="H14">
        <f>INDEX(Sheet6!$A:$A,MATCH(IF($C14=0,0,1)&amp;"_"&amp;$D14&amp;"_"&amp;E14,Sheet6!$F:$F,0))</f>
        <v>405</v>
      </c>
      <c r="I14">
        <f>INDEX(Sheet6!$A:$A,MATCH(IF($C14=0,0,1)&amp;"_"&amp;$D14&amp;"_"&amp;F14,Sheet6!$F:$F,0))</f>
        <v>402</v>
      </c>
      <c r="J14" t="str">
        <f>IFERROR(INDEX(Sheet6!$A:$A,MATCH(IF($C14=0,0,1)&amp;"_"&amp;$D14&amp;"_"&amp;G14,Sheet6!$F:$F,0)),"")</f>
        <v/>
      </c>
      <c r="K14">
        <f>IF(INDEX(Sheet4!E:E,MATCH("主属性"&amp;"-"&amp;$C14&amp;"-"&amp;$D14&amp;"-"&amp;E14,Sheet4!$H:$H,0))&gt;0,1,0)</f>
        <v>1</v>
      </c>
      <c r="L14">
        <f>IF(INDEX(Sheet4!F:F,MATCH("主属性"&amp;"-"&amp;$C14&amp;"-"&amp;$D14&amp;"-"&amp;F14,Sheet4!$H:$H,0))&gt;0,1,0)</f>
        <v>1</v>
      </c>
      <c r="M14" t="str">
        <f>IFERROR(IF(INDEX(Sheet4!G:G,MATCH("主属性"&amp;"-"&amp;$C14&amp;"-"&amp;$D14&amp;"-"&amp;G14,Sheet4!$H:$H,0))&gt;0,1,0),"")</f>
        <v/>
      </c>
      <c r="N14" s="6"/>
      <c r="O14" s="6"/>
      <c r="P14" s="6"/>
      <c r="Q14" t="str">
        <f>IFERROR(INDEX(Sheet6!$A:$A,MATCH("_"&amp;$D14&amp;"_"&amp;N14,Sheet6!$F:$F,0)),"")</f>
        <v/>
      </c>
      <c r="R14" t="str">
        <f>IFERROR(INDEX(Sheet6!$A:$A,MATCH("_"&amp;$D14&amp;"_"&amp;O14,Sheet6!$F:$F,0)),"")</f>
        <v/>
      </c>
      <c r="S14" t="str">
        <f>IFERROR(INDEX(Sheet6!$A:$A,MATCH("_"&amp;$D14&amp;"_"&amp;P14,Sheet6!$F:$F,0)),"")</f>
        <v/>
      </c>
      <c r="T14" s="6" t="s">
        <v>41</v>
      </c>
      <c r="U14" s="6" t="s">
        <v>40</v>
      </c>
      <c r="V14" s="6" t="s">
        <v>42</v>
      </c>
      <c r="W14" s="6" t="s">
        <v>41</v>
      </c>
      <c r="X14" s="6" t="s">
        <v>45</v>
      </c>
      <c r="Y14">
        <f>INDEX(Sheet6!$A:$A,MATCH("_"&amp;$D14&amp;"_"&amp;T14,Sheet6!$F:$F,0))</f>
        <v>1402</v>
      </c>
      <c r="Z14">
        <f>INDEX(Sheet6!$A:$A,MATCH("_"&amp;$D14&amp;"_"&amp;U14,Sheet6!$F:$F,0))</f>
        <v>1405</v>
      </c>
      <c r="AA14">
        <f>INDEX(Sheet6!$A:$A,MATCH("_"&amp;$D14&amp;"_"&amp;V14,Sheet6!$F:$F,0))</f>
        <v>1407</v>
      </c>
      <c r="AB14">
        <f>INDEX(Sheet6!$A:$A,MATCH("_"&amp;$D14&amp;"_"&amp;W14,Sheet6!$F:$F,0))</f>
        <v>1402</v>
      </c>
      <c r="AC14">
        <f>INDEX(Sheet6!$A:$A,MATCH("_"&amp;$D14&amp;"_"&amp;X14,Sheet6!$F:$F,0))</f>
        <v>1409</v>
      </c>
      <c r="AD14">
        <f t="shared" si="1"/>
        <v>405</v>
      </c>
      <c r="AE14" t="str">
        <f t="shared" si="2"/>
        <v>405,402</v>
      </c>
      <c r="AF14" t="str">
        <f t="shared" si="3"/>
        <v>405,402</v>
      </c>
      <c r="AG14" t="str">
        <f t="shared" si="4"/>
        <v/>
      </c>
      <c r="AH14" t="str">
        <f t="shared" si="5"/>
        <v/>
      </c>
      <c r="AI14" t="str">
        <f t="shared" si="6"/>
        <v/>
      </c>
      <c r="AJ14">
        <f t="shared" si="7"/>
        <v>1402</v>
      </c>
      <c r="AK14" t="str">
        <f t="shared" si="8"/>
        <v>1402,1405</v>
      </c>
      <c r="AL14" t="str">
        <f t="shared" si="9"/>
        <v>1402,1405,1407</v>
      </c>
      <c r="AM14" t="str">
        <f t="shared" si="10"/>
        <v>1402,1405,1407,1402</v>
      </c>
      <c r="AN14" t="str">
        <f t="shared" si="11"/>
        <v>1402,1405,1407,1402,1409</v>
      </c>
    </row>
    <row r="15" spans="1:40">
      <c r="A15" t="str">
        <f t="shared" si="0"/>
        <v>均衡-1-紫</v>
      </c>
      <c r="B15" s="6" t="s">
        <v>29</v>
      </c>
      <c r="C15">
        <v>1</v>
      </c>
      <c r="D15" s="6" t="s">
        <v>48</v>
      </c>
      <c r="E15" s="6" t="s">
        <v>41</v>
      </c>
      <c r="F15" s="6" t="s">
        <v>42</v>
      </c>
      <c r="G15" s="6"/>
      <c r="H15">
        <f>INDEX(Sheet6!$A:$A,MATCH(IF($C15=0,0,1)&amp;"_"&amp;$D15&amp;"_"&amp;E15,Sheet6!$F:$F,0))</f>
        <v>432</v>
      </c>
      <c r="I15">
        <f>INDEX(Sheet6!$A:$A,MATCH(IF($C15=0,0,1)&amp;"_"&amp;$D15&amp;"_"&amp;F15,Sheet6!$F:$F,0))</f>
        <v>437</v>
      </c>
      <c r="J15" t="str">
        <f>IFERROR(INDEX(Sheet6!$A:$A,MATCH(IF($C15=0,0,1)&amp;"_"&amp;$D15&amp;"_"&amp;G15,Sheet6!$F:$F,0)),"")</f>
        <v/>
      </c>
      <c r="K15">
        <f>IF(INDEX(Sheet4!E:E,MATCH("主属性"&amp;"-"&amp;$C15&amp;"-"&amp;$D15&amp;"-"&amp;E15,Sheet4!$H:$H,0))&gt;0,1,0)</f>
        <v>1</v>
      </c>
      <c r="L15">
        <f>IF(INDEX(Sheet4!F:F,MATCH("主属性"&amp;"-"&amp;$C15&amp;"-"&amp;$D15&amp;"-"&amp;F15,Sheet4!$H:$H,0))&gt;0,1,0)</f>
        <v>1</v>
      </c>
      <c r="M15" t="str">
        <f>IFERROR(IF(INDEX(Sheet4!G:G,MATCH("主属性"&amp;"-"&amp;$C15&amp;"-"&amp;$D15&amp;"-"&amp;G15,Sheet4!$H:$H,0))&gt;0,1,0),"")</f>
        <v/>
      </c>
      <c r="N15" s="6"/>
      <c r="O15" s="6"/>
      <c r="P15" s="6"/>
      <c r="Q15" t="str">
        <f>IFERROR(INDEX(Sheet6!$A:$A,MATCH("_"&amp;$D15&amp;"_"&amp;N15,Sheet6!$F:$F,0)),"")</f>
        <v/>
      </c>
      <c r="R15" t="str">
        <f>IFERROR(INDEX(Sheet6!$A:$A,MATCH("_"&amp;$D15&amp;"_"&amp;O15,Sheet6!$F:$F,0)),"")</f>
        <v/>
      </c>
      <c r="S15" t="str">
        <f>IFERROR(INDEX(Sheet6!$A:$A,MATCH("_"&amp;$D15&amp;"_"&amp;P15,Sheet6!$F:$F,0)),"")</f>
        <v/>
      </c>
      <c r="T15" s="6" t="s">
        <v>42</v>
      </c>
      <c r="U15" s="6" t="s">
        <v>41</v>
      </c>
      <c r="V15" s="6" t="s">
        <v>40</v>
      </c>
      <c r="W15" s="6" t="s">
        <v>42</v>
      </c>
      <c r="X15" s="6" t="s">
        <v>45</v>
      </c>
      <c r="Y15">
        <f>INDEX(Sheet6!$A:$A,MATCH("_"&amp;$D15&amp;"_"&amp;T15,Sheet6!$F:$F,0))</f>
        <v>1407</v>
      </c>
      <c r="Z15">
        <f>INDEX(Sheet6!$A:$A,MATCH("_"&amp;$D15&amp;"_"&amp;U15,Sheet6!$F:$F,0))</f>
        <v>1402</v>
      </c>
      <c r="AA15">
        <f>INDEX(Sheet6!$A:$A,MATCH("_"&amp;$D15&amp;"_"&amp;V15,Sheet6!$F:$F,0))</f>
        <v>1405</v>
      </c>
      <c r="AB15">
        <f>INDEX(Sheet6!$A:$A,MATCH("_"&amp;$D15&amp;"_"&amp;W15,Sheet6!$F:$F,0))</f>
        <v>1407</v>
      </c>
      <c r="AC15">
        <f>INDEX(Sheet6!$A:$A,MATCH("_"&amp;$D15&amp;"_"&amp;X15,Sheet6!$F:$F,0))</f>
        <v>1409</v>
      </c>
      <c r="AD15">
        <f t="shared" si="1"/>
        <v>432</v>
      </c>
      <c r="AE15" t="str">
        <f t="shared" si="2"/>
        <v>432,437</v>
      </c>
      <c r="AF15" t="str">
        <f t="shared" si="3"/>
        <v>432,437</v>
      </c>
      <c r="AG15" t="str">
        <f t="shared" si="4"/>
        <v/>
      </c>
      <c r="AH15" t="str">
        <f t="shared" si="5"/>
        <v/>
      </c>
      <c r="AI15" t="str">
        <f t="shared" si="6"/>
        <v/>
      </c>
      <c r="AJ15">
        <f t="shared" si="7"/>
        <v>1407</v>
      </c>
      <c r="AK15" t="str">
        <f t="shared" si="8"/>
        <v>1407,1402</v>
      </c>
      <c r="AL15" t="str">
        <f t="shared" si="9"/>
        <v>1407,1402,1405</v>
      </c>
      <c r="AM15" t="str">
        <f t="shared" si="10"/>
        <v>1407,1402,1405,1407</v>
      </c>
      <c r="AN15" t="str">
        <f t="shared" si="11"/>
        <v>1407,1402,1405,1407,1409</v>
      </c>
    </row>
    <row r="16" spans="1:40">
      <c r="A16" t="str">
        <f t="shared" si="0"/>
        <v>均衡-2-紫</v>
      </c>
      <c r="B16" s="6" t="s">
        <v>29</v>
      </c>
      <c r="C16">
        <v>2</v>
      </c>
      <c r="D16" s="6" t="s">
        <v>48</v>
      </c>
      <c r="E16" s="6" t="s">
        <v>40</v>
      </c>
      <c r="F16" s="6" t="s">
        <v>45</v>
      </c>
      <c r="G16" s="6"/>
      <c r="H16">
        <f>INDEX(Sheet6!$A:$A,MATCH(IF($C16=0,0,1)&amp;"_"&amp;$D16&amp;"_"&amp;E16,Sheet6!$F:$F,0))</f>
        <v>435</v>
      </c>
      <c r="I16">
        <f>INDEX(Sheet6!$A:$A,MATCH(IF($C16=0,0,1)&amp;"_"&amp;$D16&amp;"_"&amp;F16,Sheet6!$F:$F,0))</f>
        <v>439</v>
      </c>
      <c r="J16" t="str">
        <f>IFERROR(INDEX(Sheet6!$A:$A,MATCH(IF($C16=0,0,1)&amp;"_"&amp;$D16&amp;"_"&amp;G16,Sheet6!$F:$F,0)),"")</f>
        <v/>
      </c>
      <c r="K16">
        <f>IF(INDEX(Sheet4!E:E,MATCH("主属性"&amp;"-"&amp;$C16&amp;"-"&amp;$D16&amp;"-"&amp;E16,Sheet4!$H:$H,0))&gt;0,1,0)</f>
        <v>1</v>
      </c>
      <c r="L16">
        <f>IF(INDEX(Sheet4!F:F,MATCH("主属性"&amp;"-"&amp;$C16&amp;"-"&amp;$D16&amp;"-"&amp;F16,Sheet4!$H:$H,0))&gt;0,1,0)</f>
        <v>1</v>
      </c>
      <c r="M16" t="str">
        <f>IFERROR(IF(INDEX(Sheet4!G:G,MATCH("主属性"&amp;"-"&amp;$C16&amp;"-"&amp;$D16&amp;"-"&amp;G16,Sheet4!$H:$H,0))&gt;0,1,0),"")</f>
        <v/>
      </c>
      <c r="N16" s="6"/>
      <c r="O16" s="6"/>
      <c r="P16" s="6"/>
      <c r="Q16" t="str">
        <f>IFERROR(INDEX(Sheet6!$A:$A,MATCH("_"&amp;$D16&amp;"_"&amp;N16,Sheet6!$F:$F,0)),"")</f>
        <v/>
      </c>
      <c r="R16" t="str">
        <f>IFERROR(INDEX(Sheet6!$A:$A,MATCH("_"&amp;$D16&amp;"_"&amp;O16,Sheet6!$F:$F,0)),"")</f>
        <v/>
      </c>
      <c r="S16" t="str">
        <f>IFERROR(INDEX(Sheet6!$A:$A,MATCH("_"&amp;$D16&amp;"_"&amp;P16,Sheet6!$F:$F,0)),"")</f>
        <v/>
      </c>
      <c r="T16" s="6" t="s">
        <v>40</v>
      </c>
      <c r="U16" s="6" t="s">
        <v>42</v>
      </c>
      <c r="V16" s="6" t="s">
        <v>41</v>
      </c>
      <c r="W16" s="6" t="s">
        <v>40</v>
      </c>
      <c r="X16" s="6" t="s">
        <v>45</v>
      </c>
      <c r="Y16">
        <f>INDEX(Sheet6!$A:$A,MATCH("_"&amp;$D16&amp;"_"&amp;T16,Sheet6!$F:$F,0))</f>
        <v>1405</v>
      </c>
      <c r="Z16">
        <f>INDEX(Sheet6!$A:$A,MATCH("_"&amp;$D16&amp;"_"&amp;U16,Sheet6!$F:$F,0))</f>
        <v>1407</v>
      </c>
      <c r="AA16">
        <f>INDEX(Sheet6!$A:$A,MATCH("_"&amp;$D16&amp;"_"&amp;V16,Sheet6!$F:$F,0))</f>
        <v>1402</v>
      </c>
      <c r="AB16">
        <f>INDEX(Sheet6!$A:$A,MATCH("_"&amp;$D16&amp;"_"&amp;W16,Sheet6!$F:$F,0))</f>
        <v>1405</v>
      </c>
      <c r="AC16">
        <f>INDEX(Sheet6!$A:$A,MATCH("_"&amp;$D16&amp;"_"&amp;X16,Sheet6!$F:$F,0))</f>
        <v>1409</v>
      </c>
      <c r="AD16">
        <f t="shared" si="1"/>
        <v>435</v>
      </c>
      <c r="AE16" t="str">
        <f t="shared" si="2"/>
        <v>435,439</v>
      </c>
      <c r="AF16" t="str">
        <f t="shared" si="3"/>
        <v>435,439</v>
      </c>
      <c r="AG16" t="str">
        <f t="shared" si="4"/>
        <v/>
      </c>
      <c r="AH16" t="str">
        <f t="shared" si="5"/>
        <v/>
      </c>
      <c r="AI16" t="str">
        <f t="shared" si="6"/>
        <v/>
      </c>
      <c r="AJ16">
        <f t="shared" si="7"/>
        <v>1405</v>
      </c>
      <c r="AK16" t="str">
        <f t="shared" si="8"/>
        <v>1405,1407</v>
      </c>
      <c r="AL16" t="str">
        <f t="shared" si="9"/>
        <v>1405,1407,1402</v>
      </c>
      <c r="AM16" t="str">
        <f t="shared" si="10"/>
        <v>1405,1407,1402,1405</v>
      </c>
      <c r="AN16" t="str">
        <f t="shared" si="11"/>
        <v>1405,1407,1402,1405,1409</v>
      </c>
    </row>
    <row r="17" spans="1:40">
      <c r="A17" t="str">
        <f t="shared" si="0"/>
        <v>均衡-3-紫</v>
      </c>
      <c r="B17" s="6" t="s">
        <v>29</v>
      </c>
      <c r="C17">
        <v>3</v>
      </c>
      <c r="D17" s="6" t="s">
        <v>48</v>
      </c>
      <c r="E17" s="6" t="s">
        <v>40</v>
      </c>
      <c r="F17" s="6" t="s">
        <v>42</v>
      </c>
      <c r="G17" s="6"/>
      <c r="H17">
        <f>INDEX(Sheet6!$A:$A,MATCH(IF($C17=0,0,1)&amp;"_"&amp;$D17&amp;"_"&amp;E17,Sheet6!$F:$F,0))</f>
        <v>435</v>
      </c>
      <c r="I17">
        <f>INDEX(Sheet6!$A:$A,MATCH(IF($C17=0,0,1)&amp;"_"&amp;$D17&amp;"_"&amp;F17,Sheet6!$F:$F,0))</f>
        <v>437</v>
      </c>
      <c r="J17" t="str">
        <f>IFERROR(INDEX(Sheet6!$A:$A,MATCH(IF($C17=0,0,1)&amp;"_"&amp;$D17&amp;"_"&amp;G17,Sheet6!$F:$F,0)),"")</f>
        <v/>
      </c>
      <c r="K17">
        <f>IF(INDEX(Sheet4!E:E,MATCH("主属性"&amp;"-"&amp;$C17&amp;"-"&amp;$D17&amp;"-"&amp;E17,Sheet4!$H:$H,0))&gt;0,1,0)</f>
        <v>1</v>
      </c>
      <c r="L17">
        <f>IF(INDEX(Sheet4!F:F,MATCH("主属性"&amp;"-"&amp;$C17&amp;"-"&amp;$D17&amp;"-"&amp;F17,Sheet4!$H:$H,0))&gt;0,1,0)</f>
        <v>1</v>
      </c>
      <c r="M17" t="str">
        <f>IFERROR(IF(INDEX(Sheet4!G:G,MATCH("主属性"&amp;"-"&amp;$C17&amp;"-"&amp;$D17&amp;"-"&amp;G17,Sheet4!$H:$H,0))&gt;0,1,0),"")</f>
        <v/>
      </c>
      <c r="N17" s="6"/>
      <c r="O17" s="6"/>
      <c r="P17" s="6"/>
      <c r="Q17" t="str">
        <f>IFERROR(INDEX(Sheet6!$A:$A,MATCH("_"&amp;$D17&amp;"_"&amp;N17,Sheet6!$F:$F,0)),"")</f>
        <v/>
      </c>
      <c r="R17" t="str">
        <f>IFERROR(INDEX(Sheet6!$A:$A,MATCH("_"&amp;$D17&amp;"_"&amp;O17,Sheet6!$F:$F,0)),"")</f>
        <v/>
      </c>
      <c r="S17" t="str">
        <f>IFERROR(INDEX(Sheet6!$A:$A,MATCH("_"&amp;$D17&amp;"_"&amp;P17,Sheet6!$F:$F,0)),"")</f>
        <v/>
      </c>
      <c r="T17" s="6" t="s">
        <v>41</v>
      </c>
      <c r="U17" s="6" t="s">
        <v>40</v>
      </c>
      <c r="V17" s="6" t="s">
        <v>42</v>
      </c>
      <c r="W17" s="6" t="s">
        <v>41</v>
      </c>
      <c r="X17" s="6" t="s">
        <v>45</v>
      </c>
      <c r="Y17">
        <f>INDEX(Sheet6!$A:$A,MATCH("_"&amp;$D17&amp;"_"&amp;T17,Sheet6!$F:$F,0))</f>
        <v>1402</v>
      </c>
      <c r="Z17">
        <f>INDEX(Sheet6!$A:$A,MATCH("_"&amp;$D17&amp;"_"&amp;U17,Sheet6!$F:$F,0))</f>
        <v>1405</v>
      </c>
      <c r="AA17">
        <f>INDEX(Sheet6!$A:$A,MATCH("_"&amp;$D17&amp;"_"&amp;V17,Sheet6!$F:$F,0))</f>
        <v>1407</v>
      </c>
      <c r="AB17">
        <f>INDEX(Sheet6!$A:$A,MATCH("_"&amp;$D17&amp;"_"&amp;W17,Sheet6!$F:$F,0))</f>
        <v>1402</v>
      </c>
      <c r="AC17">
        <f>INDEX(Sheet6!$A:$A,MATCH("_"&amp;$D17&amp;"_"&amp;X17,Sheet6!$F:$F,0))</f>
        <v>1409</v>
      </c>
      <c r="AD17">
        <f t="shared" si="1"/>
        <v>435</v>
      </c>
      <c r="AE17" t="str">
        <f t="shared" si="2"/>
        <v>435,437</v>
      </c>
      <c r="AF17" t="str">
        <f t="shared" si="3"/>
        <v>435,437</v>
      </c>
      <c r="AG17" t="str">
        <f t="shared" si="4"/>
        <v/>
      </c>
      <c r="AH17" t="str">
        <f t="shared" si="5"/>
        <v/>
      </c>
      <c r="AI17" t="str">
        <f t="shared" si="6"/>
        <v/>
      </c>
      <c r="AJ17">
        <f t="shared" si="7"/>
        <v>1402</v>
      </c>
      <c r="AK17" t="str">
        <f t="shared" si="8"/>
        <v>1402,1405</v>
      </c>
      <c r="AL17" t="str">
        <f t="shared" si="9"/>
        <v>1402,1405,1407</v>
      </c>
      <c r="AM17" t="str">
        <f t="shared" si="10"/>
        <v>1402,1405,1407,1402</v>
      </c>
      <c r="AN17" t="str">
        <f t="shared" si="11"/>
        <v>1402,1405,1407,1402,1409</v>
      </c>
    </row>
    <row r="18" spans="1:40">
      <c r="A18" t="str">
        <f t="shared" si="0"/>
        <v>均衡-0-橙</v>
      </c>
      <c r="B18" s="6" t="s">
        <v>29</v>
      </c>
      <c r="C18">
        <v>0</v>
      </c>
      <c r="D18" s="6" t="s">
        <v>37</v>
      </c>
      <c r="E18" s="6" t="s">
        <v>40</v>
      </c>
      <c r="F18" s="6" t="s">
        <v>41</v>
      </c>
      <c r="G18" s="6"/>
      <c r="H18">
        <f>INDEX(Sheet6!$A:$A,MATCH(IF($C18=0,0,1)&amp;"_"&amp;$D18&amp;"_"&amp;E18,Sheet6!$F:$F,0))</f>
        <v>505</v>
      </c>
      <c r="I18">
        <f>INDEX(Sheet6!$A:$A,MATCH(IF($C18=0,0,1)&amp;"_"&amp;$D18&amp;"_"&amp;F18,Sheet6!$F:$F,0))</f>
        <v>502</v>
      </c>
      <c r="J18" t="str">
        <f>IFERROR(INDEX(Sheet6!$A:$A,MATCH(IF($C18=0,0,1)&amp;"_"&amp;$D18&amp;"_"&amp;G18,Sheet6!$F:$F,0)),"")</f>
        <v/>
      </c>
      <c r="K18">
        <f>IF(INDEX(Sheet4!E:E,MATCH("主属性"&amp;"-"&amp;$C18&amp;"-"&amp;$D18&amp;"-"&amp;E18,Sheet4!$H:$H,0))&gt;0,1,0)</f>
        <v>1</v>
      </c>
      <c r="L18">
        <f>IF(INDEX(Sheet4!F:F,MATCH("主属性"&amp;"-"&amp;$C18&amp;"-"&amp;$D18&amp;"-"&amp;F18,Sheet4!$H:$H,0))&gt;0,1,0)</f>
        <v>1</v>
      </c>
      <c r="M18" t="str">
        <f>IFERROR(IF(INDEX(Sheet4!G:G,MATCH("主属性"&amp;"-"&amp;$C18&amp;"-"&amp;$D18&amp;"-"&amp;G18,Sheet4!$H:$H,0))&gt;0,1,0),"")</f>
        <v/>
      </c>
      <c r="N18" s="6"/>
      <c r="O18" s="6"/>
      <c r="P18" s="6"/>
      <c r="Q18" t="str">
        <f>IFERROR(INDEX(Sheet6!$A:$A,MATCH("_"&amp;$D18&amp;"_"&amp;N18,Sheet6!$F:$F,0)),"")</f>
        <v/>
      </c>
      <c r="R18" t="str">
        <f>IFERROR(INDEX(Sheet6!$A:$A,MATCH("_"&amp;$D18&amp;"_"&amp;O18,Sheet6!$F:$F,0)),"")</f>
        <v/>
      </c>
      <c r="S18" t="str">
        <f>IFERROR(INDEX(Sheet6!$A:$A,MATCH("_"&amp;$D18&amp;"_"&amp;P18,Sheet6!$F:$F,0)),"")</f>
        <v/>
      </c>
      <c r="T18" s="6" t="s">
        <v>41</v>
      </c>
      <c r="U18" s="6" t="s">
        <v>40</v>
      </c>
      <c r="V18" s="6" t="s">
        <v>42</v>
      </c>
      <c r="W18" s="6" t="s">
        <v>41</v>
      </c>
      <c r="X18" s="6" t="s">
        <v>45</v>
      </c>
      <c r="Y18">
        <f>INDEX(Sheet6!$A:$A,MATCH("_"&amp;$D18&amp;"_"&amp;T18,Sheet6!$F:$F,0))</f>
        <v>1502</v>
      </c>
      <c r="Z18">
        <f>INDEX(Sheet6!$A:$A,MATCH("_"&amp;$D18&amp;"_"&amp;U18,Sheet6!$F:$F,0))</f>
        <v>1505</v>
      </c>
      <c r="AA18">
        <f>INDEX(Sheet6!$A:$A,MATCH("_"&amp;$D18&amp;"_"&amp;V18,Sheet6!$F:$F,0))</f>
        <v>1507</v>
      </c>
      <c r="AB18">
        <f>INDEX(Sheet6!$A:$A,MATCH("_"&amp;$D18&amp;"_"&amp;W18,Sheet6!$F:$F,0))</f>
        <v>1502</v>
      </c>
      <c r="AC18">
        <f>INDEX(Sheet6!$A:$A,MATCH("_"&amp;$D18&amp;"_"&amp;X18,Sheet6!$F:$F,0))</f>
        <v>1509</v>
      </c>
      <c r="AD18">
        <f t="shared" si="1"/>
        <v>505</v>
      </c>
      <c r="AE18" t="str">
        <f t="shared" si="2"/>
        <v>505,502</v>
      </c>
      <c r="AF18" t="str">
        <f t="shared" si="3"/>
        <v>505,502</v>
      </c>
      <c r="AG18" t="str">
        <f t="shared" si="4"/>
        <v/>
      </c>
      <c r="AH18" t="str">
        <f t="shared" si="5"/>
        <v/>
      </c>
      <c r="AI18" t="str">
        <f t="shared" si="6"/>
        <v/>
      </c>
      <c r="AJ18">
        <f t="shared" si="7"/>
        <v>1502</v>
      </c>
      <c r="AK18" t="str">
        <f t="shared" si="8"/>
        <v>1502,1505</v>
      </c>
      <c r="AL18" t="str">
        <f t="shared" si="9"/>
        <v>1502,1505,1507</v>
      </c>
      <c r="AM18" t="str">
        <f t="shared" si="10"/>
        <v>1502,1505,1507,1502</v>
      </c>
      <c r="AN18" t="str">
        <f t="shared" si="11"/>
        <v>1502,1505,1507,1502,1509</v>
      </c>
    </row>
    <row r="19" spans="1:40">
      <c r="A19" t="str">
        <f t="shared" si="0"/>
        <v>均衡-1-橙</v>
      </c>
      <c r="B19" s="6" t="s">
        <v>29</v>
      </c>
      <c r="C19">
        <v>1</v>
      </c>
      <c r="D19" s="6" t="s">
        <v>37</v>
      </c>
      <c r="E19" s="6" t="s">
        <v>41</v>
      </c>
      <c r="F19" s="6" t="s">
        <v>42</v>
      </c>
      <c r="G19" s="6"/>
      <c r="H19">
        <f>INDEX(Sheet6!$A:$A,MATCH(IF($C19=0,0,1)&amp;"_"&amp;$D19&amp;"_"&amp;E19,Sheet6!$F:$F,0))</f>
        <v>532</v>
      </c>
      <c r="I19">
        <f>INDEX(Sheet6!$A:$A,MATCH(IF($C19=0,0,1)&amp;"_"&amp;$D19&amp;"_"&amp;F19,Sheet6!$F:$F,0))</f>
        <v>537</v>
      </c>
      <c r="J19" t="str">
        <f>IFERROR(INDEX(Sheet6!$A:$A,MATCH(IF($C19=0,0,1)&amp;"_"&amp;$D19&amp;"_"&amp;G19,Sheet6!$F:$F,0)),"")</f>
        <v/>
      </c>
      <c r="K19">
        <f>IF(INDEX(Sheet4!E:E,MATCH("主属性"&amp;"-"&amp;$C19&amp;"-"&amp;$D19&amp;"-"&amp;E19,Sheet4!$H:$H,0))&gt;0,1,0)</f>
        <v>1</v>
      </c>
      <c r="L19">
        <f>IF(INDEX(Sheet4!F:F,MATCH("主属性"&amp;"-"&amp;$C19&amp;"-"&amp;$D19&amp;"-"&amp;F19,Sheet4!$H:$H,0))&gt;0,1,0)</f>
        <v>1</v>
      </c>
      <c r="M19" t="str">
        <f>IFERROR(IF(INDEX(Sheet4!G:G,MATCH("主属性"&amp;"-"&amp;$C19&amp;"-"&amp;$D19&amp;"-"&amp;G19,Sheet4!$H:$H,0))&gt;0,1,0),"")</f>
        <v/>
      </c>
      <c r="N19" s="6"/>
      <c r="O19" s="6"/>
      <c r="P19" s="6"/>
      <c r="Q19" t="str">
        <f>IFERROR(INDEX(Sheet6!$A:$A,MATCH("_"&amp;$D19&amp;"_"&amp;N19,Sheet6!$F:$F,0)),"")</f>
        <v/>
      </c>
      <c r="R19" t="str">
        <f>IFERROR(INDEX(Sheet6!$A:$A,MATCH("_"&amp;$D19&amp;"_"&amp;O19,Sheet6!$F:$F,0)),"")</f>
        <v/>
      </c>
      <c r="S19" t="str">
        <f>IFERROR(INDEX(Sheet6!$A:$A,MATCH("_"&amp;$D19&amp;"_"&amp;P19,Sheet6!$F:$F,0)),"")</f>
        <v/>
      </c>
      <c r="T19" s="6" t="s">
        <v>42</v>
      </c>
      <c r="U19" s="6" t="s">
        <v>41</v>
      </c>
      <c r="V19" s="6" t="s">
        <v>40</v>
      </c>
      <c r="W19" s="6" t="s">
        <v>42</v>
      </c>
      <c r="X19" s="6" t="s">
        <v>45</v>
      </c>
      <c r="Y19">
        <f>INDEX(Sheet6!$A:$A,MATCH("_"&amp;$D19&amp;"_"&amp;T19,Sheet6!$F:$F,0))</f>
        <v>1507</v>
      </c>
      <c r="Z19">
        <f>INDEX(Sheet6!$A:$A,MATCH("_"&amp;$D19&amp;"_"&amp;U19,Sheet6!$F:$F,0))</f>
        <v>1502</v>
      </c>
      <c r="AA19">
        <f>INDEX(Sheet6!$A:$A,MATCH("_"&amp;$D19&amp;"_"&amp;V19,Sheet6!$F:$F,0))</f>
        <v>1505</v>
      </c>
      <c r="AB19">
        <f>INDEX(Sheet6!$A:$A,MATCH("_"&amp;$D19&amp;"_"&amp;W19,Sheet6!$F:$F,0))</f>
        <v>1507</v>
      </c>
      <c r="AC19">
        <f>INDEX(Sheet6!$A:$A,MATCH("_"&amp;$D19&amp;"_"&amp;X19,Sheet6!$F:$F,0))</f>
        <v>1509</v>
      </c>
      <c r="AD19">
        <f t="shared" si="1"/>
        <v>532</v>
      </c>
      <c r="AE19" t="str">
        <f t="shared" si="2"/>
        <v>532,537</v>
      </c>
      <c r="AF19" t="str">
        <f t="shared" si="3"/>
        <v>532,537</v>
      </c>
      <c r="AG19" t="str">
        <f t="shared" si="4"/>
        <v/>
      </c>
      <c r="AH19" t="str">
        <f t="shared" si="5"/>
        <v/>
      </c>
      <c r="AI19" t="str">
        <f t="shared" si="6"/>
        <v/>
      </c>
      <c r="AJ19">
        <f t="shared" si="7"/>
        <v>1507</v>
      </c>
      <c r="AK19" t="str">
        <f t="shared" si="8"/>
        <v>1507,1502</v>
      </c>
      <c r="AL19" t="str">
        <f t="shared" si="9"/>
        <v>1507,1502,1505</v>
      </c>
      <c r="AM19" t="str">
        <f t="shared" si="10"/>
        <v>1507,1502,1505,1507</v>
      </c>
      <c r="AN19" t="str">
        <f t="shared" si="11"/>
        <v>1507,1502,1505,1507,1509</v>
      </c>
    </row>
    <row r="20" spans="1:40">
      <c r="A20" t="str">
        <f t="shared" si="0"/>
        <v>均衡-2-橙</v>
      </c>
      <c r="B20" s="6" t="s">
        <v>29</v>
      </c>
      <c r="C20">
        <v>2</v>
      </c>
      <c r="D20" s="6" t="s">
        <v>37</v>
      </c>
      <c r="E20" s="6" t="s">
        <v>40</v>
      </c>
      <c r="F20" s="6" t="s">
        <v>45</v>
      </c>
      <c r="G20" s="6"/>
      <c r="H20">
        <f>INDEX(Sheet6!$A:$A,MATCH(IF($C20=0,0,1)&amp;"_"&amp;$D20&amp;"_"&amp;E20,Sheet6!$F:$F,0))</f>
        <v>535</v>
      </c>
      <c r="I20">
        <f>INDEX(Sheet6!$A:$A,MATCH(IF($C20=0,0,1)&amp;"_"&amp;$D20&amp;"_"&amp;F20,Sheet6!$F:$F,0))</f>
        <v>539</v>
      </c>
      <c r="J20" t="str">
        <f>IFERROR(INDEX(Sheet6!$A:$A,MATCH(IF($C20=0,0,1)&amp;"_"&amp;$D20&amp;"_"&amp;G20,Sheet6!$F:$F,0)),"")</f>
        <v/>
      </c>
      <c r="K20">
        <f>IF(INDEX(Sheet4!E:E,MATCH("主属性"&amp;"-"&amp;$C20&amp;"-"&amp;$D20&amp;"-"&amp;E20,Sheet4!$H:$H,0))&gt;0,1,0)</f>
        <v>1</v>
      </c>
      <c r="L20">
        <f>IF(INDEX(Sheet4!F:F,MATCH("主属性"&amp;"-"&amp;$C20&amp;"-"&amp;$D20&amp;"-"&amp;F20,Sheet4!$H:$H,0))&gt;0,1,0)</f>
        <v>1</v>
      </c>
      <c r="M20" t="str">
        <f>IFERROR(IF(INDEX(Sheet4!G:G,MATCH("主属性"&amp;"-"&amp;$C20&amp;"-"&amp;$D20&amp;"-"&amp;G20,Sheet4!$H:$H,0))&gt;0,1,0),"")</f>
        <v/>
      </c>
      <c r="N20" s="6"/>
      <c r="O20" s="6"/>
      <c r="P20" s="6"/>
      <c r="Q20" t="str">
        <f>IFERROR(INDEX(Sheet6!$A:$A,MATCH("_"&amp;$D20&amp;"_"&amp;N20,Sheet6!$F:$F,0)),"")</f>
        <v/>
      </c>
      <c r="R20" t="str">
        <f>IFERROR(INDEX(Sheet6!$A:$A,MATCH("_"&amp;$D20&amp;"_"&amp;O20,Sheet6!$F:$F,0)),"")</f>
        <v/>
      </c>
      <c r="S20" t="str">
        <f>IFERROR(INDEX(Sheet6!$A:$A,MATCH("_"&amp;$D20&amp;"_"&amp;P20,Sheet6!$F:$F,0)),"")</f>
        <v/>
      </c>
      <c r="T20" s="6" t="s">
        <v>40</v>
      </c>
      <c r="U20" s="6" t="s">
        <v>42</v>
      </c>
      <c r="V20" s="6" t="s">
        <v>41</v>
      </c>
      <c r="W20" s="6" t="s">
        <v>40</v>
      </c>
      <c r="X20" s="6" t="s">
        <v>45</v>
      </c>
      <c r="Y20">
        <f>INDEX(Sheet6!$A:$A,MATCH("_"&amp;$D20&amp;"_"&amp;T20,Sheet6!$F:$F,0))</f>
        <v>1505</v>
      </c>
      <c r="Z20">
        <f>INDEX(Sheet6!$A:$A,MATCH("_"&amp;$D20&amp;"_"&amp;U20,Sheet6!$F:$F,0))</f>
        <v>1507</v>
      </c>
      <c r="AA20">
        <f>INDEX(Sheet6!$A:$A,MATCH("_"&amp;$D20&amp;"_"&amp;V20,Sheet6!$F:$F,0))</f>
        <v>1502</v>
      </c>
      <c r="AB20">
        <f>INDEX(Sheet6!$A:$A,MATCH("_"&amp;$D20&amp;"_"&amp;W20,Sheet6!$F:$F,0))</f>
        <v>1505</v>
      </c>
      <c r="AC20">
        <f>INDEX(Sheet6!$A:$A,MATCH("_"&amp;$D20&amp;"_"&amp;X20,Sheet6!$F:$F,0))</f>
        <v>1509</v>
      </c>
      <c r="AD20">
        <f t="shared" si="1"/>
        <v>535</v>
      </c>
      <c r="AE20" t="str">
        <f t="shared" si="2"/>
        <v>535,539</v>
      </c>
      <c r="AF20" t="str">
        <f t="shared" si="3"/>
        <v>535,539</v>
      </c>
      <c r="AG20" t="str">
        <f t="shared" si="4"/>
        <v/>
      </c>
      <c r="AH20" t="str">
        <f t="shared" si="5"/>
        <v/>
      </c>
      <c r="AI20" t="str">
        <f t="shared" si="6"/>
        <v/>
      </c>
      <c r="AJ20">
        <f t="shared" si="7"/>
        <v>1505</v>
      </c>
      <c r="AK20" t="str">
        <f t="shared" si="8"/>
        <v>1505,1507</v>
      </c>
      <c r="AL20" t="str">
        <f t="shared" si="9"/>
        <v>1505,1507,1502</v>
      </c>
      <c r="AM20" t="str">
        <f t="shared" si="10"/>
        <v>1505,1507,1502,1505</v>
      </c>
      <c r="AN20" t="str">
        <f t="shared" si="11"/>
        <v>1505,1507,1502,1505,1509</v>
      </c>
    </row>
    <row r="21" spans="1:40">
      <c r="A21" t="str">
        <f t="shared" si="0"/>
        <v>均衡-3-橙</v>
      </c>
      <c r="B21" s="6" t="s">
        <v>29</v>
      </c>
      <c r="C21">
        <v>3</v>
      </c>
      <c r="D21" s="6" t="s">
        <v>37</v>
      </c>
      <c r="E21" s="6" t="s">
        <v>40</v>
      </c>
      <c r="F21" s="6" t="s">
        <v>42</v>
      </c>
      <c r="G21" s="6"/>
      <c r="H21">
        <f>INDEX(Sheet6!$A:$A,MATCH(IF($C21=0,0,1)&amp;"_"&amp;$D21&amp;"_"&amp;E21,Sheet6!$F:$F,0))</f>
        <v>535</v>
      </c>
      <c r="I21">
        <f>INDEX(Sheet6!$A:$A,MATCH(IF($C21=0,0,1)&amp;"_"&amp;$D21&amp;"_"&amp;F21,Sheet6!$F:$F,0))</f>
        <v>537</v>
      </c>
      <c r="J21" t="str">
        <f>IFERROR(INDEX(Sheet6!$A:$A,MATCH(IF($C21=0,0,1)&amp;"_"&amp;$D21&amp;"_"&amp;G21,Sheet6!$F:$F,0)),"")</f>
        <v/>
      </c>
      <c r="K21">
        <f>IF(INDEX(Sheet4!E:E,MATCH("主属性"&amp;"-"&amp;$C21&amp;"-"&amp;$D21&amp;"-"&amp;E21,Sheet4!$H:$H,0))&gt;0,1,0)</f>
        <v>1</v>
      </c>
      <c r="L21">
        <f>IF(INDEX(Sheet4!F:F,MATCH("主属性"&amp;"-"&amp;$C21&amp;"-"&amp;$D21&amp;"-"&amp;F21,Sheet4!$H:$H,0))&gt;0,1,0)</f>
        <v>1</v>
      </c>
      <c r="M21" t="str">
        <f>IFERROR(IF(INDEX(Sheet4!G:G,MATCH("主属性"&amp;"-"&amp;$C21&amp;"-"&amp;$D21&amp;"-"&amp;G21,Sheet4!$H:$H,0))&gt;0,1,0),"")</f>
        <v/>
      </c>
      <c r="N21" s="6"/>
      <c r="O21" s="6"/>
      <c r="P21" s="6"/>
      <c r="Q21" t="str">
        <f>IFERROR(INDEX(Sheet6!$A:$A,MATCH("_"&amp;$D21&amp;"_"&amp;N21,Sheet6!$F:$F,0)),"")</f>
        <v/>
      </c>
      <c r="R21" t="str">
        <f>IFERROR(INDEX(Sheet6!$A:$A,MATCH("_"&amp;$D21&amp;"_"&amp;O21,Sheet6!$F:$F,0)),"")</f>
        <v/>
      </c>
      <c r="S21" t="str">
        <f>IFERROR(INDEX(Sheet6!$A:$A,MATCH("_"&amp;$D21&amp;"_"&amp;P21,Sheet6!$F:$F,0)),"")</f>
        <v/>
      </c>
      <c r="T21" s="6" t="s">
        <v>41</v>
      </c>
      <c r="U21" s="6" t="s">
        <v>40</v>
      </c>
      <c r="V21" s="6" t="s">
        <v>42</v>
      </c>
      <c r="W21" s="6" t="s">
        <v>41</v>
      </c>
      <c r="X21" s="6" t="s">
        <v>45</v>
      </c>
      <c r="Y21">
        <f>INDEX(Sheet6!$A:$A,MATCH("_"&amp;$D21&amp;"_"&amp;T21,Sheet6!$F:$F,0))</f>
        <v>1502</v>
      </c>
      <c r="Z21">
        <f>INDEX(Sheet6!$A:$A,MATCH("_"&amp;$D21&amp;"_"&amp;U21,Sheet6!$F:$F,0))</f>
        <v>1505</v>
      </c>
      <c r="AA21">
        <f>INDEX(Sheet6!$A:$A,MATCH("_"&amp;$D21&amp;"_"&amp;V21,Sheet6!$F:$F,0))</f>
        <v>1507</v>
      </c>
      <c r="AB21">
        <f>INDEX(Sheet6!$A:$A,MATCH("_"&amp;$D21&amp;"_"&amp;W21,Sheet6!$F:$F,0))</f>
        <v>1502</v>
      </c>
      <c r="AC21">
        <f>INDEX(Sheet6!$A:$A,MATCH("_"&amp;$D21&amp;"_"&amp;X21,Sheet6!$F:$F,0))</f>
        <v>1509</v>
      </c>
      <c r="AD21">
        <f t="shared" si="1"/>
        <v>535</v>
      </c>
      <c r="AE21" t="str">
        <f t="shared" si="2"/>
        <v>535,537</v>
      </c>
      <c r="AF21" t="str">
        <f t="shared" si="3"/>
        <v>535,537</v>
      </c>
      <c r="AG21" t="str">
        <f t="shared" si="4"/>
        <v/>
      </c>
      <c r="AH21" t="str">
        <f t="shared" si="5"/>
        <v/>
      </c>
      <c r="AI21" t="str">
        <f t="shared" si="6"/>
        <v/>
      </c>
      <c r="AJ21">
        <f t="shared" si="7"/>
        <v>1502</v>
      </c>
      <c r="AK21" t="str">
        <f t="shared" si="8"/>
        <v>1502,1505</v>
      </c>
      <c r="AL21" t="str">
        <f t="shared" si="9"/>
        <v>1502,1505,1507</v>
      </c>
      <c r="AM21" t="str">
        <f t="shared" si="10"/>
        <v>1502,1505,1507,1502</v>
      </c>
      <c r="AN21" t="str">
        <f t="shared" si="11"/>
        <v>1502,1505,1507,1502,1509</v>
      </c>
    </row>
  </sheetData>
  <phoneticPr fontId="3" type="noConversion"/>
  <conditionalFormatting sqref="K2:M2 K3:L5 M3:M21">
    <cfRule type="cellIs" dxfId="4" priority="5" operator="equal">
      <formula>0</formula>
    </cfRule>
  </conditionalFormatting>
  <conditionalFormatting sqref="K6:L9">
    <cfRule type="cellIs" dxfId="3" priority="4" operator="equal">
      <formula>0</formula>
    </cfRule>
  </conditionalFormatting>
  <conditionalFormatting sqref="K10:L13">
    <cfRule type="cellIs" dxfId="2" priority="3" operator="equal">
      <formula>0</formula>
    </cfRule>
  </conditionalFormatting>
  <conditionalFormatting sqref="K14:L17">
    <cfRule type="cellIs" dxfId="1" priority="2" operator="equal">
      <formula>0</formula>
    </cfRule>
  </conditionalFormatting>
  <conditionalFormatting sqref="K18:L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5"/>
  <sheetViews>
    <sheetView topLeftCell="A7" workbookViewId="0">
      <selection activeCell="F129" sqref="F129"/>
    </sheetView>
  </sheetViews>
  <sheetFormatPr defaultRowHeight="13.5"/>
  <sheetData>
    <row r="1" spans="1:18">
      <c r="A1">
        <v>501</v>
      </c>
      <c r="B1" s="7">
        <v>0</v>
      </c>
      <c r="C1" s="7" t="s">
        <v>37</v>
      </c>
      <c r="D1">
        <v>9</v>
      </c>
      <c r="E1" t="str">
        <f t="shared" ref="E1:E32" si="0">VLOOKUP(D1,K:L,2,0)</f>
        <v>攻击加成</v>
      </c>
      <c r="F1" t="str">
        <f t="shared" ref="F1:F32" si="1">B1&amp;"_"&amp;C1&amp;"_"&amp;E1</f>
        <v>0_橙_攻击加成</v>
      </c>
      <c r="K1">
        <v>1</v>
      </c>
      <c r="N1">
        <v>1</v>
      </c>
      <c r="O1" s="6" t="s">
        <v>51</v>
      </c>
      <c r="Q1">
        <v>1</v>
      </c>
      <c r="R1" s="6" t="s">
        <v>29</v>
      </c>
    </row>
    <row r="2" spans="1:18">
      <c r="A2">
        <v>401</v>
      </c>
      <c r="B2" s="7">
        <v>0</v>
      </c>
      <c r="C2" s="7" t="s">
        <v>48</v>
      </c>
      <c r="D2">
        <v>9</v>
      </c>
      <c r="E2" t="str">
        <f t="shared" si="0"/>
        <v>攻击加成</v>
      </c>
      <c r="F2" t="str">
        <f t="shared" si="1"/>
        <v>0_紫_攻击加成</v>
      </c>
      <c r="K2">
        <v>2</v>
      </c>
      <c r="N2">
        <v>2</v>
      </c>
      <c r="O2" s="6" t="s">
        <v>50</v>
      </c>
      <c r="Q2">
        <v>2</v>
      </c>
    </row>
    <row r="3" spans="1:18">
      <c r="A3">
        <v>301</v>
      </c>
      <c r="B3" s="7">
        <v>0</v>
      </c>
      <c r="C3" s="7" t="s">
        <v>49</v>
      </c>
      <c r="D3">
        <v>9</v>
      </c>
      <c r="E3" t="str">
        <f t="shared" si="0"/>
        <v>攻击加成</v>
      </c>
      <c r="F3" t="str">
        <f t="shared" si="1"/>
        <v>0_蓝_攻击加成</v>
      </c>
      <c r="K3">
        <v>3</v>
      </c>
      <c r="N3">
        <v>3</v>
      </c>
      <c r="O3" s="6" t="s">
        <v>49</v>
      </c>
      <c r="Q3">
        <v>3</v>
      </c>
    </row>
    <row r="4" spans="1:18">
      <c r="A4">
        <v>201</v>
      </c>
      <c r="B4" s="7">
        <v>0</v>
      </c>
      <c r="C4" s="7" t="s">
        <v>50</v>
      </c>
      <c r="D4">
        <v>9</v>
      </c>
      <c r="E4" t="str">
        <f t="shared" si="0"/>
        <v>攻击加成</v>
      </c>
      <c r="F4" t="str">
        <f t="shared" si="1"/>
        <v>0_绿_攻击加成</v>
      </c>
      <c r="K4">
        <v>4</v>
      </c>
      <c r="L4" t="s">
        <v>36</v>
      </c>
      <c r="N4">
        <v>4</v>
      </c>
      <c r="O4" s="6" t="s">
        <v>48</v>
      </c>
      <c r="Q4">
        <v>4</v>
      </c>
    </row>
    <row r="5" spans="1:18">
      <c r="A5">
        <v>101</v>
      </c>
      <c r="B5" s="7">
        <v>0</v>
      </c>
      <c r="C5" s="7" t="s">
        <v>51</v>
      </c>
      <c r="D5">
        <v>9</v>
      </c>
      <c r="E5" t="str">
        <f t="shared" si="0"/>
        <v>攻击加成</v>
      </c>
      <c r="F5" t="str">
        <f t="shared" si="1"/>
        <v>0_白_攻击加成</v>
      </c>
      <c r="K5">
        <v>5</v>
      </c>
      <c r="L5" t="s">
        <v>40</v>
      </c>
      <c r="N5">
        <v>5</v>
      </c>
      <c r="O5" s="6" t="s">
        <v>37</v>
      </c>
      <c r="Q5">
        <v>5</v>
      </c>
    </row>
    <row r="6" spans="1:18">
      <c r="A6">
        <v>502</v>
      </c>
      <c r="B6" s="7">
        <v>0</v>
      </c>
      <c r="C6" s="7" t="str">
        <f t="shared" ref="C6:C37" si="2">C1</f>
        <v>橙</v>
      </c>
      <c r="D6">
        <v>10</v>
      </c>
      <c r="E6" t="str">
        <f t="shared" si="0"/>
        <v>攻击</v>
      </c>
      <c r="F6" t="str">
        <f t="shared" si="1"/>
        <v>0_橙_攻击</v>
      </c>
      <c r="K6">
        <v>6</v>
      </c>
      <c r="L6">
        <v>0</v>
      </c>
      <c r="Q6">
        <v>6</v>
      </c>
    </row>
    <row r="7" spans="1:18">
      <c r="A7">
        <v>402</v>
      </c>
      <c r="B7" s="7">
        <v>0</v>
      </c>
      <c r="C7" s="7" t="str">
        <f t="shared" si="2"/>
        <v>紫</v>
      </c>
      <c r="D7">
        <v>10</v>
      </c>
      <c r="E7" t="str">
        <f t="shared" si="0"/>
        <v>攻击</v>
      </c>
      <c r="F7" t="str">
        <f t="shared" si="1"/>
        <v>0_紫_攻击</v>
      </c>
      <c r="K7">
        <v>7</v>
      </c>
      <c r="L7">
        <v>0</v>
      </c>
      <c r="Q7">
        <v>7</v>
      </c>
    </row>
    <row r="8" spans="1:18">
      <c r="A8">
        <v>302</v>
      </c>
      <c r="B8" s="7">
        <v>0</v>
      </c>
      <c r="C8" s="7" t="str">
        <f t="shared" si="2"/>
        <v>蓝</v>
      </c>
      <c r="D8">
        <v>10</v>
      </c>
      <c r="E8" t="str">
        <f t="shared" si="0"/>
        <v>攻击</v>
      </c>
      <c r="F8" t="str">
        <f t="shared" si="1"/>
        <v>0_蓝_攻击</v>
      </c>
      <c r="K8">
        <v>8</v>
      </c>
      <c r="L8">
        <v>0</v>
      </c>
      <c r="Q8">
        <v>8</v>
      </c>
    </row>
    <row r="9" spans="1:18">
      <c r="A9">
        <v>202</v>
      </c>
      <c r="B9" s="7">
        <v>0</v>
      </c>
      <c r="C9" s="7" t="str">
        <f t="shared" si="2"/>
        <v>绿</v>
      </c>
      <c r="D9">
        <v>10</v>
      </c>
      <c r="E9" t="str">
        <f t="shared" si="0"/>
        <v>攻击</v>
      </c>
      <c r="F9" t="str">
        <f t="shared" si="1"/>
        <v>0_绿_攻击</v>
      </c>
      <c r="K9">
        <v>9</v>
      </c>
      <c r="L9" t="s">
        <v>38</v>
      </c>
      <c r="Q9">
        <v>9</v>
      </c>
    </row>
    <row r="10" spans="1:18">
      <c r="A10">
        <v>102</v>
      </c>
      <c r="B10" s="7">
        <v>0</v>
      </c>
      <c r="C10" s="7" t="str">
        <f t="shared" si="2"/>
        <v>白</v>
      </c>
      <c r="D10">
        <v>10</v>
      </c>
      <c r="E10" t="str">
        <f t="shared" si="0"/>
        <v>攻击</v>
      </c>
      <c r="F10" t="str">
        <f t="shared" si="1"/>
        <v>0_白_攻击</v>
      </c>
      <c r="K10">
        <v>10</v>
      </c>
      <c r="L10" t="s">
        <v>41</v>
      </c>
      <c r="Q10">
        <v>10</v>
      </c>
    </row>
    <row r="11" spans="1:18">
      <c r="A11">
        <v>503</v>
      </c>
      <c r="B11" s="7">
        <v>0</v>
      </c>
      <c r="C11" s="7" t="str">
        <f t="shared" si="2"/>
        <v>橙</v>
      </c>
      <c r="D11">
        <v>18</v>
      </c>
      <c r="E11" t="str">
        <f t="shared" si="0"/>
        <v>暴击</v>
      </c>
      <c r="F11" t="str">
        <f t="shared" si="1"/>
        <v>0_橙_暴击</v>
      </c>
      <c r="K11">
        <v>11</v>
      </c>
      <c r="L11">
        <v>0</v>
      </c>
    </row>
    <row r="12" spans="1:18">
      <c r="A12">
        <v>403</v>
      </c>
      <c r="B12" s="7">
        <v>0</v>
      </c>
      <c r="C12" s="7" t="str">
        <f t="shared" si="2"/>
        <v>紫</v>
      </c>
      <c r="D12">
        <v>18</v>
      </c>
      <c r="E12" t="str">
        <f t="shared" si="0"/>
        <v>暴击</v>
      </c>
      <c r="F12" t="str">
        <f t="shared" si="1"/>
        <v>0_紫_暴击</v>
      </c>
      <c r="K12">
        <v>12</v>
      </c>
      <c r="L12">
        <v>0</v>
      </c>
    </row>
    <row r="13" spans="1:18">
      <c r="A13">
        <v>303</v>
      </c>
      <c r="B13" s="7">
        <v>0</v>
      </c>
      <c r="C13" s="7" t="str">
        <f t="shared" si="2"/>
        <v>蓝</v>
      </c>
      <c r="D13">
        <v>18</v>
      </c>
      <c r="E13" t="str">
        <f t="shared" si="0"/>
        <v>暴击</v>
      </c>
      <c r="F13" t="str">
        <f t="shared" si="1"/>
        <v>0_蓝_暴击</v>
      </c>
      <c r="K13">
        <v>13</v>
      </c>
      <c r="L13">
        <v>0</v>
      </c>
    </row>
    <row r="14" spans="1:18">
      <c r="A14">
        <v>203</v>
      </c>
      <c r="B14" s="7">
        <v>0</v>
      </c>
      <c r="C14" s="7" t="str">
        <f t="shared" si="2"/>
        <v>绿</v>
      </c>
      <c r="D14">
        <v>18</v>
      </c>
      <c r="E14" t="str">
        <f t="shared" si="0"/>
        <v>暴击</v>
      </c>
      <c r="F14" t="str">
        <f t="shared" si="1"/>
        <v>0_绿_暴击</v>
      </c>
      <c r="K14">
        <v>14</v>
      </c>
      <c r="L14" t="s">
        <v>39</v>
      </c>
    </row>
    <row r="15" spans="1:18">
      <c r="A15">
        <v>103</v>
      </c>
      <c r="B15" s="7">
        <v>0</v>
      </c>
      <c r="C15" s="7" t="str">
        <f t="shared" si="2"/>
        <v>白</v>
      </c>
      <c r="D15">
        <v>18</v>
      </c>
      <c r="E15" t="str">
        <f t="shared" si="0"/>
        <v>暴击</v>
      </c>
      <c r="F15" t="str">
        <f t="shared" si="1"/>
        <v>0_白_暴击</v>
      </c>
      <c r="K15">
        <v>15</v>
      </c>
      <c r="L15" t="s">
        <v>42</v>
      </c>
    </row>
    <row r="16" spans="1:18">
      <c r="A16">
        <v>504</v>
      </c>
      <c r="B16" s="7">
        <v>0</v>
      </c>
      <c r="C16" s="7" t="str">
        <f t="shared" si="2"/>
        <v>橙</v>
      </c>
      <c r="D16">
        <v>23</v>
      </c>
      <c r="E16" t="str">
        <f t="shared" si="0"/>
        <v>暴伤</v>
      </c>
      <c r="F16" t="str">
        <f t="shared" si="1"/>
        <v>0_橙_暴伤</v>
      </c>
      <c r="K16">
        <v>16</v>
      </c>
      <c r="L16">
        <v>0</v>
      </c>
    </row>
    <row r="17" spans="1:12">
      <c r="A17">
        <v>404</v>
      </c>
      <c r="B17" s="7">
        <v>0</v>
      </c>
      <c r="C17" s="7" t="str">
        <f t="shared" si="2"/>
        <v>紫</v>
      </c>
      <c r="D17">
        <v>23</v>
      </c>
      <c r="E17" t="str">
        <f t="shared" si="0"/>
        <v>暴伤</v>
      </c>
      <c r="F17" t="str">
        <f t="shared" si="1"/>
        <v>0_紫_暴伤</v>
      </c>
      <c r="K17">
        <v>17</v>
      </c>
      <c r="L17">
        <v>0</v>
      </c>
    </row>
    <row r="18" spans="1:12">
      <c r="A18">
        <v>304</v>
      </c>
      <c r="B18" s="7">
        <v>0</v>
      </c>
      <c r="C18" s="7" t="str">
        <f t="shared" si="2"/>
        <v>蓝</v>
      </c>
      <c r="D18">
        <v>23</v>
      </c>
      <c r="E18" t="str">
        <f t="shared" si="0"/>
        <v>暴伤</v>
      </c>
      <c r="F18" t="str">
        <f t="shared" si="1"/>
        <v>0_蓝_暴伤</v>
      </c>
      <c r="K18">
        <v>18</v>
      </c>
      <c r="L18" t="s">
        <v>43</v>
      </c>
    </row>
    <row r="19" spans="1:12">
      <c r="A19">
        <v>204</v>
      </c>
      <c r="B19" s="7">
        <v>0</v>
      </c>
      <c r="C19" s="7" t="str">
        <f t="shared" si="2"/>
        <v>绿</v>
      </c>
      <c r="D19">
        <v>23</v>
      </c>
      <c r="E19" t="str">
        <f t="shared" si="0"/>
        <v>暴伤</v>
      </c>
      <c r="F19" t="str">
        <f t="shared" si="1"/>
        <v>0_绿_暴伤</v>
      </c>
      <c r="K19">
        <v>19</v>
      </c>
      <c r="L19">
        <v>0</v>
      </c>
    </row>
    <row r="20" spans="1:12">
      <c r="A20">
        <v>104</v>
      </c>
      <c r="B20" s="7">
        <v>0</v>
      </c>
      <c r="C20" s="7" t="str">
        <f t="shared" si="2"/>
        <v>白</v>
      </c>
      <c r="D20">
        <v>23</v>
      </c>
      <c r="E20" t="str">
        <f t="shared" si="0"/>
        <v>暴伤</v>
      </c>
      <c r="F20" t="str">
        <f t="shared" si="1"/>
        <v>0_白_暴伤</v>
      </c>
      <c r="K20">
        <v>20</v>
      </c>
      <c r="L20">
        <v>0</v>
      </c>
    </row>
    <row r="21" spans="1:12">
      <c r="A21">
        <v>505</v>
      </c>
      <c r="B21" s="7">
        <v>0</v>
      </c>
      <c r="C21" s="7" t="str">
        <f t="shared" si="2"/>
        <v>橙</v>
      </c>
      <c r="D21">
        <v>5</v>
      </c>
      <c r="E21" t="str">
        <f t="shared" si="0"/>
        <v>生命</v>
      </c>
      <c r="F21" t="str">
        <f t="shared" si="1"/>
        <v>0_橙_生命</v>
      </c>
      <c r="K21">
        <v>21</v>
      </c>
      <c r="L21">
        <v>0</v>
      </c>
    </row>
    <row r="22" spans="1:12">
      <c r="A22">
        <v>405</v>
      </c>
      <c r="B22" s="7">
        <v>0</v>
      </c>
      <c r="C22" s="7" t="str">
        <f t="shared" si="2"/>
        <v>紫</v>
      </c>
      <c r="D22">
        <v>5</v>
      </c>
      <c r="E22" t="str">
        <f t="shared" si="0"/>
        <v>生命</v>
      </c>
      <c r="F22" t="str">
        <f t="shared" si="1"/>
        <v>0_紫_生命</v>
      </c>
      <c r="K22">
        <v>22</v>
      </c>
      <c r="L22">
        <v>0</v>
      </c>
    </row>
    <row r="23" spans="1:12">
      <c r="A23">
        <v>305</v>
      </c>
      <c r="B23" s="7">
        <v>0</v>
      </c>
      <c r="C23" s="7" t="str">
        <f t="shared" si="2"/>
        <v>蓝</v>
      </c>
      <c r="D23">
        <v>5</v>
      </c>
      <c r="E23" t="str">
        <f t="shared" si="0"/>
        <v>生命</v>
      </c>
      <c r="F23" t="str">
        <f t="shared" si="1"/>
        <v>0_蓝_生命</v>
      </c>
      <c r="K23">
        <v>23</v>
      </c>
      <c r="L23" t="s">
        <v>44</v>
      </c>
    </row>
    <row r="24" spans="1:12">
      <c r="A24">
        <v>205</v>
      </c>
      <c r="B24" s="7">
        <v>0</v>
      </c>
      <c r="C24" s="7" t="str">
        <f t="shared" si="2"/>
        <v>绿</v>
      </c>
      <c r="D24">
        <v>5</v>
      </c>
      <c r="E24" t="str">
        <f t="shared" si="0"/>
        <v>生命</v>
      </c>
      <c r="F24" t="str">
        <f t="shared" si="1"/>
        <v>0_绿_生命</v>
      </c>
      <c r="K24">
        <v>24</v>
      </c>
      <c r="L24">
        <v>0</v>
      </c>
    </row>
    <row r="25" spans="1:12">
      <c r="A25">
        <v>105</v>
      </c>
      <c r="B25" s="7">
        <v>0</v>
      </c>
      <c r="C25" s="7" t="str">
        <f t="shared" si="2"/>
        <v>白</v>
      </c>
      <c r="D25">
        <v>5</v>
      </c>
      <c r="E25" t="str">
        <f t="shared" si="0"/>
        <v>生命</v>
      </c>
      <c r="F25" t="str">
        <f t="shared" si="1"/>
        <v>0_白_生命</v>
      </c>
      <c r="K25">
        <v>25</v>
      </c>
      <c r="L25">
        <v>0</v>
      </c>
    </row>
    <row r="26" spans="1:12">
      <c r="A26">
        <v>506</v>
      </c>
      <c r="B26" s="7">
        <v>0</v>
      </c>
      <c r="C26" s="7" t="str">
        <f t="shared" si="2"/>
        <v>橙</v>
      </c>
      <c r="D26">
        <v>4</v>
      </c>
      <c r="E26" t="str">
        <f t="shared" si="0"/>
        <v>生命加成</v>
      </c>
      <c r="F26" t="str">
        <f t="shared" si="1"/>
        <v>0_橙_生命加成</v>
      </c>
      <c r="K26">
        <v>26</v>
      </c>
      <c r="L26">
        <v>0</v>
      </c>
    </row>
    <row r="27" spans="1:12">
      <c r="A27">
        <v>406</v>
      </c>
      <c r="B27" s="7">
        <v>0</v>
      </c>
      <c r="C27" s="7" t="str">
        <f t="shared" si="2"/>
        <v>紫</v>
      </c>
      <c r="D27">
        <v>4</v>
      </c>
      <c r="E27" t="str">
        <f t="shared" si="0"/>
        <v>生命加成</v>
      </c>
      <c r="F27" t="str">
        <f t="shared" si="1"/>
        <v>0_紫_生命加成</v>
      </c>
      <c r="K27">
        <v>27</v>
      </c>
      <c r="L27">
        <v>0</v>
      </c>
    </row>
    <row r="28" spans="1:12">
      <c r="A28">
        <v>306</v>
      </c>
      <c r="B28" s="7">
        <v>0</v>
      </c>
      <c r="C28" s="7" t="str">
        <f t="shared" si="2"/>
        <v>蓝</v>
      </c>
      <c r="D28">
        <v>4</v>
      </c>
      <c r="E28" t="str">
        <f t="shared" si="0"/>
        <v>生命加成</v>
      </c>
      <c r="F28" t="str">
        <f t="shared" si="1"/>
        <v>0_蓝_生命加成</v>
      </c>
      <c r="K28">
        <v>28</v>
      </c>
      <c r="L28" t="s">
        <v>46</v>
      </c>
    </row>
    <row r="29" spans="1:12">
      <c r="A29">
        <v>206</v>
      </c>
      <c r="B29" s="7">
        <v>0</v>
      </c>
      <c r="C29" s="7" t="str">
        <f t="shared" si="2"/>
        <v>绿</v>
      </c>
      <c r="D29">
        <v>4</v>
      </c>
      <c r="E29" t="str">
        <f t="shared" si="0"/>
        <v>生命加成</v>
      </c>
      <c r="F29" t="str">
        <f t="shared" si="1"/>
        <v>0_绿_生命加成</v>
      </c>
      <c r="K29">
        <v>29</v>
      </c>
      <c r="L29">
        <v>0</v>
      </c>
    </row>
    <row r="30" spans="1:12">
      <c r="A30">
        <v>106</v>
      </c>
      <c r="B30" s="7">
        <v>0</v>
      </c>
      <c r="C30" s="7" t="str">
        <f t="shared" si="2"/>
        <v>白</v>
      </c>
      <c r="D30">
        <v>4</v>
      </c>
      <c r="E30" t="str">
        <f t="shared" si="0"/>
        <v>生命加成</v>
      </c>
      <c r="F30" t="str">
        <f t="shared" si="1"/>
        <v>0_白_生命加成</v>
      </c>
      <c r="K30">
        <v>30</v>
      </c>
      <c r="L30">
        <v>0</v>
      </c>
    </row>
    <row r="31" spans="1:12">
      <c r="A31">
        <v>507</v>
      </c>
      <c r="B31" s="7">
        <v>0</v>
      </c>
      <c r="C31" s="7" t="str">
        <f t="shared" si="2"/>
        <v>橙</v>
      </c>
      <c r="D31">
        <v>15</v>
      </c>
      <c r="E31" t="str">
        <f t="shared" si="0"/>
        <v>防御</v>
      </c>
      <c r="F31" t="str">
        <f t="shared" si="1"/>
        <v>0_橙_防御</v>
      </c>
      <c r="K31">
        <v>31</v>
      </c>
      <c r="L31">
        <v>0</v>
      </c>
    </row>
    <row r="32" spans="1:12">
      <c r="A32">
        <v>407</v>
      </c>
      <c r="B32" s="7">
        <v>0</v>
      </c>
      <c r="C32" s="7" t="str">
        <f t="shared" si="2"/>
        <v>紫</v>
      </c>
      <c r="D32">
        <v>15</v>
      </c>
      <c r="E32" t="str">
        <f t="shared" si="0"/>
        <v>防御</v>
      </c>
      <c r="F32" t="str">
        <f t="shared" si="1"/>
        <v>0_紫_防御</v>
      </c>
      <c r="K32">
        <v>32</v>
      </c>
      <c r="L32">
        <v>0</v>
      </c>
    </row>
    <row r="33" spans="1:12">
      <c r="A33">
        <v>307</v>
      </c>
      <c r="B33" s="7">
        <v>0</v>
      </c>
      <c r="C33" s="7" t="str">
        <f t="shared" si="2"/>
        <v>蓝</v>
      </c>
      <c r="D33">
        <v>15</v>
      </c>
      <c r="E33" t="str">
        <f t="shared" ref="E33:E64" si="3">VLOOKUP(D33,K:L,2,0)</f>
        <v>防御</v>
      </c>
      <c r="F33" t="str">
        <f t="shared" ref="F33:F64" si="4">B33&amp;"_"&amp;C33&amp;"_"&amp;E33</f>
        <v>0_蓝_防御</v>
      </c>
      <c r="K33">
        <v>33</v>
      </c>
      <c r="L33" t="s">
        <v>47</v>
      </c>
    </row>
    <row r="34" spans="1:12">
      <c r="A34">
        <v>207</v>
      </c>
      <c r="B34" s="7">
        <v>0</v>
      </c>
      <c r="C34" s="7" t="str">
        <f t="shared" si="2"/>
        <v>绿</v>
      </c>
      <c r="D34">
        <v>15</v>
      </c>
      <c r="E34" t="str">
        <f t="shared" si="3"/>
        <v>防御</v>
      </c>
      <c r="F34" t="str">
        <f t="shared" si="4"/>
        <v>0_绿_防御</v>
      </c>
      <c r="K34">
        <v>34</v>
      </c>
      <c r="L34">
        <v>0</v>
      </c>
    </row>
    <row r="35" spans="1:12">
      <c r="A35">
        <v>107</v>
      </c>
      <c r="B35" s="7">
        <v>0</v>
      </c>
      <c r="C35" s="7" t="str">
        <f t="shared" si="2"/>
        <v>白</v>
      </c>
      <c r="D35">
        <v>15</v>
      </c>
      <c r="E35" t="str">
        <f t="shared" si="3"/>
        <v>防御</v>
      </c>
      <c r="F35" t="str">
        <f t="shared" si="4"/>
        <v>0_白_防御</v>
      </c>
      <c r="K35">
        <v>35</v>
      </c>
      <c r="L35">
        <v>0</v>
      </c>
    </row>
    <row r="36" spans="1:12">
      <c r="A36">
        <v>508</v>
      </c>
      <c r="B36" s="7">
        <v>0</v>
      </c>
      <c r="C36" s="7" t="str">
        <f t="shared" si="2"/>
        <v>橙</v>
      </c>
      <c r="D36">
        <v>14</v>
      </c>
      <c r="E36" t="str">
        <f t="shared" si="3"/>
        <v>防御加成</v>
      </c>
      <c r="F36" t="str">
        <f t="shared" si="4"/>
        <v>0_橙_防御加成</v>
      </c>
      <c r="K36">
        <v>36</v>
      </c>
      <c r="L36">
        <v>0</v>
      </c>
    </row>
    <row r="37" spans="1:12">
      <c r="A37">
        <v>408</v>
      </c>
      <c r="B37" s="7">
        <v>0</v>
      </c>
      <c r="C37" s="7" t="str">
        <f t="shared" si="2"/>
        <v>紫</v>
      </c>
      <c r="D37">
        <v>14</v>
      </c>
      <c r="E37" t="str">
        <f t="shared" si="3"/>
        <v>防御加成</v>
      </c>
      <c r="F37" t="str">
        <f t="shared" si="4"/>
        <v>0_紫_防御加成</v>
      </c>
      <c r="K37">
        <v>37</v>
      </c>
      <c r="L37">
        <v>0</v>
      </c>
    </row>
    <row r="38" spans="1:12">
      <c r="A38">
        <v>308</v>
      </c>
      <c r="B38" s="7">
        <v>0</v>
      </c>
      <c r="C38" s="7" t="str">
        <f t="shared" ref="C38:C69" si="5">C33</f>
        <v>蓝</v>
      </c>
      <c r="D38">
        <v>14</v>
      </c>
      <c r="E38" t="str">
        <f t="shared" si="3"/>
        <v>防御加成</v>
      </c>
      <c r="F38" t="str">
        <f t="shared" si="4"/>
        <v>0_蓝_防御加成</v>
      </c>
      <c r="K38">
        <v>38</v>
      </c>
      <c r="L38">
        <v>0</v>
      </c>
    </row>
    <row r="39" spans="1:12">
      <c r="A39">
        <v>208</v>
      </c>
      <c r="B39" s="7">
        <v>0</v>
      </c>
      <c r="C39" s="7" t="str">
        <f t="shared" si="5"/>
        <v>绿</v>
      </c>
      <c r="D39">
        <v>14</v>
      </c>
      <c r="E39" t="str">
        <f t="shared" si="3"/>
        <v>防御加成</v>
      </c>
      <c r="F39" t="str">
        <f t="shared" si="4"/>
        <v>0_绿_防御加成</v>
      </c>
      <c r="K39">
        <v>39</v>
      </c>
      <c r="L39">
        <v>0</v>
      </c>
    </row>
    <row r="40" spans="1:12">
      <c r="A40">
        <v>108</v>
      </c>
      <c r="B40" s="7">
        <v>0</v>
      </c>
      <c r="C40" s="7" t="str">
        <f t="shared" si="5"/>
        <v>白</v>
      </c>
      <c r="D40">
        <v>14</v>
      </c>
      <c r="E40" t="str">
        <f t="shared" si="3"/>
        <v>防御加成</v>
      </c>
      <c r="F40" t="str">
        <f t="shared" si="4"/>
        <v>0_白_防御加成</v>
      </c>
      <c r="K40">
        <v>40</v>
      </c>
      <c r="L40" t="s">
        <v>45</v>
      </c>
    </row>
    <row r="41" spans="1:12">
      <c r="A41">
        <v>509</v>
      </c>
      <c r="B41" s="7">
        <v>0</v>
      </c>
      <c r="C41" s="7" t="str">
        <f t="shared" si="5"/>
        <v>橙</v>
      </c>
      <c r="D41">
        <v>40</v>
      </c>
      <c r="E41" t="str">
        <f t="shared" si="3"/>
        <v>速度</v>
      </c>
      <c r="F41" t="str">
        <f t="shared" si="4"/>
        <v>0_橙_速度</v>
      </c>
      <c r="K41">
        <v>41</v>
      </c>
      <c r="L41">
        <v>0</v>
      </c>
    </row>
    <row r="42" spans="1:12">
      <c r="A42">
        <v>409</v>
      </c>
      <c r="B42" s="7">
        <v>0</v>
      </c>
      <c r="C42" s="7" t="str">
        <f t="shared" si="5"/>
        <v>紫</v>
      </c>
      <c r="D42">
        <v>40</v>
      </c>
      <c r="E42" t="str">
        <f t="shared" si="3"/>
        <v>速度</v>
      </c>
      <c r="F42" t="str">
        <f t="shared" si="4"/>
        <v>0_紫_速度</v>
      </c>
      <c r="K42">
        <v>42</v>
      </c>
      <c r="L42">
        <v>0</v>
      </c>
    </row>
    <row r="43" spans="1:12">
      <c r="A43">
        <v>309</v>
      </c>
      <c r="B43" s="7">
        <v>0</v>
      </c>
      <c r="C43" s="7" t="str">
        <f t="shared" si="5"/>
        <v>蓝</v>
      </c>
      <c r="D43">
        <v>40</v>
      </c>
      <c r="E43" t="str">
        <f t="shared" si="3"/>
        <v>速度</v>
      </c>
      <c r="F43" t="str">
        <f t="shared" si="4"/>
        <v>0_蓝_速度</v>
      </c>
      <c r="K43">
        <v>43</v>
      </c>
      <c r="L43">
        <v>0</v>
      </c>
    </row>
    <row r="44" spans="1:12">
      <c r="A44">
        <v>209</v>
      </c>
      <c r="B44" s="7">
        <v>0</v>
      </c>
      <c r="C44" s="7" t="str">
        <f t="shared" si="5"/>
        <v>绿</v>
      </c>
      <c r="D44">
        <v>40</v>
      </c>
      <c r="E44" t="str">
        <f t="shared" si="3"/>
        <v>速度</v>
      </c>
      <c r="F44" t="str">
        <f t="shared" si="4"/>
        <v>0_绿_速度</v>
      </c>
      <c r="K44">
        <v>44</v>
      </c>
      <c r="L44">
        <v>0</v>
      </c>
    </row>
    <row r="45" spans="1:12">
      <c r="A45">
        <v>109</v>
      </c>
      <c r="B45" s="7">
        <v>0</v>
      </c>
      <c r="C45" s="7" t="str">
        <f t="shared" si="5"/>
        <v>白</v>
      </c>
      <c r="D45">
        <v>40</v>
      </c>
      <c r="E45" t="str">
        <f t="shared" si="3"/>
        <v>速度</v>
      </c>
      <c r="F45" t="str">
        <f t="shared" si="4"/>
        <v>0_白_速度</v>
      </c>
      <c r="K45">
        <v>45</v>
      </c>
      <c r="L45">
        <v>0</v>
      </c>
    </row>
    <row r="46" spans="1:12">
      <c r="A46">
        <v>510</v>
      </c>
      <c r="B46" s="7">
        <v>0</v>
      </c>
      <c r="C46" s="7" t="str">
        <f t="shared" si="5"/>
        <v>橙</v>
      </c>
      <c r="D46">
        <v>28</v>
      </c>
      <c r="E46" t="str">
        <f t="shared" si="3"/>
        <v>命中</v>
      </c>
      <c r="F46" t="str">
        <f t="shared" si="4"/>
        <v>0_橙_命中</v>
      </c>
      <c r="K46">
        <v>46</v>
      </c>
      <c r="L46">
        <v>0</v>
      </c>
    </row>
    <row r="47" spans="1:12">
      <c r="A47">
        <v>410</v>
      </c>
      <c r="B47" s="7">
        <v>0</v>
      </c>
      <c r="C47" s="7" t="str">
        <f t="shared" si="5"/>
        <v>紫</v>
      </c>
      <c r="D47">
        <v>28</v>
      </c>
      <c r="E47" t="str">
        <f t="shared" si="3"/>
        <v>命中</v>
      </c>
      <c r="F47" t="str">
        <f t="shared" si="4"/>
        <v>0_紫_命中</v>
      </c>
      <c r="K47">
        <v>47</v>
      </c>
      <c r="L47">
        <v>0</v>
      </c>
    </row>
    <row r="48" spans="1:12">
      <c r="A48">
        <v>310</v>
      </c>
      <c r="B48" s="7">
        <v>0</v>
      </c>
      <c r="C48" s="7" t="str">
        <f t="shared" si="5"/>
        <v>蓝</v>
      </c>
      <c r="D48">
        <v>28</v>
      </c>
      <c r="E48" t="str">
        <f t="shared" si="3"/>
        <v>命中</v>
      </c>
      <c r="F48" t="str">
        <f t="shared" si="4"/>
        <v>0_蓝_命中</v>
      </c>
      <c r="K48">
        <v>48</v>
      </c>
      <c r="L48">
        <v>0</v>
      </c>
    </row>
    <row r="49" spans="1:12">
      <c r="A49">
        <v>210</v>
      </c>
      <c r="B49" s="7">
        <v>0</v>
      </c>
      <c r="C49" s="7" t="str">
        <f t="shared" si="5"/>
        <v>绿</v>
      </c>
      <c r="D49">
        <v>28</v>
      </c>
      <c r="E49" t="str">
        <f t="shared" si="3"/>
        <v>命中</v>
      </c>
      <c r="F49" t="str">
        <f t="shared" si="4"/>
        <v>0_绿_命中</v>
      </c>
      <c r="K49">
        <v>49</v>
      </c>
      <c r="L49">
        <v>0</v>
      </c>
    </row>
    <row r="50" spans="1:12">
      <c r="A50">
        <v>110</v>
      </c>
      <c r="B50" s="7">
        <v>0</v>
      </c>
      <c r="C50" s="7" t="str">
        <f t="shared" si="5"/>
        <v>白</v>
      </c>
      <c r="D50">
        <v>28</v>
      </c>
      <c r="E50" t="str">
        <f t="shared" si="3"/>
        <v>命中</v>
      </c>
      <c r="F50" t="str">
        <f t="shared" si="4"/>
        <v>0_白_命中</v>
      </c>
      <c r="K50">
        <v>50</v>
      </c>
      <c r="L50">
        <v>0</v>
      </c>
    </row>
    <row r="51" spans="1:12">
      <c r="A51">
        <v>511</v>
      </c>
      <c r="B51" s="7">
        <v>0</v>
      </c>
      <c r="C51" s="7" t="str">
        <f t="shared" si="5"/>
        <v>橙</v>
      </c>
      <c r="D51">
        <v>33</v>
      </c>
      <c r="E51" t="str">
        <f t="shared" si="3"/>
        <v>抵抗</v>
      </c>
      <c r="F51" t="str">
        <f t="shared" si="4"/>
        <v>0_橙_抵抗</v>
      </c>
      <c r="K51">
        <v>51</v>
      </c>
      <c r="L51">
        <v>0</v>
      </c>
    </row>
    <row r="52" spans="1:12">
      <c r="A52">
        <v>411</v>
      </c>
      <c r="B52" s="7">
        <v>0</v>
      </c>
      <c r="C52" s="7" t="str">
        <f t="shared" si="5"/>
        <v>紫</v>
      </c>
      <c r="D52">
        <v>33</v>
      </c>
      <c r="E52" t="str">
        <f t="shared" si="3"/>
        <v>抵抗</v>
      </c>
      <c r="F52" t="str">
        <f t="shared" si="4"/>
        <v>0_紫_抵抗</v>
      </c>
      <c r="K52">
        <v>52</v>
      </c>
      <c r="L52">
        <v>0</v>
      </c>
    </row>
    <row r="53" spans="1:12">
      <c r="A53">
        <v>311</v>
      </c>
      <c r="B53" s="7">
        <v>0</v>
      </c>
      <c r="C53" s="7" t="str">
        <f t="shared" si="5"/>
        <v>蓝</v>
      </c>
      <c r="D53">
        <v>33</v>
      </c>
      <c r="E53" t="str">
        <f t="shared" si="3"/>
        <v>抵抗</v>
      </c>
      <c r="F53" t="str">
        <f t="shared" si="4"/>
        <v>0_蓝_抵抗</v>
      </c>
      <c r="K53">
        <v>53</v>
      </c>
      <c r="L53">
        <v>0</v>
      </c>
    </row>
    <row r="54" spans="1:12">
      <c r="A54">
        <v>211</v>
      </c>
      <c r="B54" s="7">
        <v>0</v>
      </c>
      <c r="C54" s="7" t="str">
        <f t="shared" si="5"/>
        <v>绿</v>
      </c>
      <c r="D54">
        <v>33</v>
      </c>
      <c r="E54" t="str">
        <f t="shared" si="3"/>
        <v>抵抗</v>
      </c>
      <c r="F54" t="str">
        <f t="shared" si="4"/>
        <v>0_绿_抵抗</v>
      </c>
      <c r="K54">
        <v>54</v>
      </c>
      <c r="L54">
        <v>0</v>
      </c>
    </row>
    <row r="55" spans="1:12">
      <c r="A55">
        <v>111</v>
      </c>
      <c r="B55" s="7">
        <v>0</v>
      </c>
      <c r="C55" s="7" t="str">
        <f t="shared" si="5"/>
        <v>白</v>
      </c>
      <c r="D55">
        <v>33</v>
      </c>
      <c r="E55" t="str">
        <f t="shared" si="3"/>
        <v>抵抗</v>
      </c>
      <c r="F55" t="str">
        <f t="shared" si="4"/>
        <v>0_白_抵抗</v>
      </c>
      <c r="K55">
        <v>55</v>
      </c>
      <c r="L55">
        <v>0</v>
      </c>
    </row>
    <row r="56" spans="1:12">
      <c r="A56">
        <v>531</v>
      </c>
      <c r="B56" s="7">
        <v>1</v>
      </c>
      <c r="C56" s="7" t="str">
        <f t="shared" si="5"/>
        <v>橙</v>
      </c>
      <c r="D56">
        <v>9</v>
      </c>
      <c r="E56" t="str">
        <f t="shared" si="3"/>
        <v>攻击加成</v>
      </c>
      <c r="F56" t="str">
        <f t="shared" si="4"/>
        <v>1_橙_攻击加成</v>
      </c>
      <c r="K56">
        <v>56</v>
      </c>
      <c r="L56">
        <v>0</v>
      </c>
    </row>
    <row r="57" spans="1:12">
      <c r="A57">
        <v>431</v>
      </c>
      <c r="B57" s="7">
        <v>1</v>
      </c>
      <c r="C57" s="7" t="str">
        <f t="shared" si="5"/>
        <v>紫</v>
      </c>
      <c r="D57">
        <v>9</v>
      </c>
      <c r="E57" t="str">
        <f t="shared" si="3"/>
        <v>攻击加成</v>
      </c>
      <c r="F57" t="str">
        <f t="shared" si="4"/>
        <v>1_紫_攻击加成</v>
      </c>
      <c r="K57">
        <v>57</v>
      </c>
      <c r="L57">
        <v>0</v>
      </c>
    </row>
    <row r="58" spans="1:12">
      <c r="A58">
        <v>331</v>
      </c>
      <c r="B58" s="7">
        <v>1</v>
      </c>
      <c r="C58" s="7" t="str">
        <f t="shared" si="5"/>
        <v>蓝</v>
      </c>
      <c r="D58">
        <v>9</v>
      </c>
      <c r="E58" t="str">
        <f t="shared" si="3"/>
        <v>攻击加成</v>
      </c>
      <c r="F58" t="str">
        <f t="shared" si="4"/>
        <v>1_蓝_攻击加成</v>
      </c>
      <c r="K58">
        <v>58</v>
      </c>
      <c r="L58">
        <v>0</v>
      </c>
    </row>
    <row r="59" spans="1:12">
      <c r="A59">
        <v>231</v>
      </c>
      <c r="B59" s="7">
        <v>1</v>
      </c>
      <c r="C59" s="7" t="str">
        <f t="shared" si="5"/>
        <v>绿</v>
      </c>
      <c r="D59">
        <v>9</v>
      </c>
      <c r="E59" t="str">
        <f t="shared" si="3"/>
        <v>攻击加成</v>
      </c>
      <c r="F59" t="str">
        <f t="shared" si="4"/>
        <v>1_绿_攻击加成</v>
      </c>
    </row>
    <row r="60" spans="1:12">
      <c r="A60">
        <v>131</v>
      </c>
      <c r="B60" s="7">
        <v>1</v>
      </c>
      <c r="C60" s="7" t="str">
        <f t="shared" si="5"/>
        <v>白</v>
      </c>
      <c r="D60">
        <v>9</v>
      </c>
      <c r="E60" t="str">
        <f t="shared" si="3"/>
        <v>攻击加成</v>
      </c>
      <c r="F60" t="str">
        <f t="shared" si="4"/>
        <v>1_白_攻击加成</v>
      </c>
    </row>
    <row r="61" spans="1:12">
      <c r="A61">
        <v>532</v>
      </c>
      <c r="B61" s="7">
        <v>1</v>
      </c>
      <c r="C61" s="7" t="str">
        <f t="shared" si="5"/>
        <v>橙</v>
      </c>
      <c r="D61">
        <v>10</v>
      </c>
      <c r="E61" t="str">
        <f t="shared" si="3"/>
        <v>攻击</v>
      </c>
      <c r="F61" t="str">
        <f t="shared" si="4"/>
        <v>1_橙_攻击</v>
      </c>
    </row>
    <row r="62" spans="1:12">
      <c r="A62">
        <v>432</v>
      </c>
      <c r="B62" s="7">
        <v>1</v>
      </c>
      <c r="C62" s="7" t="str">
        <f t="shared" si="5"/>
        <v>紫</v>
      </c>
      <c r="D62">
        <v>10</v>
      </c>
      <c r="E62" t="str">
        <f t="shared" si="3"/>
        <v>攻击</v>
      </c>
      <c r="F62" t="str">
        <f t="shared" si="4"/>
        <v>1_紫_攻击</v>
      </c>
    </row>
    <row r="63" spans="1:12">
      <c r="A63">
        <v>332</v>
      </c>
      <c r="B63" s="7">
        <v>1</v>
      </c>
      <c r="C63" s="7" t="str">
        <f t="shared" si="5"/>
        <v>蓝</v>
      </c>
      <c r="D63">
        <v>10</v>
      </c>
      <c r="E63" t="str">
        <f t="shared" si="3"/>
        <v>攻击</v>
      </c>
      <c r="F63" t="str">
        <f t="shared" si="4"/>
        <v>1_蓝_攻击</v>
      </c>
    </row>
    <row r="64" spans="1:12">
      <c r="A64">
        <v>232</v>
      </c>
      <c r="B64" s="7">
        <v>1</v>
      </c>
      <c r="C64" s="7" t="str">
        <f t="shared" si="5"/>
        <v>绿</v>
      </c>
      <c r="D64">
        <v>10</v>
      </c>
      <c r="E64" t="str">
        <f t="shared" si="3"/>
        <v>攻击</v>
      </c>
      <c r="F64" t="str">
        <f t="shared" si="4"/>
        <v>1_绿_攻击</v>
      </c>
    </row>
    <row r="65" spans="1:6">
      <c r="A65">
        <v>132</v>
      </c>
      <c r="B65" s="7">
        <v>1</v>
      </c>
      <c r="C65" s="7" t="str">
        <f t="shared" si="5"/>
        <v>白</v>
      </c>
      <c r="D65">
        <v>10</v>
      </c>
      <c r="E65" t="str">
        <f t="shared" ref="E65:E96" si="6">VLOOKUP(D65,K:L,2,0)</f>
        <v>攻击</v>
      </c>
      <c r="F65" t="str">
        <f t="shared" ref="F65:F96" si="7">B65&amp;"_"&amp;C65&amp;"_"&amp;E65</f>
        <v>1_白_攻击</v>
      </c>
    </row>
    <row r="66" spans="1:6">
      <c r="A66">
        <v>533</v>
      </c>
      <c r="B66" s="7">
        <v>1</v>
      </c>
      <c r="C66" s="7" t="str">
        <f t="shared" si="5"/>
        <v>橙</v>
      </c>
      <c r="D66">
        <v>18</v>
      </c>
      <c r="E66" t="str">
        <f t="shared" si="6"/>
        <v>暴击</v>
      </c>
      <c r="F66" t="str">
        <f t="shared" si="7"/>
        <v>1_橙_暴击</v>
      </c>
    </row>
    <row r="67" spans="1:6">
      <c r="A67">
        <v>433</v>
      </c>
      <c r="B67" s="7">
        <v>1</v>
      </c>
      <c r="C67" s="7" t="str">
        <f t="shared" si="5"/>
        <v>紫</v>
      </c>
      <c r="D67">
        <v>18</v>
      </c>
      <c r="E67" t="str">
        <f t="shared" si="6"/>
        <v>暴击</v>
      </c>
      <c r="F67" t="str">
        <f t="shared" si="7"/>
        <v>1_紫_暴击</v>
      </c>
    </row>
    <row r="68" spans="1:6">
      <c r="A68">
        <v>333</v>
      </c>
      <c r="B68" s="7">
        <v>1</v>
      </c>
      <c r="C68" s="7" t="str">
        <f t="shared" si="5"/>
        <v>蓝</v>
      </c>
      <c r="D68">
        <v>18</v>
      </c>
      <c r="E68" t="str">
        <f t="shared" si="6"/>
        <v>暴击</v>
      </c>
      <c r="F68" t="str">
        <f t="shared" si="7"/>
        <v>1_蓝_暴击</v>
      </c>
    </row>
    <row r="69" spans="1:6">
      <c r="A69">
        <v>233</v>
      </c>
      <c r="B69" s="7">
        <v>1</v>
      </c>
      <c r="C69" s="7" t="str">
        <f t="shared" si="5"/>
        <v>绿</v>
      </c>
      <c r="D69">
        <v>18</v>
      </c>
      <c r="E69" t="str">
        <f t="shared" si="6"/>
        <v>暴击</v>
      </c>
      <c r="F69" t="str">
        <f t="shared" si="7"/>
        <v>1_绿_暴击</v>
      </c>
    </row>
    <row r="70" spans="1:6">
      <c r="A70">
        <v>133</v>
      </c>
      <c r="B70" s="7">
        <v>1</v>
      </c>
      <c r="C70" s="7" t="str">
        <f t="shared" ref="C70:C101" si="8">C65</f>
        <v>白</v>
      </c>
      <c r="D70">
        <v>18</v>
      </c>
      <c r="E70" t="str">
        <f t="shared" si="6"/>
        <v>暴击</v>
      </c>
      <c r="F70" t="str">
        <f t="shared" si="7"/>
        <v>1_白_暴击</v>
      </c>
    </row>
    <row r="71" spans="1:6">
      <c r="A71">
        <v>534</v>
      </c>
      <c r="B71" s="7">
        <v>1</v>
      </c>
      <c r="C71" s="7" t="str">
        <f t="shared" si="8"/>
        <v>橙</v>
      </c>
      <c r="D71">
        <v>23</v>
      </c>
      <c r="E71" t="str">
        <f t="shared" si="6"/>
        <v>暴伤</v>
      </c>
      <c r="F71" t="str">
        <f t="shared" si="7"/>
        <v>1_橙_暴伤</v>
      </c>
    </row>
    <row r="72" spans="1:6">
      <c r="A72">
        <v>434</v>
      </c>
      <c r="B72" s="7">
        <v>1</v>
      </c>
      <c r="C72" s="7" t="str">
        <f t="shared" si="8"/>
        <v>紫</v>
      </c>
      <c r="D72">
        <v>23</v>
      </c>
      <c r="E72" t="str">
        <f t="shared" si="6"/>
        <v>暴伤</v>
      </c>
      <c r="F72" t="str">
        <f t="shared" si="7"/>
        <v>1_紫_暴伤</v>
      </c>
    </row>
    <row r="73" spans="1:6">
      <c r="A73">
        <v>334</v>
      </c>
      <c r="B73" s="7">
        <v>1</v>
      </c>
      <c r="C73" s="7" t="str">
        <f t="shared" si="8"/>
        <v>蓝</v>
      </c>
      <c r="D73">
        <v>23</v>
      </c>
      <c r="E73" t="str">
        <f t="shared" si="6"/>
        <v>暴伤</v>
      </c>
      <c r="F73" t="str">
        <f t="shared" si="7"/>
        <v>1_蓝_暴伤</v>
      </c>
    </row>
    <row r="74" spans="1:6">
      <c r="A74">
        <v>234</v>
      </c>
      <c r="B74" s="7">
        <v>1</v>
      </c>
      <c r="C74" s="7" t="str">
        <f t="shared" si="8"/>
        <v>绿</v>
      </c>
      <c r="D74">
        <v>23</v>
      </c>
      <c r="E74" t="str">
        <f t="shared" si="6"/>
        <v>暴伤</v>
      </c>
      <c r="F74" t="str">
        <f t="shared" si="7"/>
        <v>1_绿_暴伤</v>
      </c>
    </row>
    <row r="75" spans="1:6">
      <c r="A75">
        <v>134</v>
      </c>
      <c r="B75" s="7">
        <v>1</v>
      </c>
      <c r="C75" s="7" t="str">
        <f t="shared" si="8"/>
        <v>白</v>
      </c>
      <c r="D75">
        <v>23</v>
      </c>
      <c r="E75" t="str">
        <f t="shared" si="6"/>
        <v>暴伤</v>
      </c>
      <c r="F75" t="str">
        <f t="shared" si="7"/>
        <v>1_白_暴伤</v>
      </c>
    </row>
    <row r="76" spans="1:6">
      <c r="A76">
        <v>535</v>
      </c>
      <c r="B76" s="7">
        <v>1</v>
      </c>
      <c r="C76" s="7" t="str">
        <f t="shared" si="8"/>
        <v>橙</v>
      </c>
      <c r="D76">
        <v>5</v>
      </c>
      <c r="E76" t="str">
        <f t="shared" si="6"/>
        <v>生命</v>
      </c>
      <c r="F76" t="str">
        <f t="shared" si="7"/>
        <v>1_橙_生命</v>
      </c>
    </row>
    <row r="77" spans="1:6">
      <c r="A77">
        <v>435</v>
      </c>
      <c r="B77" s="7">
        <v>1</v>
      </c>
      <c r="C77" s="7" t="str">
        <f t="shared" si="8"/>
        <v>紫</v>
      </c>
      <c r="D77">
        <v>5</v>
      </c>
      <c r="E77" t="str">
        <f t="shared" si="6"/>
        <v>生命</v>
      </c>
      <c r="F77" t="str">
        <f t="shared" si="7"/>
        <v>1_紫_生命</v>
      </c>
    </row>
    <row r="78" spans="1:6">
      <c r="A78">
        <v>335</v>
      </c>
      <c r="B78" s="7">
        <v>1</v>
      </c>
      <c r="C78" s="7" t="str">
        <f t="shared" si="8"/>
        <v>蓝</v>
      </c>
      <c r="D78">
        <v>5</v>
      </c>
      <c r="E78" t="str">
        <f t="shared" si="6"/>
        <v>生命</v>
      </c>
      <c r="F78" t="str">
        <f t="shared" si="7"/>
        <v>1_蓝_生命</v>
      </c>
    </row>
    <row r="79" spans="1:6">
      <c r="A79">
        <v>235</v>
      </c>
      <c r="B79" s="7">
        <v>1</v>
      </c>
      <c r="C79" s="7" t="str">
        <f t="shared" si="8"/>
        <v>绿</v>
      </c>
      <c r="D79">
        <v>5</v>
      </c>
      <c r="E79" t="str">
        <f t="shared" si="6"/>
        <v>生命</v>
      </c>
      <c r="F79" t="str">
        <f t="shared" si="7"/>
        <v>1_绿_生命</v>
      </c>
    </row>
    <row r="80" spans="1:6">
      <c r="A80">
        <v>135</v>
      </c>
      <c r="B80" s="7">
        <v>1</v>
      </c>
      <c r="C80" s="7" t="str">
        <f t="shared" si="8"/>
        <v>白</v>
      </c>
      <c r="D80">
        <v>5</v>
      </c>
      <c r="E80" t="str">
        <f t="shared" si="6"/>
        <v>生命</v>
      </c>
      <c r="F80" t="str">
        <f t="shared" si="7"/>
        <v>1_白_生命</v>
      </c>
    </row>
    <row r="81" spans="1:6">
      <c r="A81">
        <v>536</v>
      </c>
      <c r="B81" s="7">
        <v>1</v>
      </c>
      <c r="C81" s="7" t="str">
        <f t="shared" si="8"/>
        <v>橙</v>
      </c>
      <c r="D81">
        <v>4</v>
      </c>
      <c r="E81" t="str">
        <f t="shared" si="6"/>
        <v>生命加成</v>
      </c>
      <c r="F81" t="str">
        <f t="shared" si="7"/>
        <v>1_橙_生命加成</v>
      </c>
    </row>
    <row r="82" spans="1:6">
      <c r="A82">
        <v>436</v>
      </c>
      <c r="B82" s="7">
        <v>1</v>
      </c>
      <c r="C82" s="7" t="str">
        <f t="shared" si="8"/>
        <v>紫</v>
      </c>
      <c r="D82">
        <v>4</v>
      </c>
      <c r="E82" t="str">
        <f t="shared" si="6"/>
        <v>生命加成</v>
      </c>
      <c r="F82" t="str">
        <f t="shared" si="7"/>
        <v>1_紫_生命加成</v>
      </c>
    </row>
    <row r="83" spans="1:6">
      <c r="A83">
        <v>336</v>
      </c>
      <c r="B83" s="7">
        <v>1</v>
      </c>
      <c r="C83" s="7" t="str">
        <f t="shared" si="8"/>
        <v>蓝</v>
      </c>
      <c r="D83">
        <v>4</v>
      </c>
      <c r="E83" t="str">
        <f t="shared" si="6"/>
        <v>生命加成</v>
      </c>
      <c r="F83" t="str">
        <f t="shared" si="7"/>
        <v>1_蓝_生命加成</v>
      </c>
    </row>
    <row r="84" spans="1:6">
      <c r="A84">
        <v>236</v>
      </c>
      <c r="B84" s="7">
        <v>1</v>
      </c>
      <c r="C84" s="7" t="str">
        <f t="shared" si="8"/>
        <v>绿</v>
      </c>
      <c r="D84">
        <v>4</v>
      </c>
      <c r="E84" t="str">
        <f t="shared" si="6"/>
        <v>生命加成</v>
      </c>
      <c r="F84" t="str">
        <f t="shared" si="7"/>
        <v>1_绿_生命加成</v>
      </c>
    </row>
    <row r="85" spans="1:6">
      <c r="A85">
        <v>136</v>
      </c>
      <c r="B85" s="7">
        <v>1</v>
      </c>
      <c r="C85" s="7" t="str">
        <f t="shared" si="8"/>
        <v>白</v>
      </c>
      <c r="D85">
        <v>4</v>
      </c>
      <c r="E85" t="str">
        <f t="shared" si="6"/>
        <v>生命加成</v>
      </c>
      <c r="F85" t="str">
        <f t="shared" si="7"/>
        <v>1_白_生命加成</v>
      </c>
    </row>
    <row r="86" spans="1:6">
      <c r="A86">
        <v>537</v>
      </c>
      <c r="B86" s="7">
        <v>1</v>
      </c>
      <c r="C86" s="7" t="str">
        <f t="shared" si="8"/>
        <v>橙</v>
      </c>
      <c r="D86">
        <v>15</v>
      </c>
      <c r="E86" t="str">
        <f t="shared" si="6"/>
        <v>防御</v>
      </c>
      <c r="F86" t="str">
        <f t="shared" si="7"/>
        <v>1_橙_防御</v>
      </c>
    </row>
    <row r="87" spans="1:6">
      <c r="A87">
        <v>437</v>
      </c>
      <c r="B87" s="7">
        <v>1</v>
      </c>
      <c r="C87" s="7" t="str">
        <f t="shared" si="8"/>
        <v>紫</v>
      </c>
      <c r="D87">
        <v>15</v>
      </c>
      <c r="E87" t="str">
        <f t="shared" si="6"/>
        <v>防御</v>
      </c>
      <c r="F87" t="str">
        <f t="shared" si="7"/>
        <v>1_紫_防御</v>
      </c>
    </row>
    <row r="88" spans="1:6">
      <c r="A88">
        <v>337</v>
      </c>
      <c r="B88" s="7">
        <v>1</v>
      </c>
      <c r="C88" s="7" t="str">
        <f t="shared" si="8"/>
        <v>蓝</v>
      </c>
      <c r="D88">
        <v>15</v>
      </c>
      <c r="E88" t="str">
        <f t="shared" si="6"/>
        <v>防御</v>
      </c>
      <c r="F88" t="str">
        <f t="shared" si="7"/>
        <v>1_蓝_防御</v>
      </c>
    </row>
    <row r="89" spans="1:6">
      <c r="A89">
        <v>237</v>
      </c>
      <c r="B89" s="7">
        <v>1</v>
      </c>
      <c r="C89" s="7" t="str">
        <f t="shared" si="8"/>
        <v>绿</v>
      </c>
      <c r="D89">
        <v>15</v>
      </c>
      <c r="E89" t="str">
        <f t="shared" si="6"/>
        <v>防御</v>
      </c>
      <c r="F89" t="str">
        <f t="shared" si="7"/>
        <v>1_绿_防御</v>
      </c>
    </row>
    <row r="90" spans="1:6">
      <c r="A90">
        <v>137</v>
      </c>
      <c r="B90" s="7">
        <v>1</v>
      </c>
      <c r="C90" s="7" t="str">
        <f t="shared" si="8"/>
        <v>白</v>
      </c>
      <c r="D90">
        <v>15</v>
      </c>
      <c r="E90" t="str">
        <f t="shared" si="6"/>
        <v>防御</v>
      </c>
      <c r="F90" t="str">
        <f t="shared" si="7"/>
        <v>1_白_防御</v>
      </c>
    </row>
    <row r="91" spans="1:6">
      <c r="A91">
        <v>538</v>
      </c>
      <c r="B91" s="7">
        <v>1</v>
      </c>
      <c r="C91" s="7" t="str">
        <f t="shared" si="8"/>
        <v>橙</v>
      </c>
      <c r="D91">
        <v>14</v>
      </c>
      <c r="E91" t="str">
        <f t="shared" si="6"/>
        <v>防御加成</v>
      </c>
      <c r="F91" t="str">
        <f t="shared" si="7"/>
        <v>1_橙_防御加成</v>
      </c>
    </row>
    <row r="92" spans="1:6">
      <c r="A92">
        <v>438</v>
      </c>
      <c r="B92" s="7">
        <v>1</v>
      </c>
      <c r="C92" s="7" t="str">
        <f t="shared" si="8"/>
        <v>紫</v>
      </c>
      <c r="D92">
        <v>14</v>
      </c>
      <c r="E92" t="str">
        <f t="shared" si="6"/>
        <v>防御加成</v>
      </c>
      <c r="F92" t="str">
        <f t="shared" si="7"/>
        <v>1_紫_防御加成</v>
      </c>
    </row>
    <row r="93" spans="1:6">
      <c r="A93">
        <v>338</v>
      </c>
      <c r="B93" s="7">
        <v>1</v>
      </c>
      <c r="C93" s="7" t="str">
        <f t="shared" si="8"/>
        <v>蓝</v>
      </c>
      <c r="D93">
        <v>14</v>
      </c>
      <c r="E93" t="str">
        <f t="shared" si="6"/>
        <v>防御加成</v>
      </c>
      <c r="F93" t="str">
        <f t="shared" si="7"/>
        <v>1_蓝_防御加成</v>
      </c>
    </row>
    <row r="94" spans="1:6">
      <c r="A94">
        <v>238</v>
      </c>
      <c r="B94" s="7">
        <v>1</v>
      </c>
      <c r="C94" s="7" t="str">
        <f t="shared" si="8"/>
        <v>绿</v>
      </c>
      <c r="D94">
        <v>14</v>
      </c>
      <c r="E94" t="str">
        <f t="shared" si="6"/>
        <v>防御加成</v>
      </c>
      <c r="F94" t="str">
        <f t="shared" si="7"/>
        <v>1_绿_防御加成</v>
      </c>
    </row>
    <row r="95" spans="1:6">
      <c r="A95">
        <v>138</v>
      </c>
      <c r="B95" s="7">
        <v>1</v>
      </c>
      <c r="C95" s="7" t="str">
        <f t="shared" si="8"/>
        <v>白</v>
      </c>
      <c r="D95">
        <v>14</v>
      </c>
      <c r="E95" t="str">
        <f t="shared" si="6"/>
        <v>防御加成</v>
      </c>
      <c r="F95" t="str">
        <f t="shared" si="7"/>
        <v>1_白_防御加成</v>
      </c>
    </row>
    <row r="96" spans="1:6">
      <c r="A96">
        <v>539</v>
      </c>
      <c r="B96" s="7">
        <v>1</v>
      </c>
      <c r="C96" s="7" t="str">
        <f t="shared" si="8"/>
        <v>橙</v>
      </c>
      <c r="D96">
        <v>40</v>
      </c>
      <c r="E96" t="str">
        <f t="shared" si="6"/>
        <v>速度</v>
      </c>
      <c r="F96" t="str">
        <f t="shared" si="7"/>
        <v>1_橙_速度</v>
      </c>
    </row>
    <row r="97" spans="1:6">
      <c r="A97">
        <v>439</v>
      </c>
      <c r="B97" s="7">
        <v>1</v>
      </c>
      <c r="C97" s="7" t="str">
        <f t="shared" si="8"/>
        <v>紫</v>
      </c>
      <c r="D97">
        <v>40</v>
      </c>
      <c r="E97" t="str">
        <f t="shared" ref="E97:E128" si="9">VLOOKUP(D97,K:L,2,0)</f>
        <v>速度</v>
      </c>
      <c r="F97" t="str">
        <f t="shared" ref="F97:F128" si="10">B97&amp;"_"&amp;C97&amp;"_"&amp;E97</f>
        <v>1_紫_速度</v>
      </c>
    </row>
    <row r="98" spans="1:6">
      <c r="A98">
        <v>339</v>
      </c>
      <c r="B98" s="7">
        <v>1</v>
      </c>
      <c r="C98" s="7" t="str">
        <f t="shared" si="8"/>
        <v>蓝</v>
      </c>
      <c r="D98">
        <v>40</v>
      </c>
      <c r="E98" t="str">
        <f t="shared" si="9"/>
        <v>速度</v>
      </c>
      <c r="F98" t="str">
        <f t="shared" si="10"/>
        <v>1_蓝_速度</v>
      </c>
    </row>
    <row r="99" spans="1:6">
      <c r="A99">
        <v>239</v>
      </c>
      <c r="B99" s="7">
        <v>1</v>
      </c>
      <c r="C99" s="7" t="str">
        <f t="shared" si="8"/>
        <v>绿</v>
      </c>
      <c r="D99">
        <v>40</v>
      </c>
      <c r="E99" t="str">
        <f t="shared" si="9"/>
        <v>速度</v>
      </c>
      <c r="F99" t="str">
        <f t="shared" si="10"/>
        <v>1_绿_速度</v>
      </c>
    </row>
    <row r="100" spans="1:6">
      <c r="A100">
        <v>139</v>
      </c>
      <c r="B100" s="7">
        <v>1</v>
      </c>
      <c r="C100" s="7" t="str">
        <f t="shared" si="8"/>
        <v>白</v>
      </c>
      <c r="D100">
        <v>40</v>
      </c>
      <c r="E100" t="str">
        <f t="shared" si="9"/>
        <v>速度</v>
      </c>
      <c r="F100" t="str">
        <f t="shared" si="10"/>
        <v>1_白_速度</v>
      </c>
    </row>
    <row r="101" spans="1:6">
      <c r="A101">
        <v>540</v>
      </c>
      <c r="B101" s="7">
        <v>1</v>
      </c>
      <c r="C101" s="7" t="str">
        <f t="shared" si="8"/>
        <v>橙</v>
      </c>
      <c r="D101">
        <v>28</v>
      </c>
      <c r="E101" t="str">
        <f t="shared" si="9"/>
        <v>命中</v>
      </c>
      <c r="F101" t="str">
        <f t="shared" si="10"/>
        <v>1_橙_命中</v>
      </c>
    </row>
    <row r="102" spans="1:6">
      <c r="A102">
        <v>440</v>
      </c>
      <c r="B102" s="7">
        <v>1</v>
      </c>
      <c r="C102" s="7" t="str">
        <f t="shared" ref="C102:C133" si="11">C97</f>
        <v>紫</v>
      </c>
      <c r="D102">
        <v>28</v>
      </c>
      <c r="E102" t="str">
        <f t="shared" si="9"/>
        <v>命中</v>
      </c>
      <c r="F102" t="str">
        <f t="shared" si="10"/>
        <v>1_紫_命中</v>
      </c>
    </row>
    <row r="103" spans="1:6">
      <c r="A103">
        <v>340</v>
      </c>
      <c r="B103" s="7">
        <v>1</v>
      </c>
      <c r="C103" s="7" t="str">
        <f t="shared" si="11"/>
        <v>蓝</v>
      </c>
      <c r="D103">
        <v>28</v>
      </c>
      <c r="E103" t="str">
        <f t="shared" si="9"/>
        <v>命中</v>
      </c>
      <c r="F103" t="str">
        <f t="shared" si="10"/>
        <v>1_蓝_命中</v>
      </c>
    </row>
    <row r="104" spans="1:6">
      <c r="A104">
        <v>240</v>
      </c>
      <c r="B104" s="7">
        <v>1</v>
      </c>
      <c r="C104" s="7" t="str">
        <f t="shared" si="11"/>
        <v>绿</v>
      </c>
      <c r="D104">
        <v>28</v>
      </c>
      <c r="E104" t="str">
        <f t="shared" si="9"/>
        <v>命中</v>
      </c>
      <c r="F104" t="str">
        <f t="shared" si="10"/>
        <v>1_绿_命中</v>
      </c>
    </row>
    <row r="105" spans="1:6">
      <c r="A105">
        <v>140</v>
      </c>
      <c r="B105" s="7">
        <v>1</v>
      </c>
      <c r="C105" s="7" t="str">
        <f t="shared" si="11"/>
        <v>白</v>
      </c>
      <c r="D105">
        <v>28</v>
      </c>
      <c r="E105" t="str">
        <f t="shared" si="9"/>
        <v>命中</v>
      </c>
      <c r="F105" t="str">
        <f t="shared" si="10"/>
        <v>1_白_命中</v>
      </c>
    </row>
    <row r="106" spans="1:6">
      <c r="A106">
        <v>541</v>
      </c>
      <c r="B106" s="7">
        <v>1</v>
      </c>
      <c r="C106" s="7" t="str">
        <f t="shared" si="11"/>
        <v>橙</v>
      </c>
      <c r="D106">
        <v>33</v>
      </c>
      <c r="E106" t="str">
        <f t="shared" si="9"/>
        <v>抵抗</v>
      </c>
      <c r="F106" t="str">
        <f t="shared" si="10"/>
        <v>1_橙_抵抗</v>
      </c>
    </row>
    <row r="107" spans="1:6">
      <c r="A107">
        <v>441</v>
      </c>
      <c r="B107" s="7">
        <v>1</v>
      </c>
      <c r="C107" s="7" t="str">
        <f t="shared" si="11"/>
        <v>紫</v>
      </c>
      <c r="D107">
        <v>33</v>
      </c>
      <c r="E107" t="str">
        <f t="shared" si="9"/>
        <v>抵抗</v>
      </c>
      <c r="F107" t="str">
        <f t="shared" si="10"/>
        <v>1_紫_抵抗</v>
      </c>
    </row>
    <row r="108" spans="1:6">
      <c r="A108">
        <v>341</v>
      </c>
      <c r="B108" s="7">
        <v>1</v>
      </c>
      <c r="C108" s="7" t="str">
        <f t="shared" si="11"/>
        <v>蓝</v>
      </c>
      <c r="D108">
        <v>33</v>
      </c>
      <c r="E108" t="str">
        <f t="shared" si="9"/>
        <v>抵抗</v>
      </c>
      <c r="F108" t="str">
        <f t="shared" si="10"/>
        <v>1_蓝_抵抗</v>
      </c>
    </row>
    <row r="109" spans="1:6">
      <c r="A109">
        <v>241</v>
      </c>
      <c r="B109" s="7">
        <v>1</v>
      </c>
      <c r="C109" s="7" t="str">
        <f t="shared" si="11"/>
        <v>绿</v>
      </c>
      <c r="D109">
        <v>33</v>
      </c>
      <c r="E109" t="str">
        <f t="shared" si="9"/>
        <v>抵抗</v>
      </c>
      <c r="F109" t="str">
        <f t="shared" si="10"/>
        <v>1_绿_抵抗</v>
      </c>
    </row>
    <row r="110" spans="1:6">
      <c r="A110">
        <v>141</v>
      </c>
      <c r="B110" s="7">
        <v>1</v>
      </c>
      <c r="C110" s="7" t="str">
        <f t="shared" si="11"/>
        <v>白</v>
      </c>
      <c r="D110">
        <v>33</v>
      </c>
      <c r="E110" t="str">
        <f t="shared" si="9"/>
        <v>抵抗</v>
      </c>
      <c r="F110" t="str">
        <f t="shared" si="10"/>
        <v>1_白_抵抗</v>
      </c>
    </row>
    <row r="111" spans="1:6">
      <c r="A111">
        <v>1501</v>
      </c>
      <c r="B111" s="7"/>
      <c r="C111" s="7" t="s">
        <v>37</v>
      </c>
      <c r="D111">
        <v>9</v>
      </c>
      <c r="E111" t="str">
        <f t="shared" si="9"/>
        <v>攻击加成</v>
      </c>
      <c r="F111" t="str">
        <f t="shared" si="10"/>
        <v>_橙_攻击加成</v>
      </c>
    </row>
    <row r="112" spans="1:6">
      <c r="A112">
        <v>1401</v>
      </c>
      <c r="B112" s="7"/>
      <c r="C112" s="7" t="s">
        <v>48</v>
      </c>
      <c r="D112">
        <v>9</v>
      </c>
      <c r="E112" t="str">
        <f t="shared" si="9"/>
        <v>攻击加成</v>
      </c>
      <c r="F112" t="str">
        <f t="shared" si="10"/>
        <v>_紫_攻击加成</v>
      </c>
    </row>
    <row r="113" spans="1:6">
      <c r="A113">
        <v>1301</v>
      </c>
      <c r="B113" s="7"/>
      <c r="C113" s="7" t="s">
        <v>49</v>
      </c>
      <c r="D113">
        <v>9</v>
      </c>
      <c r="E113" t="str">
        <f t="shared" si="9"/>
        <v>攻击加成</v>
      </c>
      <c r="F113" t="str">
        <f t="shared" si="10"/>
        <v>_蓝_攻击加成</v>
      </c>
    </row>
    <row r="114" spans="1:6">
      <c r="A114">
        <v>1201</v>
      </c>
      <c r="B114" s="7"/>
      <c r="C114" s="7" t="s">
        <v>50</v>
      </c>
      <c r="D114">
        <v>9</v>
      </c>
      <c r="E114" t="str">
        <f t="shared" si="9"/>
        <v>攻击加成</v>
      </c>
      <c r="F114" t="str">
        <f t="shared" si="10"/>
        <v>_绿_攻击加成</v>
      </c>
    </row>
    <row r="115" spans="1:6">
      <c r="A115">
        <v>1101</v>
      </c>
      <c r="B115" s="7"/>
      <c r="C115" s="7" t="s">
        <v>51</v>
      </c>
      <c r="D115">
        <v>9</v>
      </c>
      <c r="E115" t="str">
        <f t="shared" si="9"/>
        <v>攻击加成</v>
      </c>
      <c r="F115" t="str">
        <f t="shared" si="10"/>
        <v>_白_攻击加成</v>
      </c>
    </row>
    <row r="116" spans="1:6">
      <c r="A116">
        <v>1502</v>
      </c>
      <c r="B116" s="7"/>
      <c r="C116" s="7" t="str">
        <f t="shared" ref="C116:C147" si="12">C111</f>
        <v>橙</v>
      </c>
      <c r="D116">
        <v>10</v>
      </c>
      <c r="E116" t="str">
        <f t="shared" si="9"/>
        <v>攻击</v>
      </c>
      <c r="F116" t="str">
        <f t="shared" si="10"/>
        <v>_橙_攻击</v>
      </c>
    </row>
    <row r="117" spans="1:6">
      <c r="A117">
        <v>1402</v>
      </c>
      <c r="B117" s="7"/>
      <c r="C117" s="7" t="str">
        <f t="shared" si="12"/>
        <v>紫</v>
      </c>
      <c r="D117">
        <v>10</v>
      </c>
      <c r="E117" t="str">
        <f t="shared" si="9"/>
        <v>攻击</v>
      </c>
      <c r="F117" t="str">
        <f t="shared" si="10"/>
        <v>_紫_攻击</v>
      </c>
    </row>
    <row r="118" spans="1:6">
      <c r="A118">
        <v>1302</v>
      </c>
      <c r="B118" s="7"/>
      <c r="C118" s="7" t="str">
        <f t="shared" si="12"/>
        <v>蓝</v>
      </c>
      <c r="D118">
        <v>10</v>
      </c>
      <c r="E118" t="str">
        <f t="shared" si="9"/>
        <v>攻击</v>
      </c>
      <c r="F118" t="str">
        <f t="shared" si="10"/>
        <v>_蓝_攻击</v>
      </c>
    </row>
    <row r="119" spans="1:6">
      <c r="A119">
        <v>1202</v>
      </c>
      <c r="B119" s="7"/>
      <c r="C119" s="7" t="str">
        <f t="shared" si="12"/>
        <v>绿</v>
      </c>
      <c r="D119">
        <v>10</v>
      </c>
      <c r="E119" t="str">
        <f t="shared" si="9"/>
        <v>攻击</v>
      </c>
      <c r="F119" t="str">
        <f t="shared" si="10"/>
        <v>_绿_攻击</v>
      </c>
    </row>
    <row r="120" spans="1:6">
      <c r="A120">
        <v>1102</v>
      </c>
      <c r="B120" s="7"/>
      <c r="C120" s="7" t="str">
        <f t="shared" si="12"/>
        <v>白</v>
      </c>
      <c r="D120">
        <v>10</v>
      </c>
      <c r="E120" t="str">
        <f t="shared" si="9"/>
        <v>攻击</v>
      </c>
      <c r="F120" t="str">
        <f t="shared" si="10"/>
        <v>_白_攻击</v>
      </c>
    </row>
    <row r="121" spans="1:6">
      <c r="A121">
        <v>1503</v>
      </c>
      <c r="B121" s="7"/>
      <c r="C121" s="7" t="str">
        <f t="shared" si="12"/>
        <v>橙</v>
      </c>
      <c r="D121">
        <v>18</v>
      </c>
      <c r="E121" t="str">
        <f t="shared" si="9"/>
        <v>暴击</v>
      </c>
      <c r="F121" t="str">
        <f t="shared" si="10"/>
        <v>_橙_暴击</v>
      </c>
    </row>
    <row r="122" spans="1:6">
      <c r="A122">
        <v>1403</v>
      </c>
      <c r="B122" s="7"/>
      <c r="C122" s="7" t="str">
        <f t="shared" si="12"/>
        <v>紫</v>
      </c>
      <c r="D122">
        <v>18</v>
      </c>
      <c r="E122" t="str">
        <f t="shared" si="9"/>
        <v>暴击</v>
      </c>
      <c r="F122" t="str">
        <f t="shared" si="10"/>
        <v>_紫_暴击</v>
      </c>
    </row>
    <row r="123" spans="1:6">
      <c r="A123">
        <v>1303</v>
      </c>
      <c r="B123" s="7"/>
      <c r="C123" s="7" t="str">
        <f t="shared" si="12"/>
        <v>蓝</v>
      </c>
      <c r="D123">
        <v>18</v>
      </c>
      <c r="E123" t="str">
        <f t="shared" si="9"/>
        <v>暴击</v>
      </c>
      <c r="F123" t="str">
        <f t="shared" si="10"/>
        <v>_蓝_暴击</v>
      </c>
    </row>
    <row r="124" spans="1:6">
      <c r="A124">
        <v>1203</v>
      </c>
      <c r="B124" s="7"/>
      <c r="C124" s="7" t="str">
        <f t="shared" si="12"/>
        <v>绿</v>
      </c>
      <c r="D124">
        <v>18</v>
      </c>
      <c r="E124" t="str">
        <f t="shared" si="9"/>
        <v>暴击</v>
      </c>
      <c r="F124" t="str">
        <f t="shared" si="10"/>
        <v>_绿_暴击</v>
      </c>
    </row>
    <row r="125" spans="1:6">
      <c r="A125">
        <v>1103</v>
      </c>
      <c r="B125" s="7"/>
      <c r="C125" s="7" t="str">
        <f t="shared" si="12"/>
        <v>白</v>
      </c>
      <c r="D125">
        <v>18</v>
      </c>
      <c r="E125" t="str">
        <f t="shared" si="9"/>
        <v>暴击</v>
      </c>
      <c r="F125" t="str">
        <f t="shared" si="10"/>
        <v>_白_暴击</v>
      </c>
    </row>
    <row r="126" spans="1:6">
      <c r="A126">
        <v>1504</v>
      </c>
      <c r="B126" s="7"/>
      <c r="C126" s="7" t="str">
        <f t="shared" si="12"/>
        <v>橙</v>
      </c>
      <c r="D126">
        <v>23</v>
      </c>
      <c r="E126" t="str">
        <f t="shared" si="9"/>
        <v>暴伤</v>
      </c>
      <c r="F126" t="str">
        <f t="shared" si="10"/>
        <v>_橙_暴伤</v>
      </c>
    </row>
    <row r="127" spans="1:6">
      <c r="A127">
        <v>1404</v>
      </c>
      <c r="B127" s="7"/>
      <c r="C127" s="7" t="str">
        <f t="shared" si="12"/>
        <v>紫</v>
      </c>
      <c r="D127">
        <v>23</v>
      </c>
      <c r="E127" t="str">
        <f t="shared" si="9"/>
        <v>暴伤</v>
      </c>
      <c r="F127" t="str">
        <f t="shared" si="10"/>
        <v>_紫_暴伤</v>
      </c>
    </row>
    <row r="128" spans="1:6">
      <c r="A128">
        <v>1304</v>
      </c>
      <c r="B128" s="7"/>
      <c r="C128" s="7" t="str">
        <f t="shared" si="12"/>
        <v>蓝</v>
      </c>
      <c r="D128">
        <v>23</v>
      </c>
      <c r="E128" t="str">
        <f t="shared" si="9"/>
        <v>暴伤</v>
      </c>
      <c r="F128" t="str">
        <f t="shared" si="10"/>
        <v>_蓝_暴伤</v>
      </c>
    </row>
    <row r="129" spans="1:6">
      <c r="A129">
        <v>1204</v>
      </c>
      <c r="B129" s="7"/>
      <c r="C129" s="7" t="str">
        <f t="shared" si="12"/>
        <v>绿</v>
      </c>
      <c r="D129">
        <v>23</v>
      </c>
      <c r="E129" t="str">
        <f t="shared" ref="E129:E160" si="13">VLOOKUP(D129,K:L,2,0)</f>
        <v>暴伤</v>
      </c>
      <c r="F129" t="str">
        <f t="shared" ref="F129:F160" si="14">B129&amp;"_"&amp;C129&amp;"_"&amp;E129</f>
        <v>_绿_暴伤</v>
      </c>
    </row>
    <row r="130" spans="1:6">
      <c r="A130">
        <v>1104</v>
      </c>
      <c r="B130" s="7"/>
      <c r="C130" s="7" t="str">
        <f t="shared" si="12"/>
        <v>白</v>
      </c>
      <c r="D130">
        <v>23</v>
      </c>
      <c r="E130" t="str">
        <f t="shared" si="13"/>
        <v>暴伤</v>
      </c>
      <c r="F130" t="str">
        <f t="shared" si="14"/>
        <v>_白_暴伤</v>
      </c>
    </row>
    <row r="131" spans="1:6">
      <c r="A131">
        <v>1505</v>
      </c>
      <c r="B131" s="7"/>
      <c r="C131" s="7" t="str">
        <f t="shared" si="12"/>
        <v>橙</v>
      </c>
      <c r="D131">
        <v>5</v>
      </c>
      <c r="E131" t="str">
        <f t="shared" si="13"/>
        <v>生命</v>
      </c>
      <c r="F131" t="str">
        <f t="shared" si="14"/>
        <v>_橙_生命</v>
      </c>
    </row>
    <row r="132" spans="1:6">
      <c r="A132">
        <v>1405</v>
      </c>
      <c r="B132" s="7"/>
      <c r="C132" s="7" t="str">
        <f t="shared" si="12"/>
        <v>紫</v>
      </c>
      <c r="D132">
        <v>5</v>
      </c>
      <c r="E132" t="str">
        <f t="shared" si="13"/>
        <v>生命</v>
      </c>
      <c r="F132" t="str">
        <f t="shared" si="14"/>
        <v>_紫_生命</v>
      </c>
    </row>
    <row r="133" spans="1:6">
      <c r="A133">
        <v>1305</v>
      </c>
      <c r="B133" s="7"/>
      <c r="C133" s="7" t="str">
        <f t="shared" si="12"/>
        <v>蓝</v>
      </c>
      <c r="D133">
        <v>5</v>
      </c>
      <c r="E133" t="str">
        <f t="shared" si="13"/>
        <v>生命</v>
      </c>
      <c r="F133" t="str">
        <f t="shared" si="14"/>
        <v>_蓝_生命</v>
      </c>
    </row>
    <row r="134" spans="1:6">
      <c r="A134">
        <v>1205</v>
      </c>
      <c r="B134" s="7"/>
      <c r="C134" s="7" t="str">
        <f t="shared" si="12"/>
        <v>绿</v>
      </c>
      <c r="D134">
        <v>5</v>
      </c>
      <c r="E134" t="str">
        <f t="shared" si="13"/>
        <v>生命</v>
      </c>
      <c r="F134" t="str">
        <f t="shared" si="14"/>
        <v>_绿_生命</v>
      </c>
    </row>
    <row r="135" spans="1:6">
      <c r="A135">
        <v>1105</v>
      </c>
      <c r="B135" s="7"/>
      <c r="C135" s="7" t="str">
        <f t="shared" si="12"/>
        <v>白</v>
      </c>
      <c r="D135">
        <v>5</v>
      </c>
      <c r="E135" t="str">
        <f t="shared" si="13"/>
        <v>生命</v>
      </c>
      <c r="F135" t="str">
        <f t="shared" si="14"/>
        <v>_白_生命</v>
      </c>
    </row>
    <row r="136" spans="1:6">
      <c r="A136">
        <v>1506</v>
      </c>
      <c r="B136" s="7"/>
      <c r="C136" s="7" t="str">
        <f t="shared" si="12"/>
        <v>橙</v>
      </c>
      <c r="D136">
        <v>4</v>
      </c>
      <c r="E136" t="str">
        <f t="shared" si="13"/>
        <v>生命加成</v>
      </c>
      <c r="F136" t="str">
        <f t="shared" si="14"/>
        <v>_橙_生命加成</v>
      </c>
    </row>
    <row r="137" spans="1:6">
      <c r="A137">
        <v>1406</v>
      </c>
      <c r="B137" s="7"/>
      <c r="C137" s="7" t="str">
        <f t="shared" si="12"/>
        <v>紫</v>
      </c>
      <c r="D137">
        <v>4</v>
      </c>
      <c r="E137" t="str">
        <f t="shared" si="13"/>
        <v>生命加成</v>
      </c>
      <c r="F137" t="str">
        <f t="shared" si="14"/>
        <v>_紫_生命加成</v>
      </c>
    </row>
    <row r="138" spans="1:6">
      <c r="A138">
        <v>1306</v>
      </c>
      <c r="B138" s="7"/>
      <c r="C138" s="7" t="str">
        <f t="shared" si="12"/>
        <v>蓝</v>
      </c>
      <c r="D138">
        <v>4</v>
      </c>
      <c r="E138" t="str">
        <f t="shared" si="13"/>
        <v>生命加成</v>
      </c>
      <c r="F138" t="str">
        <f t="shared" si="14"/>
        <v>_蓝_生命加成</v>
      </c>
    </row>
    <row r="139" spans="1:6">
      <c r="A139">
        <v>1206</v>
      </c>
      <c r="B139" s="7"/>
      <c r="C139" s="7" t="str">
        <f t="shared" si="12"/>
        <v>绿</v>
      </c>
      <c r="D139">
        <v>4</v>
      </c>
      <c r="E139" t="str">
        <f t="shared" si="13"/>
        <v>生命加成</v>
      </c>
      <c r="F139" t="str">
        <f t="shared" si="14"/>
        <v>_绿_生命加成</v>
      </c>
    </row>
    <row r="140" spans="1:6">
      <c r="A140">
        <v>1106</v>
      </c>
      <c r="B140" s="7"/>
      <c r="C140" s="7" t="str">
        <f t="shared" si="12"/>
        <v>白</v>
      </c>
      <c r="D140">
        <v>4</v>
      </c>
      <c r="E140" t="str">
        <f t="shared" si="13"/>
        <v>生命加成</v>
      </c>
      <c r="F140" t="str">
        <f t="shared" si="14"/>
        <v>_白_生命加成</v>
      </c>
    </row>
    <row r="141" spans="1:6">
      <c r="A141">
        <v>1507</v>
      </c>
      <c r="B141" s="7"/>
      <c r="C141" s="7" t="str">
        <f t="shared" si="12"/>
        <v>橙</v>
      </c>
      <c r="D141">
        <v>15</v>
      </c>
      <c r="E141" t="str">
        <f t="shared" si="13"/>
        <v>防御</v>
      </c>
      <c r="F141" t="str">
        <f t="shared" si="14"/>
        <v>_橙_防御</v>
      </c>
    </row>
    <row r="142" spans="1:6">
      <c r="A142">
        <v>1407</v>
      </c>
      <c r="B142" s="7"/>
      <c r="C142" s="7" t="str">
        <f t="shared" si="12"/>
        <v>紫</v>
      </c>
      <c r="D142">
        <v>15</v>
      </c>
      <c r="E142" t="str">
        <f t="shared" si="13"/>
        <v>防御</v>
      </c>
      <c r="F142" t="str">
        <f t="shared" si="14"/>
        <v>_紫_防御</v>
      </c>
    </row>
    <row r="143" spans="1:6">
      <c r="A143">
        <v>1307</v>
      </c>
      <c r="B143" s="7"/>
      <c r="C143" s="7" t="str">
        <f t="shared" si="12"/>
        <v>蓝</v>
      </c>
      <c r="D143">
        <v>15</v>
      </c>
      <c r="E143" t="str">
        <f t="shared" si="13"/>
        <v>防御</v>
      </c>
      <c r="F143" t="str">
        <f t="shared" si="14"/>
        <v>_蓝_防御</v>
      </c>
    </row>
    <row r="144" spans="1:6">
      <c r="A144">
        <v>1207</v>
      </c>
      <c r="B144" s="7"/>
      <c r="C144" s="7" t="str">
        <f t="shared" si="12"/>
        <v>绿</v>
      </c>
      <c r="D144">
        <v>15</v>
      </c>
      <c r="E144" t="str">
        <f t="shared" si="13"/>
        <v>防御</v>
      </c>
      <c r="F144" t="str">
        <f t="shared" si="14"/>
        <v>_绿_防御</v>
      </c>
    </row>
    <row r="145" spans="1:6">
      <c r="A145">
        <v>1107</v>
      </c>
      <c r="B145" s="7"/>
      <c r="C145" s="7" t="str">
        <f t="shared" si="12"/>
        <v>白</v>
      </c>
      <c r="D145">
        <v>15</v>
      </c>
      <c r="E145" t="str">
        <f t="shared" si="13"/>
        <v>防御</v>
      </c>
      <c r="F145" t="str">
        <f t="shared" si="14"/>
        <v>_白_防御</v>
      </c>
    </row>
    <row r="146" spans="1:6">
      <c r="A146">
        <v>1508</v>
      </c>
      <c r="B146" s="7"/>
      <c r="C146" s="7" t="str">
        <f t="shared" si="12"/>
        <v>橙</v>
      </c>
      <c r="D146">
        <v>14</v>
      </c>
      <c r="E146" t="str">
        <f t="shared" si="13"/>
        <v>防御加成</v>
      </c>
      <c r="F146" t="str">
        <f t="shared" si="14"/>
        <v>_橙_防御加成</v>
      </c>
    </row>
    <row r="147" spans="1:6">
      <c r="A147">
        <v>1408</v>
      </c>
      <c r="B147" s="7"/>
      <c r="C147" s="7" t="str">
        <f t="shared" si="12"/>
        <v>紫</v>
      </c>
      <c r="D147">
        <v>14</v>
      </c>
      <c r="E147" t="str">
        <f t="shared" si="13"/>
        <v>防御加成</v>
      </c>
      <c r="F147" t="str">
        <f t="shared" si="14"/>
        <v>_紫_防御加成</v>
      </c>
    </row>
    <row r="148" spans="1:6">
      <c r="A148">
        <v>1308</v>
      </c>
      <c r="B148" s="7"/>
      <c r="C148" s="7" t="str">
        <f t="shared" ref="C148:C179" si="15">C143</f>
        <v>蓝</v>
      </c>
      <c r="D148">
        <v>14</v>
      </c>
      <c r="E148" t="str">
        <f t="shared" si="13"/>
        <v>防御加成</v>
      </c>
      <c r="F148" t="str">
        <f t="shared" si="14"/>
        <v>_蓝_防御加成</v>
      </c>
    </row>
    <row r="149" spans="1:6">
      <c r="A149">
        <v>1208</v>
      </c>
      <c r="B149" s="7"/>
      <c r="C149" s="7" t="str">
        <f t="shared" si="15"/>
        <v>绿</v>
      </c>
      <c r="D149">
        <v>14</v>
      </c>
      <c r="E149" t="str">
        <f t="shared" si="13"/>
        <v>防御加成</v>
      </c>
      <c r="F149" t="str">
        <f t="shared" si="14"/>
        <v>_绿_防御加成</v>
      </c>
    </row>
    <row r="150" spans="1:6">
      <c r="A150">
        <v>1108</v>
      </c>
      <c r="B150" s="7"/>
      <c r="C150" s="7" t="str">
        <f t="shared" si="15"/>
        <v>白</v>
      </c>
      <c r="D150">
        <v>14</v>
      </c>
      <c r="E150" t="str">
        <f t="shared" si="13"/>
        <v>防御加成</v>
      </c>
      <c r="F150" t="str">
        <f t="shared" si="14"/>
        <v>_白_防御加成</v>
      </c>
    </row>
    <row r="151" spans="1:6">
      <c r="A151">
        <v>1509</v>
      </c>
      <c r="B151" s="7"/>
      <c r="C151" s="7" t="str">
        <f t="shared" si="15"/>
        <v>橙</v>
      </c>
      <c r="D151">
        <v>40</v>
      </c>
      <c r="E151" t="str">
        <f t="shared" si="13"/>
        <v>速度</v>
      </c>
      <c r="F151" t="str">
        <f t="shared" si="14"/>
        <v>_橙_速度</v>
      </c>
    </row>
    <row r="152" spans="1:6">
      <c r="A152">
        <v>1409</v>
      </c>
      <c r="B152" s="7"/>
      <c r="C152" s="7" t="str">
        <f t="shared" si="15"/>
        <v>紫</v>
      </c>
      <c r="D152">
        <v>40</v>
      </c>
      <c r="E152" t="str">
        <f t="shared" si="13"/>
        <v>速度</v>
      </c>
      <c r="F152" t="str">
        <f t="shared" si="14"/>
        <v>_紫_速度</v>
      </c>
    </row>
    <row r="153" spans="1:6">
      <c r="A153">
        <v>1309</v>
      </c>
      <c r="B153" s="7"/>
      <c r="C153" s="7" t="str">
        <f t="shared" si="15"/>
        <v>蓝</v>
      </c>
      <c r="D153">
        <v>40</v>
      </c>
      <c r="E153" t="str">
        <f t="shared" si="13"/>
        <v>速度</v>
      </c>
      <c r="F153" t="str">
        <f t="shared" si="14"/>
        <v>_蓝_速度</v>
      </c>
    </row>
    <row r="154" spans="1:6">
      <c r="A154">
        <v>1209</v>
      </c>
      <c r="B154" s="7"/>
      <c r="C154" s="7" t="str">
        <f t="shared" si="15"/>
        <v>绿</v>
      </c>
      <c r="D154">
        <v>40</v>
      </c>
      <c r="E154" t="str">
        <f t="shared" si="13"/>
        <v>速度</v>
      </c>
      <c r="F154" t="str">
        <f t="shared" si="14"/>
        <v>_绿_速度</v>
      </c>
    </row>
    <row r="155" spans="1:6">
      <c r="A155">
        <v>1109</v>
      </c>
      <c r="B155" s="7"/>
      <c r="C155" s="7" t="str">
        <f t="shared" si="15"/>
        <v>白</v>
      </c>
      <c r="D155">
        <v>40</v>
      </c>
      <c r="E155" t="str">
        <f t="shared" si="13"/>
        <v>速度</v>
      </c>
      <c r="F155" t="str">
        <f t="shared" si="14"/>
        <v>_白_速度</v>
      </c>
    </row>
    <row r="156" spans="1:6">
      <c r="A156">
        <v>1510</v>
      </c>
      <c r="B156" s="7"/>
      <c r="C156" s="7" t="str">
        <f t="shared" si="15"/>
        <v>橙</v>
      </c>
      <c r="D156">
        <v>28</v>
      </c>
      <c r="E156" t="str">
        <f t="shared" si="13"/>
        <v>命中</v>
      </c>
      <c r="F156" t="str">
        <f t="shared" si="14"/>
        <v>_橙_命中</v>
      </c>
    </row>
    <row r="157" spans="1:6">
      <c r="A157">
        <v>1410</v>
      </c>
      <c r="B157" s="7"/>
      <c r="C157" s="7" t="str">
        <f t="shared" si="15"/>
        <v>紫</v>
      </c>
      <c r="D157">
        <v>28</v>
      </c>
      <c r="E157" t="str">
        <f t="shared" si="13"/>
        <v>命中</v>
      </c>
      <c r="F157" t="str">
        <f t="shared" si="14"/>
        <v>_紫_命中</v>
      </c>
    </row>
    <row r="158" spans="1:6">
      <c r="A158">
        <v>1310</v>
      </c>
      <c r="B158" s="7"/>
      <c r="C158" s="7" t="str">
        <f t="shared" si="15"/>
        <v>蓝</v>
      </c>
      <c r="D158">
        <v>28</v>
      </c>
      <c r="E158" t="str">
        <f t="shared" si="13"/>
        <v>命中</v>
      </c>
      <c r="F158" t="str">
        <f t="shared" si="14"/>
        <v>_蓝_命中</v>
      </c>
    </row>
    <row r="159" spans="1:6">
      <c r="A159">
        <v>1210</v>
      </c>
      <c r="B159" s="7"/>
      <c r="C159" s="7" t="str">
        <f t="shared" si="15"/>
        <v>绿</v>
      </c>
      <c r="D159">
        <v>28</v>
      </c>
      <c r="E159" t="str">
        <f t="shared" si="13"/>
        <v>命中</v>
      </c>
      <c r="F159" t="str">
        <f t="shared" si="14"/>
        <v>_绿_命中</v>
      </c>
    </row>
    <row r="160" spans="1:6">
      <c r="A160">
        <v>1110</v>
      </c>
      <c r="B160" s="7"/>
      <c r="C160" s="7" t="str">
        <f t="shared" si="15"/>
        <v>白</v>
      </c>
      <c r="D160">
        <v>28</v>
      </c>
      <c r="E160" t="str">
        <f t="shared" si="13"/>
        <v>命中</v>
      </c>
      <c r="F160" t="str">
        <f t="shared" si="14"/>
        <v>_白_命中</v>
      </c>
    </row>
    <row r="161" spans="1:6">
      <c r="A161">
        <v>1511</v>
      </c>
      <c r="B161" s="7"/>
      <c r="C161" s="7" t="str">
        <f t="shared" si="15"/>
        <v>橙</v>
      </c>
      <c r="D161">
        <v>33</v>
      </c>
      <c r="E161" t="str">
        <f t="shared" ref="E161:E192" si="16">VLOOKUP(D161,K:L,2,0)</f>
        <v>抵抗</v>
      </c>
      <c r="F161" t="str">
        <f t="shared" ref="F161:F192" si="17">B161&amp;"_"&amp;C161&amp;"_"&amp;E161</f>
        <v>_橙_抵抗</v>
      </c>
    </row>
    <row r="162" spans="1:6">
      <c r="A162">
        <v>1411</v>
      </c>
      <c r="B162" s="7"/>
      <c r="C162" s="7" t="str">
        <f t="shared" si="15"/>
        <v>紫</v>
      </c>
      <c r="D162">
        <v>33</v>
      </c>
      <c r="E162" t="str">
        <f t="shared" si="16"/>
        <v>抵抗</v>
      </c>
      <c r="F162" t="str">
        <f t="shared" si="17"/>
        <v>_紫_抵抗</v>
      </c>
    </row>
    <row r="163" spans="1:6">
      <c r="A163">
        <v>1311</v>
      </c>
      <c r="B163" s="7"/>
      <c r="C163" s="7" t="str">
        <f t="shared" si="15"/>
        <v>蓝</v>
      </c>
      <c r="D163">
        <v>33</v>
      </c>
      <c r="E163" t="str">
        <f t="shared" si="16"/>
        <v>抵抗</v>
      </c>
      <c r="F163" t="str">
        <f t="shared" si="17"/>
        <v>_蓝_抵抗</v>
      </c>
    </row>
    <row r="164" spans="1:6">
      <c r="A164">
        <v>1211</v>
      </c>
      <c r="B164" s="7"/>
      <c r="C164" s="7" t="str">
        <f t="shared" si="15"/>
        <v>绿</v>
      </c>
      <c r="D164">
        <v>33</v>
      </c>
      <c r="E164" t="str">
        <f t="shared" si="16"/>
        <v>抵抗</v>
      </c>
      <c r="F164" t="str">
        <f t="shared" si="17"/>
        <v>_绿_抵抗</v>
      </c>
    </row>
    <row r="165" spans="1:6">
      <c r="A165">
        <v>1111</v>
      </c>
      <c r="B165" s="7"/>
      <c r="C165" s="7" t="str">
        <f t="shared" si="15"/>
        <v>白</v>
      </c>
      <c r="D165">
        <v>33</v>
      </c>
      <c r="E165" t="str">
        <f t="shared" si="16"/>
        <v>抵抗</v>
      </c>
      <c r="F165" t="str">
        <f t="shared" si="17"/>
        <v>_白_抵抗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0"/>
  <sheetViews>
    <sheetView workbookViewId="0">
      <selection activeCell="G15" sqref="G15"/>
    </sheetView>
  </sheetViews>
  <sheetFormatPr defaultRowHeight="13.5"/>
  <cols>
    <col min="2" max="2" width="12.125" style="10" bestFit="1" customWidth="1"/>
    <col min="3" max="3" width="25.625" style="10" bestFit="1" customWidth="1"/>
  </cols>
  <sheetData>
    <row r="1" spans="1:3">
      <c r="A1">
        <v>4101100</v>
      </c>
      <c r="B1" t="s">
        <v>83</v>
      </c>
      <c r="C1" t="s">
        <v>84</v>
      </c>
    </row>
    <row r="2" spans="1:3">
      <c r="A2">
        <v>4101200</v>
      </c>
      <c r="B2" t="s">
        <v>83</v>
      </c>
      <c r="C2" t="s">
        <v>85</v>
      </c>
    </row>
    <row r="3" spans="1:3">
      <c r="A3">
        <v>4101300</v>
      </c>
      <c r="B3" t="s">
        <v>83</v>
      </c>
      <c r="C3" t="s">
        <v>86</v>
      </c>
    </row>
    <row r="4" spans="1:3">
      <c r="A4">
        <v>4101400</v>
      </c>
      <c r="B4" t="s">
        <v>83</v>
      </c>
      <c r="C4" t="s">
        <v>87</v>
      </c>
    </row>
    <row r="5" spans="1:3">
      <c r="A5">
        <v>4101500</v>
      </c>
      <c r="B5" t="s">
        <v>83</v>
      </c>
      <c r="C5" t="s">
        <v>88</v>
      </c>
    </row>
    <row r="6" spans="1:3">
      <c r="A6">
        <v>4102100</v>
      </c>
      <c r="B6" t="s">
        <v>89</v>
      </c>
      <c r="C6" t="s">
        <v>90</v>
      </c>
    </row>
    <row r="7" spans="1:3">
      <c r="A7">
        <v>4102200</v>
      </c>
      <c r="B7" t="s">
        <v>89</v>
      </c>
      <c r="C7" t="s">
        <v>91</v>
      </c>
    </row>
    <row r="8" spans="1:3">
      <c r="A8">
        <v>4102300</v>
      </c>
      <c r="B8" t="s">
        <v>89</v>
      </c>
      <c r="C8" t="s">
        <v>92</v>
      </c>
    </row>
    <row r="9" spans="1:3">
      <c r="A9">
        <v>4102400</v>
      </c>
      <c r="B9" t="s">
        <v>89</v>
      </c>
      <c r="C9" t="s">
        <v>93</v>
      </c>
    </row>
    <row r="10" spans="1:3">
      <c r="A10">
        <v>4102500</v>
      </c>
      <c r="B10" t="s">
        <v>89</v>
      </c>
      <c r="C10" t="s">
        <v>94</v>
      </c>
    </row>
    <row r="11" spans="1:3">
      <c r="A11">
        <v>4103100</v>
      </c>
      <c r="B11" t="s">
        <v>95</v>
      </c>
      <c r="C11" t="s">
        <v>96</v>
      </c>
    </row>
    <row r="12" spans="1:3">
      <c r="A12">
        <v>4103200</v>
      </c>
      <c r="B12" t="s">
        <v>95</v>
      </c>
      <c r="C12" t="s">
        <v>97</v>
      </c>
    </row>
    <row r="13" spans="1:3">
      <c r="A13">
        <v>4103300</v>
      </c>
      <c r="B13" t="s">
        <v>95</v>
      </c>
      <c r="C13" t="s">
        <v>98</v>
      </c>
    </row>
    <row r="14" spans="1:3">
      <c r="A14">
        <v>4103400</v>
      </c>
      <c r="B14" t="s">
        <v>95</v>
      </c>
      <c r="C14" t="s">
        <v>99</v>
      </c>
    </row>
    <row r="15" spans="1:3">
      <c r="A15">
        <v>4103500</v>
      </c>
      <c r="B15" t="s">
        <v>95</v>
      </c>
      <c r="C15" t="s">
        <v>100</v>
      </c>
    </row>
    <row r="16" spans="1:3">
      <c r="A16">
        <v>4104100</v>
      </c>
      <c r="B16" t="s">
        <v>101</v>
      </c>
      <c r="C16" t="s">
        <v>102</v>
      </c>
    </row>
    <row r="17" spans="1:3">
      <c r="A17">
        <v>4104200</v>
      </c>
      <c r="B17" t="s">
        <v>101</v>
      </c>
      <c r="C17" t="s">
        <v>103</v>
      </c>
    </row>
    <row r="18" spans="1:3">
      <c r="A18">
        <v>4104300</v>
      </c>
      <c r="B18" t="s">
        <v>101</v>
      </c>
      <c r="C18" t="s">
        <v>104</v>
      </c>
    </row>
    <row r="19" spans="1:3">
      <c r="A19">
        <v>4104400</v>
      </c>
      <c r="B19" t="s">
        <v>101</v>
      </c>
      <c r="C19" t="s">
        <v>105</v>
      </c>
    </row>
    <row r="20" spans="1:3">
      <c r="A20">
        <v>4104500</v>
      </c>
      <c r="B20" t="s">
        <v>101</v>
      </c>
      <c r="C20" t="s">
        <v>106</v>
      </c>
    </row>
    <row r="21" spans="1:3">
      <c r="A21">
        <v>4105100</v>
      </c>
      <c r="B21" t="s">
        <v>107</v>
      </c>
      <c r="C21" t="s">
        <v>108</v>
      </c>
    </row>
    <row r="22" spans="1:3">
      <c r="A22">
        <v>4105200</v>
      </c>
      <c r="B22" t="s">
        <v>107</v>
      </c>
      <c r="C22" t="s">
        <v>109</v>
      </c>
    </row>
    <row r="23" spans="1:3">
      <c r="A23">
        <v>4105300</v>
      </c>
      <c r="B23" t="s">
        <v>107</v>
      </c>
      <c r="C23" t="s">
        <v>110</v>
      </c>
    </row>
    <row r="24" spans="1:3">
      <c r="A24">
        <v>4105400</v>
      </c>
      <c r="B24" t="s">
        <v>107</v>
      </c>
      <c r="C24" t="s">
        <v>111</v>
      </c>
    </row>
    <row r="25" spans="1:3">
      <c r="A25">
        <v>4105500</v>
      </c>
      <c r="B25" t="s">
        <v>107</v>
      </c>
      <c r="C25" t="s">
        <v>112</v>
      </c>
    </row>
    <row r="26" spans="1:3">
      <c r="A26">
        <v>4106100</v>
      </c>
      <c r="B26" t="s">
        <v>113</v>
      </c>
      <c r="C26" t="s">
        <v>114</v>
      </c>
    </row>
    <row r="27" spans="1:3">
      <c r="A27">
        <v>4106200</v>
      </c>
      <c r="B27" t="s">
        <v>113</v>
      </c>
      <c r="C27" t="s">
        <v>115</v>
      </c>
    </row>
    <row r="28" spans="1:3">
      <c r="A28">
        <v>4106300</v>
      </c>
      <c r="B28" t="s">
        <v>113</v>
      </c>
      <c r="C28" t="s">
        <v>116</v>
      </c>
    </row>
    <row r="29" spans="1:3">
      <c r="A29">
        <v>4106400</v>
      </c>
      <c r="B29" t="s">
        <v>113</v>
      </c>
      <c r="C29" t="s">
        <v>117</v>
      </c>
    </row>
    <row r="30" spans="1:3">
      <c r="A30">
        <v>4106500</v>
      </c>
      <c r="B30" t="s">
        <v>113</v>
      </c>
      <c r="C30" t="s">
        <v>118</v>
      </c>
    </row>
    <row r="31" spans="1:3">
      <c r="A31">
        <v>4107100</v>
      </c>
      <c r="B31" t="s">
        <v>119</v>
      </c>
      <c r="C31" t="s">
        <v>120</v>
      </c>
    </row>
    <row r="32" spans="1:3">
      <c r="A32">
        <v>4107200</v>
      </c>
      <c r="B32" t="s">
        <v>119</v>
      </c>
      <c r="C32" t="s">
        <v>121</v>
      </c>
    </row>
    <row r="33" spans="1:3">
      <c r="A33">
        <v>4107300</v>
      </c>
      <c r="B33" t="s">
        <v>119</v>
      </c>
      <c r="C33" t="s">
        <v>122</v>
      </c>
    </row>
    <row r="34" spans="1:3">
      <c r="A34">
        <v>4107400</v>
      </c>
      <c r="B34" t="s">
        <v>119</v>
      </c>
      <c r="C34" t="s">
        <v>123</v>
      </c>
    </row>
    <row r="35" spans="1:3">
      <c r="A35">
        <v>4107500</v>
      </c>
      <c r="B35" t="s">
        <v>119</v>
      </c>
      <c r="C35" t="s">
        <v>124</v>
      </c>
    </row>
    <row r="36" spans="1:3">
      <c r="A36">
        <v>4108100</v>
      </c>
      <c r="B36" t="s">
        <v>125</v>
      </c>
      <c r="C36" t="s">
        <v>126</v>
      </c>
    </row>
    <row r="37" spans="1:3">
      <c r="A37">
        <v>4108200</v>
      </c>
      <c r="B37" t="s">
        <v>125</v>
      </c>
      <c r="C37" t="s">
        <v>127</v>
      </c>
    </row>
    <row r="38" spans="1:3">
      <c r="A38">
        <v>4108300</v>
      </c>
      <c r="B38" t="s">
        <v>125</v>
      </c>
      <c r="C38" t="s">
        <v>128</v>
      </c>
    </row>
    <row r="39" spans="1:3">
      <c r="A39">
        <v>4108400</v>
      </c>
      <c r="B39" t="s">
        <v>125</v>
      </c>
      <c r="C39" t="s">
        <v>129</v>
      </c>
    </row>
    <row r="40" spans="1:3">
      <c r="A40">
        <v>4108500</v>
      </c>
      <c r="B40" t="s">
        <v>125</v>
      </c>
      <c r="C40" t="s">
        <v>130</v>
      </c>
    </row>
    <row r="41" spans="1:3">
      <c r="A41">
        <v>4109100</v>
      </c>
      <c r="B41" t="s">
        <v>131</v>
      </c>
      <c r="C41" t="s">
        <v>132</v>
      </c>
    </row>
    <row r="42" spans="1:3">
      <c r="A42">
        <v>4109200</v>
      </c>
      <c r="B42" t="s">
        <v>131</v>
      </c>
      <c r="C42" t="s">
        <v>133</v>
      </c>
    </row>
    <row r="43" spans="1:3">
      <c r="A43">
        <v>4109300</v>
      </c>
      <c r="B43" t="s">
        <v>131</v>
      </c>
      <c r="C43" t="s">
        <v>134</v>
      </c>
    </row>
    <row r="44" spans="1:3">
      <c r="A44">
        <v>4109400</v>
      </c>
      <c r="B44" t="s">
        <v>131</v>
      </c>
      <c r="C44" t="s">
        <v>135</v>
      </c>
    </row>
    <row r="45" spans="1:3">
      <c r="A45">
        <v>4109500</v>
      </c>
      <c r="B45" t="s">
        <v>131</v>
      </c>
      <c r="C45" t="s">
        <v>136</v>
      </c>
    </row>
    <row r="46" spans="1:3">
      <c r="A46">
        <v>4110100</v>
      </c>
      <c r="B46" t="s">
        <v>137</v>
      </c>
      <c r="C46" t="s">
        <v>138</v>
      </c>
    </row>
    <row r="47" spans="1:3">
      <c r="A47">
        <v>4110200</v>
      </c>
      <c r="B47" t="s">
        <v>137</v>
      </c>
      <c r="C47" t="s">
        <v>139</v>
      </c>
    </row>
    <row r="48" spans="1:3">
      <c r="A48">
        <v>4110300</v>
      </c>
      <c r="B48" t="s">
        <v>137</v>
      </c>
      <c r="C48" t="s">
        <v>140</v>
      </c>
    </row>
    <row r="49" spans="1:3">
      <c r="A49">
        <v>4110400</v>
      </c>
      <c r="B49" t="s">
        <v>137</v>
      </c>
      <c r="C49" t="s">
        <v>141</v>
      </c>
    </row>
    <row r="50" spans="1:3">
      <c r="A50">
        <v>4110500</v>
      </c>
      <c r="B50" t="s">
        <v>137</v>
      </c>
      <c r="C50" t="s">
        <v>142</v>
      </c>
    </row>
    <row r="51" spans="1:3">
      <c r="A51">
        <v>4111100</v>
      </c>
      <c r="B51" t="s">
        <v>143</v>
      </c>
      <c r="C51" t="s">
        <v>144</v>
      </c>
    </row>
    <row r="52" spans="1:3">
      <c r="A52">
        <v>4111200</v>
      </c>
      <c r="B52" t="s">
        <v>143</v>
      </c>
      <c r="C52" t="s">
        <v>145</v>
      </c>
    </row>
    <row r="53" spans="1:3">
      <c r="A53">
        <v>4111300</v>
      </c>
      <c r="B53" t="s">
        <v>143</v>
      </c>
      <c r="C53" t="s">
        <v>146</v>
      </c>
    </row>
    <row r="54" spans="1:3">
      <c r="A54">
        <v>4111400</v>
      </c>
      <c r="B54" t="s">
        <v>143</v>
      </c>
      <c r="C54" t="s">
        <v>147</v>
      </c>
    </row>
    <row r="55" spans="1:3">
      <c r="A55">
        <v>4111500</v>
      </c>
      <c r="B55" t="s">
        <v>143</v>
      </c>
      <c r="C55" t="s">
        <v>148</v>
      </c>
    </row>
    <row r="56" spans="1:3">
      <c r="A56">
        <v>4112100</v>
      </c>
      <c r="B56" t="s">
        <v>149</v>
      </c>
      <c r="C56" t="s">
        <v>150</v>
      </c>
    </row>
    <row r="57" spans="1:3">
      <c r="A57">
        <v>4112200</v>
      </c>
      <c r="B57" t="s">
        <v>149</v>
      </c>
      <c r="C57" t="s">
        <v>151</v>
      </c>
    </row>
    <row r="58" spans="1:3">
      <c r="A58">
        <v>4112300</v>
      </c>
      <c r="B58" t="s">
        <v>149</v>
      </c>
      <c r="C58" t="s">
        <v>152</v>
      </c>
    </row>
    <row r="59" spans="1:3">
      <c r="A59">
        <v>4112400</v>
      </c>
      <c r="B59" t="s">
        <v>149</v>
      </c>
      <c r="C59" t="s">
        <v>153</v>
      </c>
    </row>
    <row r="60" spans="1:3">
      <c r="A60">
        <v>4112500</v>
      </c>
      <c r="B60" t="s">
        <v>149</v>
      </c>
      <c r="C60" t="s">
        <v>154</v>
      </c>
    </row>
    <row r="61" spans="1:3">
      <c r="A61">
        <v>4113100</v>
      </c>
      <c r="B61" t="s">
        <v>155</v>
      </c>
      <c r="C61" t="s">
        <v>156</v>
      </c>
    </row>
    <row r="62" spans="1:3">
      <c r="A62">
        <v>4113200</v>
      </c>
      <c r="B62" t="s">
        <v>155</v>
      </c>
      <c r="C62" t="s">
        <v>157</v>
      </c>
    </row>
    <row r="63" spans="1:3">
      <c r="A63">
        <v>4113300</v>
      </c>
      <c r="B63" t="s">
        <v>155</v>
      </c>
      <c r="C63" t="s">
        <v>158</v>
      </c>
    </row>
    <row r="64" spans="1:3">
      <c r="A64">
        <v>4113400</v>
      </c>
      <c r="B64" t="s">
        <v>155</v>
      </c>
      <c r="C64" t="s">
        <v>159</v>
      </c>
    </row>
    <row r="65" spans="1:3">
      <c r="A65">
        <v>4113500</v>
      </c>
      <c r="B65" t="s">
        <v>155</v>
      </c>
      <c r="C65" t="s">
        <v>160</v>
      </c>
    </row>
    <row r="66" spans="1:3">
      <c r="A66">
        <v>4114100</v>
      </c>
      <c r="B66" t="s">
        <v>161</v>
      </c>
      <c r="C66" t="s">
        <v>162</v>
      </c>
    </row>
    <row r="67" spans="1:3">
      <c r="A67">
        <v>4114200</v>
      </c>
      <c r="B67" t="s">
        <v>161</v>
      </c>
      <c r="C67" t="s">
        <v>163</v>
      </c>
    </row>
    <row r="68" spans="1:3">
      <c r="A68">
        <v>4114300</v>
      </c>
      <c r="B68" t="s">
        <v>161</v>
      </c>
      <c r="C68" t="s">
        <v>164</v>
      </c>
    </row>
    <row r="69" spans="1:3">
      <c r="A69">
        <v>4114400</v>
      </c>
      <c r="B69" t="s">
        <v>161</v>
      </c>
      <c r="C69" t="s">
        <v>165</v>
      </c>
    </row>
    <row r="70" spans="1:3">
      <c r="A70">
        <v>4114500</v>
      </c>
      <c r="B70" t="s">
        <v>161</v>
      </c>
      <c r="C70" t="s">
        <v>166</v>
      </c>
    </row>
    <row r="71" spans="1:3">
      <c r="A71">
        <v>4115100</v>
      </c>
      <c r="B71" t="s">
        <v>167</v>
      </c>
      <c r="C71" t="s">
        <v>168</v>
      </c>
    </row>
    <row r="72" spans="1:3">
      <c r="A72">
        <v>4115200</v>
      </c>
      <c r="B72" t="s">
        <v>167</v>
      </c>
      <c r="C72" t="s">
        <v>169</v>
      </c>
    </row>
    <row r="73" spans="1:3">
      <c r="A73">
        <v>4115300</v>
      </c>
      <c r="B73" t="s">
        <v>167</v>
      </c>
      <c r="C73" t="s">
        <v>170</v>
      </c>
    </row>
    <row r="74" spans="1:3">
      <c r="A74">
        <v>4115400</v>
      </c>
      <c r="B74" t="s">
        <v>167</v>
      </c>
      <c r="C74" t="s">
        <v>171</v>
      </c>
    </row>
    <row r="75" spans="1:3">
      <c r="A75">
        <v>4115500</v>
      </c>
      <c r="B75" t="s">
        <v>167</v>
      </c>
      <c r="C75" t="s">
        <v>172</v>
      </c>
    </row>
    <row r="76" spans="1:3">
      <c r="A76">
        <v>4116100</v>
      </c>
      <c r="B76" t="s">
        <v>173</v>
      </c>
      <c r="C76" t="s">
        <v>174</v>
      </c>
    </row>
    <row r="77" spans="1:3">
      <c r="A77">
        <v>4116200</v>
      </c>
      <c r="B77" t="s">
        <v>173</v>
      </c>
      <c r="C77" t="s">
        <v>175</v>
      </c>
    </row>
    <row r="78" spans="1:3">
      <c r="A78">
        <v>4116300</v>
      </c>
      <c r="B78" t="s">
        <v>173</v>
      </c>
      <c r="C78" t="s">
        <v>176</v>
      </c>
    </row>
    <row r="79" spans="1:3">
      <c r="A79">
        <v>4116400</v>
      </c>
      <c r="B79" t="s">
        <v>173</v>
      </c>
      <c r="C79" t="s">
        <v>177</v>
      </c>
    </row>
    <row r="80" spans="1:3">
      <c r="A80">
        <v>4116500</v>
      </c>
      <c r="B80" t="s">
        <v>173</v>
      </c>
      <c r="C80" t="s">
        <v>178</v>
      </c>
    </row>
    <row r="81" spans="1:3">
      <c r="A81">
        <v>4201100</v>
      </c>
      <c r="B81" t="s">
        <v>179</v>
      </c>
      <c r="C81" t="s">
        <v>180</v>
      </c>
    </row>
    <row r="82" spans="1:3">
      <c r="A82">
        <v>4201200</v>
      </c>
      <c r="B82" t="s">
        <v>179</v>
      </c>
      <c r="C82" t="s">
        <v>181</v>
      </c>
    </row>
    <row r="83" spans="1:3">
      <c r="A83">
        <v>4201300</v>
      </c>
      <c r="B83" t="s">
        <v>179</v>
      </c>
      <c r="C83" t="s">
        <v>182</v>
      </c>
    </row>
    <row r="84" spans="1:3">
      <c r="A84">
        <v>4201400</v>
      </c>
      <c r="B84" t="s">
        <v>179</v>
      </c>
      <c r="C84" t="s">
        <v>183</v>
      </c>
    </row>
    <row r="85" spans="1:3">
      <c r="A85">
        <v>4201500</v>
      </c>
      <c r="B85" t="s">
        <v>179</v>
      </c>
      <c r="C85" t="s">
        <v>184</v>
      </c>
    </row>
    <row r="86" spans="1:3">
      <c r="A86">
        <v>4301100</v>
      </c>
      <c r="B86" t="s">
        <v>185</v>
      </c>
      <c r="C86" t="s">
        <v>186</v>
      </c>
    </row>
    <row r="87" spans="1:3">
      <c r="A87">
        <v>4301200</v>
      </c>
      <c r="B87" t="s">
        <v>185</v>
      </c>
      <c r="C87" t="s">
        <v>187</v>
      </c>
    </row>
    <row r="88" spans="1:3">
      <c r="A88">
        <v>4301300</v>
      </c>
      <c r="B88" t="s">
        <v>185</v>
      </c>
      <c r="C88" t="s">
        <v>188</v>
      </c>
    </row>
    <row r="89" spans="1:3">
      <c r="A89">
        <v>4301400</v>
      </c>
      <c r="B89" t="s">
        <v>185</v>
      </c>
      <c r="C89" t="s">
        <v>189</v>
      </c>
    </row>
    <row r="90" spans="1:3">
      <c r="A90">
        <v>4301500</v>
      </c>
      <c r="B90" t="s">
        <v>185</v>
      </c>
      <c r="C90" t="s">
        <v>190</v>
      </c>
    </row>
    <row r="91" spans="1:3">
      <c r="A91">
        <v>4401100</v>
      </c>
      <c r="B91" t="s">
        <v>191</v>
      </c>
      <c r="C91" t="s">
        <v>192</v>
      </c>
    </row>
    <row r="92" spans="1:3">
      <c r="A92">
        <v>4401200</v>
      </c>
      <c r="B92" t="s">
        <v>191</v>
      </c>
      <c r="C92" t="s">
        <v>193</v>
      </c>
    </row>
    <row r="93" spans="1:3">
      <c r="A93">
        <v>4401300</v>
      </c>
      <c r="B93" t="s">
        <v>191</v>
      </c>
      <c r="C93" t="s">
        <v>194</v>
      </c>
    </row>
    <row r="94" spans="1:3">
      <c r="A94">
        <v>4401400</v>
      </c>
      <c r="B94" t="s">
        <v>191</v>
      </c>
      <c r="C94" t="s">
        <v>195</v>
      </c>
    </row>
    <row r="95" spans="1:3">
      <c r="A95">
        <v>4401500</v>
      </c>
      <c r="B95" t="s">
        <v>191</v>
      </c>
      <c r="C95" t="s">
        <v>196</v>
      </c>
    </row>
    <row r="96" spans="1:3">
      <c r="A96">
        <v>4202100</v>
      </c>
      <c r="B96" t="s">
        <v>197</v>
      </c>
      <c r="C96" t="s">
        <v>198</v>
      </c>
    </row>
    <row r="97" spans="1:3">
      <c r="A97">
        <v>4202200</v>
      </c>
      <c r="B97" t="s">
        <v>197</v>
      </c>
      <c r="C97" t="s">
        <v>199</v>
      </c>
    </row>
    <row r="98" spans="1:3">
      <c r="A98">
        <v>4202300</v>
      </c>
      <c r="B98" t="s">
        <v>197</v>
      </c>
      <c r="C98" t="s">
        <v>200</v>
      </c>
    </row>
    <row r="99" spans="1:3">
      <c r="A99">
        <v>4202400</v>
      </c>
      <c r="B99" t="s">
        <v>197</v>
      </c>
      <c r="C99" t="s">
        <v>201</v>
      </c>
    </row>
    <row r="100" spans="1:3">
      <c r="A100">
        <v>4202500</v>
      </c>
      <c r="B100" t="s">
        <v>197</v>
      </c>
      <c r="C100" t="s">
        <v>202</v>
      </c>
    </row>
    <row r="101" spans="1:3">
      <c r="A101">
        <v>4302100</v>
      </c>
      <c r="B101" t="s">
        <v>203</v>
      </c>
      <c r="C101" t="s">
        <v>204</v>
      </c>
    </row>
    <row r="102" spans="1:3">
      <c r="A102">
        <v>4302200</v>
      </c>
      <c r="B102" t="s">
        <v>203</v>
      </c>
      <c r="C102" t="s">
        <v>205</v>
      </c>
    </row>
    <row r="103" spans="1:3">
      <c r="A103">
        <v>4302300</v>
      </c>
      <c r="B103" t="s">
        <v>203</v>
      </c>
      <c r="C103" t="s">
        <v>206</v>
      </c>
    </row>
    <row r="104" spans="1:3">
      <c r="A104">
        <v>4302400</v>
      </c>
      <c r="B104" t="s">
        <v>203</v>
      </c>
      <c r="C104" t="s">
        <v>207</v>
      </c>
    </row>
    <row r="105" spans="1:3">
      <c r="A105">
        <v>4302500</v>
      </c>
      <c r="B105" t="s">
        <v>203</v>
      </c>
      <c r="C105" t="s">
        <v>208</v>
      </c>
    </row>
    <row r="106" spans="1:3">
      <c r="A106">
        <v>4402100</v>
      </c>
      <c r="B106" t="s">
        <v>209</v>
      </c>
      <c r="C106" t="s">
        <v>210</v>
      </c>
    </row>
    <row r="107" spans="1:3">
      <c r="A107">
        <v>4402200</v>
      </c>
      <c r="B107" t="s">
        <v>209</v>
      </c>
      <c r="C107" t="s">
        <v>211</v>
      </c>
    </row>
    <row r="108" spans="1:3">
      <c r="A108">
        <v>4402300</v>
      </c>
      <c r="B108" t="s">
        <v>209</v>
      </c>
      <c r="C108" t="s">
        <v>212</v>
      </c>
    </row>
    <row r="109" spans="1:3">
      <c r="A109">
        <v>4402400</v>
      </c>
      <c r="B109" t="s">
        <v>209</v>
      </c>
      <c r="C109" t="s">
        <v>213</v>
      </c>
    </row>
    <row r="110" spans="1:3">
      <c r="A110">
        <v>4402500</v>
      </c>
      <c r="B110" t="s">
        <v>209</v>
      </c>
      <c r="C110" t="s">
        <v>214</v>
      </c>
    </row>
    <row r="111" spans="1:3">
      <c r="A111">
        <v>4203100</v>
      </c>
      <c r="B111" t="s">
        <v>215</v>
      </c>
      <c r="C111" t="s">
        <v>216</v>
      </c>
    </row>
    <row r="112" spans="1:3">
      <c r="A112">
        <v>4203200</v>
      </c>
      <c r="B112" t="s">
        <v>215</v>
      </c>
      <c r="C112" t="s">
        <v>217</v>
      </c>
    </row>
    <row r="113" spans="1:3">
      <c r="A113">
        <v>4203300</v>
      </c>
      <c r="B113" t="s">
        <v>215</v>
      </c>
      <c r="C113" t="s">
        <v>218</v>
      </c>
    </row>
    <row r="114" spans="1:3">
      <c r="A114">
        <v>4203400</v>
      </c>
      <c r="B114" t="s">
        <v>215</v>
      </c>
      <c r="C114" t="s">
        <v>219</v>
      </c>
    </row>
    <row r="115" spans="1:3">
      <c r="A115">
        <v>4203500</v>
      </c>
      <c r="B115" t="s">
        <v>215</v>
      </c>
      <c r="C115" t="s">
        <v>220</v>
      </c>
    </row>
    <row r="116" spans="1:3">
      <c r="A116">
        <v>4303100</v>
      </c>
      <c r="B116" t="s">
        <v>221</v>
      </c>
      <c r="C116" t="s">
        <v>222</v>
      </c>
    </row>
    <row r="117" spans="1:3">
      <c r="A117">
        <v>4303200</v>
      </c>
      <c r="B117" t="s">
        <v>221</v>
      </c>
      <c r="C117" t="s">
        <v>223</v>
      </c>
    </row>
    <row r="118" spans="1:3">
      <c r="A118">
        <v>4303300</v>
      </c>
      <c r="B118" t="s">
        <v>221</v>
      </c>
      <c r="C118" t="s">
        <v>224</v>
      </c>
    </row>
    <row r="119" spans="1:3">
      <c r="A119">
        <v>4303400</v>
      </c>
      <c r="B119" t="s">
        <v>221</v>
      </c>
      <c r="C119" t="s">
        <v>225</v>
      </c>
    </row>
    <row r="120" spans="1:3">
      <c r="A120">
        <v>4303500</v>
      </c>
      <c r="B120" t="s">
        <v>221</v>
      </c>
      <c r="C120" t="s">
        <v>226</v>
      </c>
    </row>
    <row r="121" spans="1:3">
      <c r="A121">
        <v>4403100</v>
      </c>
      <c r="B121" t="s">
        <v>227</v>
      </c>
      <c r="C121" t="s">
        <v>228</v>
      </c>
    </row>
    <row r="122" spans="1:3">
      <c r="A122">
        <v>4403200</v>
      </c>
      <c r="B122" t="s">
        <v>227</v>
      </c>
      <c r="C122" t="s">
        <v>229</v>
      </c>
    </row>
    <row r="123" spans="1:3">
      <c r="A123">
        <v>4403300</v>
      </c>
      <c r="B123" t="s">
        <v>227</v>
      </c>
      <c r="C123" t="s">
        <v>230</v>
      </c>
    </row>
    <row r="124" spans="1:3">
      <c r="A124">
        <v>4403400</v>
      </c>
      <c r="B124" t="s">
        <v>227</v>
      </c>
      <c r="C124" t="s">
        <v>231</v>
      </c>
    </row>
    <row r="125" spans="1:3">
      <c r="A125">
        <v>4403500</v>
      </c>
      <c r="B125" t="s">
        <v>227</v>
      </c>
      <c r="C125" t="s">
        <v>232</v>
      </c>
    </row>
    <row r="126" spans="1:3">
      <c r="A126">
        <v>4204100</v>
      </c>
      <c r="B126" t="s">
        <v>233</v>
      </c>
      <c r="C126" t="s">
        <v>234</v>
      </c>
    </row>
    <row r="127" spans="1:3">
      <c r="A127">
        <v>4204200</v>
      </c>
      <c r="B127" t="s">
        <v>233</v>
      </c>
      <c r="C127" t="s">
        <v>235</v>
      </c>
    </row>
    <row r="128" spans="1:3">
      <c r="A128">
        <v>4204300</v>
      </c>
      <c r="B128" t="s">
        <v>233</v>
      </c>
      <c r="C128" t="s">
        <v>236</v>
      </c>
    </row>
    <row r="129" spans="1:3">
      <c r="A129">
        <v>4204400</v>
      </c>
      <c r="B129" t="s">
        <v>233</v>
      </c>
      <c r="C129" t="s">
        <v>237</v>
      </c>
    </row>
    <row r="130" spans="1:3">
      <c r="A130">
        <v>4204500</v>
      </c>
      <c r="B130" t="s">
        <v>233</v>
      </c>
      <c r="C130" t="s">
        <v>238</v>
      </c>
    </row>
    <row r="131" spans="1:3">
      <c r="A131">
        <v>4304100</v>
      </c>
      <c r="B131" t="s">
        <v>239</v>
      </c>
      <c r="C131" t="s">
        <v>240</v>
      </c>
    </row>
    <row r="132" spans="1:3">
      <c r="A132">
        <v>4304200</v>
      </c>
      <c r="B132" t="s">
        <v>239</v>
      </c>
      <c r="C132" t="s">
        <v>241</v>
      </c>
    </row>
    <row r="133" spans="1:3">
      <c r="A133">
        <v>4304300</v>
      </c>
      <c r="B133" t="s">
        <v>239</v>
      </c>
      <c r="C133" t="s">
        <v>242</v>
      </c>
    </row>
    <row r="134" spans="1:3">
      <c r="A134">
        <v>4304400</v>
      </c>
      <c r="B134" t="s">
        <v>239</v>
      </c>
      <c r="C134" t="s">
        <v>243</v>
      </c>
    </row>
    <row r="135" spans="1:3">
      <c r="A135">
        <v>4304500</v>
      </c>
      <c r="B135" t="s">
        <v>239</v>
      </c>
      <c r="C135" t="s">
        <v>244</v>
      </c>
    </row>
    <row r="136" spans="1:3">
      <c r="A136">
        <v>4404100</v>
      </c>
      <c r="B136" t="s">
        <v>245</v>
      </c>
      <c r="C136" t="s">
        <v>246</v>
      </c>
    </row>
    <row r="137" spans="1:3">
      <c r="A137">
        <v>4404200</v>
      </c>
      <c r="B137" t="s">
        <v>245</v>
      </c>
      <c r="C137" t="s">
        <v>247</v>
      </c>
    </row>
    <row r="138" spans="1:3">
      <c r="A138">
        <v>4404300</v>
      </c>
      <c r="B138" t="s">
        <v>245</v>
      </c>
      <c r="C138" t="s">
        <v>248</v>
      </c>
    </row>
    <row r="139" spans="1:3">
      <c r="A139">
        <v>4404400</v>
      </c>
      <c r="B139" t="s">
        <v>245</v>
      </c>
      <c r="C139" t="s">
        <v>249</v>
      </c>
    </row>
    <row r="140" spans="1:3">
      <c r="A140">
        <v>4404500</v>
      </c>
      <c r="B140" t="s">
        <v>245</v>
      </c>
      <c r="C140" t="s">
        <v>250</v>
      </c>
    </row>
    <row r="141" spans="1:3">
      <c r="A141">
        <v>4205100</v>
      </c>
      <c r="B141" t="s">
        <v>251</v>
      </c>
      <c r="C141" t="s">
        <v>252</v>
      </c>
    </row>
    <row r="142" spans="1:3">
      <c r="A142">
        <v>4205200</v>
      </c>
      <c r="B142" t="s">
        <v>251</v>
      </c>
      <c r="C142" t="s">
        <v>253</v>
      </c>
    </row>
    <row r="143" spans="1:3">
      <c r="A143">
        <v>4205300</v>
      </c>
      <c r="B143" t="s">
        <v>251</v>
      </c>
      <c r="C143" t="s">
        <v>254</v>
      </c>
    </row>
    <row r="144" spans="1:3">
      <c r="A144">
        <v>4205400</v>
      </c>
      <c r="B144" t="s">
        <v>251</v>
      </c>
      <c r="C144" t="s">
        <v>255</v>
      </c>
    </row>
    <row r="145" spans="1:3">
      <c r="A145">
        <v>4205500</v>
      </c>
      <c r="B145" t="s">
        <v>251</v>
      </c>
      <c r="C145" t="s">
        <v>256</v>
      </c>
    </row>
    <row r="146" spans="1:3">
      <c r="A146">
        <v>4305100</v>
      </c>
      <c r="B146" t="s">
        <v>257</v>
      </c>
      <c r="C146" t="s">
        <v>258</v>
      </c>
    </row>
    <row r="147" spans="1:3">
      <c r="A147">
        <v>4305200</v>
      </c>
      <c r="B147" t="s">
        <v>257</v>
      </c>
      <c r="C147" t="s">
        <v>259</v>
      </c>
    </row>
    <row r="148" spans="1:3">
      <c r="A148">
        <v>4305300</v>
      </c>
      <c r="B148" t="s">
        <v>257</v>
      </c>
      <c r="C148" t="s">
        <v>260</v>
      </c>
    </row>
    <row r="149" spans="1:3">
      <c r="A149">
        <v>4305400</v>
      </c>
      <c r="B149" t="s">
        <v>257</v>
      </c>
      <c r="C149" t="s">
        <v>261</v>
      </c>
    </row>
    <row r="150" spans="1:3">
      <c r="A150">
        <v>4305500</v>
      </c>
      <c r="B150" t="s">
        <v>257</v>
      </c>
      <c r="C150" t="s">
        <v>262</v>
      </c>
    </row>
    <row r="151" spans="1:3">
      <c r="A151">
        <v>4405100</v>
      </c>
      <c r="B151" t="s">
        <v>263</v>
      </c>
      <c r="C151" t="s">
        <v>264</v>
      </c>
    </row>
    <row r="152" spans="1:3">
      <c r="A152">
        <v>4405200</v>
      </c>
      <c r="B152" t="s">
        <v>263</v>
      </c>
      <c r="C152" t="s">
        <v>265</v>
      </c>
    </row>
    <row r="153" spans="1:3">
      <c r="A153">
        <v>4405300</v>
      </c>
      <c r="B153" t="s">
        <v>263</v>
      </c>
      <c r="C153" t="s">
        <v>266</v>
      </c>
    </row>
    <row r="154" spans="1:3">
      <c r="A154">
        <v>4405400</v>
      </c>
      <c r="B154" t="s">
        <v>263</v>
      </c>
      <c r="C154" t="s">
        <v>267</v>
      </c>
    </row>
    <row r="155" spans="1:3">
      <c r="A155">
        <v>4405500</v>
      </c>
      <c r="B155" t="s">
        <v>263</v>
      </c>
      <c r="C155" t="s">
        <v>268</v>
      </c>
    </row>
    <row r="156" spans="1:3">
      <c r="A156">
        <v>4206100</v>
      </c>
      <c r="B156" t="s">
        <v>269</v>
      </c>
      <c r="C156" t="s">
        <v>270</v>
      </c>
    </row>
    <row r="157" spans="1:3">
      <c r="A157">
        <v>4206200</v>
      </c>
      <c r="B157" t="s">
        <v>269</v>
      </c>
      <c r="C157" t="s">
        <v>271</v>
      </c>
    </row>
    <row r="158" spans="1:3">
      <c r="A158">
        <v>4206300</v>
      </c>
      <c r="B158" t="s">
        <v>269</v>
      </c>
      <c r="C158" t="s">
        <v>272</v>
      </c>
    </row>
    <row r="159" spans="1:3">
      <c r="A159">
        <v>4206400</v>
      </c>
      <c r="B159" t="s">
        <v>269</v>
      </c>
      <c r="C159" t="s">
        <v>273</v>
      </c>
    </row>
    <row r="160" spans="1:3">
      <c r="A160">
        <v>4206500</v>
      </c>
      <c r="B160" t="s">
        <v>269</v>
      </c>
      <c r="C160" t="s">
        <v>274</v>
      </c>
    </row>
    <row r="161" spans="1:3">
      <c r="A161">
        <v>4306100</v>
      </c>
      <c r="B161" t="s">
        <v>275</v>
      </c>
      <c r="C161" t="s">
        <v>276</v>
      </c>
    </row>
    <row r="162" spans="1:3">
      <c r="A162">
        <v>4306200</v>
      </c>
      <c r="B162" t="s">
        <v>275</v>
      </c>
      <c r="C162" t="s">
        <v>277</v>
      </c>
    </row>
    <row r="163" spans="1:3">
      <c r="A163">
        <v>4306300</v>
      </c>
      <c r="B163" t="s">
        <v>275</v>
      </c>
      <c r="C163" t="s">
        <v>278</v>
      </c>
    </row>
    <row r="164" spans="1:3">
      <c r="A164">
        <v>4306400</v>
      </c>
      <c r="B164" t="s">
        <v>275</v>
      </c>
      <c r="C164" t="s">
        <v>279</v>
      </c>
    </row>
    <row r="165" spans="1:3">
      <c r="A165">
        <v>4306500</v>
      </c>
      <c r="B165" t="s">
        <v>275</v>
      </c>
      <c r="C165" t="s">
        <v>280</v>
      </c>
    </row>
    <row r="166" spans="1:3">
      <c r="A166">
        <v>4406100</v>
      </c>
      <c r="B166" t="s">
        <v>281</v>
      </c>
      <c r="C166" t="s">
        <v>282</v>
      </c>
    </row>
    <row r="167" spans="1:3">
      <c r="A167">
        <v>4406200</v>
      </c>
      <c r="B167" t="s">
        <v>281</v>
      </c>
      <c r="C167" t="s">
        <v>283</v>
      </c>
    </row>
    <row r="168" spans="1:3">
      <c r="A168">
        <v>4406300</v>
      </c>
      <c r="B168" t="s">
        <v>281</v>
      </c>
      <c r="C168" t="s">
        <v>284</v>
      </c>
    </row>
    <row r="169" spans="1:3">
      <c r="A169">
        <v>4406400</v>
      </c>
      <c r="B169" t="s">
        <v>281</v>
      </c>
      <c r="C169" t="s">
        <v>285</v>
      </c>
    </row>
    <row r="170" spans="1:3">
      <c r="A170">
        <v>4406500</v>
      </c>
      <c r="B170" t="s">
        <v>281</v>
      </c>
      <c r="C170" t="s">
        <v>286</v>
      </c>
    </row>
    <row r="171" spans="1:3">
      <c r="A171">
        <v>4207100</v>
      </c>
      <c r="B171" t="s">
        <v>287</v>
      </c>
      <c r="C171" t="s">
        <v>288</v>
      </c>
    </row>
    <row r="172" spans="1:3">
      <c r="A172">
        <v>4207200</v>
      </c>
      <c r="B172" t="s">
        <v>287</v>
      </c>
      <c r="C172" t="s">
        <v>289</v>
      </c>
    </row>
    <row r="173" spans="1:3">
      <c r="A173">
        <v>4207300</v>
      </c>
      <c r="B173" t="s">
        <v>287</v>
      </c>
      <c r="C173" t="s">
        <v>290</v>
      </c>
    </row>
    <row r="174" spans="1:3">
      <c r="A174">
        <v>4207400</v>
      </c>
      <c r="B174" t="s">
        <v>287</v>
      </c>
      <c r="C174" t="s">
        <v>291</v>
      </c>
    </row>
    <row r="175" spans="1:3">
      <c r="A175">
        <v>4207500</v>
      </c>
      <c r="B175" t="s">
        <v>287</v>
      </c>
      <c r="C175" t="s">
        <v>292</v>
      </c>
    </row>
    <row r="176" spans="1:3">
      <c r="A176">
        <v>4307100</v>
      </c>
      <c r="B176" t="s">
        <v>293</v>
      </c>
      <c r="C176" t="s">
        <v>294</v>
      </c>
    </row>
    <row r="177" spans="1:3">
      <c r="A177">
        <v>4307200</v>
      </c>
      <c r="B177" t="s">
        <v>293</v>
      </c>
      <c r="C177" t="s">
        <v>295</v>
      </c>
    </row>
    <row r="178" spans="1:3">
      <c r="A178">
        <v>4307300</v>
      </c>
      <c r="B178" t="s">
        <v>293</v>
      </c>
      <c r="C178" t="s">
        <v>296</v>
      </c>
    </row>
    <row r="179" spans="1:3">
      <c r="A179">
        <v>4307400</v>
      </c>
      <c r="B179" t="s">
        <v>293</v>
      </c>
      <c r="C179" t="s">
        <v>297</v>
      </c>
    </row>
    <row r="180" spans="1:3">
      <c r="A180">
        <v>4307500</v>
      </c>
      <c r="B180" t="s">
        <v>293</v>
      </c>
      <c r="C180" t="s">
        <v>298</v>
      </c>
    </row>
    <row r="181" spans="1:3">
      <c r="A181">
        <v>4407100</v>
      </c>
      <c r="B181" t="s">
        <v>299</v>
      </c>
      <c r="C181" t="s">
        <v>300</v>
      </c>
    </row>
    <row r="182" spans="1:3">
      <c r="A182">
        <v>4407200</v>
      </c>
      <c r="B182" t="s">
        <v>299</v>
      </c>
      <c r="C182" t="s">
        <v>301</v>
      </c>
    </row>
    <row r="183" spans="1:3">
      <c r="A183">
        <v>4407300</v>
      </c>
      <c r="B183" t="s">
        <v>299</v>
      </c>
      <c r="C183" t="s">
        <v>302</v>
      </c>
    </row>
    <row r="184" spans="1:3">
      <c r="A184">
        <v>4407400</v>
      </c>
      <c r="B184" t="s">
        <v>299</v>
      </c>
      <c r="C184" t="s">
        <v>303</v>
      </c>
    </row>
    <row r="185" spans="1:3">
      <c r="A185">
        <v>4407500</v>
      </c>
      <c r="B185" t="s">
        <v>299</v>
      </c>
      <c r="C185" t="s">
        <v>304</v>
      </c>
    </row>
    <row r="186" spans="1:3">
      <c r="A186">
        <v>4208100</v>
      </c>
      <c r="B186" t="s">
        <v>305</v>
      </c>
      <c r="C186" t="s">
        <v>306</v>
      </c>
    </row>
    <row r="187" spans="1:3">
      <c r="A187">
        <v>4208200</v>
      </c>
      <c r="B187" t="s">
        <v>305</v>
      </c>
      <c r="C187" t="s">
        <v>307</v>
      </c>
    </row>
    <row r="188" spans="1:3">
      <c r="A188">
        <v>4208300</v>
      </c>
      <c r="B188" t="s">
        <v>305</v>
      </c>
      <c r="C188" t="s">
        <v>308</v>
      </c>
    </row>
    <row r="189" spans="1:3">
      <c r="A189">
        <v>4208400</v>
      </c>
      <c r="B189" t="s">
        <v>305</v>
      </c>
      <c r="C189" t="s">
        <v>309</v>
      </c>
    </row>
    <row r="190" spans="1:3">
      <c r="A190">
        <v>4208500</v>
      </c>
      <c r="B190" t="s">
        <v>305</v>
      </c>
      <c r="C190" t="s">
        <v>310</v>
      </c>
    </row>
    <row r="191" spans="1:3">
      <c r="A191">
        <v>4308100</v>
      </c>
      <c r="B191" t="s">
        <v>311</v>
      </c>
      <c r="C191" t="s">
        <v>312</v>
      </c>
    </row>
    <row r="192" spans="1:3">
      <c r="A192">
        <v>4308200</v>
      </c>
      <c r="B192" t="s">
        <v>311</v>
      </c>
      <c r="C192" t="s">
        <v>313</v>
      </c>
    </row>
    <row r="193" spans="1:3">
      <c r="A193">
        <v>4308300</v>
      </c>
      <c r="B193" t="s">
        <v>311</v>
      </c>
      <c r="C193" t="s">
        <v>314</v>
      </c>
    </row>
    <row r="194" spans="1:3">
      <c r="A194">
        <v>4308400</v>
      </c>
      <c r="B194" t="s">
        <v>311</v>
      </c>
      <c r="C194" t="s">
        <v>315</v>
      </c>
    </row>
    <row r="195" spans="1:3">
      <c r="A195">
        <v>4308500</v>
      </c>
      <c r="B195" t="s">
        <v>311</v>
      </c>
      <c r="C195" t="s">
        <v>316</v>
      </c>
    </row>
    <row r="196" spans="1:3">
      <c r="A196">
        <v>4408100</v>
      </c>
      <c r="B196" t="s">
        <v>317</v>
      </c>
      <c r="C196" t="s">
        <v>318</v>
      </c>
    </row>
    <row r="197" spans="1:3">
      <c r="A197">
        <v>4408200</v>
      </c>
      <c r="B197" t="s">
        <v>317</v>
      </c>
      <c r="C197" t="s">
        <v>319</v>
      </c>
    </row>
    <row r="198" spans="1:3">
      <c r="A198">
        <v>4408300</v>
      </c>
      <c r="B198" t="s">
        <v>317</v>
      </c>
      <c r="C198" t="s">
        <v>320</v>
      </c>
    </row>
    <row r="199" spans="1:3">
      <c r="A199">
        <v>4408400</v>
      </c>
      <c r="B199" t="s">
        <v>317</v>
      </c>
      <c r="C199" t="s">
        <v>321</v>
      </c>
    </row>
    <row r="200" spans="1:3">
      <c r="A200">
        <v>4408500</v>
      </c>
      <c r="B200" t="s">
        <v>317</v>
      </c>
      <c r="C200" t="s">
        <v>322</v>
      </c>
    </row>
    <row r="201" spans="1:3">
      <c r="A201">
        <v>4209100</v>
      </c>
      <c r="B201" t="s">
        <v>323</v>
      </c>
      <c r="C201" t="s">
        <v>324</v>
      </c>
    </row>
    <row r="202" spans="1:3">
      <c r="A202">
        <v>4209200</v>
      </c>
      <c r="B202" t="s">
        <v>323</v>
      </c>
      <c r="C202" t="s">
        <v>325</v>
      </c>
    </row>
    <row r="203" spans="1:3">
      <c r="A203">
        <v>4209300</v>
      </c>
      <c r="B203" t="s">
        <v>323</v>
      </c>
      <c r="C203" t="s">
        <v>326</v>
      </c>
    </row>
    <row r="204" spans="1:3">
      <c r="A204">
        <v>4209400</v>
      </c>
      <c r="B204" t="s">
        <v>323</v>
      </c>
      <c r="C204" t="s">
        <v>327</v>
      </c>
    </row>
    <row r="205" spans="1:3">
      <c r="A205">
        <v>4209500</v>
      </c>
      <c r="B205" t="s">
        <v>323</v>
      </c>
      <c r="C205" t="s">
        <v>328</v>
      </c>
    </row>
    <row r="206" spans="1:3">
      <c r="A206">
        <v>4309100</v>
      </c>
      <c r="B206" t="s">
        <v>329</v>
      </c>
      <c r="C206" t="s">
        <v>330</v>
      </c>
    </row>
    <row r="207" spans="1:3">
      <c r="A207">
        <v>4309200</v>
      </c>
      <c r="B207" t="s">
        <v>329</v>
      </c>
      <c r="C207" t="s">
        <v>331</v>
      </c>
    </row>
    <row r="208" spans="1:3">
      <c r="A208">
        <v>4309300</v>
      </c>
      <c r="B208" t="s">
        <v>329</v>
      </c>
      <c r="C208" t="s">
        <v>332</v>
      </c>
    </row>
    <row r="209" spans="1:3">
      <c r="A209">
        <v>4309400</v>
      </c>
      <c r="B209" t="s">
        <v>329</v>
      </c>
      <c r="C209" t="s">
        <v>333</v>
      </c>
    </row>
    <row r="210" spans="1:3">
      <c r="A210">
        <v>4309500</v>
      </c>
      <c r="B210" t="s">
        <v>329</v>
      </c>
      <c r="C210" t="s">
        <v>334</v>
      </c>
    </row>
    <row r="211" spans="1:3">
      <c r="A211">
        <v>4409100</v>
      </c>
      <c r="B211" t="s">
        <v>335</v>
      </c>
      <c r="C211" t="s">
        <v>336</v>
      </c>
    </row>
    <row r="212" spans="1:3">
      <c r="A212">
        <v>4409200</v>
      </c>
      <c r="B212" t="s">
        <v>335</v>
      </c>
      <c r="C212" t="s">
        <v>337</v>
      </c>
    </row>
    <row r="213" spans="1:3">
      <c r="A213">
        <v>4409300</v>
      </c>
      <c r="B213" t="s">
        <v>335</v>
      </c>
      <c r="C213" t="s">
        <v>338</v>
      </c>
    </row>
    <row r="214" spans="1:3">
      <c r="A214">
        <v>4409400</v>
      </c>
      <c r="B214" t="s">
        <v>335</v>
      </c>
      <c r="C214" t="s">
        <v>339</v>
      </c>
    </row>
    <row r="215" spans="1:3">
      <c r="A215">
        <v>4409500</v>
      </c>
      <c r="B215" t="s">
        <v>335</v>
      </c>
      <c r="C215" t="s">
        <v>340</v>
      </c>
    </row>
    <row r="216" spans="1:3">
      <c r="A216">
        <v>4210100</v>
      </c>
      <c r="B216" t="s">
        <v>341</v>
      </c>
      <c r="C216" t="s">
        <v>342</v>
      </c>
    </row>
    <row r="217" spans="1:3">
      <c r="A217">
        <v>4210200</v>
      </c>
      <c r="B217" t="s">
        <v>341</v>
      </c>
      <c r="C217" t="s">
        <v>343</v>
      </c>
    </row>
    <row r="218" spans="1:3">
      <c r="A218">
        <v>4210300</v>
      </c>
      <c r="B218" t="s">
        <v>341</v>
      </c>
      <c r="C218" t="s">
        <v>344</v>
      </c>
    </row>
    <row r="219" spans="1:3">
      <c r="A219">
        <v>4210400</v>
      </c>
      <c r="B219" t="s">
        <v>341</v>
      </c>
      <c r="C219" t="s">
        <v>345</v>
      </c>
    </row>
    <row r="220" spans="1:3">
      <c r="A220">
        <v>4210500</v>
      </c>
      <c r="B220" t="s">
        <v>341</v>
      </c>
      <c r="C220" t="s">
        <v>346</v>
      </c>
    </row>
    <row r="221" spans="1:3">
      <c r="A221">
        <v>4310100</v>
      </c>
      <c r="B221" t="s">
        <v>347</v>
      </c>
      <c r="C221" t="s">
        <v>348</v>
      </c>
    </row>
    <row r="222" spans="1:3">
      <c r="A222">
        <v>4310200</v>
      </c>
      <c r="B222" t="s">
        <v>347</v>
      </c>
      <c r="C222" t="s">
        <v>349</v>
      </c>
    </row>
    <row r="223" spans="1:3">
      <c r="A223">
        <v>4310300</v>
      </c>
      <c r="B223" t="s">
        <v>347</v>
      </c>
      <c r="C223" t="s">
        <v>350</v>
      </c>
    </row>
    <row r="224" spans="1:3">
      <c r="A224">
        <v>4310400</v>
      </c>
      <c r="B224" t="s">
        <v>347</v>
      </c>
      <c r="C224" t="s">
        <v>351</v>
      </c>
    </row>
    <row r="225" spans="1:3">
      <c r="A225">
        <v>4310500</v>
      </c>
      <c r="B225" t="s">
        <v>347</v>
      </c>
      <c r="C225" t="s">
        <v>352</v>
      </c>
    </row>
    <row r="226" spans="1:3">
      <c r="A226">
        <v>4410100</v>
      </c>
      <c r="B226" t="s">
        <v>353</v>
      </c>
      <c r="C226" t="s">
        <v>354</v>
      </c>
    </row>
    <row r="227" spans="1:3">
      <c r="A227">
        <v>4410200</v>
      </c>
      <c r="B227" t="s">
        <v>353</v>
      </c>
      <c r="C227" t="s">
        <v>355</v>
      </c>
    </row>
    <row r="228" spans="1:3">
      <c r="A228">
        <v>4410300</v>
      </c>
      <c r="B228" t="s">
        <v>353</v>
      </c>
      <c r="C228" t="s">
        <v>356</v>
      </c>
    </row>
    <row r="229" spans="1:3">
      <c r="A229">
        <v>4410400</v>
      </c>
      <c r="B229" t="s">
        <v>353</v>
      </c>
      <c r="C229" t="s">
        <v>357</v>
      </c>
    </row>
    <row r="230" spans="1:3">
      <c r="A230">
        <v>4410500</v>
      </c>
      <c r="B230" t="s">
        <v>353</v>
      </c>
      <c r="C230" t="s">
        <v>358</v>
      </c>
    </row>
    <row r="231" spans="1:3">
      <c r="A231">
        <v>4211100</v>
      </c>
      <c r="B231" t="s">
        <v>359</v>
      </c>
      <c r="C231" t="s">
        <v>360</v>
      </c>
    </row>
    <row r="232" spans="1:3">
      <c r="A232">
        <v>4211200</v>
      </c>
      <c r="B232" t="s">
        <v>359</v>
      </c>
      <c r="C232" t="s">
        <v>361</v>
      </c>
    </row>
    <row r="233" spans="1:3">
      <c r="A233">
        <v>4211300</v>
      </c>
      <c r="B233" t="s">
        <v>359</v>
      </c>
      <c r="C233" t="s">
        <v>362</v>
      </c>
    </row>
    <row r="234" spans="1:3">
      <c r="A234">
        <v>4211400</v>
      </c>
      <c r="B234" t="s">
        <v>359</v>
      </c>
      <c r="C234" t="s">
        <v>363</v>
      </c>
    </row>
    <row r="235" spans="1:3">
      <c r="A235">
        <v>4211500</v>
      </c>
      <c r="B235" t="s">
        <v>359</v>
      </c>
      <c r="C235" t="s">
        <v>364</v>
      </c>
    </row>
    <row r="236" spans="1:3">
      <c r="A236">
        <v>4311100</v>
      </c>
      <c r="B236" t="s">
        <v>365</v>
      </c>
      <c r="C236" t="s">
        <v>366</v>
      </c>
    </row>
    <row r="237" spans="1:3">
      <c r="A237">
        <v>4311200</v>
      </c>
      <c r="B237" t="s">
        <v>365</v>
      </c>
      <c r="C237" t="s">
        <v>367</v>
      </c>
    </row>
    <row r="238" spans="1:3">
      <c r="A238">
        <v>4311300</v>
      </c>
      <c r="B238" t="s">
        <v>365</v>
      </c>
      <c r="C238" t="s">
        <v>368</v>
      </c>
    </row>
    <row r="239" spans="1:3">
      <c r="A239">
        <v>4311400</v>
      </c>
      <c r="B239" t="s">
        <v>365</v>
      </c>
      <c r="C239" t="s">
        <v>369</v>
      </c>
    </row>
    <row r="240" spans="1:3">
      <c r="A240">
        <v>4311500</v>
      </c>
      <c r="B240" t="s">
        <v>365</v>
      </c>
      <c r="C240" t="s">
        <v>370</v>
      </c>
    </row>
    <row r="241" spans="1:3">
      <c r="A241">
        <v>4411100</v>
      </c>
      <c r="B241" t="s">
        <v>371</v>
      </c>
      <c r="C241" t="s">
        <v>372</v>
      </c>
    </row>
    <row r="242" spans="1:3">
      <c r="A242">
        <v>4411200</v>
      </c>
      <c r="B242" t="s">
        <v>371</v>
      </c>
      <c r="C242" t="s">
        <v>373</v>
      </c>
    </row>
    <row r="243" spans="1:3">
      <c r="A243">
        <v>4411300</v>
      </c>
      <c r="B243" t="s">
        <v>371</v>
      </c>
      <c r="C243" t="s">
        <v>374</v>
      </c>
    </row>
    <row r="244" spans="1:3">
      <c r="A244">
        <v>4411400</v>
      </c>
      <c r="B244" t="s">
        <v>371</v>
      </c>
      <c r="C244" t="s">
        <v>375</v>
      </c>
    </row>
    <row r="245" spans="1:3">
      <c r="A245">
        <v>4411500</v>
      </c>
      <c r="B245" t="s">
        <v>371</v>
      </c>
      <c r="C245" t="s">
        <v>376</v>
      </c>
    </row>
    <row r="246" spans="1:3">
      <c r="A246">
        <v>4212100</v>
      </c>
      <c r="B246" t="s">
        <v>377</v>
      </c>
      <c r="C246" t="s">
        <v>378</v>
      </c>
    </row>
    <row r="247" spans="1:3">
      <c r="A247">
        <v>4212200</v>
      </c>
      <c r="B247" t="s">
        <v>377</v>
      </c>
      <c r="C247" t="s">
        <v>379</v>
      </c>
    </row>
    <row r="248" spans="1:3">
      <c r="A248">
        <v>4212300</v>
      </c>
      <c r="B248" t="s">
        <v>377</v>
      </c>
      <c r="C248" t="s">
        <v>380</v>
      </c>
    </row>
    <row r="249" spans="1:3">
      <c r="A249">
        <v>4212400</v>
      </c>
      <c r="B249" t="s">
        <v>377</v>
      </c>
      <c r="C249" t="s">
        <v>381</v>
      </c>
    </row>
    <row r="250" spans="1:3">
      <c r="A250">
        <v>4212500</v>
      </c>
      <c r="B250" t="s">
        <v>377</v>
      </c>
      <c r="C250" t="s">
        <v>382</v>
      </c>
    </row>
    <row r="251" spans="1:3">
      <c r="A251">
        <v>4312100</v>
      </c>
      <c r="B251" t="s">
        <v>383</v>
      </c>
      <c r="C251" t="s">
        <v>384</v>
      </c>
    </row>
    <row r="252" spans="1:3">
      <c r="A252">
        <v>4312200</v>
      </c>
      <c r="B252" t="s">
        <v>383</v>
      </c>
      <c r="C252" t="s">
        <v>385</v>
      </c>
    </row>
    <row r="253" spans="1:3">
      <c r="A253">
        <v>4312300</v>
      </c>
      <c r="B253" t="s">
        <v>383</v>
      </c>
      <c r="C253" t="s">
        <v>386</v>
      </c>
    </row>
    <row r="254" spans="1:3">
      <c r="A254">
        <v>4312400</v>
      </c>
      <c r="B254" t="s">
        <v>383</v>
      </c>
      <c r="C254" t="s">
        <v>387</v>
      </c>
    </row>
    <row r="255" spans="1:3">
      <c r="A255">
        <v>4312500</v>
      </c>
      <c r="B255" t="s">
        <v>383</v>
      </c>
      <c r="C255" t="s">
        <v>388</v>
      </c>
    </row>
    <row r="256" spans="1:3">
      <c r="A256">
        <v>4412100</v>
      </c>
      <c r="B256" t="s">
        <v>389</v>
      </c>
      <c r="C256" t="s">
        <v>390</v>
      </c>
    </row>
    <row r="257" spans="1:3">
      <c r="A257">
        <v>4412200</v>
      </c>
      <c r="B257" t="s">
        <v>389</v>
      </c>
      <c r="C257" t="s">
        <v>391</v>
      </c>
    </row>
    <row r="258" spans="1:3">
      <c r="A258">
        <v>4412300</v>
      </c>
      <c r="B258" t="s">
        <v>389</v>
      </c>
      <c r="C258" t="s">
        <v>392</v>
      </c>
    </row>
    <row r="259" spans="1:3">
      <c r="A259">
        <v>4412400</v>
      </c>
      <c r="B259" t="s">
        <v>389</v>
      </c>
      <c r="C259" t="s">
        <v>393</v>
      </c>
    </row>
    <row r="260" spans="1:3">
      <c r="A260">
        <v>4412500</v>
      </c>
      <c r="B260" t="s">
        <v>389</v>
      </c>
      <c r="C260" t="s">
        <v>394</v>
      </c>
    </row>
    <row r="261" spans="1:3">
      <c r="A261">
        <v>4213100</v>
      </c>
      <c r="B261" t="s">
        <v>395</v>
      </c>
      <c r="C261" t="s">
        <v>396</v>
      </c>
    </row>
    <row r="262" spans="1:3">
      <c r="A262">
        <v>4213200</v>
      </c>
      <c r="B262" t="s">
        <v>395</v>
      </c>
      <c r="C262" t="s">
        <v>397</v>
      </c>
    </row>
    <row r="263" spans="1:3">
      <c r="A263">
        <v>4213300</v>
      </c>
      <c r="B263" t="s">
        <v>395</v>
      </c>
      <c r="C263" t="s">
        <v>398</v>
      </c>
    </row>
    <row r="264" spans="1:3">
      <c r="A264">
        <v>4213400</v>
      </c>
      <c r="B264" t="s">
        <v>395</v>
      </c>
      <c r="C264" t="s">
        <v>399</v>
      </c>
    </row>
    <row r="265" spans="1:3">
      <c r="A265">
        <v>4213500</v>
      </c>
      <c r="B265" t="s">
        <v>395</v>
      </c>
      <c r="C265" t="s">
        <v>400</v>
      </c>
    </row>
    <row r="266" spans="1:3">
      <c r="A266">
        <v>4313100</v>
      </c>
      <c r="B266" t="s">
        <v>401</v>
      </c>
      <c r="C266" t="s">
        <v>402</v>
      </c>
    </row>
    <row r="267" spans="1:3">
      <c r="A267">
        <v>4313200</v>
      </c>
      <c r="B267" t="s">
        <v>401</v>
      </c>
      <c r="C267" t="s">
        <v>403</v>
      </c>
    </row>
    <row r="268" spans="1:3">
      <c r="A268">
        <v>4313300</v>
      </c>
      <c r="B268" t="s">
        <v>401</v>
      </c>
      <c r="C268" t="s">
        <v>404</v>
      </c>
    </row>
    <row r="269" spans="1:3">
      <c r="A269">
        <v>4313400</v>
      </c>
      <c r="B269" t="s">
        <v>401</v>
      </c>
      <c r="C269" t="s">
        <v>405</v>
      </c>
    </row>
    <row r="270" spans="1:3">
      <c r="A270">
        <v>4313500</v>
      </c>
      <c r="B270" t="s">
        <v>401</v>
      </c>
      <c r="C270" t="s">
        <v>406</v>
      </c>
    </row>
    <row r="271" spans="1:3">
      <c r="A271">
        <v>4413100</v>
      </c>
      <c r="B271" t="s">
        <v>407</v>
      </c>
      <c r="C271" t="s">
        <v>408</v>
      </c>
    </row>
    <row r="272" spans="1:3">
      <c r="A272">
        <v>4413200</v>
      </c>
      <c r="B272" t="s">
        <v>407</v>
      </c>
      <c r="C272" t="s">
        <v>409</v>
      </c>
    </row>
    <row r="273" spans="1:3">
      <c r="A273">
        <v>4413300</v>
      </c>
      <c r="B273" t="s">
        <v>407</v>
      </c>
      <c r="C273" t="s">
        <v>410</v>
      </c>
    </row>
    <row r="274" spans="1:3">
      <c r="A274">
        <v>4413400</v>
      </c>
      <c r="B274" t="s">
        <v>407</v>
      </c>
      <c r="C274" t="s">
        <v>411</v>
      </c>
    </row>
    <row r="275" spans="1:3">
      <c r="A275">
        <v>4413500</v>
      </c>
      <c r="B275" t="s">
        <v>407</v>
      </c>
      <c r="C275" t="s">
        <v>412</v>
      </c>
    </row>
    <row r="276" spans="1:3">
      <c r="A276">
        <v>4214100</v>
      </c>
      <c r="B276" t="s">
        <v>413</v>
      </c>
      <c r="C276" t="s">
        <v>414</v>
      </c>
    </row>
    <row r="277" spans="1:3">
      <c r="A277">
        <v>4214200</v>
      </c>
      <c r="B277" t="s">
        <v>413</v>
      </c>
      <c r="C277" t="s">
        <v>415</v>
      </c>
    </row>
    <row r="278" spans="1:3">
      <c r="A278">
        <v>4214300</v>
      </c>
      <c r="B278" t="s">
        <v>413</v>
      </c>
      <c r="C278" t="s">
        <v>416</v>
      </c>
    </row>
    <row r="279" spans="1:3">
      <c r="A279">
        <v>4214400</v>
      </c>
      <c r="B279" t="s">
        <v>413</v>
      </c>
      <c r="C279" t="s">
        <v>417</v>
      </c>
    </row>
    <row r="280" spans="1:3">
      <c r="A280">
        <v>4214500</v>
      </c>
      <c r="B280" t="s">
        <v>413</v>
      </c>
      <c r="C280" t="s">
        <v>418</v>
      </c>
    </row>
    <row r="281" spans="1:3">
      <c r="A281">
        <v>4314100</v>
      </c>
      <c r="B281" t="s">
        <v>419</v>
      </c>
      <c r="C281" t="s">
        <v>420</v>
      </c>
    </row>
    <row r="282" spans="1:3">
      <c r="A282">
        <v>4314200</v>
      </c>
      <c r="B282" t="s">
        <v>419</v>
      </c>
      <c r="C282" t="s">
        <v>421</v>
      </c>
    </row>
    <row r="283" spans="1:3">
      <c r="A283">
        <v>4314300</v>
      </c>
      <c r="B283" t="s">
        <v>419</v>
      </c>
      <c r="C283" t="s">
        <v>422</v>
      </c>
    </row>
    <row r="284" spans="1:3">
      <c r="A284">
        <v>4314400</v>
      </c>
      <c r="B284" t="s">
        <v>419</v>
      </c>
      <c r="C284" t="s">
        <v>423</v>
      </c>
    </row>
    <row r="285" spans="1:3">
      <c r="A285">
        <v>4314500</v>
      </c>
      <c r="B285" t="s">
        <v>419</v>
      </c>
      <c r="C285" t="s">
        <v>424</v>
      </c>
    </row>
    <row r="286" spans="1:3">
      <c r="A286">
        <v>4414100</v>
      </c>
      <c r="B286" t="s">
        <v>425</v>
      </c>
      <c r="C286" t="s">
        <v>426</v>
      </c>
    </row>
    <row r="287" spans="1:3">
      <c r="A287">
        <v>4414200</v>
      </c>
      <c r="B287" t="s">
        <v>425</v>
      </c>
      <c r="C287" t="s">
        <v>427</v>
      </c>
    </row>
    <row r="288" spans="1:3">
      <c r="A288">
        <v>4414300</v>
      </c>
      <c r="B288" t="s">
        <v>425</v>
      </c>
      <c r="C288" t="s">
        <v>428</v>
      </c>
    </row>
    <row r="289" spans="1:3">
      <c r="A289">
        <v>4414400</v>
      </c>
      <c r="B289" t="s">
        <v>425</v>
      </c>
      <c r="C289" t="s">
        <v>429</v>
      </c>
    </row>
    <row r="290" spans="1:3">
      <c r="A290">
        <v>4414500</v>
      </c>
      <c r="B290" t="s">
        <v>425</v>
      </c>
      <c r="C290" t="s">
        <v>430</v>
      </c>
    </row>
    <row r="291" spans="1:3">
      <c r="A291">
        <v>4215100</v>
      </c>
      <c r="B291" t="s">
        <v>431</v>
      </c>
      <c r="C291" t="s">
        <v>432</v>
      </c>
    </row>
    <row r="292" spans="1:3">
      <c r="A292">
        <v>4215200</v>
      </c>
      <c r="B292" t="s">
        <v>431</v>
      </c>
      <c r="C292" t="s">
        <v>433</v>
      </c>
    </row>
    <row r="293" spans="1:3">
      <c r="A293">
        <v>4215300</v>
      </c>
      <c r="B293" t="s">
        <v>431</v>
      </c>
      <c r="C293" t="s">
        <v>434</v>
      </c>
    </row>
    <row r="294" spans="1:3">
      <c r="A294">
        <v>4215400</v>
      </c>
      <c r="B294" t="s">
        <v>431</v>
      </c>
      <c r="C294" t="s">
        <v>435</v>
      </c>
    </row>
    <row r="295" spans="1:3">
      <c r="A295">
        <v>4215500</v>
      </c>
      <c r="B295" t="s">
        <v>431</v>
      </c>
      <c r="C295" t="s">
        <v>436</v>
      </c>
    </row>
    <row r="296" spans="1:3">
      <c r="A296">
        <v>4315100</v>
      </c>
      <c r="B296" t="s">
        <v>437</v>
      </c>
      <c r="C296" t="s">
        <v>438</v>
      </c>
    </row>
    <row r="297" spans="1:3">
      <c r="A297">
        <v>4315200</v>
      </c>
      <c r="B297" t="s">
        <v>437</v>
      </c>
      <c r="C297" t="s">
        <v>439</v>
      </c>
    </row>
    <row r="298" spans="1:3">
      <c r="A298">
        <v>4315300</v>
      </c>
      <c r="B298" t="s">
        <v>437</v>
      </c>
      <c r="C298" t="s">
        <v>440</v>
      </c>
    </row>
    <row r="299" spans="1:3">
      <c r="A299">
        <v>4315400</v>
      </c>
      <c r="B299" t="s">
        <v>437</v>
      </c>
      <c r="C299" t="s">
        <v>441</v>
      </c>
    </row>
    <row r="300" spans="1:3">
      <c r="A300">
        <v>4315500</v>
      </c>
      <c r="B300" t="s">
        <v>437</v>
      </c>
      <c r="C300" t="s">
        <v>442</v>
      </c>
    </row>
    <row r="301" spans="1:3">
      <c r="A301">
        <v>4415100</v>
      </c>
      <c r="B301" t="s">
        <v>443</v>
      </c>
      <c r="C301" t="s">
        <v>444</v>
      </c>
    </row>
    <row r="302" spans="1:3">
      <c r="A302">
        <v>4415200</v>
      </c>
      <c r="B302" t="s">
        <v>443</v>
      </c>
      <c r="C302" t="s">
        <v>445</v>
      </c>
    </row>
    <row r="303" spans="1:3">
      <c r="A303">
        <v>4415300</v>
      </c>
      <c r="B303" t="s">
        <v>443</v>
      </c>
      <c r="C303" t="s">
        <v>446</v>
      </c>
    </row>
    <row r="304" spans="1:3">
      <c r="A304">
        <v>4415400</v>
      </c>
      <c r="B304" t="s">
        <v>443</v>
      </c>
      <c r="C304" t="s">
        <v>447</v>
      </c>
    </row>
    <row r="305" spans="1:3">
      <c r="A305">
        <v>4415500</v>
      </c>
      <c r="B305" t="s">
        <v>443</v>
      </c>
      <c r="C305" t="s">
        <v>448</v>
      </c>
    </row>
    <row r="306" spans="1:3">
      <c r="A306">
        <v>4216100</v>
      </c>
      <c r="B306" t="s">
        <v>449</v>
      </c>
      <c r="C306" t="s">
        <v>450</v>
      </c>
    </row>
    <row r="307" spans="1:3">
      <c r="A307">
        <v>4216200</v>
      </c>
      <c r="B307" t="s">
        <v>449</v>
      </c>
      <c r="C307" t="s">
        <v>451</v>
      </c>
    </row>
    <row r="308" spans="1:3">
      <c r="A308">
        <v>4216300</v>
      </c>
      <c r="B308" t="s">
        <v>449</v>
      </c>
      <c r="C308" t="s">
        <v>452</v>
      </c>
    </row>
    <row r="309" spans="1:3">
      <c r="A309">
        <v>4216400</v>
      </c>
      <c r="B309" t="s">
        <v>449</v>
      </c>
      <c r="C309" t="s">
        <v>453</v>
      </c>
    </row>
    <row r="310" spans="1:3">
      <c r="A310">
        <v>4216500</v>
      </c>
      <c r="B310" t="s">
        <v>449</v>
      </c>
      <c r="C310" t="s">
        <v>454</v>
      </c>
    </row>
    <row r="311" spans="1:3">
      <c r="A311">
        <v>4316100</v>
      </c>
      <c r="B311" t="s">
        <v>455</v>
      </c>
      <c r="C311" t="s">
        <v>456</v>
      </c>
    </row>
    <row r="312" spans="1:3">
      <c r="A312">
        <v>4316200</v>
      </c>
      <c r="B312" t="s">
        <v>455</v>
      </c>
      <c r="C312" t="s">
        <v>457</v>
      </c>
    </row>
    <row r="313" spans="1:3">
      <c r="A313">
        <v>4316300</v>
      </c>
      <c r="B313" t="s">
        <v>455</v>
      </c>
      <c r="C313" t="s">
        <v>458</v>
      </c>
    </row>
    <row r="314" spans="1:3">
      <c r="A314">
        <v>4316400</v>
      </c>
      <c r="B314" t="s">
        <v>455</v>
      </c>
      <c r="C314" t="s">
        <v>459</v>
      </c>
    </row>
    <row r="315" spans="1:3">
      <c r="A315">
        <v>4316500</v>
      </c>
      <c r="B315" t="s">
        <v>455</v>
      </c>
      <c r="C315" t="s">
        <v>460</v>
      </c>
    </row>
    <row r="316" spans="1:3">
      <c r="A316">
        <v>4416100</v>
      </c>
      <c r="B316" t="s">
        <v>461</v>
      </c>
      <c r="C316" t="s">
        <v>462</v>
      </c>
    </row>
    <row r="317" spans="1:3">
      <c r="A317">
        <v>4416200</v>
      </c>
      <c r="B317" t="s">
        <v>461</v>
      </c>
      <c r="C317" t="s">
        <v>463</v>
      </c>
    </row>
    <row r="318" spans="1:3">
      <c r="A318">
        <v>4416300</v>
      </c>
      <c r="B318" t="s">
        <v>461</v>
      </c>
      <c r="C318" t="s">
        <v>464</v>
      </c>
    </row>
    <row r="319" spans="1:3">
      <c r="A319">
        <v>4416400</v>
      </c>
      <c r="B319" t="s">
        <v>461</v>
      </c>
      <c r="C319" t="s">
        <v>465</v>
      </c>
    </row>
    <row r="320" spans="1:3">
      <c r="A320">
        <v>4416500</v>
      </c>
      <c r="B320" t="s">
        <v>461</v>
      </c>
      <c r="C320" t="s">
        <v>466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Sheet6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Guang</cp:lastModifiedBy>
  <dcterms:created xsi:type="dcterms:W3CDTF">2019-12-25T06:18:00Z</dcterms:created>
  <dcterms:modified xsi:type="dcterms:W3CDTF">2021-07-14T12:50:51Z</dcterms:modified>
</cp:coreProperties>
</file>