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240" yWindow="105" windowWidth="14805" windowHeight="8010"/>
  </bookViews>
  <sheets>
    <sheet name="Sheet1" sheetId="1" r:id="rId1"/>
    <sheet name="奖励类型枚举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3" i="3" l="1"/>
  <c r="M3" i="3" s="1"/>
  <c r="M2" i="3"/>
  <c r="F4" i="3" l="1"/>
  <c r="F5" i="3" s="1"/>
  <c r="F6" i="3" s="1"/>
  <c r="U6" i="3"/>
  <c r="U5" i="3"/>
  <c r="U4" i="3"/>
  <c r="U3" i="3"/>
  <c r="U2" i="3"/>
  <c r="V6" i="3"/>
  <c r="V5" i="3"/>
  <c r="V4" i="3"/>
  <c r="V3" i="3"/>
  <c r="V2" i="3"/>
  <c r="Q3" i="3" l="1"/>
  <c r="Q4" i="3"/>
  <c r="Q2" i="3"/>
  <c r="L3" i="3"/>
  <c r="L4" i="3"/>
  <c r="L2" i="3"/>
  <c r="Q5" i="3" l="1"/>
  <c r="L5" i="3"/>
  <c r="L6" i="3"/>
  <c r="K19" i="3"/>
  <c r="J19" i="3"/>
  <c r="T6" i="3"/>
  <c r="K159" i="1" s="1"/>
  <c r="S6" i="3"/>
  <c r="O6" i="3"/>
  <c r="K148" i="1"/>
  <c r="T5" i="3"/>
  <c r="S5" i="3"/>
  <c r="O5" i="3"/>
  <c r="T4" i="3"/>
  <c r="K111" i="1" s="1"/>
  <c r="S4" i="3"/>
  <c r="O4" i="3"/>
  <c r="G4" i="3"/>
  <c r="N4" i="3" s="1"/>
  <c r="K81" i="1" s="1"/>
  <c r="M4" i="3"/>
  <c r="K53" i="1"/>
  <c r="T3" i="3"/>
  <c r="S3" i="3"/>
  <c r="P3" i="3"/>
  <c r="K47" i="1" s="1"/>
  <c r="O3" i="3"/>
  <c r="H3" i="3"/>
  <c r="H4" i="3" s="1"/>
  <c r="G3" i="3"/>
  <c r="N3" i="3" s="1"/>
  <c r="C3" i="3"/>
  <c r="C4" i="3" s="1"/>
  <c r="B3" i="3"/>
  <c r="B4" i="3" s="1"/>
  <c r="B5" i="3" s="1"/>
  <c r="T2" i="3"/>
  <c r="S2" i="3"/>
  <c r="K38" i="1" s="1"/>
  <c r="R2" i="3"/>
  <c r="P2" i="3"/>
  <c r="O2" i="3"/>
  <c r="N2" i="3"/>
  <c r="K33" i="1" s="1"/>
  <c r="K2" i="3"/>
  <c r="R25" i="2"/>
  <c r="R24" i="2"/>
  <c r="O16" i="2"/>
  <c r="L16" i="2"/>
  <c r="K16" i="2"/>
  <c r="N16" i="2" s="1"/>
  <c r="J16" i="2"/>
  <c r="M16" i="2" s="1"/>
  <c r="L15" i="2"/>
  <c r="O15" i="2" s="1"/>
  <c r="K15" i="2"/>
  <c r="N15" i="2" s="1"/>
  <c r="J15" i="2"/>
  <c r="M15" i="2" s="1"/>
  <c r="L14" i="2"/>
  <c r="O14" i="2" s="1"/>
  <c r="K14" i="2"/>
  <c r="N14" i="2" s="1"/>
  <c r="J14" i="2"/>
  <c r="M14" i="2" s="1"/>
  <c r="M13" i="2"/>
  <c r="L13" i="2"/>
  <c r="O13" i="2" s="1"/>
  <c r="K13" i="2"/>
  <c r="N13" i="2" s="1"/>
  <c r="J13" i="2"/>
  <c r="M12" i="2"/>
  <c r="L12" i="2"/>
  <c r="O12" i="2" s="1"/>
  <c r="K12" i="2"/>
  <c r="N12" i="2" s="1"/>
  <c r="J12" i="2"/>
  <c r="O11" i="2"/>
  <c r="L11" i="2"/>
  <c r="K11" i="2"/>
  <c r="N11" i="2" s="1"/>
  <c r="J11" i="2"/>
  <c r="M11" i="2" s="1"/>
  <c r="O10" i="2"/>
  <c r="N10" i="2"/>
  <c r="L10" i="2"/>
  <c r="K10" i="2"/>
  <c r="J10" i="2"/>
  <c r="M10" i="2" s="1"/>
  <c r="P10" i="2" s="1"/>
  <c r="L9" i="2"/>
  <c r="O9" i="2" s="1"/>
  <c r="K9" i="2"/>
  <c r="N9" i="2" s="1"/>
  <c r="J9" i="2"/>
  <c r="M9" i="2" s="1"/>
  <c r="L8" i="2"/>
  <c r="O8" i="2" s="1"/>
  <c r="K8" i="2"/>
  <c r="N8" i="2" s="1"/>
  <c r="J8" i="2"/>
  <c r="M8" i="2" s="1"/>
  <c r="L7" i="2"/>
  <c r="O7" i="2" s="1"/>
  <c r="K7" i="2"/>
  <c r="N7" i="2" s="1"/>
  <c r="J7" i="2"/>
  <c r="M7" i="2" s="1"/>
  <c r="L6" i="2"/>
  <c r="O6" i="2" s="1"/>
  <c r="K6" i="2"/>
  <c r="N6" i="2" s="1"/>
  <c r="J6" i="2"/>
  <c r="M6" i="2" s="1"/>
  <c r="L5" i="2"/>
  <c r="O5" i="2" s="1"/>
  <c r="K5" i="2"/>
  <c r="N5" i="2" s="1"/>
  <c r="J5" i="2"/>
  <c r="M5" i="2" s="1"/>
  <c r="K185" i="1"/>
  <c r="B185" i="1"/>
  <c r="K184" i="1"/>
  <c r="B184" i="1"/>
  <c r="B183" i="1"/>
  <c r="K182" i="1"/>
  <c r="B182" i="1"/>
  <c r="B181" i="1"/>
  <c r="B180" i="1"/>
  <c r="B179" i="1"/>
  <c r="K178" i="1"/>
  <c r="B178" i="1"/>
  <c r="B177" i="1"/>
  <c r="B176" i="1"/>
  <c r="B175" i="1"/>
  <c r="B174" i="1"/>
  <c r="K173" i="1"/>
  <c r="B173" i="1"/>
  <c r="K172" i="1"/>
  <c r="B172" i="1"/>
  <c r="K171" i="1"/>
  <c r="B171" i="1"/>
  <c r="K170" i="1"/>
  <c r="B170" i="1"/>
  <c r="B169" i="1"/>
  <c r="B168" i="1"/>
  <c r="B167" i="1"/>
  <c r="K166" i="1"/>
  <c r="B166" i="1"/>
  <c r="B165" i="1"/>
  <c r="B164" i="1"/>
  <c r="B163" i="1"/>
  <c r="B162" i="1"/>
  <c r="K161" i="1"/>
  <c r="B161" i="1"/>
  <c r="K160" i="1"/>
  <c r="B160" i="1"/>
  <c r="B159" i="1"/>
  <c r="K158" i="1"/>
  <c r="B158" i="1"/>
  <c r="B157" i="1"/>
  <c r="B156" i="1"/>
  <c r="B155" i="1"/>
  <c r="K154" i="1"/>
  <c r="B154" i="1"/>
  <c r="B153" i="1"/>
  <c r="B152" i="1"/>
  <c r="B151" i="1"/>
  <c r="B150" i="1"/>
  <c r="K149" i="1"/>
  <c r="B149" i="1"/>
  <c r="B148" i="1"/>
  <c r="K147" i="1"/>
  <c r="B147" i="1"/>
  <c r="K146" i="1"/>
  <c r="B146" i="1"/>
  <c r="B145" i="1"/>
  <c r="B144" i="1"/>
  <c r="B143" i="1"/>
  <c r="K142" i="1"/>
  <c r="B142" i="1"/>
  <c r="B141" i="1"/>
  <c r="B140" i="1"/>
  <c r="B139" i="1"/>
  <c r="B138" i="1"/>
  <c r="K137" i="1"/>
  <c r="B137" i="1"/>
  <c r="K136" i="1"/>
  <c r="B136" i="1"/>
  <c r="K135" i="1"/>
  <c r="B135" i="1"/>
  <c r="K134" i="1"/>
  <c r="B134" i="1"/>
  <c r="B133" i="1"/>
  <c r="B132" i="1"/>
  <c r="B131" i="1"/>
  <c r="K130" i="1"/>
  <c r="B130" i="1"/>
  <c r="B129" i="1"/>
  <c r="B128" i="1"/>
  <c r="B127" i="1"/>
  <c r="B126" i="1"/>
  <c r="K125" i="1"/>
  <c r="B125" i="1"/>
  <c r="B124" i="1"/>
  <c r="K123" i="1"/>
  <c r="B123" i="1"/>
  <c r="K122" i="1"/>
  <c r="B122" i="1"/>
  <c r="B121" i="1"/>
  <c r="B120" i="1"/>
  <c r="B119" i="1"/>
  <c r="K118" i="1"/>
  <c r="B118" i="1"/>
  <c r="B117" i="1"/>
  <c r="B116" i="1"/>
  <c r="B115" i="1"/>
  <c r="B114" i="1"/>
  <c r="K113" i="1"/>
  <c r="B113" i="1"/>
  <c r="K112" i="1"/>
  <c r="B112" i="1"/>
  <c r="B111" i="1"/>
  <c r="K110" i="1"/>
  <c r="B110" i="1"/>
  <c r="B109" i="1"/>
  <c r="B108" i="1"/>
  <c r="B107" i="1"/>
  <c r="K106" i="1"/>
  <c r="B106" i="1"/>
  <c r="K105" i="1"/>
  <c r="B105" i="1"/>
  <c r="K104" i="1"/>
  <c r="B104" i="1"/>
  <c r="B103" i="1"/>
  <c r="B102" i="1"/>
  <c r="K101" i="1"/>
  <c r="B101" i="1"/>
  <c r="K100" i="1"/>
  <c r="B100" i="1"/>
  <c r="B99" i="1"/>
  <c r="K98" i="1"/>
  <c r="B98" i="1"/>
  <c r="B97" i="1"/>
  <c r="B96" i="1"/>
  <c r="B95" i="1"/>
  <c r="K94" i="1"/>
  <c r="B94" i="1"/>
  <c r="K93" i="1"/>
  <c r="B93" i="1"/>
  <c r="K92" i="1"/>
  <c r="B92" i="1"/>
  <c r="M91" i="1"/>
  <c r="M127" i="1" s="1"/>
  <c r="M163" i="1" s="1"/>
  <c r="B91" i="1"/>
  <c r="B90" i="1"/>
  <c r="K89" i="1"/>
  <c r="B89" i="1"/>
  <c r="K88" i="1"/>
  <c r="B88" i="1"/>
  <c r="K87" i="1"/>
  <c r="B87" i="1"/>
  <c r="K86" i="1"/>
  <c r="B86" i="1"/>
  <c r="B85" i="1"/>
  <c r="B84" i="1"/>
  <c r="M83" i="1"/>
  <c r="M119" i="1" s="1"/>
  <c r="M155" i="1" s="1"/>
  <c r="B83" i="1"/>
  <c r="K82" i="1"/>
  <c r="B82" i="1"/>
  <c r="B81" i="1"/>
  <c r="K80" i="1"/>
  <c r="B80" i="1"/>
  <c r="B79" i="1"/>
  <c r="B78" i="1"/>
  <c r="M77" i="1"/>
  <c r="M113" i="1" s="1"/>
  <c r="M149" i="1" s="1"/>
  <c r="M185" i="1" s="1"/>
  <c r="B77" i="1"/>
  <c r="M76" i="1"/>
  <c r="M112" i="1" s="1"/>
  <c r="M148" i="1" s="1"/>
  <c r="M184" i="1" s="1"/>
  <c r="K76" i="1"/>
  <c r="B76" i="1"/>
  <c r="M75" i="1"/>
  <c r="M111" i="1" s="1"/>
  <c r="M147" i="1" s="1"/>
  <c r="M183" i="1" s="1"/>
  <c r="K75" i="1"/>
  <c r="B75" i="1"/>
  <c r="M74" i="1"/>
  <c r="M110" i="1" s="1"/>
  <c r="M146" i="1" s="1"/>
  <c r="M182" i="1" s="1"/>
  <c r="K74" i="1"/>
  <c r="B74" i="1"/>
  <c r="M73" i="1"/>
  <c r="M109" i="1" s="1"/>
  <c r="M145" i="1" s="1"/>
  <c r="M181" i="1" s="1"/>
  <c r="B73" i="1"/>
  <c r="M72" i="1"/>
  <c r="M108" i="1" s="1"/>
  <c r="M144" i="1" s="1"/>
  <c r="M180" i="1" s="1"/>
  <c r="K72" i="1"/>
  <c r="B72" i="1"/>
  <c r="M71" i="1"/>
  <c r="M107" i="1" s="1"/>
  <c r="M143" i="1" s="1"/>
  <c r="M179" i="1" s="1"/>
  <c r="K71" i="1"/>
  <c r="B71" i="1"/>
  <c r="M70" i="1"/>
  <c r="M106" i="1" s="1"/>
  <c r="M142" i="1" s="1"/>
  <c r="M178" i="1" s="1"/>
  <c r="K70" i="1"/>
  <c r="B70" i="1"/>
  <c r="M69" i="1"/>
  <c r="M105" i="1" s="1"/>
  <c r="M141" i="1" s="1"/>
  <c r="M177" i="1" s="1"/>
  <c r="B69" i="1"/>
  <c r="M68" i="1"/>
  <c r="M104" i="1" s="1"/>
  <c r="M140" i="1" s="1"/>
  <c r="M176" i="1" s="1"/>
  <c r="K68" i="1"/>
  <c r="B68" i="1"/>
  <c r="M67" i="1"/>
  <c r="M103" i="1" s="1"/>
  <c r="M139" i="1" s="1"/>
  <c r="M175" i="1" s="1"/>
  <c r="K67" i="1"/>
  <c r="B67" i="1"/>
  <c r="M66" i="1"/>
  <c r="M102" i="1" s="1"/>
  <c r="M138" i="1" s="1"/>
  <c r="M174" i="1" s="1"/>
  <c r="B66" i="1"/>
  <c r="M65" i="1"/>
  <c r="M101" i="1" s="1"/>
  <c r="M137" i="1" s="1"/>
  <c r="M173" i="1" s="1"/>
  <c r="B65" i="1"/>
  <c r="M64" i="1"/>
  <c r="M100" i="1" s="1"/>
  <c r="M136" i="1" s="1"/>
  <c r="M172" i="1" s="1"/>
  <c r="K64" i="1"/>
  <c r="B64" i="1"/>
  <c r="M63" i="1"/>
  <c r="M99" i="1" s="1"/>
  <c r="M135" i="1" s="1"/>
  <c r="M171" i="1" s="1"/>
  <c r="K63" i="1"/>
  <c r="B63" i="1"/>
  <c r="M62" i="1"/>
  <c r="M98" i="1" s="1"/>
  <c r="M134" i="1" s="1"/>
  <c r="M170" i="1" s="1"/>
  <c r="K62" i="1"/>
  <c r="B62" i="1"/>
  <c r="M61" i="1"/>
  <c r="M97" i="1" s="1"/>
  <c r="M133" i="1" s="1"/>
  <c r="M169" i="1" s="1"/>
  <c r="B61" i="1"/>
  <c r="M60" i="1"/>
  <c r="M96" i="1" s="1"/>
  <c r="M132" i="1" s="1"/>
  <c r="M168" i="1" s="1"/>
  <c r="K60" i="1"/>
  <c r="B60" i="1"/>
  <c r="M59" i="1"/>
  <c r="M95" i="1" s="1"/>
  <c r="M131" i="1" s="1"/>
  <c r="M167" i="1" s="1"/>
  <c r="B59" i="1"/>
  <c r="M58" i="1"/>
  <c r="M94" i="1" s="1"/>
  <c r="M130" i="1" s="1"/>
  <c r="M166" i="1" s="1"/>
  <c r="K58" i="1"/>
  <c r="B58" i="1"/>
  <c r="M57" i="1"/>
  <c r="M93" i="1" s="1"/>
  <c r="M129" i="1" s="1"/>
  <c r="M165" i="1" s="1"/>
  <c r="B57" i="1"/>
  <c r="M56" i="1"/>
  <c r="M92" i="1" s="1"/>
  <c r="M128" i="1" s="1"/>
  <c r="M164" i="1" s="1"/>
  <c r="K56" i="1"/>
  <c r="B56" i="1"/>
  <c r="M55" i="1"/>
  <c r="K55" i="1"/>
  <c r="B55" i="1"/>
  <c r="M54" i="1"/>
  <c r="M90" i="1" s="1"/>
  <c r="M126" i="1" s="1"/>
  <c r="M162" i="1" s="1"/>
  <c r="B54" i="1"/>
  <c r="M53" i="1"/>
  <c r="M89" i="1" s="1"/>
  <c r="M125" i="1" s="1"/>
  <c r="M161" i="1" s="1"/>
  <c r="B53" i="1"/>
  <c r="M52" i="1"/>
  <c r="M88" i="1" s="1"/>
  <c r="M124" i="1" s="1"/>
  <c r="M160" i="1" s="1"/>
  <c r="K52" i="1"/>
  <c r="B52" i="1"/>
  <c r="M51" i="1"/>
  <c r="M87" i="1" s="1"/>
  <c r="M123" i="1" s="1"/>
  <c r="M159" i="1" s="1"/>
  <c r="K51" i="1"/>
  <c r="B51" i="1"/>
  <c r="M50" i="1"/>
  <c r="M86" i="1" s="1"/>
  <c r="M122" i="1" s="1"/>
  <c r="M158" i="1" s="1"/>
  <c r="K50" i="1"/>
  <c r="B50" i="1"/>
  <c r="M49" i="1"/>
  <c r="M85" i="1" s="1"/>
  <c r="M121" i="1" s="1"/>
  <c r="M157" i="1" s="1"/>
  <c r="B49" i="1"/>
  <c r="M48" i="1"/>
  <c r="M84" i="1" s="1"/>
  <c r="M120" i="1" s="1"/>
  <c r="M156" i="1" s="1"/>
  <c r="K48" i="1"/>
  <c r="B48" i="1"/>
  <c r="M47" i="1"/>
  <c r="B47" i="1"/>
  <c r="M46" i="1"/>
  <c r="M82" i="1" s="1"/>
  <c r="M118" i="1" s="1"/>
  <c r="M154" i="1" s="1"/>
  <c r="K46" i="1"/>
  <c r="B46" i="1"/>
  <c r="M45" i="1"/>
  <c r="M81" i="1" s="1"/>
  <c r="M117" i="1" s="1"/>
  <c r="M153" i="1" s="1"/>
  <c r="B45" i="1"/>
  <c r="M44" i="1"/>
  <c r="M80" i="1" s="1"/>
  <c r="M116" i="1" s="1"/>
  <c r="M152" i="1" s="1"/>
  <c r="K44" i="1"/>
  <c r="B44" i="1"/>
  <c r="M43" i="1"/>
  <c r="M79" i="1" s="1"/>
  <c r="M115" i="1" s="1"/>
  <c r="M151" i="1" s="1"/>
  <c r="K43" i="1"/>
  <c r="B43" i="1"/>
  <c r="M42" i="1"/>
  <c r="M78" i="1" s="1"/>
  <c r="M114" i="1" s="1"/>
  <c r="M150" i="1" s="1"/>
  <c r="B42" i="1"/>
  <c r="K41" i="1"/>
  <c r="B41" i="1"/>
  <c r="K40" i="1"/>
  <c r="B40" i="1"/>
  <c r="K39" i="1"/>
  <c r="B39" i="1"/>
  <c r="B38" i="1"/>
  <c r="K37" i="1"/>
  <c r="B37" i="1"/>
  <c r="K36" i="1"/>
  <c r="B36" i="1"/>
  <c r="K35" i="1"/>
  <c r="B35" i="1"/>
  <c r="K34" i="1"/>
  <c r="B34" i="1"/>
  <c r="B33" i="1"/>
  <c r="K32" i="1"/>
  <c r="B32" i="1"/>
  <c r="K31" i="1"/>
  <c r="B31" i="1"/>
  <c r="K30" i="1"/>
  <c r="B30" i="1"/>
  <c r="L29" i="1"/>
  <c r="L41" i="1" s="1"/>
  <c r="L53" i="1" s="1"/>
  <c r="L65" i="1" s="1"/>
  <c r="L77" i="1" s="1"/>
  <c r="L89" i="1" s="1"/>
  <c r="L101" i="1" s="1"/>
  <c r="L113" i="1" s="1"/>
  <c r="L125" i="1" s="1"/>
  <c r="L137" i="1" s="1"/>
  <c r="L149" i="1" s="1"/>
  <c r="L161" i="1" s="1"/>
  <c r="L173" i="1" s="1"/>
  <c r="L185" i="1" s="1"/>
  <c r="K29" i="1"/>
  <c r="B29" i="1"/>
  <c r="L28" i="1"/>
  <c r="L40" i="1" s="1"/>
  <c r="L52" i="1" s="1"/>
  <c r="L64" i="1" s="1"/>
  <c r="L76" i="1" s="1"/>
  <c r="L88" i="1" s="1"/>
  <c r="L100" i="1" s="1"/>
  <c r="L112" i="1" s="1"/>
  <c r="L124" i="1" s="1"/>
  <c r="L136" i="1" s="1"/>
  <c r="L148" i="1" s="1"/>
  <c r="L160" i="1" s="1"/>
  <c r="L172" i="1" s="1"/>
  <c r="L184" i="1" s="1"/>
  <c r="K28" i="1"/>
  <c r="B28" i="1"/>
  <c r="L27" i="1"/>
  <c r="L39" i="1" s="1"/>
  <c r="L51" i="1" s="1"/>
  <c r="L63" i="1" s="1"/>
  <c r="L75" i="1" s="1"/>
  <c r="L87" i="1" s="1"/>
  <c r="L99" i="1" s="1"/>
  <c r="L111" i="1" s="1"/>
  <c r="L123" i="1" s="1"/>
  <c r="L135" i="1" s="1"/>
  <c r="L147" i="1" s="1"/>
  <c r="L159" i="1" s="1"/>
  <c r="L171" i="1" s="1"/>
  <c r="L183" i="1" s="1"/>
  <c r="K27" i="1"/>
  <c r="B27" i="1"/>
  <c r="L26" i="1"/>
  <c r="L38" i="1" s="1"/>
  <c r="L50" i="1" s="1"/>
  <c r="L62" i="1" s="1"/>
  <c r="L74" i="1" s="1"/>
  <c r="L86" i="1" s="1"/>
  <c r="L98" i="1" s="1"/>
  <c r="L110" i="1" s="1"/>
  <c r="L122" i="1" s="1"/>
  <c r="L134" i="1" s="1"/>
  <c r="L146" i="1" s="1"/>
  <c r="L158" i="1" s="1"/>
  <c r="L170" i="1" s="1"/>
  <c r="L182" i="1" s="1"/>
  <c r="B26" i="1"/>
  <c r="L25" i="1"/>
  <c r="L37" i="1" s="1"/>
  <c r="L49" i="1" s="1"/>
  <c r="L61" i="1" s="1"/>
  <c r="L73" i="1" s="1"/>
  <c r="L85" i="1" s="1"/>
  <c r="L97" i="1" s="1"/>
  <c r="L109" i="1" s="1"/>
  <c r="L121" i="1" s="1"/>
  <c r="L133" i="1" s="1"/>
  <c r="L145" i="1" s="1"/>
  <c r="L157" i="1" s="1"/>
  <c r="L169" i="1" s="1"/>
  <c r="L181" i="1" s="1"/>
  <c r="K25" i="1"/>
  <c r="B25" i="1"/>
  <c r="L24" i="1"/>
  <c r="L36" i="1" s="1"/>
  <c r="L48" i="1" s="1"/>
  <c r="L60" i="1" s="1"/>
  <c r="L72" i="1" s="1"/>
  <c r="L84" i="1" s="1"/>
  <c r="L96" i="1" s="1"/>
  <c r="L108" i="1" s="1"/>
  <c r="L120" i="1" s="1"/>
  <c r="L132" i="1" s="1"/>
  <c r="L144" i="1" s="1"/>
  <c r="L156" i="1" s="1"/>
  <c r="L168" i="1" s="1"/>
  <c r="L180" i="1" s="1"/>
  <c r="K24" i="1"/>
  <c r="B24" i="1"/>
  <c r="L23" i="1"/>
  <c r="L35" i="1" s="1"/>
  <c r="L47" i="1" s="1"/>
  <c r="L59" i="1" s="1"/>
  <c r="L71" i="1" s="1"/>
  <c r="L83" i="1" s="1"/>
  <c r="L95" i="1" s="1"/>
  <c r="L107" i="1" s="1"/>
  <c r="L119" i="1" s="1"/>
  <c r="L131" i="1" s="1"/>
  <c r="L143" i="1" s="1"/>
  <c r="L155" i="1" s="1"/>
  <c r="L167" i="1" s="1"/>
  <c r="L179" i="1" s="1"/>
  <c r="K23" i="1"/>
  <c r="B23" i="1"/>
  <c r="L22" i="1"/>
  <c r="L34" i="1" s="1"/>
  <c r="L46" i="1" s="1"/>
  <c r="L58" i="1" s="1"/>
  <c r="L70" i="1" s="1"/>
  <c r="L82" i="1" s="1"/>
  <c r="L94" i="1" s="1"/>
  <c r="L106" i="1" s="1"/>
  <c r="L118" i="1" s="1"/>
  <c r="L130" i="1" s="1"/>
  <c r="L142" i="1" s="1"/>
  <c r="L154" i="1" s="1"/>
  <c r="L166" i="1" s="1"/>
  <c r="L178" i="1" s="1"/>
  <c r="K22" i="1"/>
  <c r="B22" i="1"/>
  <c r="L21" i="1"/>
  <c r="L33" i="1" s="1"/>
  <c r="L45" i="1" s="1"/>
  <c r="L57" i="1" s="1"/>
  <c r="L69" i="1" s="1"/>
  <c r="L81" i="1" s="1"/>
  <c r="L93" i="1" s="1"/>
  <c r="L105" i="1" s="1"/>
  <c r="L117" i="1" s="1"/>
  <c r="L129" i="1" s="1"/>
  <c r="L141" i="1" s="1"/>
  <c r="L153" i="1" s="1"/>
  <c r="L165" i="1" s="1"/>
  <c r="L177" i="1" s="1"/>
  <c r="K21" i="1"/>
  <c r="B21" i="1"/>
  <c r="L20" i="1"/>
  <c r="L32" i="1" s="1"/>
  <c r="L44" i="1" s="1"/>
  <c r="L56" i="1" s="1"/>
  <c r="L68" i="1" s="1"/>
  <c r="L80" i="1" s="1"/>
  <c r="L92" i="1" s="1"/>
  <c r="L104" i="1" s="1"/>
  <c r="L116" i="1" s="1"/>
  <c r="L128" i="1" s="1"/>
  <c r="L140" i="1" s="1"/>
  <c r="L152" i="1" s="1"/>
  <c r="L164" i="1" s="1"/>
  <c r="L176" i="1" s="1"/>
  <c r="K20" i="1"/>
  <c r="B20" i="1"/>
  <c r="L19" i="1"/>
  <c r="L31" i="1" s="1"/>
  <c r="L43" i="1" s="1"/>
  <c r="L55" i="1" s="1"/>
  <c r="L67" i="1" s="1"/>
  <c r="L79" i="1" s="1"/>
  <c r="L91" i="1" s="1"/>
  <c r="L103" i="1" s="1"/>
  <c r="L115" i="1" s="1"/>
  <c r="L127" i="1" s="1"/>
  <c r="L139" i="1" s="1"/>
  <c r="L151" i="1" s="1"/>
  <c r="L163" i="1" s="1"/>
  <c r="L175" i="1" s="1"/>
  <c r="K19" i="1"/>
  <c r="B19" i="1"/>
  <c r="L18" i="1"/>
  <c r="L30" i="1" s="1"/>
  <c r="L42" i="1" s="1"/>
  <c r="L54" i="1" s="1"/>
  <c r="L66" i="1" s="1"/>
  <c r="L78" i="1" s="1"/>
  <c r="L90" i="1" s="1"/>
  <c r="L102" i="1" s="1"/>
  <c r="L114" i="1" s="1"/>
  <c r="L126" i="1" s="1"/>
  <c r="L138" i="1" s="1"/>
  <c r="L150" i="1" s="1"/>
  <c r="L162" i="1" s="1"/>
  <c r="L174" i="1" s="1"/>
  <c r="K18" i="1"/>
  <c r="B18" i="1"/>
  <c r="K17" i="1"/>
  <c r="B17" i="1"/>
  <c r="K16" i="1"/>
  <c r="B16" i="1"/>
  <c r="K15" i="1"/>
  <c r="B15" i="1"/>
  <c r="B14" i="1"/>
  <c r="K13" i="1"/>
  <c r="B13" i="1"/>
  <c r="K12" i="1"/>
  <c r="B12" i="1"/>
  <c r="K11" i="1"/>
  <c r="B11" i="1"/>
  <c r="K10" i="1"/>
  <c r="B10" i="1"/>
  <c r="K9" i="1"/>
  <c r="B9" i="1"/>
  <c r="K8" i="1"/>
  <c r="B8" i="1"/>
  <c r="K7" i="1"/>
  <c r="B7" i="1"/>
  <c r="K6" i="1"/>
  <c r="B6" i="1"/>
  <c r="C5" i="3" l="1"/>
  <c r="C6" i="3" s="1"/>
  <c r="P6" i="3" s="1"/>
  <c r="P4" i="3"/>
  <c r="K57" i="1"/>
  <c r="K69" i="1"/>
  <c r="K45" i="1"/>
  <c r="P13" i="2"/>
  <c r="G5" i="3"/>
  <c r="N5" i="3" s="1"/>
  <c r="K59" i="1"/>
  <c r="K77" i="1"/>
  <c r="K183" i="1"/>
  <c r="P11" i="2"/>
  <c r="K3" i="3"/>
  <c r="K65" i="1"/>
  <c r="K99" i="1"/>
  <c r="K124" i="1"/>
  <c r="P12" i="2"/>
  <c r="K14" i="1"/>
  <c r="K26" i="1"/>
  <c r="Q6" i="3"/>
  <c r="P9" i="2"/>
  <c r="P16" i="2"/>
  <c r="B6" i="3"/>
  <c r="K6" i="3" s="1"/>
  <c r="K5" i="3"/>
  <c r="P5" i="2"/>
  <c r="P6" i="2"/>
  <c r="Q6" i="2" s="1"/>
  <c r="P7" i="2"/>
  <c r="R4" i="3"/>
  <c r="H5" i="3"/>
  <c r="P8" i="2"/>
  <c r="Q8" i="2" s="1"/>
  <c r="R3" i="3"/>
  <c r="K4" i="3"/>
  <c r="M5" i="3"/>
  <c r="P5" i="3"/>
  <c r="G6" i="3"/>
  <c r="N6" i="3" s="1"/>
  <c r="K107" i="1" l="1"/>
  <c r="K95" i="1"/>
  <c r="K83" i="1"/>
  <c r="Q5" i="2"/>
  <c r="Q15" i="2"/>
  <c r="R16" i="2" s="1"/>
  <c r="K42" i="1"/>
  <c r="K54" i="1"/>
  <c r="K66" i="1"/>
  <c r="K141" i="1"/>
  <c r="K117" i="1"/>
  <c r="K129" i="1"/>
  <c r="K179" i="1"/>
  <c r="K167" i="1"/>
  <c r="K155" i="1"/>
  <c r="K138" i="1"/>
  <c r="K126" i="1"/>
  <c r="K114" i="1"/>
  <c r="K102" i="1"/>
  <c r="K90" i="1"/>
  <c r="K78" i="1"/>
  <c r="R5" i="3"/>
  <c r="H6" i="3"/>
  <c r="R6" i="3" s="1"/>
  <c r="K174" i="1"/>
  <c r="K162" i="1"/>
  <c r="K150" i="1"/>
  <c r="M6" i="3"/>
  <c r="K177" i="1"/>
  <c r="K165" i="1"/>
  <c r="K153" i="1"/>
  <c r="K109" i="1"/>
  <c r="K97" i="1"/>
  <c r="K85" i="1"/>
  <c r="K143" i="1"/>
  <c r="K131" i="1"/>
  <c r="K119" i="1"/>
  <c r="K73" i="1"/>
  <c r="K61" i="1"/>
  <c r="K49" i="1"/>
  <c r="K103" i="1"/>
  <c r="K91" i="1"/>
  <c r="K79" i="1"/>
  <c r="K108" i="1" l="1"/>
  <c r="K96" i="1"/>
  <c r="K84" i="1"/>
  <c r="K176" i="1"/>
  <c r="K164" i="1"/>
  <c r="K152" i="1"/>
  <c r="K181" i="1"/>
  <c r="K169" i="1"/>
  <c r="K157" i="1"/>
  <c r="K139" i="1"/>
  <c r="K127" i="1"/>
  <c r="K115" i="1"/>
  <c r="K145" i="1"/>
  <c r="K133" i="1"/>
  <c r="K121" i="1"/>
  <c r="K175" i="1"/>
  <c r="K163" i="1"/>
  <c r="K151" i="1"/>
  <c r="K140" i="1"/>
  <c r="K128" i="1"/>
  <c r="K116" i="1"/>
  <c r="K144" i="1" l="1"/>
  <c r="K132" i="1"/>
  <c r="K120" i="1"/>
  <c r="K180" i="1"/>
  <c r="K168" i="1"/>
  <c r="K156" i="1"/>
</calcChain>
</file>

<file path=xl/sharedStrings.xml><?xml version="1.0" encoding="utf-8"?>
<sst xmlns="http://schemas.openxmlformats.org/spreadsheetml/2006/main" count="504" uniqueCount="64">
  <si>
    <t>_flag</t>
  </si>
  <si>
    <t>id</t>
  </si>
  <si>
    <t>phase</t>
  </si>
  <si>
    <t>sequence</t>
  </si>
  <si>
    <t>minLevel</t>
  </si>
  <si>
    <t>maxLevel</t>
  </si>
  <si>
    <t>isRare</t>
  </si>
  <si>
    <t>demandProps</t>
  </si>
  <si>
    <t>beizhu1</t>
  </si>
  <si>
    <t>demandNum</t>
  </si>
  <si>
    <t>eachReward</t>
  </si>
  <si>
    <t>additionalReward</t>
  </si>
  <si>
    <t>weights</t>
  </si>
  <si>
    <t>STRING</t>
  </si>
  <si>
    <t>INT</t>
  </si>
  <si>
    <t>转表标记</t>
  </si>
  <si>
    <t>编号</t>
  </si>
  <si>
    <t>等级段</t>
  </si>
  <si>
    <t>次序</t>
  </si>
  <si>
    <t>最小等级</t>
  </si>
  <si>
    <t>最大等级</t>
  </si>
  <si>
    <t>稀有道具标记</t>
  </si>
  <si>
    <t>需求道具</t>
  </si>
  <si>
    <t>道具名称</t>
  </si>
  <si>
    <t>需求数量</t>
  </si>
  <si>
    <t>每个道具奖励</t>
  </si>
  <si>
    <t>协助额外奖励</t>
  </si>
  <si>
    <t>随机权重</t>
  </si>
  <si>
    <t>0</t>
  </si>
  <si>
    <t>110</t>
  </si>
  <si>
    <t>010</t>
  </si>
  <si>
    <t>#</t>
  </si>
  <si>
    <t>钉子</t>
  </si>
  <si>
    <t>1120007,30</t>
  </si>
  <si>
    <t>齿轮</t>
  </si>
  <si>
    <t>螺丝</t>
  </si>
  <si>
    <t>铁丝</t>
  </si>
  <si>
    <t>电线</t>
  </si>
  <si>
    <t>胶带</t>
  </si>
  <si>
    <t>1120007,40</t>
  </si>
  <si>
    <t>胶水</t>
  </si>
  <si>
    <t>刀片</t>
  </si>
  <si>
    <t>绳子</t>
  </si>
  <si>
    <t>电池</t>
  </si>
  <si>
    <t>1120007,70</t>
  </si>
  <si>
    <t>马达</t>
  </si>
  <si>
    <t>芯片</t>
  </si>
  <si>
    <t>奖励类型</t>
  </si>
  <si>
    <t>rewardType</t>
  </si>
  <si>
    <t>英雄经验</t>
  </si>
  <si>
    <t>星点</t>
  </si>
  <si>
    <t>觉醒材料</t>
  </si>
  <si>
    <t>金币</t>
  </si>
  <si>
    <t>B级英雄碎片</t>
  </si>
  <si>
    <t>A级英雄碎片</t>
  </si>
  <si>
    <t>钻石</t>
  </si>
  <si>
    <t>英雄经验1</t>
  </si>
  <si>
    <t>英雄经验2</t>
  </si>
  <si>
    <t>星点1</t>
  </si>
  <si>
    <t>星点2</t>
  </si>
  <si>
    <t>金币1</t>
  </si>
  <si>
    <t>金币2</t>
  </si>
  <si>
    <t>钻石数量</t>
  </si>
  <si>
    <t>声望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</si>
</sst>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0" xfId="0" applyFill="1"/>
    <xf numFmtId="49" fontId="0" fillId="2" borderId="1" xfId="0" applyNumberFormat="1" applyFill="1" applyBorder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12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18" sqref="N18"/>
    </sheetView>
  </sheetViews>
  <sheetFormatPr defaultColWidth="9.125" defaultRowHeight="13.5" x14ac:dyDescent="0.15"/>
  <cols>
    <col min="1" max="1" width="9" bestFit="1" customWidth="1"/>
    <col min="2" max="2" width="5.5" bestFit="1" customWidth="1"/>
    <col min="3" max="4" width="5.5" customWidth="1"/>
    <col min="5" max="6" width="9.5" bestFit="1" customWidth="1"/>
    <col min="7" max="7" width="13" bestFit="1" customWidth="1"/>
    <col min="8" max="8" width="12.75" bestFit="1" customWidth="1"/>
    <col min="9" max="9" width="12.75" customWidth="1"/>
    <col min="10" max="10" width="10.5" bestFit="1" customWidth="1"/>
    <col min="11" max="11" width="26.125" bestFit="1" customWidth="1"/>
    <col min="12" max="12" width="18.375" style="5" bestFit="1" customWidth="1"/>
    <col min="13" max="13" width="9" bestFit="1" customWidth="1"/>
  </cols>
  <sheetData>
    <row r="1" spans="1:13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 x14ac:dyDescent="0.1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 t="s">
        <v>11</v>
      </c>
      <c r="M2" s="1" t="s">
        <v>12</v>
      </c>
    </row>
    <row r="3" spans="1:13" x14ac:dyDescent="0.15">
      <c r="A3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13</v>
      </c>
      <c r="J3" s="1" t="s">
        <v>14</v>
      </c>
      <c r="K3" s="1" t="s">
        <v>13</v>
      </c>
      <c r="L3" s="3" t="s">
        <v>13</v>
      </c>
      <c r="M3" s="1" t="s">
        <v>14</v>
      </c>
    </row>
    <row r="4" spans="1:13" x14ac:dyDescent="0.15">
      <c r="A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3" t="s">
        <v>26</v>
      </c>
      <c r="M4" s="1" t="s">
        <v>27</v>
      </c>
    </row>
    <row r="5" spans="1:13" x14ac:dyDescent="0.15">
      <c r="A5" t="s">
        <v>28</v>
      </c>
      <c r="B5" s="2" t="s">
        <v>29</v>
      </c>
      <c r="C5" s="2" t="s">
        <v>28</v>
      </c>
      <c r="D5" s="2" t="s">
        <v>28</v>
      </c>
      <c r="E5" s="2" t="s">
        <v>30</v>
      </c>
      <c r="F5" s="2" t="s">
        <v>30</v>
      </c>
      <c r="G5" s="2" t="s">
        <v>29</v>
      </c>
      <c r="H5" s="2" t="s">
        <v>29</v>
      </c>
      <c r="I5" s="2" t="s">
        <v>28</v>
      </c>
      <c r="J5" s="2" t="s">
        <v>29</v>
      </c>
      <c r="K5" s="2" t="s">
        <v>29</v>
      </c>
      <c r="L5" s="4" t="s">
        <v>29</v>
      </c>
      <c r="M5" s="2" t="s">
        <v>30</v>
      </c>
    </row>
    <row r="6" spans="1:13" x14ac:dyDescent="0.15">
      <c r="A6" t="s">
        <v>31</v>
      </c>
      <c r="B6">
        <f t="shared" ref="B6:B37" si="0">1000*C6+J6*100+D6</f>
        <v>1101</v>
      </c>
      <c r="C6">
        <v>1</v>
      </c>
      <c r="D6">
        <v>1</v>
      </c>
      <c r="E6">
        <v>1</v>
      </c>
      <c r="F6">
        <v>20</v>
      </c>
      <c r="G6">
        <v>0</v>
      </c>
      <c r="H6">
        <v>1340001</v>
      </c>
      <c r="I6" t="s">
        <v>32</v>
      </c>
      <c r="J6">
        <v>1</v>
      </c>
      <c r="K6" t="str">
        <f>INDEX(Sheet2!A:V,MATCH(Sheet1!C6,Sheet2!A:A,0),MATCH(I6,Sheet2!$1:$1,0))</f>
        <v>1120002,1500|1120007,28</v>
      </c>
      <c r="L6" s="5" t="s">
        <v>33</v>
      </c>
      <c r="M6">
        <v>100</v>
      </c>
    </row>
    <row r="7" spans="1:13" x14ac:dyDescent="0.15">
      <c r="A7" t="s">
        <v>31</v>
      </c>
      <c r="B7">
        <f t="shared" si="0"/>
        <v>1102</v>
      </c>
      <c r="C7">
        <v>1</v>
      </c>
      <c r="D7">
        <v>2</v>
      </c>
      <c r="E7">
        <v>1</v>
      </c>
      <c r="F7">
        <v>20</v>
      </c>
      <c r="G7">
        <v>0</v>
      </c>
      <c r="H7">
        <v>1340002</v>
      </c>
      <c r="I7" t="s">
        <v>34</v>
      </c>
      <c r="J7">
        <v>1</v>
      </c>
      <c r="K7" t="str">
        <f>INDEX(Sheet2!A:V,MATCH(Sheet1!C7,Sheet2!A:A,0),MATCH(I7,Sheet2!$1:$1,0))</f>
        <v>1230002,4|1120007,28</v>
      </c>
      <c r="L7" s="5" t="s">
        <v>33</v>
      </c>
      <c r="M7">
        <v>100</v>
      </c>
    </row>
    <row r="8" spans="1:13" x14ac:dyDescent="0.15">
      <c r="A8" t="s">
        <v>31</v>
      </c>
      <c r="B8">
        <f t="shared" si="0"/>
        <v>1103</v>
      </c>
      <c r="C8">
        <v>1</v>
      </c>
      <c r="D8">
        <v>3</v>
      </c>
      <c r="E8">
        <v>1</v>
      </c>
      <c r="F8">
        <v>20</v>
      </c>
      <c r="G8">
        <v>0</v>
      </c>
      <c r="H8">
        <v>1340003</v>
      </c>
      <c r="I8" t="s">
        <v>35</v>
      </c>
      <c r="J8">
        <v>1</v>
      </c>
      <c r="K8" t="str">
        <f>INDEX(Sheet2!A:V,MATCH(Sheet1!C8,Sheet2!A:A,0),MATCH(I8,Sheet2!$1:$1,0))</f>
        <v>2130001,15|1120007,28</v>
      </c>
      <c r="L8" s="5" t="s">
        <v>33</v>
      </c>
      <c r="M8">
        <v>100</v>
      </c>
    </row>
    <row r="9" spans="1:13" x14ac:dyDescent="0.15">
      <c r="A9" t="s">
        <v>31</v>
      </c>
      <c r="B9">
        <f t="shared" si="0"/>
        <v>1104</v>
      </c>
      <c r="C9">
        <v>1</v>
      </c>
      <c r="D9">
        <v>4</v>
      </c>
      <c r="E9">
        <v>1</v>
      </c>
      <c r="F9">
        <v>20</v>
      </c>
      <c r="G9">
        <v>0</v>
      </c>
      <c r="H9">
        <v>1340004</v>
      </c>
      <c r="I9" t="s">
        <v>36</v>
      </c>
      <c r="J9">
        <v>1</v>
      </c>
      <c r="K9" t="str">
        <f>INDEX(Sheet2!A:V,MATCH(Sheet1!C9,Sheet2!A:A,0),MATCH(I9,Sheet2!$1:$1,0))</f>
        <v>1120001,8000|1120007,28</v>
      </c>
      <c r="L9" s="5" t="s">
        <v>33</v>
      </c>
      <c r="M9">
        <v>100</v>
      </c>
    </row>
    <row r="10" spans="1:13" x14ac:dyDescent="0.15">
      <c r="A10" t="s">
        <v>31</v>
      </c>
      <c r="B10">
        <f t="shared" si="0"/>
        <v>1105</v>
      </c>
      <c r="C10">
        <v>1</v>
      </c>
      <c r="D10">
        <v>5</v>
      </c>
      <c r="E10">
        <v>1</v>
      </c>
      <c r="F10">
        <v>20</v>
      </c>
      <c r="G10">
        <v>0</v>
      </c>
      <c r="H10">
        <v>1340005</v>
      </c>
      <c r="I10" t="s">
        <v>37</v>
      </c>
      <c r="J10">
        <v>1</v>
      </c>
      <c r="K10" t="str">
        <f>INDEX(Sheet2!A:V,MATCH(Sheet1!C10,Sheet2!A:A,0),MATCH(I10,Sheet2!$1:$1,0))</f>
        <v>2110005,1|1120007,28</v>
      </c>
      <c r="L10" s="5" t="s">
        <v>33</v>
      </c>
      <c r="M10">
        <v>100</v>
      </c>
    </row>
    <row r="11" spans="1:13" x14ac:dyDescent="0.15">
      <c r="A11" t="s">
        <v>31</v>
      </c>
      <c r="B11">
        <f t="shared" si="0"/>
        <v>1106</v>
      </c>
      <c r="C11">
        <v>1</v>
      </c>
      <c r="D11">
        <v>6</v>
      </c>
      <c r="E11">
        <v>1</v>
      </c>
      <c r="F11">
        <v>20</v>
      </c>
      <c r="G11">
        <v>0</v>
      </c>
      <c r="H11">
        <v>1340006</v>
      </c>
      <c r="I11" t="s">
        <v>38</v>
      </c>
      <c r="J11">
        <v>1</v>
      </c>
      <c r="K11" t="str">
        <f>INDEX(Sheet2!A:V,MATCH(Sheet1!C11,Sheet2!A:A,0),MATCH(I11,Sheet2!$1:$1,0))</f>
        <v>1120002,2600|1120007,40</v>
      </c>
      <c r="L11" s="5" t="s">
        <v>39</v>
      </c>
      <c r="M11">
        <v>100</v>
      </c>
    </row>
    <row r="12" spans="1:13" x14ac:dyDescent="0.15">
      <c r="A12" t="s">
        <v>31</v>
      </c>
      <c r="B12">
        <f t="shared" si="0"/>
        <v>1107</v>
      </c>
      <c r="C12">
        <v>1</v>
      </c>
      <c r="D12">
        <v>7</v>
      </c>
      <c r="E12">
        <v>1</v>
      </c>
      <c r="F12">
        <v>20</v>
      </c>
      <c r="G12">
        <v>0</v>
      </c>
      <c r="H12">
        <v>1340007</v>
      </c>
      <c r="I12" t="s">
        <v>40</v>
      </c>
      <c r="J12">
        <v>1</v>
      </c>
      <c r="K12" t="str">
        <f>INDEX(Sheet2!A:V,MATCH(Sheet1!C12,Sheet2!A:A,0),MATCH(I12,Sheet2!$1:$1,0))</f>
        <v>1230002,6|1120007,40</v>
      </c>
      <c r="L12" s="5" t="s">
        <v>39</v>
      </c>
      <c r="M12">
        <v>100</v>
      </c>
    </row>
    <row r="13" spans="1:13" x14ac:dyDescent="0.15">
      <c r="A13" t="s">
        <v>31</v>
      </c>
      <c r="B13">
        <f t="shared" si="0"/>
        <v>1108</v>
      </c>
      <c r="C13">
        <v>1</v>
      </c>
      <c r="D13">
        <v>8</v>
      </c>
      <c r="E13">
        <v>1</v>
      </c>
      <c r="F13">
        <v>20</v>
      </c>
      <c r="G13">
        <v>0</v>
      </c>
      <c r="H13">
        <v>1340008</v>
      </c>
      <c r="I13" t="s">
        <v>41</v>
      </c>
      <c r="J13">
        <v>1</v>
      </c>
      <c r="K13" t="str">
        <f>INDEX(Sheet2!A:V,MATCH(Sheet1!C13,Sheet2!A:A,0),MATCH(I13,Sheet2!$1:$1,0))</f>
        <v>1120001,12000|1120007,40</v>
      </c>
      <c r="L13" s="5" t="s">
        <v>39</v>
      </c>
      <c r="M13">
        <v>100</v>
      </c>
    </row>
    <row r="14" spans="1:13" x14ac:dyDescent="0.15">
      <c r="A14" t="s">
        <v>31</v>
      </c>
      <c r="B14">
        <f t="shared" si="0"/>
        <v>1109</v>
      </c>
      <c r="C14">
        <v>1</v>
      </c>
      <c r="D14">
        <v>9</v>
      </c>
      <c r="E14">
        <v>1</v>
      </c>
      <c r="F14">
        <v>20</v>
      </c>
      <c r="G14">
        <v>0</v>
      </c>
      <c r="H14">
        <v>1340009</v>
      </c>
      <c r="I14" t="s">
        <v>42</v>
      </c>
      <c r="J14">
        <v>1</v>
      </c>
      <c r="K14" t="str">
        <f>INDEX(Sheet2!A:V,MATCH(Sheet1!C14,Sheet2!A:A,0),MATCH(I14,Sheet2!$1:$1,0))</f>
        <v>2110005,2|1120007,40</v>
      </c>
      <c r="L14" s="5" t="s">
        <v>39</v>
      </c>
      <c r="M14">
        <v>100</v>
      </c>
    </row>
    <row r="15" spans="1:13" x14ac:dyDescent="0.15">
      <c r="A15" t="s">
        <v>31</v>
      </c>
      <c r="B15">
        <f t="shared" si="0"/>
        <v>1110</v>
      </c>
      <c r="C15">
        <v>1</v>
      </c>
      <c r="D15">
        <v>10</v>
      </c>
      <c r="E15">
        <v>1</v>
      </c>
      <c r="F15">
        <v>20</v>
      </c>
      <c r="G15">
        <v>1</v>
      </c>
      <c r="H15">
        <v>1340010</v>
      </c>
      <c r="I15" t="s">
        <v>43</v>
      </c>
      <c r="J15">
        <v>1</v>
      </c>
      <c r="K15" t="str">
        <f>INDEX(Sheet2!A:V,MATCH(Sheet1!C15,Sheet2!A:A,0),MATCH(I15,Sheet2!$1:$1,0))</f>
        <v>2110004,2|1120007,66</v>
      </c>
      <c r="L15" s="5" t="s">
        <v>44</v>
      </c>
      <c r="M15">
        <v>50</v>
      </c>
    </row>
    <row r="16" spans="1:13" x14ac:dyDescent="0.15">
      <c r="A16" t="s">
        <v>31</v>
      </c>
      <c r="B16">
        <f t="shared" si="0"/>
        <v>1111</v>
      </c>
      <c r="C16">
        <v>1</v>
      </c>
      <c r="D16">
        <v>11</v>
      </c>
      <c r="E16">
        <v>1</v>
      </c>
      <c r="F16">
        <v>20</v>
      </c>
      <c r="G16">
        <v>1</v>
      </c>
      <c r="H16">
        <v>1340011</v>
      </c>
      <c r="I16" t="s">
        <v>45</v>
      </c>
      <c r="J16">
        <v>1</v>
      </c>
      <c r="K16" t="str">
        <f>INDEX(Sheet2!A:V,MATCH(Sheet1!C16,Sheet2!A:A,0),MATCH(I16,Sheet2!$1:$1,0))</f>
        <v>1120005,10|1120007,66</v>
      </c>
      <c r="L16" s="5" t="s">
        <v>44</v>
      </c>
      <c r="M16">
        <v>50</v>
      </c>
    </row>
    <row r="17" spans="1:13" x14ac:dyDescent="0.15">
      <c r="A17" t="s">
        <v>31</v>
      </c>
      <c r="B17">
        <f t="shared" si="0"/>
        <v>1112</v>
      </c>
      <c r="C17">
        <v>1</v>
      </c>
      <c r="D17">
        <v>12</v>
      </c>
      <c r="E17">
        <v>1</v>
      </c>
      <c r="F17">
        <v>20</v>
      </c>
      <c r="G17">
        <v>1</v>
      </c>
      <c r="H17">
        <v>1340012</v>
      </c>
      <c r="I17" t="s">
        <v>46</v>
      </c>
      <c r="J17">
        <v>1</v>
      </c>
      <c r="K17" t="str">
        <f>INDEX(Sheet2!A:V,MATCH(Sheet1!C17,Sheet2!A:A,0),MATCH(I17,Sheet2!$1:$1,0))</f>
        <v>1120005,10|1120007,66</v>
      </c>
      <c r="L17" s="5" t="s">
        <v>44</v>
      </c>
      <c r="M17">
        <v>50</v>
      </c>
    </row>
    <row r="18" spans="1:13" x14ac:dyDescent="0.15">
      <c r="A18" t="s">
        <v>31</v>
      </c>
      <c r="B18">
        <f t="shared" si="0"/>
        <v>1201</v>
      </c>
      <c r="C18">
        <v>1</v>
      </c>
      <c r="D18">
        <v>1</v>
      </c>
      <c r="E18">
        <v>1</v>
      </c>
      <c r="F18">
        <v>20</v>
      </c>
      <c r="G18">
        <v>0</v>
      </c>
      <c r="H18">
        <v>1340001</v>
      </c>
      <c r="I18" t="s">
        <v>32</v>
      </c>
      <c r="J18">
        <v>2</v>
      </c>
      <c r="K18" t="str">
        <f>INDEX(Sheet2!A:V,MATCH(Sheet1!C18,Sheet2!A:A,0),MATCH(I18,Sheet2!$1:$1,0))</f>
        <v>1120002,1500|1120007,28</v>
      </c>
      <c r="L18" s="5" t="str">
        <f t="shared" ref="L18:L49" si="1">L6</f>
        <v>1120007,30</v>
      </c>
      <c r="M18">
        <v>80</v>
      </c>
    </row>
    <row r="19" spans="1:13" x14ac:dyDescent="0.15">
      <c r="A19" t="s">
        <v>31</v>
      </c>
      <c r="B19">
        <f t="shared" si="0"/>
        <v>1202</v>
      </c>
      <c r="C19">
        <v>1</v>
      </c>
      <c r="D19">
        <v>2</v>
      </c>
      <c r="E19">
        <v>1</v>
      </c>
      <c r="F19">
        <v>20</v>
      </c>
      <c r="G19">
        <v>0</v>
      </c>
      <c r="H19">
        <v>1340002</v>
      </c>
      <c r="I19" t="s">
        <v>34</v>
      </c>
      <c r="J19">
        <v>2</v>
      </c>
      <c r="K19" t="str">
        <f>INDEX(Sheet2!A:V,MATCH(Sheet1!C19,Sheet2!A:A,0),MATCH(I19,Sheet2!$1:$1,0))</f>
        <v>1230002,4|1120007,28</v>
      </c>
      <c r="L19" s="5" t="str">
        <f t="shared" si="1"/>
        <v>1120007,30</v>
      </c>
      <c r="M19">
        <v>80</v>
      </c>
    </row>
    <row r="20" spans="1:13" x14ac:dyDescent="0.15">
      <c r="A20" t="s">
        <v>31</v>
      </c>
      <c r="B20">
        <f t="shared" si="0"/>
        <v>1203</v>
      </c>
      <c r="C20">
        <v>1</v>
      </c>
      <c r="D20">
        <v>3</v>
      </c>
      <c r="E20">
        <v>1</v>
      </c>
      <c r="F20">
        <v>20</v>
      </c>
      <c r="G20">
        <v>0</v>
      </c>
      <c r="H20">
        <v>1340003</v>
      </c>
      <c r="I20" t="s">
        <v>35</v>
      </c>
      <c r="J20">
        <v>2</v>
      </c>
      <c r="K20" t="str">
        <f>INDEX(Sheet2!A:V,MATCH(Sheet1!C20,Sheet2!A:A,0),MATCH(I20,Sheet2!$1:$1,0))</f>
        <v>2130001,15|1120007,28</v>
      </c>
      <c r="L20" s="5" t="str">
        <f t="shared" si="1"/>
        <v>1120007,30</v>
      </c>
      <c r="M20">
        <v>80</v>
      </c>
    </row>
    <row r="21" spans="1:13" x14ac:dyDescent="0.15">
      <c r="A21" t="s">
        <v>31</v>
      </c>
      <c r="B21">
        <f t="shared" si="0"/>
        <v>1204</v>
      </c>
      <c r="C21">
        <v>1</v>
      </c>
      <c r="D21">
        <v>4</v>
      </c>
      <c r="E21">
        <v>1</v>
      </c>
      <c r="F21">
        <v>20</v>
      </c>
      <c r="G21">
        <v>0</v>
      </c>
      <c r="H21">
        <v>1340004</v>
      </c>
      <c r="I21" t="s">
        <v>36</v>
      </c>
      <c r="J21">
        <v>2</v>
      </c>
      <c r="K21" t="str">
        <f>INDEX(Sheet2!A:V,MATCH(Sheet1!C21,Sheet2!A:A,0),MATCH(I21,Sheet2!$1:$1,0))</f>
        <v>1120001,8000|1120007,28</v>
      </c>
      <c r="L21" s="5" t="str">
        <f t="shared" si="1"/>
        <v>1120007,30</v>
      </c>
      <c r="M21">
        <v>80</v>
      </c>
    </row>
    <row r="22" spans="1:13" x14ac:dyDescent="0.15">
      <c r="A22" t="s">
        <v>31</v>
      </c>
      <c r="B22">
        <f t="shared" si="0"/>
        <v>1205</v>
      </c>
      <c r="C22">
        <v>1</v>
      </c>
      <c r="D22">
        <v>5</v>
      </c>
      <c r="E22">
        <v>1</v>
      </c>
      <c r="F22">
        <v>20</v>
      </c>
      <c r="G22">
        <v>0</v>
      </c>
      <c r="H22">
        <v>1340005</v>
      </c>
      <c r="I22" t="s">
        <v>37</v>
      </c>
      <c r="J22">
        <v>2</v>
      </c>
      <c r="K22" t="str">
        <f>INDEX(Sheet2!A:V,MATCH(Sheet1!C22,Sheet2!A:A,0),MATCH(I22,Sheet2!$1:$1,0))</f>
        <v>2110005,1|1120007,28</v>
      </c>
      <c r="L22" s="5" t="str">
        <f t="shared" si="1"/>
        <v>1120007,30</v>
      </c>
      <c r="M22">
        <v>80</v>
      </c>
    </row>
    <row r="23" spans="1:13" x14ac:dyDescent="0.15">
      <c r="A23" t="s">
        <v>31</v>
      </c>
      <c r="B23">
        <f t="shared" si="0"/>
        <v>1206</v>
      </c>
      <c r="C23">
        <v>1</v>
      </c>
      <c r="D23">
        <v>6</v>
      </c>
      <c r="E23">
        <v>1</v>
      </c>
      <c r="F23">
        <v>20</v>
      </c>
      <c r="G23">
        <v>0</v>
      </c>
      <c r="H23">
        <v>1340006</v>
      </c>
      <c r="I23" t="s">
        <v>38</v>
      </c>
      <c r="J23">
        <v>2</v>
      </c>
      <c r="K23" t="str">
        <f>INDEX(Sheet2!A:V,MATCH(Sheet1!C23,Sheet2!A:A,0),MATCH(I23,Sheet2!$1:$1,0))</f>
        <v>1120002,2600|1120007,40</v>
      </c>
      <c r="L23" s="5" t="str">
        <f t="shared" si="1"/>
        <v>1120007,40</v>
      </c>
      <c r="M23">
        <v>80</v>
      </c>
    </row>
    <row r="24" spans="1:13" x14ac:dyDescent="0.15">
      <c r="A24" t="s">
        <v>31</v>
      </c>
      <c r="B24">
        <f t="shared" si="0"/>
        <v>1207</v>
      </c>
      <c r="C24">
        <v>1</v>
      </c>
      <c r="D24">
        <v>7</v>
      </c>
      <c r="E24">
        <v>1</v>
      </c>
      <c r="F24">
        <v>20</v>
      </c>
      <c r="G24">
        <v>0</v>
      </c>
      <c r="H24">
        <v>1340007</v>
      </c>
      <c r="I24" t="s">
        <v>40</v>
      </c>
      <c r="J24">
        <v>2</v>
      </c>
      <c r="K24" t="str">
        <f>INDEX(Sheet2!A:V,MATCH(Sheet1!C24,Sheet2!A:A,0),MATCH(I24,Sheet2!$1:$1,0))</f>
        <v>1230002,6|1120007,40</v>
      </c>
      <c r="L24" s="5" t="str">
        <f t="shared" si="1"/>
        <v>1120007,40</v>
      </c>
      <c r="M24">
        <v>80</v>
      </c>
    </row>
    <row r="25" spans="1:13" x14ac:dyDescent="0.15">
      <c r="A25" t="s">
        <v>31</v>
      </c>
      <c r="B25">
        <f t="shared" si="0"/>
        <v>1208</v>
      </c>
      <c r="C25">
        <v>1</v>
      </c>
      <c r="D25">
        <v>8</v>
      </c>
      <c r="E25">
        <v>1</v>
      </c>
      <c r="F25">
        <v>20</v>
      </c>
      <c r="G25">
        <v>0</v>
      </c>
      <c r="H25">
        <v>1340008</v>
      </c>
      <c r="I25" t="s">
        <v>41</v>
      </c>
      <c r="J25">
        <v>2</v>
      </c>
      <c r="K25" t="str">
        <f>INDEX(Sheet2!A:V,MATCH(Sheet1!C25,Sheet2!A:A,0),MATCH(I25,Sheet2!$1:$1,0))</f>
        <v>1120001,12000|1120007,40</v>
      </c>
      <c r="L25" s="5" t="str">
        <f t="shared" si="1"/>
        <v>1120007,40</v>
      </c>
      <c r="M25">
        <v>80</v>
      </c>
    </row>
    <row r="26" spans="1:13" x14ac:dyDescent="0.15">
      <c r="A26" t="s">
        <v>31</v>
      </c>
      <c r="B26">
        <f t="shared" si="0"/>
        <v>1209</v>
      </c>
      <c r="C26">
        <v>1</v>
      </c>
      <c r="D26">
        <v>9</v>
      </c>
      <c r="E26">
        <v>1</v>
      </c>
      <c r="F26">
        <v>20</v>
      </c>
      <c r="G26">
        <v>0</v>
      </c>
      <c r="H26">
        <v>1340009</v>
      </c>
      <c r="I26" t="s">
        <v>42</v>
      </c>
      <c r="J26">
        <v>2</v>
      </c>
      <c r="K26" t="str">
        <f>INDEX(Sheet2!A:V,MATCH(Sheet1!C26,Sheet2!A:A,0),MATCH(I26,Sheet2!$1:$1,0))</f>
        <v>2110005,2|1120007,40</v>
      </c>
      <c r="L26" s="5" t="str">
        <f t="shared" si="1"/>
        <v>1120007,40</v>
      </c>
      <c r="M26">
        <v>80</v>
      </c>
    </row>
    <row r="27" spans="1:13" x14ac:dyDescent="0.15">
      <c r="A27" t="s">
        <v>31</v>
      </c>
      <c r="B27">
        <f t="shared" si="0"/>
        <v>1210</v>
      </c>
      <c r="C27">
        <v>1</v>
      </c>
      <c r="D27">
        <v>10</v>
      </c>
      <c r="E27">
        <v>1</v>
      </c>
      <c r="F27">
        <v>20</v>
      </c>
      <c r="G27">
        <v>1</v>
      </c>
      <c r="H27">
        <v>1340010</v>
      </c>
      <c r="I27" t="s">
        <v>43</v>
      </c>
      <c r="J27">
        <v>2</v>
      </c>
      <c r="K27" t="str">
        <f>INDEX(Sheet2!A:V,MATCH(Sheet1!C27,Sheet2!A:A,0),MATCH(I27,Sheet2!$1:$1,0))</f>
        <v>2110004,2|1120007,66</v>
      </c>
      <c r="L27" s="5" t="str">
        <f t="shared" si="1"/>
        <v>1120007,70</v>
      </c>
      <c r="M27">
        <v>25</v>
      </c>
    </row>
    <row r="28" spans="1:13" x14ac:dyDescent="0.15">
      <c r="A28" t="s">
        <v>31</v>
      </c>
      <c r="B28">
        <f t="shared" si="0"/>
        <v>1211</v>
      </c>
      <c r="C28">
        <v>1</v>
      </c>
      <c r="D28">
        <v>11</v>
      </c>
      <c r="E28">
        <v>1</v>
      </c>
      <c r="F28">
        <v>20</v>
      </c>
      <c r="G28">
        <v>1</v>
      </c>
      <c r="H28">
        <v>1340011</v>
      </c>
      <c r="I28" t="s">
        <v>45</v>
      </c>
      <c r="J28">
        <v>2</v>
      </c>
      <c r="K28" t="str">
        <f>INDEX(Sheet2!A:V,MATCH(Sheet1!C28,Sheet2!A:A,0),MATCH(I28,Sheet2!$1:$1,0))</f>
        <v>1120005,10|1120007,66</v>
      </c>
      <c r="L28" s="5" t="str">
        <f t="shared" si="1"/>
        <v>1120007,70</v>
      </c>
      <c r="M28">
        <v>25</v>
      </c>
    </row>
    <row r="29" spans="1:13" x14ac:dyDescent="0.15">
      <c r="A29" t="s">
        <v>31</v>
      </c>
      <c r="B29">
        <f t="shared" si="0"/>
        <v>1212</v>
      </c>
      <c r="C29">
        <v>1</v>
      </c>
      <c r="D29">
        <v>12</v>
      </c>
      <c r="E29">
        <v>1</v>
      </c>
      <c r="F29">
        <v>20</v>
      </c>
      <c r="G29">
        <v>1</v>
      </c>
      <c r="H29">
        <v>1340012</v>
      </c>
      <c r="I29" t="s">
        <v>46</v>
      </c>
      <c r="J29">
        <v>2</v>
      </c>
      <c r="K29" t="str">
        <f>INDEX(Sheet2!A:V,MATCH(Sheet1!C29,Sheet2!A:A,0),MATCH(I29,Sheet2!$1:$1,0))</f>
        <v>1120005,10|1120007,66</v>
      </c>
      <c r="L29" s="5" t="str">
        <f t="shared" si="1"/>
        <v>1120007,70</v>
      </c>
      <c r="M29">
        <v>25</v>
      </c>
    </row>
    <row r="30" spans="1:13" x14ac:dyDescent="0.15">
      <c r="A30" t="s">
        <v>31</v>
      </c>
      <c r="B30">
        <f t="shared" si="0"/>
        <v>1301</v>
      </c>
      <c r="C30">
        <v>1</v>
      </c>
      <c r="D30">
        <v>1</v>
      </c>
      <c r="E30">
        <v>1</v>
      </c>
      <c r="F30">
        <v>20</v>
      </c>
      <c r="G30">
        <v>0</v>
      </c>
      <c r="H30">
        <v>1340001</v>
      </c>
      <c r="I30" t="s">
        <v>32</v>
      </c>
      <c r="J30">
        <v>3</v>
      </c>
      <c r="K30" t="str">
        <f>INDEX(Sheet2!A:V,MATCH(Sheet1!C30,Sheet2!A:A,0),MATCH(I30,Sheet2!$1:$1,0))</f>
        <v>1120002,1500|1120007,28</v>
      </c>
      <c r="L30" s="5" t="str">
        <f t="shared" si="1"/>
        <v>1120007,30</v>
      </c>
      <c r="M30">
        <v>60</v>
      </c>
    </row>
    <row r="31" spans="1:13" x14ac:dyDescent="0.15">
      <c r="A31" t="s">
        <v>31</v>
      </c>
      <c r="B31">
        <f t="shared" si="0"/>
        <v>1302</v>
      </c>
      <c r="C31">
        <v>1</v>
      </c>
      <c r="D31">
        <v>2</v>
      </c>
      <c r="E31">
        <v>1</v>
      </c>
      <c r="F31">
        <v>20</v>
      </c>
      <c r="G31">
        <v>0</v>
      </c>
      <c r="H31">
        <v>1340002</v>
      </c>
      <c r="I31" t="s">
        <v>34</v>
      </c>
      <c r="J31">
        <v>3</v>
      </c>
      <c r="K31" t="str">
        <f>INDEX(Sheet2!A:V,MATCH(Sheet1!C31,Sheet2!A:A,0),MATCH(I31,Sheet2!$1:$1,0))</f>
        <v>1230002,4|1120007,28</v>
      </c>
      <c r="L31" s="5" t="str">
        <f t="shared" si="1"/>
        <v>1120007,30</v>
      </c>
      <c r="M31">
        <v>60</v>
      </c>
    </row>
    <row r="32" spans="1:13" x14ac:dyDescent="0.15">
      <c r="A32" t="s">
        <v>31</v>
      </c>
      <c r="B32">
        <f t="shared" si="0"/>
        <v>1303</v>
      </c>
      <c r="C32">
        <v>1</v>
      </c>
      <c r="D32">
        <v>3</v>
      </c>
      <c r="E32">
        <v>1</v>
      </c>
      <c r="F32">
        <v>20</v>
      </c>
      <c r="G32">
        <v>0</v>
      </c>
      <c r="H32">
        <v>1340003</v>
      </c>
      <c r="I32" t="s">
        <v>35</v>
      </c>
      <c r="J32">
        <v>3</v>
      </c>
      <c r="K32" t="str">
        <f>INDEX(Sheet2!A:V,MATCH(Sheet1!C32,Sheet2!A:A,0),MATCH(I32,Sheet2!$1:$1,0))</f>
        <v>2130001,15|1120007,28</v>
      </c>
      <c r="L32" s="5" t="str">
        <f t="shared" si="1"/>
        <v>1120007,30</v>
      </c>
      <c r="M32">
        <v>60</v>
      </c>
    </row>
    <row r="33" spans="1:13" x14ac:dyDescent="0.15">
      <c r="A33" t="s">
        <v>31</v>
      </c>
      <c r="B33">
        <f t="shared" si="0"/>
        <v>1304</v>
      </c>
      <c r="C33">
        <v>1</v>
      </c>
      <c r="D33">
        <v>4</v>
      </c>
      <c r="E33">
        <v>1</v>
      </c>
      <c r="F33">
        <v>20</v>
      </c>
      <c r="G33">
        <v>0</v>
      </c>
      <c r="H33">
        <v>1340004</v>
      </c>
      <c r="I33" t="s">
        <v>36</v>
      </c>
      <c r="J33">
        <v>3</v>
      </c>
      <c r="K33" t="str">
        <f>INDEX(Sheet2!A:V,MATCH(Sheet1!C33,Sheet2!A:A,0),MATCH(I33,Sheet2!$1:$1,0))</f>
        <v>1120001,8000|1120007,28</v>
      </c>
      <c r="L33" s="5" t="str">
        <f t="shared" si="1"/>
        <v>1120007,30</v>
      </c>
      <c r="M33">
        <v>60</v>
      </c>
    </row>
    <row r="34" spans="1:13" x14ac:dyDescent="0.15">
      <c r="A34" t="s">
        <v>31</v>
      </c>
      <c r="B34">
        <f t="shared" si="0"/>
        <v>1305</v>
      </c>
      <c r="C34">
        <v>1</v>
      </c>
      <c r="D34">
        <v>5</v>
      </c>
      <c r="E34">
        <v>1</v>
      </c>
      <c r="F34">
        <v>20</v>
      </c>
      <c r="G34">
        <v>0</v>
      </c>
      <c r="H34">
        <v>1340005</v>
      </c>
      <c r="I34" t="s">
        <v>37</v>
      </c>
      <c r="J34">
        <v>3</v>
      </c>
      <c r="K34" t="str">
        <f>INDEX(Sheet2!A:V,MATCH(Sheet1!C34,Sheet2!A:A,0),MATCH(I34,Sheet2!$1:$1,0))</f>
        <v>2110005,1|1120007,28</v>
      </c>
      <c r="L34" s="5" t="str">
        <f t="shared" si="1"/>
        <v>1120007,30</v>
      </c>
      <c r="M34">
        <v>60</v>
      </c>
    </row>
    <row r="35" spans="1:13" x14ac:dyDescent="0.15">
      <c r="A35" t="s">
        <v>31</v>
      </c>
      <c r="B35">
        <f t="shared" si="0"/>
        <v>1306</v>
      </c>
      <c r="C35">
        <v>1</v>
      </c>
      <c r="D35">
        <v>6</v>
      </c>
      <c r="E35">
        <v>1</v>
      </c>
      <c r="F35">
        <v>20</v>
      </c>
      <c r="G35">
        <v>0</v>
      </c>
      <c r="H35">
        <v>1340006</v>
      </c>
      <c r="I35" t="s">
        <v>38</v>
      </c>
      <c r="J35">
        <v>3</v>
      </c>
      <c r="K35" t="str">
        <f>INDEX(Sheet2!A:V,MATCH(Sheet1!C35,Sheet2!A:A,0),MATCH(I35,Sheet2!$1:$1,0))</f>
        <v>1120002,2600|1120007,40</v>
      </c>
      <c r="L35" s="5" t="str">
        <f t="shared" si="1"/>
        <v>1120007,40</v>
      </c>
      <c r="M35">
        <v>60</v>
      </c>
    </row>
    <row r="36" spans="1:13" x14ac:dyDescent="0.15">
      <c r="A36" t="s">
        <v>31</v>
      </c>
      <c r="B36">
        <f t="shared" si="0"/>
        <v>1307</v>
      </c>
      <c r="C36">
        <v>1</v>
      </c>
      <c r="D36">
        <v>7</v>
      </c>
      <c r="E36">
        <v>1</v>
      </c>
      <c r="F36">
        <v>20</v>
      </c>
      <c r="G36">
        <v>0</v>
      </c>
      <c r="H36">
        <v>1340007</v>
      </c>
      <c r="I36" t="s">
        <v>40</v>
      </c>
      <c r="J36">
        <v>3</v>
      </c>
      <c r="K36" t="str">
        <f>INDEX(Sheet2!A:V,MATCH(Sheet1!C36,Sheet2!A:A,0),MATCH(I36,Sheet2!$1:$1,0))</f>
        <v>1230002,6|1120007,40</v>
      </c>
      <c r="L36" s="5" t="str">
        <f t="shared" si="1"/>
        <v>1120007,40</v>
      </c>
      <c r="M36">
        <v>60</v>
      </c>
    </row>
    <row r="37" spans="1:13" x14ac:dyDescent="0.15">
      <c r="A37" t="s">
        <v>31</v>
      </c>
      <c r="B37">
        <f t="shared" si="0"/>
        <v>1308</v>
      </c>
      <c r="C37">
        <v>1</v>
      </c>
      <c r="D37">
        <v>8</v>
      </c>
      <c r="E37">
        <v>1</v>
      </c>
      <c r="F37">
        <v>20</v>
      </c>
      <c r="G37">
        <v>0</v>
      </c>
      <c r="H37">
        <v>1340008</v>
      </c>
      <c r="I37" t="s">
        <v>41</v>
      </c>
      <c r="J37">
        <v>3</v>
      </c>
      <c r="K37" t="str">
        <f>INDEX(Sheet2!A:V,MATCH(Sheet1!C37,Sheet2!A:A,0),MATCH(I37,Sheet2!$1:$1,0))</f>
        <v>1120001,12000|1120007,40</v>
      </c>
      <c r="L37" s="5" t="str">
        <f t="shared" si="1"/>
        <v>1120007,40</v>
      </c>
      <c r="M37">
        <v>60</v>
      </c>
    </row>
    <row r="38" spans="1:13" x14ac:dyDescent="0.15">
      <c r="A38" t="s">
        <v>31</v>
      </c>
      <c r="B38">
        <f t="shared" ref="B38:B69" si="2">1000*C38+J38*100+D38</f>
        <v>1309</v>
      </c>
      <c r="C38">
        <v>1</v>
      </c>
      <c r="D38">
        <v>9</v>
      </c>
      <c r="E38">
        <v>1</v>
      </c>
      <c r="F38">
        <v>20</v>
      </c>
      <c r="G38">
        <v>0</v>
      </c>
      <c r="H38">
        <v>1340009</v>
      </c>
      <c r="I38" t="s">
        <v>42</v>
      </c>
      <c r="J38">
        <v>3</v>
      </c>
      <c r="K38" t="str">
        <f>INDEX(Sheet2!A:V,MATCH(Sheet1!C38,Sheet2!A:A,0),MATCH(I38,Sheet2!$1:$1,0))</f>
        <v>2110005,2|1120007,40</v>
      </c>
      <c r="L38" s="5" t="str">
        <f t="shared" si="1"/>
        <v>1120007,40</v>
      </c>
      <c r="M38">
        <v>60</v>
      </c>
    </row>
    <row r="39" spans="1:13" x14ac:dyDescent="0.15">
      <c r="A39" t="s">
        <v>31</v>
      </c>
      <c r="B39">
        <f t="shared" si="2"/>
        <v>1310</v>
      </c>
      <c r="C39">
        <v>1</v>
      </c>
      <c r="D39">
        <v>10</v>
      </c>
      <c r="E39">
        <v>1</v>
      </c>
      <c r="F39">
        <v>20</v>
      </c>
      <c r="G39">
        <v>1</v>
      </c>
      <c r="H39">
        <v>1340010</v>
      </c>
      <c r="I39" t="s">
        <v>43</v>
      </c>
      <c r="J39">
        <v>3</v>
      </c>
      <c r="K39" t="str">
        <f>INDEX(Sheet2!A:V,MATCH(Sheet1!C39,Sheet2!A:A,0),MATCH(I39,Sheet2!$1:$1,0))</f>
        <v>2110004,2|1120007,66</v>
      </c>
      <c r="L39" s="5" t="str">
        <f t="shared" si="1"/>
        <v>1120007,70</v>
      </c>
      <c r="M39">
        <v>10</v>
      </c>
    </row>
    <row r="40" spans="1:13" x14ac:dyDescent="0.15">
      <c r="A40" t="s">
        <v>31</v>
      </c>
      <c r="B40">
        <f t="shared" si="2"/>
        <v>1311</v>
      </c>
      <c r="C40">
        <v>1</v>
      </c>
      <c r="D40">
        <v>11</v>
      </c>
      <c r="E40">
        <v>1</v>
      </c>
      <c r="F40">
        <v>20</v>
      </c>
      <c r="G40">
        <v>1</v>
      </c>
      <c r="H40">
        <v>1340011</v>
      </c>
      <c r="I40" t="s">
        <v>45</v>
      </c>
      <c r="J40">
        <v>3</v>
      </c>
      <c r="K40" t="str">
        <f>INDEX(Sheet2!A:V,MATCH(Sheet1!C40,Sheet2!A:A,0),MATCH(I40,Sheet2!$1:$1,0))</f>
        <v>1120005,10|1120007,66</v>
      </c>
      <c r="L40" s="5" t="str">
        <f t="shared" si="1"/>
        <v>1120007,70</v>
      </c>
      <c r="M40">
        <v>10</v>
      </c>
    </row>
    <row r="41" spans="1:13" x14ac:dyDescent="0.15">
      <c r="A41" t="s">
        <v>31</v>
      </c>
      <c r="B41">
        <f t="shared" si="2"/>
        <v>1312</v>
      </c>
      <c r="C41">
        <v>1</v>
      </c>
      <c r="D41">
        <v>12</v>
      </c>
      <c r="E41">
        <v>1</v>
      </c>
      <c r="F41">
        <v>20</v>
      </c>
      <c r="G41">
        <v>1</v>
      </c>
      <c r="H41">
        <v>1340012</v>
      </c>
      <c r="I41" t="s">
        <v>46</v>
      </c>
      <c r="J41">
        <v>3</v>
      </c>
      <c r="K41" t="str">
        <f>INDEX(Sheet2!A:V,MATCH(Sheet1!C41,Sheet2!A:A,0),MATCH(I41,Sheet2!$1:$1,0))</f>
        <v>1120005,10|1120007,66</v>
      </c>
      <c r="L41" s="5" t="str">
        <f t="shared" si="1"/>
        <v>1120007,70</v>
      </c>
      <c r="M41">
        <v>10</v>
      </c>
    </row>
    <row r="42" spans="1:13" x14ac:dyDescent="0.15">
      <c r="A42" t="s">
        <v>31</v>
      </c>
      <c r="B42">
        <f t="shared" si="2"/>
        <v>2101</v>
      </c>
      <c r="C42">
        <v>2</v>
      </c>
      <c r="D42">
        <v>1</v>
      </c>
      <c r="E42">
        <v>21</v>
      </c>
      <c r="F42">
        <v>27</v>
      </c>
      <c r="G42">
        <v>0</v>
      </c>
      <c r="H42">
        <v>1340001</v>
      </c>
      <c r="I42" t="s">
        <v>32</v>
      </c>
      <c r="J42">
        <v>1</v>
      </c>
      <c r="K42" t="str">
        <f>INDEX(Sheet2!A:V,MATCH(Sheet1!C42,Sheet2!A:A,0),MATCH(I42,Sheet2!$1:$1,0))</f>
        <v>1120002,1950|1120007,28</v>
      </c>
      <c r="L42" s="5" t="str">
        <f t="shared" si="1"/>
        <v>1120007,30</v>
      </c>
      <c r="M42">
        <f t="shared" ref="M42:M73" si="3">M6</f>
        <v>100</v>
      </c>
    </row>
    <row r="43" spans="1:13" x14ac:dyDescent="0.15">
      <c r="A43" t="s">
        <v>31</v>
      </c>
      <c r="B43">
        <f t="shared" si="2"/>
        <v>2102</v>
      </c>
      <c r="C43">
        <v>2</v>
      </c>
      <c r="D43">
        <v>2</v>
      </c>
      <c r="E43">
        <v>21</v>
      </c>
      <c r="F43">
        <v>27</v>
      </c>
      <c r="G43">
        <v>0</v>
      </c>
      <c r="H43">
        <v>1340002</v>
      </c>
      <c r="I43" t="s">
        <v>34</v>
      </c>
      <c r="J43">
        <v>1</v>
      </c>
      <c r="K43" t="str">
        <f>INDEX(Sheet2!A:V,MATCH(Sheet1!C43,Sheet2!A:A,0),MATCH(I43,Sheet2!$1:$1,0))</f>
        <v>1230002,5|1120007,28</v>
      </c>
      <c r="L43" s="5" t="str">
        <f t="shared" si="1"/>
        <v>1120007,30</v>
      </c>
      <c r="M43">
        <f t="shared" si="3"/>
        <v>100</v>
      </c>
    </row>
    <row r="44" spans="1:13" x14ac:dyDescent="0.15">
      <c r="A44" t="s">
        <v>31</v>
      </c>
      <c r="B44">
        <f t="shared" si="2"/>
        <v>2103</v>
      </c>
      <c r="C44">
        <v>2</v>
      </c>
      <c r="D44">
        <v>3</v>
      </c>
      <c r="E44">
        <v>21</v>
      </c>
      <c r="F44">
        <v>27</v>
      </c>
      <c r="G44">
        <v>0</v>
      </c>
      <c r="H44">
        <v>1340003</v>
      </c>
      <c r="I44" t="s">
        <v>35</v>
      </c>
      <c r="J44">
        <v>1</v>
      </c>
      <c r="K44" t="str">
        <f>INDEX(Sheet2!A:V,MATCH(Sheet1!C44,Sheet2!A:A,0),MATCH(I44,Sheet2!$1:$1,0))</f>
        <v>2130001,16|1120007,28</v>
      </c>
      <c r="L44" s="5" t="str">
        <f t="shared" si="1"/>
        <v>1120007,30</v>
      </c>
      <c r="M44">
        <f t="shared" si="3"/>
        <v>100</v>
      </c>
    </row>
    <row r="45" spans="1:13" x14ac:dyDescent="0.15">
      <c r="A45" t="s">
        <v>31</v>
      </c>
      <c r="B45">
        <f t="shared" si="2"/>
        <v>2104</v>
      </c>
      <c r="C45">
        <v>2</v>
      </c>
      <c r="D45">
        <v>4</v>
      </c>
      <c r="E45">
        <v>21</v>
      </c>
      <c r="F45">
        <v>27</v>
      </c>
      <c r="G45">
        <v>0</v>
      </c>
      <c r="H45">
        <v>1340004</v>
      </c>
      <c r="I45" t="s">
        <v>36</v>
      </c>
      <c r="J45">
        <v>1</v>
      </c>
      <c r="K45" t="str">
        <f>INDEX(Sheet2!A:V,MATCH(Sheet1!C45,Sheet2!A:A,0),MATCH(I45,Sheet2!$1:$1,0))</f>
        <v>1120001,10400|1120007,28</v>
      </c>
      <c r="L45" s="5" t="str">
        <f t="shared" si="1"/>
        <v>1120007,30</v>
      </c>
      <c r="M45">
        <f t="shared" si="3"/>
        <v>100</v>
      </c>
    </row>
    <row r="46" spans="1:13" x14ac:dyDescent="0.15">
      <c r="A46" t="s">
        <v>31</v>
      </c>
      <c r="B46">
        <f t="shared" si="2"/>
        <v>2105</v>
      </c>
      <c r="C46">
        <v>2</v>
      </c>
      <c r="D46">
        <v>5</v>
      </c>
      <c r="E46">
        <v>21</v>
      </c>
      <c r="F46">
        <v>27</v>
      </c>
      <c r="G46">
        <v>0</v>
      </c>
      <c r="H46">
        <v>1340005</v>
      </c>
      <c r="I46" t="s">
        <v>37</v>
      </c>
      <c r="J46">
        <v>1</v>
      </c>
      <c r="K46" t="str">
        <f>INDEX(Sheet2!A:V,MATCH(Sheet1!C46,Sheet2!A:A,0),MATCH(I46,Sheet2!$1:$1,0))</f>
        <v>2110005,1|1120007,28</v>
      </c>
      <c r="L46" s="5" t="str">
        <f t="shared" si="1"/>
        <v>1120007,30</v>
      </c>
      <c r="M46">
        <f t="shared" si="3"/>
        <v>100</v>
      </c>
    </row>
    <row r="47" spans="1:13" x14ac:dyDescent="0.15">
      <c r="A47" t="s">
        <v>31</v>
      </c>
      <c r="B47">
        <f t="shared" si="2"/>
        <v>2106</v>
      </c>
      <c r="C47">
        <v>2</v>
      </c>
      <c r="D47">
        <v>6</v>
      </c>
      <c r="E47">
        <v>21</v>
      </c>
      <c r="F47">
        <v>27</v>
      </c>
      <c r="G47">
        <v>0</v>
      </c>
      <c r="H47">
        <v>1340006</v>
      </c>
      <c r="I47" t="s">
        <v>38</v>
      </c>
      <c r="J47">
        <v>1</v>
      </c>
      <c r="K47" t="str">
        <f>INDEX(Sheet2!A:V,MATCH(Sheet1!C47,Sheet2!A:A,0),MATCH(I47,Sheet2!$1:$1,0))</f>
        <v>1120002,3380|1120007,40</v>
      </c>
      <c r="L47" s="5" t="str">
        <f t="shared" si="1"/>
        <v>1120007,40</v>
      </c>
      <c r="M47">
        <f t="shared" si="3"/>
        <v>100</v>
      </c>
    </row>
    <row r="48" spans="1:13" x14ac:dyDescent="0.15">
      <c r="A48" t="s">
        <v>31</v>
      </c>
      <c r="B48">
        <f t="shared" si="2"/>
        <v>2107</v>
      </c>
      <c r="C48">
        <v>2</v>
      </c>
      <c r="D48">
        <v>7</v>
      </c>
      <c r="E48">
        <v>21</v>
      </c>
      <c r="F48">
        <v>27</v>
      </c>
      <c r="G48">
        <v>0</v>
      </c>
      <c r="H48">
        <v>1340007</v>
      </c>
      <c r="I48" t="s">
        <v>40</v>
      </c>
      <c r="J48">
        <v>1</v>
      </c>
      <c r="K48" t="str">
        <f>INDEX(Sheet2!A:V,MATCH(Sheet1!C48,Sheet2!A:A,0),MATCH(I48,Sheet2!$1:$1,0))</f>
        <v>1230002,8|1120007,40</v>
      </c>
      <c r="L48" s="5" t="str">
        <f t="shared" si="1"/>
        <v>1120007,40</v>
      </c>
      <c r="M48">
        <f t="shared" si="3"/>
        <v>100</v>
      </c>
    </row>
    <row r="49" spans="1:13" x14ac:dyDescent="0.15">
      <c r="A49" t="s">
        <v>31</v>
      </c>
      <c r="B49">
        <f t="shared" si="2"/>
        <v>2108</v>
      </c>
      <c r="C49">
        <v>2</v>
      </c>
      <c r="D49">
        <v>8</v>
      </c>
      <c r="E49">
        <v>21</v>
      </c>
      <c r="F49">
        <v>27</v>
      </c>
      <c r="G49">
        <v>0</v>
      </c>
      <c r="H49">
        <v>1340008</v>
      </c>
      <c r="I49" t="s">
        <v>41</v>
      </c>
      <c r="J49">
        <v>1</v>
      </c>
      <c r="K49" t="str">
        <f>INDEX(Sheet2!A:V,MATCH(Sheet1!C49,Sheet2!A:A,0),MATCH(I49,Sheet2!$1:$1,0))</f>
        <v>1120001,15600|1120007,40</v>
      </c>
      <c r="L49" s="5" t="str">
        <f t="shared" si="1"/>
        <v>1120007,40</v>
      </c>
      <c r="M49">
        <f t="shared" si="3"/>
        <v>100</v>
      </c>
    </row>
    <row r="50" spans="1:13" x14ac:dyDescent="0.15">
      <c r="A50" t="s">
        <v>31</v>
      </c>
      <c r="B50">
        <f t="shared" si="2"/>
        <v>2109</v>
      </c>
      <c r="C50">
        <v>2</v>
      </c>
      <c r="D50">
        <v>9</v>
      </c>
      <c r="E50">
        <v>21</v>
      </c>
      <c r="F50">
        <v>27</v>
      </c>
      <c r="G50">
        <v>0</v>
      </c>
      <c r="H50">
        <v>1340009</v>
      </c>
      <c r="I50" t="s">
        <v>42</v>
      </c>
      <c r="J50">
        <v>1</v>
      </c>
      <c r="K50" t="str">
        <f>INDEX(Sheet2!A:V,MATCH(Sheet1!C50,Sheet2!A:A,0),MATCH(I50,Sheet2!$1:$1,0))</f>
        <v>2110005,2|1120007,40</v>
      </c>
      <c r="L50" s="5" t="str">
        <f t="shared" ref="L50:L81" si="4">L38</f>
        <v>1120007,40</v>
      </c>
      <c r="M50">
        <f t="shared" si="3"/>
        <v>100</v>
      </c>
    </row>
    <row r="51" spans="1:13" x14ac:dyDescent="0.15">
      <c r="A51" t="s">
        <v>31</v>
      </c>
      <c r="B51">
        <f t="shared" si="2"/>
        <v>2110</v>
      </c>
      <c r="C51">
        <v>2</v>
      </c>
      <c r="D51">
        <v>10</v>
      </c>
      <c r="E51">
        <v>21</v>
      </c>
      <c r="F51">
        <v>27</v>
      </c>
      <c r="G51">
        <v>1</v>
      </c>
      <c r="H51">
        <v>1340010</v>
      </c>
      <c r="I51" t="s">
        <v>43</v>
      </c>
      <c r="J51">
        <v>1</v>
      </c>
      <c r="K51" t="str">
        <f>INDEX(Sheet2!A:V,MATCH(Sheet1!C51,Sheet2!A:A,0),MATCH(I51,Sheet2!$1:$1,0))</f>
        <v>2110004,2|1120007,66</v>
      </c>
      <c r="L51" s="5" t="str">
        <f t="shared" si="4"/>
        <v>1120007,70</v>
      </c>
      <c r="M51">
        <f t="shared" si="3"/>
        <v>50</v>
      </c>
    </row>
    <row r="52" spans="1:13" x14ac:dyDescent="0.15">
      <c r="A52" t="s">
        <v>31</v>
      </c>
      <c r="B52">
        <f t="shared" si="2"/>
        <v>2111</v>
      </c>
      <c r="C52">
        <v>2</v>
      </c>
      <c r="D52">
        <v>11</v>
      </c>
      <c r="E52">
        <v>21</v>
      </c>
      <c r="F52">
        <v>27</v>
      </c>
      <c r="G52">
        <v>1</v>
      </c>
      <c r="H52">
        <v>1340011</v>
      </c>
      <c r="I52" t="s">
        <v>45</v>
      </c>
      <c r="J52">
        <v>1</v>
      </c>
      <c r="K52" t="str">
        <f>INDEX(Sheet2!A:V,MATCH(Sheet1!C52,Sheet2!A:A,0),MATCH(I52,Sheet2!$1:$1,0))</f>
        <v>1120005,10|1120007,66</v>
      </c>
      <c r="L52" s="5" t="str">
        <f t="shared" si="4"/>
        <v>1120007,70</v>
      </c>
      <c r="M52">
        <f t="shared" si="3"/>
        <v>50</v>
      </c>
    </row>
    <row r="53" spans="1:13" x14ac:dyDescent="0.15">
      <c r="A53" t="s">
        <v>31</v>
      </c>
      <c r="B53">
        <f t="shared" si="2"/>
        <v>2112</v>
      </c>
      <c r="C53">
        <v>2</v>
      </c>
      <c r="D53">
        <v>12</v>
      </c>
      <c r="E53">
        <v>21</v>
      </c>
      <c r="F53">
        <v>27</v>
      </c>
      <c r="G53">
        <v>1</v>
      </c>
      <c r="H53">
        <v>1340012</v>
      </c>
      <c r="I53" t="s">
        <v>46</v>
      </c>
      <c r="J53">
        <v>1</v>
      </c>
      <c r="K53" t="str">
        <f>INDEX(Sheet2!A:V,MATCH(Sheet1!C53,Sheet2!A:A,0),MATCH(I53,Sheet2!$1:$1,0))</f>
        <v>1120005,10|1120007,66</v>
      </c>
      <c r="L53" s="5" t="str">
        <f t="shared" si="4"/>
        <v>1120007,70</v>
      </c>
      <c r="M53">
        <f t="shared" si="3"/>
        <v>50</v>
      </c>
    </row>
    <row r="54" spans="1:13" x14ac:dyDescent="0.15">
      <c r="A54" t="s">
        <v>31</v>
      </c>
      <c r="B54">
        <f t="shared" si="2"/>
        <v>2201</v>
      </c>
      <c r="C54">
        <v>2</v>
      </c>
      <c r="D54">
        <v>1</v>
      </c>
      <c r="E54">
        <v>21</v>
      </c>
      <c r="F54">
        <v>27</v>
      </c>
      <c r="G54">
        <v>0</v>
      </c>
      <c r="H54">
        <v>1340001</v>
      </c>
      <c r="I54" t="s">
        <v>32</v>
      </c>
      <c r="J54">
        <v>2</v>
      </c>
      <c r="K54" t="str">
        <f>INDEX(Sheet2!A:V,MATCH(Sheet1!C54,Sheet2!A:A,0),MATCH(I54,Sheet2!$1:$1,0))</f>
        <v>1120002,1950|1120007,28</v>
      </c>
      <c r="L54" s="5" t="str">
        <f t="shared" si="4"/>
        <v>1120007,30</v>
      </c>
      <c r="M54">
        <f t="shared" si="3"/>
        <v>80</v>
      </c>
    </row>
    <row r="55" spans="1:13" x14ac:dyDescent="0.15">
      <c r="A55" t="s">
        <v>31</v>
      </c>
      <c r="B55">
        <f t="shared" si="2"/>
        <v>2202</v>
      </c>
      <c r="C55">
        <v>2</v>
      </c>
      <c r="D55">
        <v>2</v>
      </c>
      <c r="E55">
        <v>21</v>
      </c>
      <c r="F55">
        <v>27</v>
      </c>
      <c r="G55">
        <v>0</v>
      </c>
      <c r="H55">
        <v>1340002</v>
      </c>
      <c r="I55" t="s">
        <v>34</v>
      </c>
      <c r="J55">
        <v>2</v>
      </c>
      <c r="K55" t="str">
        <f>INDEX(Sheet2!A:V,MATCH(Sheet1!C55,Sheet2!A:A,0),MATCH(I55,Sheet2!$1:$1,0))</f>
        <v>1230002,5|1120007,28</v>
      </c>
      <c r="L55" s="5" t="str">
        <f t="shared" si="4"/>
        <v>1120007,30</v>
      </c>
      <c r="M55">
        <f t="shared" si="3"/>
        <v>80</v>
      </c>
    </row>
    <row r="56" spans="1:13" x14ac:dyDescent="0.15">
      <c r="A56" t="s">
        <v>31</v>
      </c>
      <c r="B56">
        <f t="shared" si="2"/>
        <v>2203</v>
      </c>
      <c r="C56">
        <v>2</v>
      </c>
      <c r="D56">
        <v>3</v>
      </c>
      <c r="E56">
        <v>21</v>
      </c>
      <c r="F56">
        <v>27</v>
      </c>
      <c r="G56">
        <v>0</v>
      </c>
      <c r="H56">
        <v>1340003</v>
      </c>
      <c r="I56" t="s">
        <v>35</v>
      </c>
      <c r="J56">
        <v>2</v>
      </c>
      <c r="K56" t="str">
        <f>INDEX(Sheet2!A:V,MATCH(Sheet1!C56,Sheet2!A:A,0),MATCH(I56,Sheet2!$1:$1,0))</f>
        <v>2130001,16|1120007,28</v>
      </c>
      <c r="L56" s="5" t="str">
        <f t="shared" si="4"/>
        <v>1120007,30</v>
      </c>
      <c r="M56">
        <f t="shared" si="3"/>
        <v>80</v>
      </c>
    </row>
    <row r="57" spans="1:13" x14ac:dyDescent="0.15">
      <c r="A57" t="s">
        <v>31</v>
      </c>
      <c r="B57">
        <f t="shared" si="2"/>
        <v>2204</v>
      </c>
      <c r="C57">
        <v>2</v>
      </c>
      <c r="D57">
        <v>4</v>
      </c>
      <c r="E57">
        <v>21</v>
      </c>
      <c r="F57">
        <v>27</v>
      </c>
      <c r="G57">
        <v>0</v>
      </c>
      <c r="H57">
        <v>1340004</v>
      </c>
      <c r="I57" t="s">
        <v>36</v>
      </c>
      <c r="J57">
        <v>2</v>
      </c>
      <c r="K57" t="str">
        <f>INDEX(Sheet2!A:V,MATCH(Sheet1!C57,Sheet2!A:A,0),MATCH(I57,Sheet2!$1:$1,0))</f>
        <v>1120001,10400|1120007,28</v>
      </c>
      <c r="L57" s="5" t="str">
        <f t="shared" si="4"/>
        <v>1120007,30</v>
      </c>
      <c r="M57">
        <f t="shared" si="3"/>
        <v>80</v>
      </c>
    </row>
    <row r="58" spans="1:13" x14ac:dyDescent="0.15">
      <c r="A58" t="s">
        <v>31</v>
      </c>
      <c r="B58">
        <f t="shared" si="2"/>
        <v>2205</v>
      </c>
      <c r="C58">
        <v>2</v>
      </c>
      <c r="D58">
        <v>5</v>
      </c>
      <c r="E58">
        <v>21</v>
      </c>
      <c r="F58">
        <v>27</v>
      </c>
      <c r="G58">
        <v>0</v>
      </c>
      <c r="H58">
        <v>1340005</v>
      </c>
      <c r="I58" t="s">
        <v>37</v>
      </c>
      <c r="J58">
        <v>2</v>
      </c>
      <c r="K58" t="str">
        <f>INDEX(Sheet2!A:V,MATCH(Sheet1!C58,Sheet2!A:A,0),MATCH(I58,Sheet2!$1:$1,0))</f>
        <v>2110005,1|1120007,28</v>
      </c>
      <c r="L58" s="5" t="str">
        <f t="shared" si="4"/>
        <v>1120007,30</v>
      </c>
      <c r="M58">
        <f t="shared" si="3"/>
        <v>80</v>
      </c>
    </row>
    <row r="59" spans="1:13" x14ac:dyDescent="0.15">
      <c r="A59" t="s">
        <v>31</v>
      </c>
      <c r="B59">
        <f t="shared" si="2"/>
        <v>2206</v>
      </c>
      <c r="C59">
        <v>2</v>
      </c>
      <c r="D59">
        <v>6</v>
      </c>
      <c r="E59">
        <v>21</v>
      </c>
      <c r="F59">
        <v>27</v>
      </c>
      <c r="G59">
        <v>0</v>
      </c>
      <c r="H59">
        <v>1340006</v>
      </c>
      <c r="I59" t="s">
        <v>38</v>
      </c>
      <c r="J59">
        <v>2</v>
      </c>
      <c r="K59" t="str">
        <f>INDEX(Sheet2!A:V,MATCH(Sheet1!C59,Sheet2!A:A,0),MATCH(I59,Sheet2!$1:$1,0))</f>
        <v>1120002,3380|1120007,40</v>
      </c>
      <c r="L59" s="5" t="str">
        <f t="shared" si="4"/>
        <v>1120007,40</v>
      </c>
      <c r="M59">
        <f t="shared" si="3"/>
        <v>80</v>
      </c>
    </row>
    <row r="60" spans="1:13" x14ac:dyDescent="0.15">
      <c r="A60" t="s">
        <v>31</v>
      </c>
      <c r="B60">
        <f t="shared" si="2"/>
        <v>2207</v>
      </c>
      <c r="C60">
        <v>2</v>
      </c>
      <c r="D60">
        <v>7</v>
      </c>
      <c r="E60">
        <v>21</v>
      </c>
      <c r="F60">
        <v>27</v>
      </c>
      <c r="G60">
        <v>0</v>
      </c>
      <c r="H60">
        <v>1340007</v>
      </c>
      <c r="I60" t="s">
        <v>40</v>
      </c>
      <c r="J60">
        <v>2</v>
      </c>
      <c r="K60" t="str">
        <f>INDEX(Sheet2!A:V,MATCH(Sheet1!C60,Sheet2!A:A,0),MATCH(I60,Sheet2!$1:$1,0))</f>
        <v>1230002,8|1120007,40</v>
      </c>
      <c r="L60" s="5" t="str">
        <f t="shared" si="4"/>
        <v>1120007,40</v>
      </c>
      <c r="M60">
        <f t="shared" si="3"/>
        <v>80</v>
      </c>
    </row>
    <row r="61" spans="1:13" x14ac:dyDescent="0.15">
      <c r="A61" t="s">
        <v>31</v>
      </c>
      <c r="B61">
        <f t="shared" si="2"/>
        <v>2208</v>
      </c>
      <c r="C61">
        <v>2</v>
      </c>
      <c r="D61">
        <v>8</v>
      </c>
      <c r="E61">
        <v>21</v>
      </c>
      <c r="F61">
        <v>27</v>
      </c>
      <c r="G61">
        <v>0</v>
      </c>
      <c r="H61">
        <v>1340008</v>
      </c>
      <c r="I61" t="s">
        <v>41</v>
      </c>
      <c r="J61">
        <v>2</v>
      </c>
      <c r="K61" t="str">
        <f>INDEX(Sheet2!A:V,MATCH(Sheet1!C61,Sheet2!A:A,0),MATCH(I61,Sheet2!$1:$1,0))</f>
        <v>1120001,15600|1120007,40</v>
      </c>
      <c r="L61" s="5" t="str">
        <f t="shared" si="4"/>
        <v>1120007,40</v>
      </c>
      <c r="M61">
        <f t="shared" si="3"/>
        <v>80</v>
      </c>
    </row>
    <row r="62" spans="1:13" x14ac:dyDescent="0.15">
      <c r="A62" t="s">
        <v>31</v>
      </c>
      <c r="B62">
        <f t="shared" si="2"/>
        <v>2209</v>
      </c>
      <c r="C62">
        <v>2</v>
      </c>
      <c r="D62">
        <v>9</v>
      </c>
      <c r="E62">
        <v>21</v>
      </c>
      <c r="F62">
        <v>27</v>
      </c>
      <c r="G62">
        <v>0</v>
      </c>
      <c r="H62">
        <v>1340009</v>
      </c>
      <c r="I62" t="s">
        <v>42</v>
      </c>
      <c r="J62">
        <v>2</v>
      </c>
      <c r="K62" t="str">
        <f>INDEX(Sheet2!A:V,MATCH(Sheet1!C62,Sheet2!A:A,0),MATCH(I62,Sheet2!$1:$1,0))</f>
        <v>2110005,2|1120007,40</v>
      </c>
      <c r="L62" s="5" t="str">
        <f t="shared" si="4"/>
        <v>1120007,40</v>
      </c>
      <c r="M62">
        <f t="shared" si="3"/>
        <v>80</v>
      </c>
    </row>
    <row r="63" spans="1:13" x14ac:dyDescent="0.15">
      <c r="A63" t="s">
        <v>31</v>
      </c>
      <c r="B63">
        <f t="shared" si="2"/>
        <v>2210</v>
      </c>
      <c r="C63">
        <v>2</v>
      </c>
      <c r="D63">
        <v>10</v>
      </c>
      <c r="E63">
        <v>21</v>
      </c>
      <c r="F63">
        <v>27</v>
      </c>
      <c r="G63">
        <v>1</v>
      </c>
      <c r="H63">
        <v>1340010</v>
      </c>
      <c r="I63" t="s">
        <v>43</v>
      </c>
      <c r="J63">
        <v>2</v>
      </c>
      <c r="K63" t="str">
        <f>INDEX(Sheet2!A:V,MATCH(Sheet1!C63,Sheet2!A:A,0),MATCH(I63,Sheet2!$1:$1,0))</f>
        <v>2110004,2|1120007,66</v>
      </c>
      <c r="L63" s="5" t="str">
        <f t="shared" si="4"/>
        <v>1120007,70</v>
      </c>
      <c r="M63">
        <f t="shared" si="3"/>
        <v>25</v>
      </c>
    </row>
    <row r="64" spans="1:13" x14ac:dyDescent="0.15">
      <c r="A64" t="s">
        <v>31</v>
      </c>
      <c r="B64">
        <f t="shared" si="2"/>
        <v>2211</v>
      </c>
      <c r="C64">
        <v>2</v>
      </c>
      <c r="D64">
        <v>11</v>
      </c>
      <c r="E64">
        <v>21</v>
      </c>
      <c r="F64">
        <v>27</v>
      </c>
      <c r="G64">
        <v>1</v>
      </c>
      <c r="H64">
        <v>1340011</v>
      </c>
      <c r="I64" t="s">
        <v>45</v>
      </c>
      <c r="J64">
        <v>2</v>
      </c>
      <c r="K64" t="str">
        <f>INDEX(Sheet2!A:V,MATCH(Sheet1!C64,Sheet2!A:A,0),MATCH(I64,Sheet2!$1:$1,0))</f>
        <v>1120005,10|1120007,66</v>
      </c>
      <c r="L64" s="5" t="str">
        <f t="shared" si="4"/>
        <v>1120007,70</v>
      </c>
      <c r="M64">
        <f t="shared" si="3"/>
        <v>25</v>
      </c>
    </row>
    <row r="65" spans="1:13" x14ac:dyDescent="0.15">
      <c r="A65" t="s">
        <v>31</v>
      </c>
      <c r="B65">
        <f t="shared" si="2"/>
        <v>2212</v>
      </c>
      <c r="C65">
        <v>2</v>
      </c>
      <c r="D65">
        <v>12</v>
      </c>
      <c r="E65">
        <v>21</v>
      </c>
      <c r="F65">
        <v>27</v>
      </c>
      <c r="G65">
        <v>1</v>
      </c>
      <c r="H65">
        <v>1340012</v>
      </c>
      <c r="I65" t="s">
        <v>46</v>
      </c>
      <c r="J65">
        <v>2</v>
      </c>
      <c r="K65" t="str">
        <f>INDEX(Sheet2!A:V,MATCH(Sheet1!C65,Sheet2!A:A,0),MATCH(I65,Sheet2!$1:$1,0))</f>
        <v>1120005,10|1120007,66</v>
      </c>
      <c r="L65" s="5" t="str">
        <f t="shared" si="4"/>
        <v>1120007,70</v>
      </c>
      <c r="M65">
        <f t="shared" si="3"/>
        <v>25</v>
      </c>
    </row>
    <row r="66" spans="1:13" x14ac:dyDescent="0.15">
      <c r="A66" t="s">
        <v>31</v>
      </c>
      <c r="B66">
        <f t="shared" si="2"/>
        <v>2301</v>
      </c>
      <c r="C66">
        <v>2</v>
      </c>
      <c r="D66">
        <v>1</v>
      </c>
      <c r="E66">
        <v>21</v>
      </c>
      <c r="F66">
        <v>27</v>
      </c>
      <c r="G66">
        <v>0</v>
      </c>
      <c r="H66">
        <v>1340001</v>
      </c>
      <c r="I66" t="s">
        <v>32</v>
      </c>
      <c r="J66">
        <v>3</v>
      </c>
      <c r="K66" t="str">
        <f>INDEX(Sheet2!A:V,MATCH(Sheet1!C66,Sheet2!A:A,0),MATCH(I66,Sheet2!$1:$1,0))</f>
        <v>1120002,1950|1120007,28</v>
      </c>
      <c r="L66" s="5" t="str">
        <f t="shared" si="4"/>
        <v>1120007,30</v>
      </c>
      <c r="M66">
        <f t="shared" si="3"/>
        <v>60</v>
      </c>
    </row>
    <row r="67" spans="1:13" x14ac:dyDescent="0.15">
      <c r="A67" t="s">
        <v>31</v>
      </c>
      <c r="B67">
        <f t="shared" si="2"/>
        <v>2302</v>
      </c>
      <c r="C67">
        <v>2</v>
      </c>
      <c r="D67">
        <v>2</v>
      </c>
      <c r="E67">
        <v>21</v>
      </c>
      <c r="F67">
        <v>27</v>
      </c>
      <c r="G67">
        <v>0</v>
      </c>
      <c r="H67">
        <v>1340002</v>
      </c>
      <c r="I67" t="s">
        <v>34</v>
      </c>
      <c r="J67">
        <v>3</v>
      </c>
      <c r="K67" t="str">
        <f>INDEX(Sheet2!A:V,MATCH(Sheet1!C67,Sheet2!A:A,0),MATCH(I67,Sheet2!$1:$1,0))</f>
        <v>1230002,5|1120007,28</v>
      </c>
      <c r="L67" s="5" t="str">
        <f t="shared" si="4"/>
        <v>1120007,30</v>
      </c>
      <c r="M67">
        <f t="shared" si="3"/>
        <v>60</v>
      </c>
    </row>
    <row r="68" spans="1:13" x14ac:dyDescent="0.15">
      <c r="A68" t="s">
        <v>31</v>
      </c>
      <c r="B68">
        <f t="shared" si="2"/>
        <v>2303</v>
      </c>
      <c r="C68">
        <v>2</v>
      </c>
      <c r="D68">
        <v>3</v>
      </c>
      <c r="E68">
        <v>21</v>
      </c>
      <c r="F68">
        <v>27</v>
      </c>
      <c r="G68">
        <v>0</v>
      </c>
      <c r="H68">
        <v>1340003</v>
      </c>
      <c r="I68" t="s">
        <v>35</v>
      </c>
      <c r="J68">
        <v>3</v>
      </c>
      <c r="K68" t="str">
        <f>INDEX(Sheet2!A:V,MATCH(Sheet1!C68,Sheet2!A:A,0),MATCH(I68,Sheet2!$1:$1,0))</f>
        <v>2130001,16|1120007,28</v>
      </c>
      <c r="L68" s="5" t="str">
        <f t="shared" si="4"/>
        <v>1120007,30</v>
      </c>
      <c r="M68">
        <f t="shared" si="3"/>
        <v>60</v>
      </c>
    </row>
    <row r="69" spans="1:13" x14ac:dyDescent="0.15">
      <c r="A69" t="s">
        <v>31</v>
      </c>
      <c r="B69">
        <f t="shared" si="2"/>
        <v>2304</v>
      </c>
      <c r="C69">
        <v>2</v>
      </c>
      <c r="D69">
        <v>4</v>
      </c>
      <c r="E69">
        <v>21</v>
      </c>
      <c r="F69">
        <v>27</v>
      </c>
      <c r="G69">
        <v>0</v>
      </c>
      <c r="H69">
        <v>1340004</v>
      </c>
      <c r="I69" t="s">
        <v>36</v>
      </c>
      <c r="J69">
        <v>3</v>
      </c>
      <c r="K69" t="str">
        <f>INDEX(Sheet2!A:V,MATCH(Sheet1!C69,Sheet2!A:A,0),MATCH(I69,Sheet2!$1:$1,0))</f>
        <v>1120001,10400|1120007,28</v>
      </c>
      <c r="L69" s="5" t="str">
        <f t="shared" si="4"/>
        <v>1120007,30</v>
      </c>
      <c r="M69">
        <f t="shared" si="3"/>
        <v>60</v>
      </c>
    </row>
    <row r="70" spans="1:13" x14ac:dyDescent="0.15">
      <c r="A70" t="s">
        <v>31</v>
      </c>
      <c r="B70">
        <f t="shared" ref="B70:B101" si="5">1000*C70+J70*100+D70</f>
        <v>2305</v>
      </c>
      <c r="C70">
        <v>2</v>
      </c>
      <c r="D70">
        <v>5</v>
      </c>
      <c r="E70">
        <v>21</v>
      </c>
      <c r="F70">
        <v>27</v>
      </c>
      <c r="G70">
        <v>0</v>
      </c>
      <c r="H70">
        <v>1340005</v>
      </c>
      <c r="I70" t="s">
        <v>37</v>
      </c>
      <c r="J70">
        <v>3</v>
      </c>
      <c r="K70" t="str">
        <f>INDEX(Sheet2!A:V,MATCH(Sheet1!C70,Sheet2!A:A,0),MATCH(I70,Sheet2!$1:$1,0))</f>
        <v>2110005,1|1120007,28</v>
      </c>
      <c r="L70" s="5" t="str">
        <f t="shared" si="4"/>
        <v>1120007,30</v>
      </c>
      <c r="M70">
        <f t="shared" si="3"/>
        <v>60</v>
      </c>
    </row>
    <row r="71" spans="1:13" x14ac:dyDescent="0.15">
      <c r="A71" t="s">
        <v>31</v>
      </c>
      <c r="B71">
        <f t="shared" si="5"/>
        <v>2306</v>
      </c>
      <c r="C71">
        <v>2</v>
      </c>
      <c r="D71">
        <v>6</v>
      </c>
      <c r="E71">
        <v>21</v>
      </c>
      <c r="F71">
        <v>27</v>
      </c>
      <c r="G71">
        <v>0</v>
      </c>
      <c r="H71">
        <v>1340006</v>
      </c>
      <c r="I71" t="s">
        <v>38</v>
      </c>
      <c r="J71">
        <v>3</v>
      </c>
      <c r="K71" t="str">
        <f>INDEX(Sheet2!A:V,MATCH(Sheet1!C71,Sheet2!A:A,0),MATCH(I71,Sheet2!$1:$1,0))</f>
        <v>1120002,3380|1120007,40</v>
      </c>
      <c r="L71" s="5" t="str">
        <f t="shared" si="4"/>
        <v>1120007,40</v>
      </c>
      <c r="M71">
        <f t="shared" si="3"/>
        <v>60</v>
      </c>
    </row>
    <row r="72" spans="1:13" x14ac:dyDescent="0.15">
      <c r="A72" t="s">
        <v>31</v>
      </c>
      <c r="B72">
        <f t="shared" si="5"/>
        <v>2307</v>
      </c>
      <c r="C72">
        <v>2</v>
      </c>
      <c r="D72">
        <v>7</v>
      </c>
      <c r="E72">
        <v>21</v>
      </c>
      <c r="F72">
        <v>27</v>
      </c>
      <c r="G72">
        <v>0</v>
      </c>
      <c r="H72">
        <v>1340007</v>
      </c>
      <c r="I72" t="s">
        <v>40</v>
      </c>
      <c r="J72">
        <v>3</v>
      </c>
      <c r="K72" t="str">
        <f>INDEX(Sheet2!A:V,MATCH(Sheet1!C72,Sheet2!A:A,0),MATCH(I72,Sheet2!$1:$1,0))</f>
        <v>1230002,8|1120007,40</v>
      </c>
      <c r="L72" s="5" t="str">
        <f t="shared" si="4"/>
        <v>1120007,40</v>
      </c>
      <c r="M72">
        <f t="shared" si="3"/>
        <v>60</v>
      </c>
    </row>
    <row r="73" spans="1:13" x14ac:dyDescent="0.15">
      <c r="A73" t="s">
        <v>31</v>
      </c>
      <c r="B73">
        <f t="shared" si="5"/>
        <v>2308</v>
      </c>
      <c r="C73">
        <v>2</v>
      </c>
      <c r="D73">
        <v>8</v>
      </c>
      <c r="E73">
        <v>21</v>
      </c>
      <c r="F73">
        <v>27</v>
      </c>
      <c r="G73">
        <v>0</v>
      </c>
      <c r="H73">
        <v>1340008</v>
      </c>
      <c r="I73" t="s">
        <v>41</v>
      </c>
      <c r="J73">
        <v>3</v>
      </c>
      <c r="K73" t="str">
        <f>INDEX(Sheet2!A:V,MATCH(Sheet1!C73,Sheet2!A:A,0),MATCH(I73,Sheet2!$1:$1,0))</f>
        <v>1120001,15600|1120007,40</v>
      </c>
      <c r="L73" s="5" t="str">
        <f t="shared" si="4"/>
        <v>1120007,40</v>
      </c>
      <c r="M73">
        <f t="shared" si="3"/>
        <v>60</v>
      </c>
    </row>
    <row r="74" spans="1:13" x14ac:dyDescent="0.15">
      <c r="A74" t="s">
        <v>31</v>
      </c>
      <c r="B74">
        <f t="shared" si="5"/>
        <v>2309</v>
      </c>
      <c r="C74">
        <v>2</v>
      </c>
      <c r="D74">
        <v>9</v>
      </c>
      <c r="E74">
        <v>21</v>
      </c>
      <c r="F74">
        <v>27</v>
      </c>
      <c r="G74">
        <v>0</v>
      </c>
      <c r="H74">
        <v>1340009</v>
      </c>
      <c r="I74" t="s">
        <v>42</v>
      </c>
      <c r="J74">
        <v>3</v>
      </c>
      <c r="K74" t="str">
        <f>INDEX(Sheet2!A:V,MATCH(Sheet1!C74,Sheet2!A:A,0),MATCH(I74,Sheet2!$1:$1,0))</f>
        <v>2110005,2|1120007,40</v>
      </c>
      <c r="L74" s="5" t="str">
        <f t="shared" si="4"/>
        <v>1120007,40</v>
      </c>
      <c r="M74">
        <f t="shared" ref="M74:M105" si="6">M38</f>
        <v>60</v>
      </c>
    </row>
    <row r="75" spans="1:13" x14ac:dyDescent="0.15">
      <c r="A75" t="s">
        <v>31</v>
      </c>
      <c r="B75">
        <f t="shared" si="5"/>
        <v>2310</v>
      </c>
      <c r="C75">
        <v>2</v>
      </c>
      <c r="D75">
        <v>10</v>
      </c>
      <c r="E75">
        <v>21</v>
      </c>
      <c r="F75">
        <v>27</v>
      </c>
      <c r="G75">
        <v>1</v>
      </c>
      <c r="H75">
        <v>1340010</v>
      </c>
      <c r="I75" t="s">
        <v>43</v>
      </c>
      <c r="J75">
        <v>3</v>
      </c>
      <c r="K75" t="str">
        <f>INDEX(Sheet2!A:V,MATCH(Sheet1!C75,Sheet2!A:A,0),MATCH(I75,Sheet2!$1:$1,0))</f>
        <v>2110004,2|1120007,66</v>
      </c>
      <c r="L75" s="5" t="str">
        <f t="shared" si="4"/>
        <v>1120007,70</v>
      </c>
      <c r="M75">
        <f t="shared" si="6"/>
        <v>10</v>
      </c>
    </row>
    <row r="76" spans="1:13" x14ac:dyDescent="0.15">
      <c r="A76" t="s">
        <v>31</v>
      </c>
      <c r="B76">
        <f t="shared" si="5"/>
        <v>2311</v>
      </c>
      <c r="C76">
        <v>2</v>
      </c>
      <c r="D76">
        <v>11</v>
      </c>
      <c r="E76">
        <v>21</v>
      </c>
      <c r="F76">
        <v>27</v>
      </c>
      <c r="G76">
        <v>1</v>
      </c>
      <c r="H76">
        <v>1340011</v>
      </c>
      <c r="I76" t="s">
        <v>45</v>
      </c>
      <c r="J76">
        <v>3</v>
      </c>
      <c r="K76" t="str">
        <f>INDEX(Sheet2!A:V,MATCH(Sheet1!C76,Sheet2!A:A,0),MATCH(I76,Sheet2!$1:$1,0))</f>
        <v>1120005,10|1120007,66</v>
      </c>
      <c r="L76" s="5" t="str">
        <f t="shared" si="4"/>
        <v>1120007,70</v>
      </c>
      <c r="M76">
        <f t="shared" si="6"/>
        <v>10</v>
      </c>
    </row>
    <row r="77" spans="1:13" x14ac:dyDescent="0.15">
      <c r="A77" t="s">
        <v>31</v>
      </c>
      <c r="B77">
        <f t="shared" si="5"/>
        <v>2312</v>
      </c>
      <c r="C77">
        <v>2</v>
      </c>
      <c r="D77">
        <v>12</v>
      </c>
      <c r="E77">
        <v>21</v>
      </c>
      <c r="F77">
        <v>27</v>
      </c>
      <c r="G77">
        <v>1</v>
      </c>
      <c r="H77">
        <v>1340012</v>
      </c>
      <c r="I77" t="s">
        <v>46</v>
      </c>
      <c r="J77">
        <v>3</v>
      </c>
      <c r="K77" t="str">
        <f>INDEX(Sheet2!A:V,MATCH(Sheet1!C77,Sheet2!A:A,0),MATCH(I77,Sheet2!$1:$1,0))</f>
        <v>1120005,10|1120007,66</v>
      </c>
      <c r="L77" s="5" t="str">
        <f t="shared" si="4"/>
        <v>1120007,70</v>
      </c>
      <c r="M77">
        <f t="shared" si="6"/>
        <v>10</v>
      </c>
    </row>
    <row r="78" spans="1:13" x14ac:dyDescent="0.15">
      <c r="A78" t="s">
        <v>31</v>
      </c>
      <c r="B78">
        <f t="shared" si="5"/>
        <v>3101</v>
      </c>
      <c r="C78">
        <v>3</v>
      </c>
      <c r="D78">
        <v>1</v>
      </c>
      <c r="E78">
        <v>28</v>
      </c>
      <c r="F78">
        <v>35</v>
      </c>
      <c r="G78">
        <v>0</v>
      </c>
      <c r="H78">
        <v>1340001</v>
      </c>
      <c r="I78" t="s">
        <v>32</v>
      </c>
      <c r="J78">
        <v>1</v>
      </c>
      <c r="K78" t="str">
        <f>INDEX(Sheet2!A:V,MATCH(Sheet1!C78,Sheet2!A:A,0),MATCH(I78,Sheet2!$1:$1,0))</f>
        <v>1120002,2535|1120007,28</v>
      </c>
      <c r="L78" s="5" t="str">
        <f t="shared" si="4"/>
        <v>1120007,30</v>
      </c>
      <c r="M78">
        <f t="shared" si="6"/>
        <v>100</v>
      </c>
    </row>
    <row r="79" spans="1:13" x14ac:dyDescent="0.15">
      <c r="A79" t="s">
        <v>31</v>
      </c>
      <c r="B79">
        <f t="shared" si="5"/>
        <v>3102</v>
      </c>
      <c r="C79">
        <v>3</v>
      </c>
      <c r="D79">
        <v>2</v>
      </c>
      <c r="E79">
        <v>28</v>
      </c>
      <c r="F79">
        <v>35</v>
      </c>
      <c r="G79">
        <v>0</v>
      </c>
      <c r="H79">
        <v>1340002</v>
      </c>
      <c r="I79" t="s">
        <v>34</v>
      </c>
      <c r="J79">
        <v>1</v>
      </c>
      <c r="K79" t="str">
        <f>INDEX(Sheet2!A:V,MATCH(Sheet1!C79,Sheet2!A:A,0),MATCH(I79,Sheet2!$1:$1,0))</f>
        <v>1230002,6|1120007,28</v>
      </c>
      <c r="L79" s="5" t="str">
        <f t="shared" si="4"/>
        <v>1120007,30</v>
      </c>
      <c r="M79">
        <f t="shared" si="6"/>
        <v>100</v>
      </c>
    </row>
    <row r="80" spans="1:13" x14ac:dyDescent="0.15">
      <c r="A80" t="s">
        <v>31</v>
      </c>
      <c r="B80">
        <f t="shared" si="5"/>
        <v>3103</v>
      </c>
      <c r="C80">
        <v>3</v>
      </c>
      <c r="D80">
        <v>3</v>
      </c>
      <c r="E80">
        <v>28</v>
      </c>
      <c r="F80">
        <v>35</v>
      </c>
      <c r="G80">
        <v>0</v>
      </c>
      <c r="H80">
        <v>1340003</v>
      </c>
      <c r="I80" t="s">
        <v>35</v>
      </c>
      <c r="J80">
        <v>1</v>
      </c>
      <c r="K80" t="str">
        <f>INDEX(Sheet2!A:V,MATCH(Sheet1!C80,Sheet2!A:A,0),MATCH(I80,Sheet2!$1:$1,0))</f>
        <v>2130001,17|1120007,28</v>
      </c>
      <c r="L80" s="5" t="str">
        <f t="shared" si="4"/>
        <v>1120007,30</v>
      </c>
      <c r="M80">
        <f t="shared" si="6"/>
        <v>100</v>
      </c>
    </row>
    <row r="81" spans="1:13" x14ac:dyDescent="0.15">
      <c r="A81" t="s">
        <v>31</v>
      </c>
      <c r="B81">
        <f t="shared" si="5"/>
        <v>3104</v>
      </c>
      <c r="C81">
        <v>3</v>
      </c>
      <c r="D81">
        <v>4</v>
      </c>
      <c r="E81">
        <v>28</v>
      </c>
      <c r="F81">
        <v>35</v>
      </c>
      <c r="G81">
        <v>0</v>
      </c>
      <c r="H81">
        <v>1340004</v>
      </c>
      <c r="I81" t="s">
        <v>36</v>
      </c>
      <c r="J81">
        <v>1</v>
      </c>
      <c r="K81" t="str">
        <f>INDEX(Sheet2!A:V,MATCH(Sheet1!C81,Sheet2!A:A,0),MATCH(I81,Sheet2!$1:$1,0))</f>
        <v>1120001,13520|1120007,28</v>
      </c>
      <c r="L81" s="5" t="str">
        <f t="shared" si="4"/>
        <v>1120007,30</v>
      </c>
      <c r="M81">
        <f t="shared" si="6"/>
        <v>100</v>
      </c>
    </row>
    <row r="82" spans="1:13" x14ac:dyDescent="0.15">
      <c r="A82" t="s">
        <v>31</v>
      </c>
      <c r="B82">
        <f t="shared" si="5"/>
        <v>3105</v>
      </c>
      <c r="C82">
        <v>3</v>
      </c>
      <c r="D82">
        <v>5</v>
      </c>
      <c r="E82">
        <v>28</v>
      </c>
      <c r="F82">
        <v>35</v>
      </c>
      <c r="G82">
        <v>0</v>
      </c>
      <c r="H82">
        <v>1340005</v>
      </c>
      <c r="I82" t="s">
        <v>37</v>
      </c>
      <c r="J82">
        <v>1</v>
      </c>
      <c r="K82" t="str">
        <f>INDEX(Sheet2!A:V,MATCH(Sheet1!C82,Sheet2!A:A,0),MATCH(I82,Sheet2!$1:$1,0))</f>
        <v>2110005,1|1120007,28</v>
      </c>
      <c r="L82" s="5" t="str">
        <f t="shared" ref="L82:L113" si="7">L70</f>
        <v>1120007,30</v>
      </c>
      <c r="M82">
        <f t="shared" si="6"/>
        <v>100</v>
      </c>
    </row>
    <row r="83" spans="1:13" x14ac:dyDescent="0.15">
      <c r="A83" t="s">
        <v>31</v>
      </c>
      <c r="B83">
        <f t="shared" si="5"/>
        <v>3106</v>
      </c>
      <c r="C83">
        <v>3</v>
      </c>
      <c r="D83">
        <v>6</v>
      </c>
      <c r="E83">
        <v>28</v>
      </c>
      <c r="F83">
        <v>35</v>
      </c>
      <c r="G83">
        <v>0</v>
      </c>
      <c r="H83">
        <v>1340006</v>
      </c>
      <c r="I83" t="s">
        <v>38</v>
      </c>
      <c r="J83">
        <v>1</v>
      </c>
      <c r="K83" t="str">
        <f>INDEX(Sheet2!A:V,MATCH(Sheet1!C83,Sheet2!A:A,0),MATCH(I83,Sheet2!$1:$1,0))</f>
        <v>1120002,4394|1120007,40</v>
      </c>
      <c r="L83" s="5" t="str">
        <f t="shared" si="7"/>
        <v>1120007,40</v>
      </c>
      <c r="M83">
        <f t="shared" si="6"/>
        <v>100</v>
      </c>
    </row>
    <row r="84" spans="1:13" x14ac:dyDescent="0.15">
      <c r="A84" t="s">
        <v>31</v>
      </c>
      <c r="B84">
        <f t="shared" si="5"/>
        <v>3107</v>
      </c>
      <c r="C84">
        <v>3</v>
      </c>
      <c r="D84">
        <v>7</v>
      </c>
      <c r="E84">
        <v>28</v>
      </c>
      <c r="F84">
        <v>35</v>
      </c>
      <c r="G84">
        <v>0</v>
      </c>
      <c r="H84">
        <v>1340007</v>
      </c>
      <c r="I84" t="s">
        <v>40</v>
      </c>
      <c r="J84">
        <v>1</v>
      </c>
      <c r="K84" t="str">
        <f>INDEX(Sheet2!A:V,MATCH(Sheet1!C84,Sheet2!A:A,0),MATCH(I84,Sheet2!$1:$1,0))</f>
        <v>1230002,10|1120007,40</v>
      </c>
      <c r="L84" s="5" t="str">
        <f t="shared" si="7"/>
        <v>1120007,40</v>
      </c>
      <c r="M84">
        <f t="shared" si="6"/>
        <v>100</v>
      </c>
    </row>
    <row r="85" spans="1:13" x14ac:dyDescent="0.15">
      <c r="A85" t="s">
        <v>31</v>
      </c>
      <c r="B85">
        <f t="shared" si="5"/>
        <v>3108</v>
      </c>
      <c r="C85">
        <v>3</v>
      </c>
      <c r="D85">
        <v>8</v>
      </c>
      <c r="E85">
        <v>28</v>
      </c>
      <c r="F85">
        <v>35</v>
      </c>
      <c r="G85">
        <v>0</v>
      </c>
      <c r="H85">
        <v>1340008</v>
      </c>
      <c r="I85" t="s">
        <v>41</v>
      </c>
      <c r="J85">
        <v>1</v>
      </c>
      <c r="K85" t="str">
        <f>INDEX(Sheet2!A:V,MATCH(Sheet1!C85,Sheet2!A:A,0),MATCH(I85,Sheet2!$1:$1,0))</f>
        <v>1120001,20280|1120007,40</v>
      </c>
      <c r="L85" s="5" t="str">
        <f t="shared" si="7"/>
        <v>1120007,40</v>
      </c>
      <c r="M85">
        <f t="shared" si="6"/>
        <v>100</v>
      </c>
    </row>
    <row r="86" spans="1:13" x14ac:dyDescent="0.15">
      <c r="A86" t="s">
        <v>31</v>
      </c>
      <c r="B86">
        <f t="shared" si="5"/>
        <v>3109</v>
      </c>
      <c r="C86">
        <v>3</v>
      </c>
      <c r="D86">
        <v>9</v>
      </c>
      <c r="E86">
        <v>28</v>
      </c>
      <c r="F86">
        <v>35</v>
      </c>
      <c r="G86">
        <v>0</v>
      </c>
      <c r="H86">
        <v>1340009</v>
      </c>
      <c r="I86" t="s">
        <v>42</v>
      </c>
      <c r="J86">
        <v>1</v>
      </c>
      <c r="K86" t="str">
        <f>INDEX(Sheet2!A:V,MATCH(Sheet1!C86,Sheet2!A:A,0),MATCH(I86,Sheet2!$1:$1,0))</f>
        <v>2110005,2|1120007,40</v>
      </c>
      <c r="L86" s="5" t="str">
        <f t="shared" si="7"/>
        <v>1120007,40</v>
      </c>
      <c r="M86">
        <f t="shared" si="6"/>
        <v>100</v>
      </c>
    </row>
    <row r="87" spans="1:13" x14ac:dyDescent="0.15">
      <c r="A87" t="s">
        <v>31</v>
      </c>
      <c r="B87">
        <f t="shared" si="5"/>
        <v>3110</v>
      </c>
      <c r="C87">
        <v>3</v>
      </c>
      <c r="D87">
        <v>10</v>
      </c>
      <c r="E87">
        <v>28</v>
      </c>
      <c r="F87">
        <v>35</v>
      </c>
      <c r="G87">
        <v>1</v>
      </c>
      <c r="H87">
        <v>1340010</v>
      </c>
      <c r="I87" t="s">
        <v>43</v>
      </c>
      <c r="J87">
        <v>1</v>
      </c>
      <c r="K87" t="str">
        <f>INDEX(Sheet2!A:V,MATCH(Sheet1!C87,Sheet2!A:A,0),MATCH(I87,Sheet2!$1:$1,0))</f>
        <v>2110004,2|1120007,66</v>
      </c>
      <c r="L87" s="5" t="str">
        <f t="shared" si="7"/>
        <v>1120007,70</v>
      </c>
      <c r="M87">
        <f t="shared" si="6"/>
        <v>50</v>
      </c>
    </row>
    <row r="88" spans="1:13" x14ac:dyDescent="0.15">
      <c r="A88" t="s">
        <v>31</v>
      </c>
      <c r="B88">
        <f t="shared" si="5"/>
        <v>3111</v>
      </c>
      <c r="C88">
        <v>3</v>
      </c>
      <c r="D88">
        <v>11</v>
      </c>
      <c r="E88">
        <v>28</v>
      </c>
      <c r="F88">
        <v>35</v>
      </c>
      <c r="G88">
        <v>1</v>
      </c>
      <c r="H88">
        <v>1340011</v>
      </c>
      <c r="I88" t="s">
        <v>45</v>
      </c>
      <c r="J88">
        <v>1</v>
      </c>
      <c r="K88" t="str">
        <f>INDEX(Sheet2!A:V,MATCH(Sheet1!C88,Sheet2!A:A,0),MATCH(I88,Sheet2!$1:$1,0))</f>
        <v>1120005,10|1120007,66</v>
      </c>
      <c r="L88" s="5" t="str">
        <f t="shared" si="7"/>
        <v>1120007,70</v>
      </c>
      <c r="M88">
        <f t="shared" si="6"/>
        <v>50</v>
      </c>
    </row>
    <row r="89" spans="1:13" x14ac:dyDescent="0.15">
      <c r="A89" t="s">
        <v>31</v>
      </c>
      <c r="B89">
        <f t="shared" si="5"/>
        <v>3112</v>
      </c>
      <c r="C89">
        <v>3</v>
      </c>
      <c r="D89">
        <v>12</v>
      </c>
      <c r="E89">
        <v>28</v>
      </c>
      <c r="F89">
        <v>35</v>
      </c>
      <c r="G89">
        <v>1</v>
      </c>
      <c r="H89">
        <v>1340012</v>
      </c>
      <c r="I89" t="s">
        <v>46</v>
      </c>
      <c r="J89">
        <v>1</v>
      </c>
      <c r="K89" t="str">
        <f>INDEX(Sheet2!A:V,MATCH(Sheet1!C89,Sheet2!A:A,0),MATCH(I89,Sheet2!$1:$1,0))</f>
        <v>1120005,10|1120007,66</v>
      </c>
      <c r="L89" s="5" t="str">
        <f t="shared" si="7"/>
        <v>1120007,70</v>
      </c>
      <c r="M89">
        <f t="shared" si="6"/>
        <v>50</v>
      </c>
    </row>
    <row r="90" spans="1:13" x14ac:dyDescent="0.15">
      <c r="A90" t="s">
        <v>31</v>
      </c>
      <c r="B90">
        <f t="shared" si="5"/>
        <v>3201</v>
      </c>
      <c r="C90">
        <v>3</v>
      </c>
      <c r="D90">
        <v>1</v>
      </c>
      <c r="E90">
        <v>28</v>
      </c>
      <c r="F90">
        <v>35</v>
      </c>
      <c r="G90">
        <v>0</v>
      </c>
      <c r="H90">
        <v>1340001</v>
      </c>
      <c r="I90" t="s">
        <v>32</v>
      </c>
      <c r="J90">
        <v>2</v>
      </c>
      <c r="K90" t="str">
        <f>INDEX(Sheet2!A:V,MATCH(Sheet1!C90,Sheet2!A:A,0),MATCH(I90,Sheet2!$1:$1,0))</f>
        <v>1120002,2535|1120007,28</v>
      </c>
      <c r="L90" s="5" t="str">
        <f t="shared" si="7"/>
        <v>1120007,30</v>
      </c>
      <c r="M90">
        <f t="shared" si="6"/>
        <v>80</v>
      </c>
    </row>
    <row r="91" spans="1:13" x14ac:dyDescent="0.15">
      <c r="A91" t="s">
        <v>31</v>
      </c>
      <c r="B91">
        <f t="shared" si="5"/>
        <v>3202</v>
      </c>
      <c r="C91">
        <v>3</v>
      </c>
      <c r="D91">
        <v>2</v>
      </c>
      <c r="E91">
        <v>28</v>
      </c>
      <c r="F91">
        <v>35</v>
      </c>
      <c r="G91">
        <v>0</v>
      </c>
      <c r="H91">
        <v>1340002</v>
      </c>
      <c r="I91" t="s">
        <v>34</v>
      </c>
      <c r="J91">
        <v>2</v>
      </c>
      <c r="K91" t="str">
        <f>INDEX(Sheet2!A:V,MATCH(Sheet1!C91,Sheet2!A:A,0),MATCH(I91,Sheet2!$1:$1,0))</f>
        <v>1230002,6|1120007,28</v>
      </c>
      <c r="L91" s="5" t="str">
        <f t="shared" si="7"/>
        <v>1120007,30</v>
      </c>
      <c r="M91">
        <f t="shared" si="6"/>
        <v>80</v>
      </c>
    </row>
    <row r="92" spans="1:13" x14ac:dyDescent="0.15">
      <c r="A92" t="s">
        <v>31</v>
      </c>
      <c r="B92">
        <f t="shared" si="5"/>
        <v>3203</v>
      </c>
      <c r="C92">
        <v>3</v>
      </c>
      <c r="D92">
        <v>3</v>
      </c>
      <c r="E92">
        <v>28</v>
      </c>
      <c r="F92">
        <v>35</v>
      </c>
      <c r="G92">
        <v>0</v>
      </c>
      <c r="H92">
        <v>1340003</v>
      </c>
      <c r="I92" t="s">
        <v>35</v>
      </c>
      <c r="J92">
        <v>2</v>
      </c>
      <c r="K92" t="str">
        <f>INDEX(Sheet2!A:V,MATCH(Sheet1!C92,Sheet2!A:A,0),MATCH(I92,Sheet2!$1:$1,0))</f>
        <v>2130001,17|1120007,28</v>
      </c>
      <c r="L92" s="5" t="str">
        <f t="shared" si="7"/>
        <v>1120007,30</v>
      </c>
      <c r="M92">
        <f t="shared" si="6"/>
        <v>80</v>
      </c>
    </row>
    <row r="93" spans="1:13" x14ac:dyDescent="0.15">
      <c r="A93" t="s">
        <v>31</v>
      </c>
      <c r="B93">
        <f t="shared" si="5"/>
        <v>3204</v>
      </c>
      <c r="C93">
        <v>3</v>
      </c>
      <c r="D93">
        <v>4</v>
      </c>
      <c r="E93">
        <v>28</v>
      </c>
      <c r="F93">
        <v>35</v>
      </c>
      <c r="G93">
        <v>0</v>
      </c>
      <c r="H93">
        <v>1340004</v>
      </c>
      <c r="I93" t="s">
        <v>36</v>
      </c>
      <c r="J93">
        <v>2</v>
      </c>
      <c r="K93" t="str">
        <f>INDEX(Sheet2!A:V,MATCH(Sheet1!C93,Sheet2!A:A,0),MATCH(I93,Sheet2!$1:$1,0))</f>
        <v>1120001,13520|1120007,28</v>
      </c>
      <c r="L93" s="5" t="str">
        <f t="shared" si="7"/>
        <v>1120007,30</v>
      </c>
      <c r="M93">
        <f t="shared" si="6"/>
        <v>80</v>
      </c>
    </row>
    <row r="94" spans="1:13" x14ac:dyDescent="0.15">
      <c r="A94" t="s">
        <v>31</v>
      </c>
      <c r="B94">
        <f t="shared" si="5"/>
        <v>3205</v>
      </c>
      <c r="C94">
        <v>3</v>
      </c>
      <c r="D94">
        <v>5</v>
      </c>
      <c r="E94">
        <v>28</v>
      </c>
      <c r="F94">
        <v>35</v>
      </c>
      <c r="G94">
        <v>0</v>
      </c>
      <c r="H94">
        <v>1340005</v>
      </c>
      <c r="I94" t="s">
        <v>37</v>
      </c>
      <c r="J94">
        <v>2</v>
      </c>
      <c r="K94" t="str">
        <f>INDEX(Sheet2!A:V,MATCH(Sheet1!C94,Sheet2!A:A,0),MATCH(I94,Sheet2!$1:$1,0))</f>
        <v>2110005,1|1120007,28</v>
      </c>
      <c r="L94" s="5" t="str">
        <f t="shared" si="7"/>
        <v>1120007,30</v>
      </c>
      <c r="M94">
        <f t="shared" si="6"/>
        <v>80</v>
      </c>
    </row>
    <row r="95" spans="1:13" x14ac:dyDescent="0.15">
      <c r="A95" t="s">
        <v>31</v>
      </c>
      <c r="B95">
        <f t="shared" si="5"/>
        <v>3206</v>
      </c>
      <c r="C95">
        <v>3</v>
      </c>
      <c r="D95">
        <v>6</v>
      </c>
      <c r="E95">
        <v>28</v>
      </c>
      <c r="F95">
        <v>35</v>
      </c>
      <c r="G95">
        <v>0</v>
      </c>
      <c r="H95">
        <v>1340006</v>
      </c>
      <c r="I95" t="s">
        <v>38</v>
      </c>
      <c r="J95">
        <v>2</v>
      </c>
      <c r="K95" t="str">
        <f>INDEX(Sheet2!A:V,MATCH(Sheet1!C95,Sheet2!A:A,0),MATCH(I95,Sheet2!$1:$1,0))</f>
        <v>1120002,4394|1120007,40</v>
      </c>
      <c r="L95" s="5" t="str">
        <f t="shared" si="7"/>
        <v>1120007,40</v>
      </c>
      <c r="M95">
        <f t="shared" si="6"/>
        <v>80</v>
      </c>
    </row>
    <row r="96" spans="1:13" x14ac:dyDescent="0.15">
      <c r="A96" t="s">
        <v>31</v>
      </c>
      <c r="B96">
        <f t="shared" si="5"/>
        <v>3207</v>
      </c>
      <c r="C96">
        <v>3</v>
      </c>
      <c r="D96">
        <v>7</v>
      </c>
      <c r="E96">
        <v>28</v>
      </c>
      <c r="F96">
        <v>35</v>
      </c>
      <c r="G96">
        <v>0</v>
      </c>
      <c r="H96">
        <v>1340007</v>
      </c>
      <c r="I96" t="s">
        <v>40</v>
      </c>
      <c r="J96">
        <v>2</v>
      </c>
      <c r="K96" t="str">
        <f>INDEX(Sheet2!A:V,MATCH(Sheet1!C96,Sheet2!A:A,0),MATCH(I96,Sheet2!$1:$1,0))</f>
        <v>1230002,10|1120007,40</v>
      </c>
      <c r="L96" s="5" t="str">
        <f t="shared" si="7"/>
        <v>1120007,40</v>
      </c>
      <c r="M96">
        <f t="shared" si="6"/>
        <v>80</v>
      </c>
    </row>
    <row r="97" spans="1:13" x14ac:dyDescent="0.15">
      <c r="A97" t="s">
        <v>31</v>
      </c>
      <c r="B97">
        <f t="shared" si="5"/>
        <v>3208</v>
      </c>
      <c r="C97">
        <v>3</v>
      </c>
      <c r="D97">
        <v>8</v>
      </c>
      <c r="E97">
        <v>28</v>
      </c>
      <c r="F97">
        <v>35</v>
      </c>
      <c r="G97">
        <v>0</v>
      </c>
      <c r="H97">
        <v>1340008</v>
      </c>
      <c r="I97" t="s">
        <v>41</v>
      </c>
      <c r="J97">
        <v>2</v>
      </c>
      <c r="K97" t="str">
        <f>INDEX(Sheet2!A:V,MATCH(Sheet1!C97,Sheet2!A:A,0),MATCH(I97,Sheet2!$1:$1,0))</f>
        <v>1120001,20280|1120007,40</v>
      </c>
      <c r="L97" s="5" t="str">
        <f t="shared" si="7"/>
        <v>1120007,40</v>
      </c>
      <c r="M97">
        <f t="shared" si="6"/>
        <v>80</v>
      </c>
    </row>
    <row r="98" spans="1:13" x14ac:dyDescent="0.15">
      <c r="A98" t="s">
        <v>31</v>
      </c>
      <c r="B98">
        <f t="shared" si="5"/>
        <v>3209</v>
      </c>
      <c r="C98">
        <v>3</v>
      </c>
      <c r="D98">
        <v>9</v>
      </c>
      <c r="E98">
        <v>28</v>
      </c>
      <c r="F98">
        <v>35</v>
      </c>
      <c r="G98">
        <v>0</v>
      </c>
      <c r="H98">
        <v>1340009</v>
      </c>
      <c r="I98" t="s">
        <v>42</v>
      </c>
      <c r="J98">
        <v>2</v>
      </c>
      <c r="K98" t="str">
        <f>INDEX(Sheet2!A:V,MATCH(Sheet1!C98,Sheet2!A:A,0),MATCH(I98,Sheet2!$1:$1,0))</f>
        <v>2110005,2|1120007,40</v>
      </c>
      <c r="L98" s="5" t="str">
        <f t="shared" si="7"/>
        <v>1120007,40</v>
      </c>
      <c r="M98">
        <f t="shared" si="6"/>
        <v>80</v>
      </c>
    </row>
    <row r="99" spans="1:13" x14ac:dyDescent="0.15">
      <c r="A99" t="s">
        <v>31</v>
      </c>
      <c r="B99">
        <f t="shared" si="5"/>
        <v>3210</v>
      </c>
      <c r="C99">
        <v>3</v>
      </c>
      <c r="D99">
        <v>10</v>
      </c>
      <c r="E99">
        <v>28</v>
      </c>
      <c r="F99">
        <v>35</v>
      </c>
      <c r="G99">
        <v>1</v>
      </c>
      <c r="H99">
        <v>1340010</v>
      </c>
      <c r="I99" t="s">
        <v>43</v>
      </c>
      <c r="J99">
        <v>2</v>
      </c>
      <c r="K99" t="str">
        <f>INDEX(Sheet2!A:V,MATCH(Sheet1!C99,Sheet2!A:A,0),MATCH(I99,Sheet2!$1:$1,0))</f>
        <v>2110004,2|1120007,66</v>
      </c>
      <c r="L99" s="5" t="str">
        <f t="shared" si="7"/>
        <v>1120007,70</v>
      </c>
      <c r="M99">
        <f t="shared" si="6"/>
        <v>25</v>
      </c>
    </row>
    <row r="100" spans="1:13" x14ac:dyDescent="0.15">
      <c r="A100" t="s">
        <v>31</v>
      </c>
      <c r="B100">
        <f t="shared" si="5"/>
        <v>3211</v>
      </c>
      <c r="C100">
        <v>3</v>
      </c>
      <c r="D100">
        <v>11</v>
      </c>
      <c r="E100">
        <v>28</v>
      </c>
      <c r="F100">
        <v>35</v>
      </c>
      <c r="G100">
        <v>1</v>
      </c>
      <c r="H100">
        <v>1340011</v>
      </c>
      <c r="I100" t="s">
        <v>45</v>
      </c>
      <c r="J100">
        <v>2</v>
      </c>
      <c r="K100" t="str">
        <f>INDEX(Sheet2!A:V,MATCH(Sheet1!C100,Sheet2!A:A,0),MATCH(I100,Sheet2!$1:$1,0))</f>
        <v>1120005,10|1120007,66</v>
      </c>
      <c r="L100" s="5" t="str">
        <f t="shared" si="7"/>
        <v>1120007,70</v>
      </c>
      <c r="M100">
        <f t="shared" si="6"/>
        <v>25</v>
      </c>
    </row>
    <row r="101" spans="1:13" x14ac:dyDescent="0.15">
      <c r="A101" t="s">
        <v>31</v>
      </c>
      <c r="B101">
        <f t="shared" si="5"/>
        <v>3212</v>
      </c>
      <c r="C101">
        <v>3</v>
      </c>
      <c r="D101">
        <v>12</v>
      </c>
      <c r="E101">
        <v>28</v>
      </c>
      <c r="F101">
        <v>35</v>
      </c>
      <c r="G101">
        <v>1</v>
      </c>
      <c r="H101">
        <v>1340012</v>
      </c>
      <c r="I101" t="s">
        <v>46</v>
      </c>
      <c r="J101">
        <v>2</v>
      </c>
      <c r="K101" t="str">
        <f>INDEX(Sheet2!A:V,MATCH(Sheet1!C101,Sheet2!A:A,0),MATCH(I101,Sheet2!$1:$1,0))</f>
        <v>1120005,10|1120007,66</v>
      </c>
      <c r="L101" s="5" t="str">
        <f t="shared" si="7"/>
        <v>1120007,70</v>
      </c>
      <c r="M101">
        <f t="shared" si="6"/>
        <v>25</v>
      </c>
    </row>
    <row r="102" spans="1:13" x14ac:dyDescent="0.15">
      <c r="A102" t="s">
        <v>31</v>
      </c>
      <c r="B102">
        <f t="shared" ref="B102:B133" si="8">1000*C102+J102*100+D102</f>
        <v>3301</v>
      </c>
      <c r="C102">
        <v>3</v>
      </c>
      <c r="D102">
        <v>1</v>
      </c>
      <c r="E102">
        <v>28</v>
      </c>
      <c r="F102">
        <v>35</v>
      </c>
      <c r="G102">
        <v>0</v>
      </c>
      <c r="H102">
        <v>1340001</v>
      </c>
      <c r="I102" t="s">
        <v>32</v>
      </c>
      <c r="J102">
        <v>3</v>
      </c>
      <c r="K102" t="str">
        <f>INDEX(Sheet2!A:V,MATCH(Sheet1!C102,Sheet2!A:A,0),MATCH(I102,Sheet2!$1:$1,0))</f>
        <v>1120002,2535|1120007,28</v>
      </c>
      <c r="L102" s="5" t="str">
        <f t="shared" si="7"/>
        <v>1120007,30</v>
      </c>
      <c r="M102">
        <f t="shared" si="6"/>
        <v>60</v>
      </c>
    </row>
    <row r="103" spans="1:13" x14ac:dyDescent="0.15">
      <c r="A103" t="s">
        <v>31</v>
      </c>
      <c r="B103">
        <f t="shared" si="8"/>
        <v>3302</v>
      </c>
      <c r="C103">
        <v>3</v>
      </c>
      <c r="D103">
        <v>2</v>
      </c>
      <c r="E103">
        <v>28</v>
      </c>
      <c r="F103">
        <v>35</v>
      </c>
      <c r="G103">
        <v>0</v>
      </c>
      <c r="H103">
        <v>1340002</v>
      </c>
      <c r="I103" t="s">
        <v>34</v>
      </c>
      <c r="J103">
        <v>3</v>
      </c>
      <c r="K103" t="str">
        <f>INDEX(Sheet2!A:V,MATCH(Sheet1!C103,Sheet2!A:A,0),MATCH(I103,Sheet2!$1:$1,0))</f>
        <v>1230002,6|1120007,28</v>
      </c>
      <c r="L103" s="5" t="str">
        <f t="shared" si="7"/>
        <v>1120007,30</v>
      </c>
      <c r="M103">
        <f t="shared" si="6"/>
        <v>60</v>
      </c>
    </row>
    <row r="104" spans="1:13" x14ac:dyDescent="0.15">
      <c r="A104" t="s">
        <v>31</v>
      </c>
      <c r="B104">
        <f t="shared" si="8"/>
        <v>3303</v>
      </c>
      <c r="C104">
        <v>3</v>
      </c>
      <c r="D104">
        <v>3</v>
      </c>
      <c r="E104">
        <v>28</v>
      </c>
      <c r="F104">
        <v>35</v>
      </c>
      <c r="G104">
        <v>0</v>
      </c>
      <c r="H104">
        <v>1340003</v>
      </c>
      <c r="I104" t="s">
        <v>35</v>
      </c>
      <c r="J104">
        <v>3</v>
      </c>
      <c r="K104" t="str">
        <f>INDEX(Sheet2!A:V,MATCH(Sheet1!C104,Sheet2!A:A,0),MATCH(I104,Sheet2!$1:$1,0))</f>
        <v>2130001,17|1120007,28</v>
      </c>
      <c r="L104" s="5" t="str">
        <f t="shared" si="7"/>
        <v>1120007,30</v>
      </c>
      <c r="M104">
        <f t="shared" si="6"/>
        <v>60</v>
      </c>
    </row>
    <row r="105" spans="1:13" x14ac:dyDescent="0.15">
      <c r="A105" t="s">
        <v>31</v>
      </c>
      <c r="B105">
        <f t="shared" si="8"/>
        <v>3304</v>
      </c>
      <c r="C105">
        <v>3</v>
      </c>
      <c r="D105">
        <v>4</v>
      </c>
      <c r="E105">
        <v>28</v>
      </c>
      <c r="F105">
        <v>35</v>
      </c>
      <c r="G105">
        <v>0</v>
      </c>
      <c r="H105">
        <v>1340004</v>
      </c>
      <c r="I105" t="s">
        <v>36</v>
      </c>
      <c r="J105">
        <v>3</v>
      </c>
      <c r="K105" t="str">
        <f>INDEX(Sheet2!A:V,MATCH(Sheet1!C105,Sheet2!A:A,0),MATCH(I105,Sheet2!$1:$1,0))</f>
        <v>1120001,13520|1120007,28</v>
      </c>
      <c r="L105" s="5" t="str">
        <f t="shared" si="7"/>
        <v>1120007,30</v>
      </c>
      <c r="M105">
        <f t="shared" si="6"/>
        <v>60</v>
      </c>
    </row>
    <row r="106" spans="1:13" x14ac:dyDescent="0.15">
      <c r="A106" t="s">
        <v>31</v>
      </c>
      <c r="B106">
        <f t="shared" si="8"/>
        <v>3305</v>
      </c>
      <c r="C106">
        <v>3</v>
      </c>
      <c r="D106">
        <v>5</v>
      </c>
      <c r="E106">
        <v>28</v>
      </c>
      <c r="F106">
        <v>35</v>
      </c>
      <c r="G106">
        <v>0</v>
      </c>
      <c r="H106">
        <v>1340005</v>
      </c>
      <c r="I106" t="s">
        <v>37</v>
      </c>
      <c r="J106">
        <v>3</v>
      </c>
      <c r="K106" t="str">
        <f>INDEX(Sheet2!A:V,MATCH(Sheet1!C106,Sheet2!A:A,0),MATCH(I106,Sheet2!$1:$1,0))</f>
        <v>2110005,1|1120007,28</v>
      </c>
      <c r="L106" s="5" t="str">
        <f t="shared" si="7"/>
        <v>1120007,30</v>
      </c>
      <c r="M106">
        <f t="shared" ref="M106:M137" si="9">M70</f>
        <v>60</v>
      </c>
    </row>
    <row r="107" spans="1:13" x14ac:dyDescent="0.15">
      <c r="A107" t="s">
        <v>31</v>
      </c>
      <c r="B107">
        <f t="shared" si="8"/>
        <v>3306</v>
      </c>
      <c r="C107">
        <v>3</v>
      </c>
      <c r="D107">
        <v>6</v>
      </c>
      <c r="E107">
        <v>28</v>
      </c>
      <c r="F107">
        <v>35</v>
      </c>
      <c r="G107">
        <v>0</v>
      </c>
      <c r="H107">
        <v>1340006</v>
      </c>
      <c r="I107" t="s">
        <v>38</v>
      </c>
      <c r="J107">
        <v>3</v>
      </c>
      <c r="K107" t="str">
        <f>INDEX(Sheet2!A:V,MATCH(Sheet1!C107,Sheet2!A:A,0),MATCH(I107,Sheet2!$1:$1,0))</f>
        <v>1120002,4394|1120007,40</v>
      </c>
      <c r="L107" s="5" t="str">
        <f t="shared" si="7"/>
        <v>1120007,40</v>
      </c>
      <c r="M107">
        <f t="shared" si="9"/>
        <v>60</v>
      </c>
    </row>
    <row r="108" spans="1:13" x14ac:dyDescent="0.15">
      <c r="A108" t="s">
        <v>31</v>
      </c>
      <c r="B108">
        <f t="shared" si="8"/>
        <v>3307</v>
      </c>
      <c r="C108">
        <v>3</v>
      </c>
      <c r="D108">
        <v>7</v>
      </c>
      <c r="E108">
        <v>28</v>
      </c>
      <c r="F108">
        <v>35</v>
      </c>
      <c r="G108">
        <v>0</v>
      </c>
      <c r="H108">
        <v>1340007</v>
      </c>
      <c r="I108" t="s">
        <v>40</v>
      </c>
      <c r="J108">
        <v>3</v>
      </c>
      <c r="K108" t="str">
        <f>INDEX(Sheet2!A:V,MATCH(Sheet1!C108,Sheet2!A:A,0),MATCH(I108,Sheet2!$1:$1,0))</f>
        <v>1230002,10|1120007,40</v>
      </c>
      <c r="L108" s="5" t="str">
        <f t="shared" si="7"/>
        <v>1120007,40</v>
      </c>
      <c r="M108">
        <f t="shared" si="9"/>
        <v>60</v>
      </c>
    </row>
    <row r="109" spans="1:13" x14ac:dyDescent="0.15">
      <c r="A109" t="s">
        <v>31</v>
      </c>
      <c r="B109">
        <f t="shared" si="8"/>
        <v>3308</v>
      </c>
      <c r="C109">
        <v>3</v>
      </c>
      <c r="D109">
        <v>8</v>
      </c>
      <c r="E109">
        <v>28</v>
      </c>
      <c r="F109">
        <v>35</v>
      </c>
      <c r="G109">
        <v>0</v>
      </c>
      <c r="H109">
        <v>1340008</v>
      </c>
      <c r="I109" t="s">
        <v>41</v>
      </c>
      <c r="J109">
        <v>3</v>
      </c>
      <c r="K109" t="str">
        <f>INDEX(Sheet2!A:V,MATCH(Sheet1!C109,Sheet2!A:A,0),MATCH(I109,Sheet2!$1:$1,0))</f>
        <v>1120001,20280|1120007,40</v>
      </c>
      <c r="L109" s="5" t="str">
        <f t="shared" si="7"/>
        <v>1120007,40</v>
      </c>
      <c r="M109">
        <f t="shared" si="9"/>
        <v>60</v>
      </c>
    </row>
    <row r="110" spans="1:13" x14ac:dyDescent="0.15">
      <c r="A110" t="s">
        <v>31</v>
      </c>
      <c r="B110">
        <f t="shared" si="8"/>
        <v>3309</v>
      </c>
      <c r="C110">
        <v>3</v>
      </c>
      <c r="D110">
        <v>9</v>
      </c>
      <c r="E110">
        <v>28</v>
      </c>
      <c r="F110">
        <v>35</v>
      </c>
      <c r="G110">
        <v>0</v>
      </c>
      <c r="H110">
        <v>1340009</v>
      </c>
      <c r="I110" t="s">
        <v>42</v>
      </c>
      <c r="J110">
        <v>3</v>
      </c>
      <c r="K110" t="str">
        <f>INDEX(Sheet2!A:V,MATCH(Sheet1!C110,Sheet2!A:A,0),MATCH(I110,Sheet2!$1:$1,0))</f>
        <v>2110005,2|1120007,40</v>
      </c>
      <c r="L110" s="5" t="str">
        <f t="shared" si="7"/>
        <v>1120007,40</v>
      </c>
      <c r="M110">
        <f t="shared" si="9"/>
        <v>60</v>
      </c>
    </row>
    <row r="111" spans="1:13" x14ac:dyDescent="0.15">
      <c r="A111" t="s">
        <v>31</v>
      </c>
      <c r="B111">
        <f t="shared" si="8"/>
        <v>3310</v>
      </c>
      <c r="C111">
        <v>3</v>
      </c>
      <c r="D111">
        <v>10</v>
      </c>
      <c r="E111">
        <v>28</v>
      </c>
      <c r="F111">
        <v>35</v>
      </c>
      <c r="G111">
        <v>1</v>
      </c>
      <c r="H111">
        <v>1340010</v>
      </c>
      <c r="I111" t="s">
        <v>43</v>
      </c>
      <c r="J111">
        <v>3</v>
      </c>
      <c r="K111" t="str">
        <f>INDEX(Sheet2!A:V,MATCH(Sheet1!C111,Sheet2!A:A,0),MATCH(I111,Sheet2!$1:$1,0))</f>
        <v>2110004,2|1120007,66</v>
      </c>
      <c r="L111" s="5" t="str">
        <f t="shared" si="7"/>
        <v>1120007,70</v>
      </c>
      <c r="M111">
        <f t="shared" si="9"/>
        <v>10</v>
      </c>
    </row>
    <row r="112" spans="1:13" x14ac:dyDescent="0.15">
      <c r="A112" t="s">
        <v>31</v>
      </c>
      <c r="B112">
        <f t="shared" si="8"/>
        <v>3311</v>
      </c>
      <c r="C112">
        <v>3</v>
      </c>
      <c r="D112">
        <v>11</v>
      </c>
      <c r="E112">
        <v>28</v>
      </c>
      <c r="F112">
        <v>35</v>
      </c>
      <c r="G112">
        <v>1</v>
      </c>
      <c r="H112">
        <v>1340011</v>
      </c>
      <c r="I112" t="s">
        <v>45</v>
      </c>
      <c r="J112">
        <v>3</v>
      </c>
      <c r="K112" t="str">
        <f>INDEX(Sheet2!A:V,MATCH(Sheet1!C112,Sheet2!A:A,0),MATCH(I112,Sheet2!$1:$1,0))</f>
        <v>1120005,10|1120007,66</v>
      </c>
      <c r="L112" s="5" t="str">
        <f t="shared" si="7"/>
        <v>1120007,70</v>
      </c>
      <c r="M112">
        <f t="shared" si="9"/>
        <v>10</v>
      </c>
    </row>
    <row r="113" spans="1:13" x14ac:dyDescent="0.15">
      <c r="A113" t="s">
        <v>31</v>
      </c>
      <c r="B113">
        <f t="shared" si="8"/>
        <v>3312</v>
      </c>
      <c r="C113">
        <v>3</v>
      </c>
      <c r="D113">
        <v>12</v>
      </c>
      <c r="E113">
        <v>28</v>
      </c>
      <c r="F113">
        <v>35</v>
      </c>
      <c r="G113">
        <v>1</v>
      </c>
      <c r="H113">
        <v>1340012</v>
      </c>
      <c r="I113" t="s">
        <v>46</v>
      </c>
      <c r="J113">
        <v>3</v>
      </c>
      <c r="K113" t="str">
        <f>INDEX(Sheet2!A:V,MATCH(Sheet1!C113,Sheet2!A:A,0),MATCH(I113,Sheet2!$1:$1,0))</f>
        <v>1120005,10|1120007,66</v>
      </c>
      <c r="L113" s="5" t="str">
        <f t="shared" si="7"/>
        <v>1120007,70</v>
      </c>
      <c r="M113">
        <f t="shared" si="9"/>
        <v>10</v>
      </c>
    </row>
    <row r="114" spans="1:13" x14ac:dyDescent="0.15">
      <c r="A114" t="s">
        <v>31</v>
      </c>
      <c r="B114">
        <f t="shared" si="8"/>
        <v>4101</v>
      </c>
      <c r="C114">
        <v>4</v>
      </c>
      <c r="D114">
        <v>1</v>
      </c>
      <c r="E114">
        <v>36</v>
      </c>
      <c r="F114">
        <v>40</v>
      </c>
      <c r="G114">
        <v>0</v>
      </c>
      <c r="H114">
        <v>1340001</v>
      </c>
      <c r="I114" t="s">
        <v>32</v>
      </c>
      <c r="J114">
        <v>1</v>
      </c>
      <c r="K114" t="str">
        <f>INDEX(Sheet2!A:V,MATCH(Sheet1!C114,Sheet2!A:A,0),MATCH(I114,Sheet2!$1:$1,0))</f>
        <v>1120002,3295|1120007,28</v>
      </c>
      <c r="L114" s="5" t="str">
        <f t="shared" ref="L114:L145" si="10">L102</f>
        <v>1120007,30</v>
      </c>
      <c r="M114">
        <f t="shared" si="9"/>
        <v>100</v>
      </c>
    </row>
    <row r="115" spans="1:13" x14ac:dyDescent="0.15">
      <c r="A115" t="s">
        <v>31</v>
      </c>
      <c r="B115">
        <f t="shared" si="8"/>
        <v>4102</v>
      </c>
      <c r="C115">
        <v>4</v>
      </c>
      <c r="D115">
        <v>2</v>
      </c>
      <c r="E115">
        <v>36</v>
      </c>
      <c r="F115">
        <v>40</v>
      </c>
      <c r="G115">
        <v>0</v>
      </c>
      <c r="H115">
        <v>1340002</v>
      </c>
      <c r="I115" t="s">
        <v>34</v>
      </c>
      <c r="J115">
        <v>1</v>
      </c>
      <c r="K115" t="str">
        <f>INDEX(Sheet2!A:V,MATCH(Sheet1!C115,Sheet2!A:A,0),MATCH(I115,Sheet2!$1:$1,0))</f>
        <v>1230002,7|1120007,28</v>
      </c>
      <c r="L115" s="5" t="str">
        <f t="shared" si="10"/>
        <v>1120007,30</v>
      </c>
      <c r="M115">
        <f t="shared" si="9"/>
        <v>100</v>
      </c>
    </row>
    <row r="116" spans="1:13" x14ac:dyDescent="0.15">
      <c r="A116" t="s">
        <v>31</v>
      </c>
      <c r="B116">
        <f t="shared" si="8"/>
        <v>4103</v>
      </c>
      <c r="C116">
        <v>4</v>
      </c>
      <c r="D116">
        <v>3</v>
      </c>
      <c r="E116">
        <v>36</v>
      </c>
      <c r="F116">
        <v>40</v>
      </c>
      <c r="G116">
        <v>0</v>
      </c>
      <c r="H116">
        <v>1340003</v>
      </c>
      <c r="I116" t="s">
        <v>35</v>
      </c>
      <c r="J116">
        <v>1</v>
      </c>
      <c r="K116" t="str">
        <f>INDEX(Sheet2!A:V,MATCH(Sheet1!C116,Sheet2!A:A,0),MATCH(I116,Sheet2!$1:$1,0))</f>
        <v>2130001,18|1120007,28</v>
      </c>
      <c r="L116" s="5" t="str">
        <f t="shared" si="10"/>
        <v>1120007,30</v>
      </c>
      <c r="M116">
        <f t="shared" si="9"/>
        <v>100</v>
      </c>
    </row>
    <row r="117" spans="1:13" x14ac:dyDescent="0.15">
      <c r="A117" t="s">
        <v>31</v>
      </c>
      <c r="B117">
        <f t="shared" si="8"/>
        <v>4104</v>
      </c>
      <c r="C117">
        <v>4</v>
      </c>
      <c r="D117">
        <v>4</v>
      </c>
      <c r="E117">
        <v>36</v>
      </c>
      <c r="F117">
        <v>40</v>
      </c>
      <c r="G117">
        <v>0</v>
      </c>
      <c r="H117">
        <v>1340004</v>
      </c>
      <c r="I117" t="s">
        <v>36</v>
      </c>
      <c r="J117">
        <v>1</v>
      </c>
      <c r="K117" t="str">
        <f>INDEX(Sheet2!A:V,MATCH(Sheet1!C117,Sheet2!A:A,0),MATCH(I117,Sheet2!$1:$1,0))</f>
        <v>1120001,17576|1120007,28</v>
      </c>
      <c r="L117" s="5" t="str">
        <f t="shared" si="10"/>
        <v>1120007,30</v>
      </c>
      <c r="M117">
        <f t="shared" si="9"/>
        <v>100</v>
      </c>
    </row>
    <row r="118" spans="1:13" x14ac:dyDescent="0.15">
      <c r="A118" t="s">
        <v>31</v>
      </c>
      <c r="B118">
        <f t="shared" si="8"/>
        <v>4105</v>
      </c>
      <c r="C118">
        <v>4</v>
      </c>
      <c r="D118">
        <v>5</v>
      </c>
      <c r="E118">
        <v>36</v>
      </c>
      <c r="F118">
        <v>40</v>
      </c>
      <c r="G118">
        <v>0</v>
      </c>
      <c r="H118">
        <v>1340005</v>
      </c>
      <c r="I118" t="s">
        <v>37</v>
      </c>
      <c r="J118">
        <v>1</v>
      </c>
      <c r="K118" t="str">
        <f>INDEX(Sheet2!A:V,MATCH(Sheet1!C118,Sheet2!A:A,0),MATCH(I118,Sheet2!$1:$1,0))</f>
        <v>2110005,1|1120007,28</v>
      </c>
      <c r="L118" s="5" t="str">
        <f t="shared" si="10"/>
        <v>1120007,30</v>
      </c>
      <c r="M118">
        <f t="shared" si="9"/>
        <v>100</v>
      </c>
    </row>
    <row r="119" spans="1:13" x14ac:dyDescent="0.15">
      <c r="A119" t="s">
        <v>31</v>
      </c>
      <c r="B119">
        <f t="shared" si="8"/>
        <v>4106</v>
      </c>
      <c r="C119">
        <v>4</v>
      </c>
      <c r="D119">
        <v>6</v>
      </c>
      <c r="E119">
        <v>36</v>
      </c>
      <c r="F119">
        <v>40</v>
      </c>
      <c r="G119">
        <v>0</v>
      </c>
      <c r="H119">
        <v>1340006</v>
      </c>
      <c r="I119" t="s">
        <v>38</v>
      </c>
      <c r="J119">
        <v>1</v>
      </c>
      <c r="K119" t="str">
        <f>INDEX(Sheet2!A:V,MATCH(Sheet1!C119,Sheet2!A:A,0),MATCH(I119,Sheet2!$1:$1,0))</f>
        <v>1120002,5712|1120007,40</v>
      </c>
      <c r="L119" s="5" t="str">
        <f t="shared" si="10"/>
        <v>1120007,40</v>
      </c>
      <c r="M119">
        <f t="shared" si="9"/>
        <v>100</v>
      </c>
    </row>
    <row r="120" spans="1:13" x14ac:dyDescent="0.15">
      <c r="A120" t="s">
        <v>31</v>
      </c>
      <c r="B120">
        <f t="shared" si="8"/>
        <v>4107</v>
      </c>
      <c r="C120">
        <v>4</v>
      </c>
      <c r="D120">
        <v>7</v>
      </c>
      <c r="E120">
        <v>36</v>
      </c>
      <c r="F120">
        <v>40</v>
      </c>
      <c r="G120">
        <v>0</v>
      </c>
      <c r="H120">
        <v>1340007</v>
      </c>
      <c r="I120" t="s">
        <v>40</v>
      </c>
      <c r="J120">
        <v>1</v>
      </c>
      <c r="K120" t="str">
        <f>INDEX(Sheet2!A:V,MATCH(Sheet1!C120,Sheet2!A:A,0),MATCH(I120,Sheet2!$1:$1,0))</f>
        <v>1230002,12|1120007,40</v>
      </c>
      <c r="L120" s="5" t="str">
        <f t="shared" si="10"/>
        <v>1120007,40</v>
      </c>
      <c r="M120">
        <f t="shared" si="9"/>
        <v>100</v>
      </c>
    </row>
    <row r="121" spans="1:13" x14ac:dyDescent="0.15">
      <c r="A121" t="s">
        <v>31</v>
      </c>
      <c r="B121">
        <f t="shared" si="8"/>
        <v>4108</v>
      </c>
      <c r="C121">
        <v>4</v>
      </c>
      <c r="D121">
        <v>8</v>
      </c>
      <c r="E121">
        <v>36</v>
      </c>
      <c r="F121">
        <v>40</v>
      </c>
      <c r="G121">
        <v>0</v>
      </c>
      <c r="H121">
        <v>1340008</v>
      </c>
      <c r="I121" t="s">
        <v>41</v>
      </c>
      <c r="J121">
        <v>1</v>
      </c>
      <c r="K121" t="str">
        <f>INDEX(Sheet2!A:V,MATCH(Sheet1!C121,Sheet2!A:A,0),MATCH(I121,Sheet2!$1:$1,0))</f>
        <v>1120001,26364|1120007,40</v>
      </c>
      <c r="L121" s="5" t="str">
        <f t="shared" si="10"/>
        <v>1120007,40</v>
      </c>
      <c r="M121">
        <f t="shared" si="9"/>
        <v>100</v>
      </c>
    </row>
    <row r="122" spans="1:13" x14ac:dyDescent="0.15">
      <c r="A122" t="s">
        <v>31</v>
      </c>
      <c r="B122">
        <f t="shared" si="8"/>
        <v>4109</v>
      </c>
      <c r="C122">
        <v>4</v>
      </c>
      <c r="D122">
        <v>9</v>
      </c>
      <c r="E122">
        <v>36</v>
      </c>
      <c r="F122">
        <v>40</v>
      </c>
      <c r="G122">
        <v>0</v>
      </c>
      <c r="H122">
        <v>1340009</v>
      </c>
      <c r="I122" t="s">
        <v>42</v>
      </c>
      <c r="J122">
        <v>1</v>
      </c>
      <c r="K122" t="str">
        <f>INDEX(Sheet2!A:V,MATCH(Sheet1!C122,Sheet2!A:A,0),MATCH(I122,Sheet2!$1:$1,0))</f>
        <v>2110005,2|1120007,40</v>
      </c>
      <c r="L122" s="5" t="str">
        <f t="shared" si="10"/>
        <v>1120007,40</v>
      </c>
      <c r="M122">
        <f t="shared" si="9"/>
        <v>100</v>
      </c>
    </row>
    <row r="123" spans="1:13" x14ac:dyDescent="0.15">
      <c r="A123" t="s">
        <v>31</v>
      </c>
      <c r="B123">
        <f t="shared" si="8"/>
        <v>4110</v>
      </c>
      <c r="C123">
        <v>4</v>
      </c>
      <c r="D123">
        <v>10</v>
      </c>
      <c r="E123">
        <v>36</v>
      </c>
      <c r="F123">
        <v>40</v>
      </c>
      <c r="G123">
        <v>1</v>
      </c>
      <c r="H123">
        <v>1340010</v>
      </c>
      <c r="I123" t="s">
        <v>43</v>
      </c>
      <c r="J123">
        <v>1</v>
      </c>
      <c r="K123" t="str">
        <f>INDEX(Sheet2!A:V,MATCH(Sheet1!C123,Sheet2!A:A,0),MATCH(I123,Sheet2!$1:$1,0))</f>
        <v>2110004,2|1120007,66</v>
      </c>
      <c r="L123" s="5" t="str">
        <f t="shared" si="10"/>
        <v>1120007,70</v>
      </c>
      <c r="M123">
        <f t="shared" si="9"/>
        <v>50</v>
      </c>
    </row>
    <row r="124" spans="1:13" x14ac:dyDescent="0.15">
      <c r="A124" t="s">
        <v>31</v>
      </c>
      <c r="B124">
        <f t="shared" si="8"/>
        <v>4111</v>
      </c>
      <c r="C124">
        <v>4</v>
      </c>
      <c r="D124">
        <v>11</v>
      </c>
      <c r="E124">
        <v>36</v>
      </c>
      <c r="F124">
        <v>40</v>
      </c>
      <c r="G124">
        <v>1</v>
      </c>
      <c r="H124">
        <v>1340011</v>
      </c>
      <c r="I124" t="s">
        <v>45</v>
      </c>
      <c r="J124">
        <v>1</v>
      </c>
      <c r="K124" t="str">
        <f>INDEX(Sheet2!A:V,MATCH(Sheet1!C124,Sheet2!A:A,0),MATCH(I124,Sheet2!$1:$1,0))</f>
        <v>1120005,10|1120007,66</v>
      </c>
      <c r="L124" s="5" t="str">
        <f t="shared" si="10"/>
        <v>1120007,70</v>
      </c>
      <c r="M124">
        <f t="shared" si="9"/>
        <v>50</v>
      </c>
    </row>
    <row r="125" spans="1:13" x14ac:dyDescent="0.15">
      <c r="A125" t="s">
        <v>31</v>
      </c>
      <c r="B125">
        <f t="shared" si="8"/>
        <v>4112</v>
      </c>
      <c r="C125">
        <v>4</v>
      </c>
      <c r="D125">
        <v>12</v>
      </c>
      <c r="E125">
        <v>36</v>
      </c>
      <c r="F125">
        <v>40</v>
      </c>
      <c r="G125">
        <v>1</v>
      </c>
      <c r="H125">
        <v>1340012</v>
      </c>
      <c r="I125" t="s">
        <v>46</v>
      </c>
      <c r="J125">
        <v>1</v>
      </c>
      <c r="K125" t="str">
        <f>INDEX(Sheet2!A:V,MATCH(Sheet1!C125,Sheet2!A:A,0),MATCH(I125,Sheet2!$1:$1,0))</f>
        <v>1120005,10|1120007,66</v>
      </c>
      <c r="L125" s="5" t="str">
        <f t="shared" si="10"/>
        <v>1120007,70</v>
      </c>
      <c r="M125">
        <f t="shared" si="9"/>
        <v>50</v>
      </c>
    </row>
    <row r="126" spans="1:13" x14ac:dyDescent="0.15">
      <c r="A126" t="s">
        <v>31</v>
      </c>
      <c r="B126">
        <f t="shared" si="8"/>
        <v>4201</v>
      </c>
      <c r="C126">
        <v>4</v>
      </c>
      <c r="D126">
        <v>1</v>
      </c>
      <c r="E126">
        <v>36</v>
      </c>
      <c r="F126">
        <v>40</v>
      </c>
      <c r="G126">
        <v>0</v>
      </c>
      <c r="H126">
        <v>1340001</v>
      </c>
      <c r="I126" t="s">
        <v>32</v>
      </c>
      <c r="J126">
        <v>2</v>
      </c>
      <c r="K126" t="str">
        <f>INDEX(Sheet2!A:V,MATCH(Sheet1!C126,Sheet2!A:A,0),MATCH(I126,Sheet2!$1:$1,0))</f>
        <v>1120002,3295|1120007,28</v>
      </c>
      <c r="L126" s="5" t="str">
        <f t="shared" si="10"/>
        <v>1120007,30</v>
      </c>
      <c r="M126">
        <f t="shared" si="9"/>
        <v>80</v>
      </c>
    </row>
    <row r="127" spans="1:13" x14ac:dyDescent="0.15">
      <c r="A127" t="s">
        <v>31</v>
      </c>
      <c r="B127">
        <f t="shared" si="8"/>
        <v>4202</v>
      </c>
      <c r="C127">
        <v>4</v>
      </c>
      <c r="D127">
        <v>2</v>
      </c>
      <c r="E127">
        <v>36</v>
      </c>
      <c r="F127">
        <v>40</v>
      </c>
      <c r="G127">
        <v>0</v>
      </c>
      <c r="H127">
        <v>1340002</v>
      </c>
      <c r="I127" t="s">
        <v>34</v>
      </c>
      <c r="J127">
        <v>2</v>
      </c>
      <c r="K127" t="str">
        <f>INDEX(Sheet2!A:V,MATCH(Sheet1!C127,Sheet2!A:A,0),MATCH(I127,Sheet2!$1:$1,0))</f>
        <v>1230002,7|1120007,28</v>
      </c>
      <c r="L127" s="5" t="str">
        <f t="shared" si="10"/>
        <v>1120007,30</v>
      </c>
      <c r="M127">
        <f t="shared" si="9"/>
        <v>80</v>
      </c>
    </row>
    <row r="128" spans="1:13" x14ac:dyDescent="0.15">
      <c r="A128" t="s">
        <v>31</v>
      </c>
      <c r="B128">
        <f t="shared" si="8"/>
        <v>4203</v>
      </c>
      <c r="C128">
        <v>4</v>
      </c>
      <c r="D128">
        <v>3</v>
      </c>
      <c r="E128">
        <v>36</v>
      </c>
      <c r="F128">
        <v>40</v>
      </c>
      <c r="G128">
        <v>0</v>
      </c>
      <c r="H128">
        <v>1340003</v>
      </c>
      <c r="I128" t="s">
        <v>35</v>
      </c>
      <c r="J128">
        <v>2</v>
      </c>
      <c r="K128" t="str">
        <f>INDEX(Sheet2!A:V,MATCH(Sheet1!C128,Sheet2!A:A,0),MATCH(I128,Sheet2!$1:$1,0))</f>
        <v>2130001,18|1120007,28</v>
      </c>
      <c r="L128" s="5" t="str">
        <f t="shared" si="10"/>
        <v>1120007,30</v>
      </c>
      <c r="M128">
        <f t="shared" si="9"/>
        <v>80</v>
      </c>
    </row>
    <row r="129" spans="1:13" x14ac:dyDescent="0.15">
      <c r="A129" t="s">
        <v>31</v>
      </c>
      <c r="B129">
        <f t="shared" si="8"/>
        <v>4204</v>
      </c>
      <c r="C129">
        <v>4</v>
      </c>
      <c r="D129">
        <v>4</v>
      </c>
      <c r="E129">
        <v>36</v>
      </c>
      <c r="F129">
        <v>40</v>
      </c>
      <c r="G129">
        <v>0</v>
      </c>
      <c r="H129">
        <v>1340004</v>
      </c>
      <c r="I129" t="s">
        <v>36</v>
      </c>
      <c r="J129">
        <v>2</v>
      </c>
      <c r="K129" t="str">
        <f>INDEX(Sheet2!A:V,MATCH(Sheet1!C129,Sheet2!A:A,0),MATCH(I129,Sheet2!$1:$1,0))</f>
        <v>1120001,17576|1120007,28</v>
      </c>
      <c r="L129" s="5" t="str">
        <f t="shared" si="10"/>
        <v>1120007,30</v>
      </c>
      <c r="M129">
        <f t="shared" si="9"/>
        <v>80</v>
      </c>
    </row>
    <row r="130" spans="1:13" x14ac:dyDescent="0.15">
      <c r="A130" t="s">
        <v>31</v>
      </c>
      <c r="B130">
        <f t="shared" si="8"/>
        <v>4205</v>
      </c>
      <c r="C130">
        <v>4</v>
      </c>
      <c r="D130">
        <v>5</v>
      </c>
      <c r="E130">
        <v>36</v>
      </c>
      <c r="F130">
        <v>40</v>
      </c>
      <c r="G130">
        <v>0</v>
      </c>
      <c r="H130">
        <v>1340005</v>
      </c>
      <c r="I130" t="s">
        <v>37</v>
      </c>
      <c r="J130">
        <v>2</v>
      </c>
      <c r="K130" t="str">
        <f>INDEX(Sheet2!A:V,MATCH(Sheet1!C130,Sheet2!A:A,0),MATCH(I130,Sheet2!$1:$1,0))</f>
        <v>2110005,1|1120007,28</v>
      </c>
      <c r="L130" s="5" t="str">
        <f t="shared" si="10"/>
        <v>1120007,30</v>
      </c>
      <c r="M130">
        <f t="shared" si="9"/>
        <v>80</v>
      </c>
    </row>
    <row r="131" spans="1:13" x14ac:dyDescent="0.15">
      <c r="A131" t="s">
        <v>31</v>
      </c>
      <c r="B131">
        <f t="shared" si="8"/>
        <v>4206</v>
      </c>
      <c r="C131">
        <v>4</v>
      </c>
      <c r="D131">
        <v>6</v>
      </c>
      <c r="E131">
        <v>36</v>
      </c>
      <c r="F131">
        <v>40</v>
      </c>
      <c r="G131">
        <v>0</v>
      </c>
      <c r="H131">
        <v>1340006</v>
      </c>
      <c r="I131" t="s">
        <v>38</v>
      </c>
      <c r="J131">
        <v>2</v>
      </c>
      <c r="K131" t="str">
        <f>INDEX(Sheet2!A:V,MATCH(Sheet1!C131,Sheet2!A:A,0),MATCH(I131,Sheet2!$1:$1,0))</f>
        <v>1120002,5712|1120007,40</v>
      </c>
      <c r="L131" s="5" t="str">
        <f t="shared" si="10"/>
        <v>1120007,40</v>
      </c>
      <c r="M131">
        <f t="shared" si="9"/>
        <v>80</v>
      </c>
    </row>
    <row r="132" spans="1:13" x14ac:dyDescent="0.15">
      <c r="A132" t="s">
        <v>31</v>
      </c>
      <c r="B132">
        <f t="shared" si="8"/>
        <v>4207</v>
      </c>
      <c r="C132">
        <v>4</v>
      </c>
      <c r="D132">
        <v>7</v>
      </c>
      <c r="E132">
        <v>36</v>
      </c>
      <c r="F132">
        <v>40</v>
      </c>
      <c r="G132">
        <v>0</v>
      </c>
      <c r="H132">
        <v>1340007</v>
      </c>
      <c r="I132" t="s">
        <v>40</v>
      </c>
      <c r="J132">
        <v>2</v>
      </c>
      <c r="K132" t="str">
        <f>INDEX(Sheet2!A:V,MATCH(Sheet1!C132,Sheet2!A:A,0),MATCH(I132,Sheet2!$1:$1,0))</f>
        <v>1230002,12|1120007,40</v>
      </c>
      <c r="L132" s="5" t="str">
        <f t="shared" si="10"/>
        <v>1120007,40</v>
      </c>
      <c r="M132">
        <f t="shared" si="9"/>
        <v>80</v>
      </c>
    </row>
    <row r="133" spans="1:13" x14ac:dyDescent="0.15">
      <c r="A133" t="s">
        <v>31</v>
      </c>
      <c r="B133">
        <f t="shared" si="8"/>
        <v>4208</v>
      </c>
      <c r="C133">
        <v>4</v>
      </c>
      <c r="D133">
        <v>8</v>
      </c>
      <c r="E133">
        <v>36</v>
      </c>
      <c r="F133">
        <v>40</v>
      </c>
      <c r="G133">
        <v>0</v>
      </c>
      <c r="H133">
        <v>1340008</v>
      </c>
      <c r="I133" t="s">
        <v>41</v>
      </c>
      <c r="J133">
        <v>2</v>
      </c>
      <c r="K133" t="str">
        <f>INDEX(Sheet2!A:V,MATCH(Sheet1!C133,Sheet2!A:A,0),MATCH(I133,Sheet2!$1:$1,0))</f>
        <v>1120001,26364|1120007,40</v>
      </c>
      <c r="L133" s="5" t="str">
        <f t="shared" si="10"/>
        <v>1120007,40</v>
      </c>
      <c r="M133">
        <f t="shared" si="9"/>
        <v>80</v>
      </c>
    </row>
    <row r="134" spans="1:13" x14ac:dyDescent="0.15">
      <c r="A134" t="s">
        <v>31</v>
      </c>
      <c r="B134">
        <f t="shared" ref="B134:B165" si="11">1000*C134+J134*100+D134</f>
        <v>4209</v>
      </c>
      <c r="C134">
        <v>4</v>
      </c>
      <c r="D134">
        <v>9</v>
      </c>
      <c r="E134">
        <v>36</v>
      </c>
      <c r="F134">
        <v>40</v>
      </c>
      <c r="G134">
        <v>0</v>
      </c>
      <c r="H134">
        <v>1340009</v>
      </c>
      <c r="I134" t="s">
        <v>42</v>
      </c>
      <c r="J134">
        <v>2</v>
      </c>
      <c r="K134" t="str">
        <f>INDEX(Sheet2!A:V,MATCH(Sheet1!C134,Sheet2!A:A,0),MATCH(I134,Sheet2!$1:$1,0))</f>
        <v>2110005,2|1120007,40</v>
      </c>
      <c r="L134" s="5" t="str">
        <f t="shared" si="10"/>
        <v>1120007,40</v>
      </c>
      <c r="M134">
        <f t="shared" si="9"/>
        <v>80</v>
      </c>
    </row>
    <row r="135" spans="1:13" x14ac:dyDescent="0.15">
      <c r="A135" t="s">
        <v>31</v>
      </c>
      <c r="B135">
        <f t="shared" si="11"/>
        <v>4210</v>
      </c>
      <c r="C135">
        <v>4</v>
      </c>
      <c r="D135">
        <v>10</v>
      </c>
      <c r="E135">
        <v>36</v>
      </c>
      <c r="F135">
        <v>40</v>
      </c>
      <c r="G135">
        <v>1</v>
      </c>
      <c r="H135">
        <v>1340010</v>
      </c>
      <c r="I135" t="s">
        <v>43</v>
      </c>
      <c r="J135">
        <v>2</v>
      </c>
      <c r="K135" t="str">
        <f>INDEX(Sheet2!A:V,MATCH(Sheet1!C135,Sheet2!A:A,0),MATCH(I135,Sheet2!$1:$1,0))</f>
        <v>2110004,2|1120007,66</v>
      </c>
      <c r="L135" s="5" t="str">
        <f t="shared" si="10"/>
        <v>1120007,70</v>
      </c>
      <c r="M135">
        <f t="shared" si="9"/>
        <v>25</v>
      </c>
    </row>
    <row r="136" spans="1:13" x14ac:dyDescent="0.15">
      <c r="A136" t="s">
        <v>31</v>
      </c>
      <c r="B136">
        <f t="shared" si="11"/>
        <v>4211</v>
      </c>
      <c r="C136">
        <v>4</v>
      </c>
      <c r="D136">
        <v>11</v>
      </c>
      <c r="E136">
        <v>36</v>
      </c>
      <c r="F136">
        <v>40</v>
      </c>
      <c r="G136">
        <v>1</v>
      </c>
      <c r="H136">
        <v>1340011</v>
      </c>
      <c r="I136" t="s">
        <v>45</v>
      </c>
      <c r="J136">
        <v>2</v>
      </c>
      <c r="K136" t="str">
        <f>INDEX(Sheet2!A:V,MATCH(Sheet1!C136,Sheet2!A:A,0),MATCH(I136,Sheet2!$1:$1,0))</f>
        <v>1120005,10|1120007,66</v>
      </c>
      <c r="L136" s="5" t="str">
        <f t="shared" si="10"/>
        <v>1120007,70</v>
      </c>
      <c r="M136">
        <f t="shared" si="9"/>
        <v>25</v>
      </c>
    </row>
    <row r="137" spans="1:13" x14ac:dyDescent="0.15">
      <c r="A137" t="s">
        <v>31</v>
      </c>
      <c r="B137">
        <f t="shared" si="11"/>
        <v>4212</v>
      </c>
      <c r="C137">
        <v>4</v>
      </c>
      <c r="D137">
        <v>12</v>
      </c>
      <c r="E137">
        <v>36</v>
      </c>
      <c r="F137">
        <v>40</v>
      </c>
      <c r="G137">
        <v>1</v>
      </c>
      <c r="H137">
        <v>1340012</v>
      </c>
      <c r="I137" t="s">
        <v>46</v>
      </c>
      <c r="J137">
        <v>2</v>
      </c>
      <c r="K137" t="str">
        <f>INDEX(Sheet2!A:V,MATCH(Sheet1!C137,Sheet2!A:A,0),MATCH(I137,Sheet2!$1:$1,0))</f>
        <v>1120005,10|1120007,66</v>
      </c>
      <c r="L137" s="5" t="str">
        <f t="shared" si="10"/>
        <v>1120007,70</v>
      </c>
      <c r="M137">
        <f t="shared" si="9"/>
        <v>25</v>
      </c>
    </row>
    <row r="138" spans="1:13" x14ac:dyDescent="0.15">
      <c r="A138" t="s">
        <v>31</v>
      </c>
      <c r="B138">
        <f t="shared" si="11"/>
        <v>4301</v>
      </c>
      <c r="C138">
        <v>4</v>
      </c>
      <c r="D138">
        <v>1</v>
      </c>
      <c r="E138">
        <v>36</v>
      </c>
      <c r="F138">
        <v>40</v>
      </c>
      <c r="G138">
        <v>0</v>
      </c>
      <c r="H138">
        <v>1340001</v>
      </c>
      <c r="I138" t="s">
        <v>32</v>
      </c>
      <c r="J138">
        <v>3</v>
      </c>
      <c r="K138" t="str">
        <f>INDEX(Sheet2!A:V,MATCH(Sheet1!C138,Sheet2!A:A,0),MATCH(I138,Sheet2!$1:$1,0))</f>
        <v>1120002,3295|1120007,28</v>
      </c>
      <c r="L138" s="5" t="str">
        <f t="shared" si="10"/>
        <v>1120007,30</v>
      </c>
      <c r="M138">
        <f t="shared" ref="M138:M169" si="12">M102</f>
        <v>60</v>
      </c>
    </row>
    <row r="139" spans="1:13" x14ac:dyDescent="0.15">
      <c r="A139" t="s">
        <v>31</v>
      </c>
      <c r="B139">
        <f t="shared" si="11"/>
        <v>4302</v>
      </c>
      <c r="C139">
        <v>4</v>
      </c>
      <c r="D139">
        <v>2</v>
      </c>
      <c r="E139">
        <v>36</v>
      </c>
      <c r="F139">
        <v>40</v>
      </c>
      <c r="G139">
        <v>0</v>
      </c>
      <c r="H139">
        <v>1340002</v>
      </c>
      <c r="I139" t="s">
        <v>34</v>
      </c>
      <c r="J139">
        <v>3</v>
      </c>
      <c r="K139" t="str">
        <f>INDEX(Sheet2!A:V,MATCH(Sheet1!C139,Sheet2!A:A,0),MATCH(I139,Sheet2!$1:$1,0))</f>
        <v>1230002,7|1120007,28</v>
      </c>
      <c r="L139" s="5" t="str">
        <f t="shared" si="10"/>
        <v>1120007,30</v>
      </c>
      <c r="M139">
        <f t="shared" si="12"/>
        <v>60</v>
      </c>
    </row>
    <row r="140" spans="1:13" x14ac:dyDescent="0.15">
      <c r="A140" t="s">
        <v>31</v>
      </c>
      <c r="B140">
        <f t="shared" si="11"/>
        <v>4303</v>
      </c>
      <c r="C140">
        <v>4</v>
      </c>
      <c r="D140">
        <v>3</v>
      </c>
      <c r="E140">
        <v>36</v>
      </c>
      <c r="F140">
        <v>40</v>
      </c>
      <c r="G140">
        <v>0</v>
      </c>
      <c r="H140">
        <v>1340003</v>
      </c>
      <c r="I140" t="s">
        <v>35</v>
      </c>
      <c r="J140">
        <v>3</v>
      </c>
      <c r="K140" t="str">
        <f>INDEX(Sheet2!A:V,MATCH(Sheet1!C140,Sheet2!A:A,0),MATCH(I140,Sheet2!$1:$1,0))</f>
        <v>2130001,18|1120007,28</v>
      </c>
      <c r="L140" s="5" t="str">
        <f t="shared" si="10"/>
        <v>1120007,30</v>
      </c>
      <c r="M140">
        <f t="shared" si="12"/>
        <v>60</v>
      </c>
    </row>
    <row r="141" spans="1:13" x14ac:dyDescent="0.15">
      <c r="A141" t="s">
        <v>31</v>
      </c>
      <c r="B141">
        <f t="shared" si="11"/>
        <v>4304</v>
      </c>
      <c r="C141">
        <v>4</v>
      </c>
      <c r="D141">
        <v>4</v>
      </c>
      <c r="E141">
        <v>36</v>
      </c>
      <c r="F141">
        <v>40</v>
      </c>
      <c r="G141">
        <v>0</v>
      </c>
      <c r="H141">
        <v>1340004</v>
      </c>
      <c r="I141" t="s">
        <v>36</v>
      </c>
      <c r="J141">
        <v>3</v>
      </c>
      <c r="K141" t="str">
        <f>INDEX(Sheet2!A:V,MATCH(Sheet1!C141,Sheet2!A:A,0),MATCH(I141,Sheet2!$1:$1,0))</f>
        <v>1120001,17576|1120007,28</v>
      </c>
      <c r="L141" s="5" t="str">
        <f t="shared" si="10"/>
        <v>1120007,30</v>
      </c>
      <c r="M141">
        <f t="shared" si="12"/>
        <v>60</v>
      </c>
    </row>
    <row r="142" spans="1:13" x14ac:dyDescent="0.15">
      <c r="A142" t="s">
        <v>31</v>
      </c>
      <c r="B142">
        <f t="shared" si="11"/>
        <v>4305</v>
      </c>
      <c r="C142">
        <v>4</v>
      </c>
      <c r="D142">
        <v>5</v>
      </c>
      <c r="E142">
        <v>36</v>
      </c>
      <c r="F142">
        <v>40</v>
      </c>
      <c r="G142">
        <v>0</v>
      </c>
      <c r="H142">
        <v>1340005</v>
      </c>
      <c r="I142" t="s">
        <v>37</v>
      </c>
      <c r="J142">
        <v>3</v>
      </c>
      <c r="K142" t="str">
        <f>INDEX(Sheet2!A:V,MATCH(Sheet1!C142,Sheet2!A:A,0),MATCH(I142,Sheet2!$1:$1,0))</f>
        <v>2110005,1|1120007,28</v>
      </c>
      <c r="L142" s="5" t="str">
        <f t="shared" si="10"/>
        <v>1120007,30</v>
      </c>
      <c r="M142">
        <f t="shared" si="12"/>
        <v>60</v>
      </c>
    </row>
    <row r="143" spans="1:13" x14ac:dyDescent="0.15">
      <c r="A143" t="s">
        <v>31</v>
      </c>
      <c r="B143">
        <f t="shared" si="11"/>
        <v>4306</v>
      </c>
      <c r="C143">
        <v>4</v>
      </c>
      <c r="D143">
        <v>6</v>
      </c>
      <c r="E143">
        <v>36</v>
      </c>
      <c r="F143">
        <v>40</v>
      </c>
      <c r="G143">
        <v>0</v>
      </c>
      <c r="H143">
        <v>1340006</v>
      </c>
      <c r="I143" t="s">
        <v>38</v>
      </c>
      <c r="J143">
        <v>3</v>
      </c>
      <c r="K143" t="str">
        <f>INDEX(Sheet2!A:V,MATCH(Sheet1!C143,Sheet2!A:A,0),MATCH(I143,Sheet2!$1:$1,0))</f>
        <v>1120002,5712|1120007,40</v>
      </c>
      <c r="L143" s="5" t="str">
        <f t="shared" si="10"/>
        <v>1120007,40</v>
      </c>
      <c r="M143">
        <f t="shared" si="12"/>
        <v>60</v>
      </c>
    </row>
    <row r="144" spans="1:13" x14ac:dyDescent="0.15">
      <c r="A144" t="s">
        <v>31</v>
      </c>
      <c r="B144">
        <f t="shared" si="11"/>
        <v>4307</v>
      </c>
      <c r="C144">
        <v>4</v>
      </c>
      <c r="D144">
        <v>7</v>
      </c>
      <c r="E144">
        <v>36</v>
      </c>
      <c r="F144">
        <v>40</v>
      </c>
      <c r="G144">
        <v>0</v>
      </c>
      <c r="H144">
        <v>1340007</v>
      </c>
      <c r="I144" t="s">
        <v>40</v>
      </c>
      <c r="J144">
        <v>3</v>
      </c>
      <c r="K144" t="str">
        <f>INDEX(Sheet2!A:V,MATCH(Sheet1!C144,Sheet2!A:A,0),MATCH(I144,Sheet2!$1:$1,0))</f>
        <v>1230002,12|1120007,40</v>
      </c>
      <c r="L144" s="5" t="str">
        <f t="shared" si="10"/>
        <v>1120007,40</v>
      </c>
      <c r="M144">
        <f t="shared" si="12"/>
        <v>60</v>
      </c>
    </row>
    <row r="145" spans="1:13" x14ac:dyDescent="0.15">
      <c r="A145" t="s">
        <v>31</v>
      </c>
      <c r="B145">
        <f t="shared" si="11"/>
        <v>4308</v>
      </c>
      <c r="C145">
        <v>4</v>
      </c>
      <c r="D145">
        <v>8</v>
      </c>
      <c r="E145">
        <v>36</v>
      </c>
      <c r="F145">
        <v>40</v>
      </c>
      <c r="G145">
        <v>0</v>
      </c>
      <c r="H145">
        <v>1340008</v>
      </c>
      <c r="I145" t="s">
        <v>41</v>
      </c>
      <c r="J145">
        <v>3</v>
      </c>
      <c r="K145" t="str">
        <f>INDEX(Sheet2!A:V,MATCH(Sheet1!C145,Sheet2!A:A,0),MATCH(I145,Sheet2!$1:$1,0))</f>
        <v>1120001,26364|1120007,40</v>
      </c>
      <c r="L145" s="5" t="str">
        <f t="shared" si="10"/>
        <v>1120007,40</v>
      </c>
      <c r="M145">
        <f t="shared" si="12"/>
        <v>60</v>
      </c>
    </row>
    <row r="146" spans="1:13" x14ac:dyDescent="0.15">
      <c r="A146" t="s">
        <v>31</v>
      </c>
      <c r="B146">
        <f t="shared" si="11"/>
        <v>4309</v>
      </c>
      <c r="C146">
        <v>4</v>
      </c>
      <c r="D146">
        <v>9</v>
      </c>
      <c r="E146">
        <v>36</v>
      </c>
      <c r="F146">
        <v>40</v>
      </c>
      <c r="G146">
        <v>0</v>
      </c>
      <c r="H146">
        <v>1340009</v>
      </c>
      <c r="I146" t="s">
        <v>42</v>
      </c>
      <c r="J146">
        <v>3</v>
      </c>
      <c r="K146" t="str">
        <f>INDEX(Sheet2!A:V,MATCH(Sheet1!C146,Sheet2!A:A,0),MATCH(I146,Sheet2!$1:$1,0))</f>
        <v>2110005,2|1120007,40</v>
      </c>
      <c r="L146" s="5" t="str">
        <f t="shared" ref="L146:L177" si="13">L134</f>
        <v>1120007,40</v>
      </c>
      <c r="M146">
        <f t="shared" si="12"/>
        <v>60</v>
      </c>
    </row>
    <row r="147" spans="1:13" x14ac:dyDescent="0.15">
      <c r="A147" t="s">
        <v>31</v>
      </c>
      <c r="B147">
        <f t="shared" si="11"/>
        <v>4310</v>
      </c>
      <c r="C147">
        <v>4</v>
      </c>
      <c r="D147">
        <v>10</v>
      </c>
      <c r="E147">
        <v>36</v>
      </c>
      <c r="F147">
        <v>40</v>
      </c>
      <c r="G147">
        <v>1</v>
      </c>
      <c r="H147">
        <v>1340010</v>
      </c>
      <c r="I147" t="s">
        <v>43</v>
      </c>
      <c r="J147">
        <v>3</v>
      </c>
      <c r="K147" t="str">
        <f>INDEX(Sheet2!A:V,MATCH(Sheet1!C147,Sheet2!A:A,0),MATCH(I147,Sheet2!$1:$1,0))</f>
        <v>2110004,2|1120007,66</v>
      </c>
      <c r="L147" s="5" t="str">
        <f t="shared" si="13"/>
        <v>1120007,70</v>
      </c>
      <c r="M147">
        <f t="shared" si="12"/>
        <v>10</v>
      </c>
    </row>
    <row r="148" spans="1:13" x14ac:dyDescent="0.15">
      <c r="A148" t="s">
        <v>31</v>
      </c>
      <c r="B148">
        <f t="shared" si="11"/>
        <v>4311</v>
      </c>
      <c r="C148">
        <v>4</v>
      </c>
      <c r="D148">
        <v>11</v>
      </c>
      <c r="E148">
        <v>36</v>
      </c>
      <c r="F148">
        <v>40</v>
      </c>
      <c r="G148">
        <v>1</v>
      </c>
      <c r="H148">
        <v>1340011</v>
      </c>
      <c r="I148" t="s">
        <v>45</v>
      </c>
      <c r="J148">
        <v>3</v>
      </c>
      <c r="K148" t="str">
        <f>INDEX(Sheet2!A:V,MATCH(Sheet1!C148,Sheet2!A:A,0),MATCH(I148,Sheet2!$1:$1,0))</f>
        <v>1120005,10|1120007,66</v>
      </c>
      <c r="L148" s="5" t="str">
        <f t="shared" si="13"/>
        <v>1120007,70</v>
      </c>
      <c r="M148">
        <f t="shared" si="12"/>
        <v>10</v>
      </c>
    </row>
    <row r="149" spans="1:13" x14ac:dyDescent="0.15">
      <c r="A149" t="s">
        <v>31</v>
      </c>
      <c r="B149">
        <f t="shared" si="11"/>
        <v>4312</v>
      </c>
      <c r="C149">
        <v>4</v>
      </c>
      <c r="D149">
        <v>12</v>
      </c>
      <c r="E149">
        <v>36</v>
      </c>
      <c r="F149">
        <v>40</v>
      </c>
      <c r="G149">
        <v>1</v>
      </c>
      <c r="H149">
        <v>1340012</v>
      </c>
      <c r="I149" t="s">
        <v>46</v>
      </c>
      <c r="J149">
        <v>3</v>
      </c>
      <c r="K149" t="str">
        <f>INDEX(Sheet2!A:V,MATCH(Sheet1!C149,Sheet2!A:A,0),MATCH(I149,Sheet2!$1:$1,0))</f>
        <v>1120005,10|1120007,66</v>
      </c>
      <c r="L149" s="5" t="str">
        <f t="shared" si="13"/>
        <v>1120007,70</v>
      </c>
      <c r="M149">
        <f t="shared" si="12"/>
        <v>10</v>
      </c>
    </row>
    <row r="150" spans="1:13" x14ac:dyDescent="0.15">
      <c r="A150" t="s">
        <v>31</v>
      </c>
      <c r="B150">
        <f t="shared" si="11"/>
        <v>5101</v>
      </c>
      <c r="C150">
        <v>5</v>
      </c>
      <c r="D150">
        <v>1</v>
      </c>
      <c r="E150">
        <v>41</v>
      </c>
      <c r="F150">
        <v>80</v>
      </c>
      <c r="G150">
        <v>0</v>
      </c>
      <c r="H150">
        <v>1340001</v>
      </c>
      <c r="I150" t="s">
        <v>32</v>
      </c>
      <c r="J150">
        <v>1</v>
      </c>
      <c r="K150" t="str">
        <f>INDEX(Sheet2!A:V,MATCH(Sheet1!C150,Sheet2!A:A,0),MATCH(I150,Sheet2!$1:$1,0))</f>
        <v>1120002,4283|1120007,28</v>
      </c>
      <c r="L150" s="5" t="str">
        <f t="shared" si="13"/>
        <v>1120007,30</v>
      </c>
      <c r="M150">
        <f t="shared" si="12"/>
        <v>100</v>
      </c>
    </row>
    <row r="151" spans="1:13" x14ac:dyDescent="0.15">
      <c r="A151" t="s">
        <v>31</v>
      </c>
      <c r="B151">
        <f t="shared" si="11"/>
        <v>5102</v>
      </c>
      <c r="C151">
        <v>5</v>
      </c>
      <c r="D151">
        <v>2</v>
      </c>
      <c r="E151">
        <v>41</v>
      </c>
      <c r="F151">
        <v>80</v>
      </c>
      <c r="G151">
        <v>0</v>
      </c>
      <c r="H151">
        <v>1340002</v>
      </c>
      <c r="I151" t="s">
        <v>34</v>
      </c>
      <c r="J151">
        <v>1</v>
      </c>
      <c r="K151" t="str">
        <f>INDEX(Sheet2!A:V,MATCH(Sheet1!C151,Sheet2!A:A,0),MATCH(I151,Sheet2!$1:$1,0))</f>
        <v>1230002,9|1120007,28</v>
      </c>
      <c r="L151" s="5" t="str">
        <f t="shared" si="13"/>
        <v>1120007,30</v>
      </c>
      <c r="M151">
        <f t="shared" si="12"/>
        <v>100</v>
      </c>
    </row>
    <row r="152" spans="1:13" x14ac:dyDescent="0.15">
      <c r="A152" t="s">
        <v>31</v>
      </c>
      <c r="B152">
        <f t="shared" si="11"/>
        <v>5103</v>
      </c>
      <c r="C152">
        <v>5</v>
      </c>
      <c r="D152">
        <v>3</v>
      </c>
      <c r="E152">
        <v>41</v>
      </c>
      <c r="F152">
        <v>80</v>
      </c>
      <c r="G152">
        <v>0</v>
      </c>
      <c r="H152">
        <v>1340003</v>
      </c>
      <c r="I152" t="s">
        <v>35</v>
      </c>
      <c r="J152">
        <v>1</v>
      </c>
      <c r="K152" t="str">
        <f>INDEX(Sheet2!A:V,MATCH(Sheet1!C152,Sheet2!A:A,0),MATCH(I152,Sheet2!$1:$1,0))</f>
        <v>2130001,19|1120007,28</v>
      </c>
      <c r="L152" s="5" t="str">
        <f t="shared" si="13"/>
        <v>1120007,30</v>
      </c>
      <c r="M152">
        <f t="shared" si="12"/>
        <v>100</v>
      </c>
    </row>
    <row r="153" spans="1:13" x14ac:dyDescent="0.15">
      <c r="A153" t="s">
        <v>31</v>
      </c>
      <c r="B153">
        <f t="shared" si="11"/>
        <v>5104</v>
      </c>
      <c r="C153">
        <v>5</v>
      </c>
      <c r="D153">
        <v>4</v>
      </c>
      <c r="E153">
        <v>41</v>
      </c>
      <c r="F153">
        <v>80</v>
      </c>
      <c r="G153">
        <v>0</v>
      </c>
      <c r="H153">
        <v>1340004</v>
      </c>
      <c r="I153" t="s">
        <v>36</v>
      </c>
      <c r="J153">
        <v>1</v>
      </c>
      <c r="K153" t="str">
        <f>INDEX(Sheet2!A:V,MATCH(Sheet1!C153,Sheet2!A:A,0),MATCH(I153,Sheet2!$1:$1,0))</f>
        <v>1120001,22848|1120007,28</v>
      </c>
      <c r="L153" s="5" t="str">
        <f t="shared" si="13"/>
        <v>1120007,30</v>
      </c>
      <c r="M153">
        <f t="shared" si="12"/>
        <v>100</v>
      </c>
    </row>
    <row r="154" spans="1:13" x14ac:dyDescent="0.15">
      <c r="A154" t="s">
        <v>31</v>
      </c>
      <c r="B154">
        <f t="shared" si="11"/>
        <v>5105</v>
      </c>
      <c r="C154">
        <v>5</v>
      </c>
      <c r="D154">
        <v>5</v>
      </c>
      <c r="E154">
        <v>41</v>
      </c>
      <c r="F154">
        <v>80</v>
      </c>
      <c r="G154">
        <v>0</v>
      </c>
      <c r="H154">
        <v>1340005</v>
      </c>
      <c r="I154" t="s">
        <v>37</v>
      </c>
      <c r="J154">
        <v>1</v>
      </c>
      <c r="K154" t="str">
        <f>INDEX(Sheet2!A:V,MATCH(Sheet1!C154,Sheet2!A:A,0),MATCH(I154,Sheet2!$1:$1,0))</f>
        <v>2110005,1|1120007,28</v>
      </c>
      <c r="L154" s="5" t="str">
        <f t="shared" si="13"/>
        <v>1120007,30</v>
      </c>
      <c r="M154">
        <f t="shared" si="12"/>
        <v>100</v>
      </c>
    </row>
    <row r="155" spans="1:13" x14ac:dyDescent="0.15">
      <c r="A155" t="s">
        <v>31</v>
      </c>
      <c r="B155">
        <f t="shared" si="11"/>
        <v>5106</v>
      </c>
      <c r="C155">
        <v>5</v>
      </c>
      <c r="D155">
        <v>6</v>
      </c>
      <c r="E155">
        <v>41</v>
      </c>
      <c r="F155">
        <v>80</v>
      </c>
      <c r="G155">
        <v>0</v>
      </c>
      <c r="H155">
        <v>1340006</v>
      </c>
      <c r="I155" t="s">
        <v>38</v>
      </c>
      <c r="J155">
        <v>1</v>
      </c>
      <c r="K155" t="str">
        <f>INDEX(Sheet2!A:V,MATCH(Sheet1!C155,Sheet2!A:A,0),MATCH(I155,Sheet2!$1:$1,0))</f>
        <v>1120002,7425|1120007,40</v>
      </c>
      <c r="L155" s="5" t="str">
        <f t="shared" si="13"/>
        <v>1120007,40</v>
      </c>
      <c r="M155">
        <f t="shared" si="12"/>
        <v>100</v>
      </c>
    </row>
    <row r="156" spans="1:13" x14ac:dyDescent="0.15">
      <c r="A156" t="s">
        <v>31</v>
      </c>
      <c r="B156">
        <f t="shared" si="11"/>
        <v>5107</v>
      </c>
      <c r="C156">
        <v>5</v>
      </c>
      <c r="D156">
        <v>7</v>
      </c>
      <c r="E156">
        <v>41</v>
      </c>
      <c r="F156">
        <v>80</v>
      </c>
      <c r="G156">
        <v>0</v>
      </c>
      <c r="H156">
        <v>1340007</v>
      </c>
      <c r="I156" t="s">
        <v>40</v>
      </c>
      <c r="J156">
        <v>1</v>
      </c>
      <c r="K156" t="str">
        <f>INDEX(Sheet2!A:V,MATCH(Sheet1!C156,Sheet2!A:A,0),MATCH(I156,Sheet2!$1:$1,0))</f>
        <v>1230002,16|1120007,40</v>
      </c>
      <c r="L156" s="5" t="str">
        <f t="shared" si="13"/>
        <v>1120007,40</v>
      </c>
      <c r="M156">
        <f t="shared" si="12"/>
        <v>100</v>
      </c>
    </row>
    <row r="157" spans="1:13" x14ac:dyDescent="0.15">
      <c r="A157" t="s">
        <v>31</v>
      </c>
      <c r="B157">
        <f t="shared" si="11"/>
        <v>5108</v>
      </c>
      <c r="C157">
        <v>5</v>
      </c>
      <c r="D157">
        <v>8</v>
      </c>
      <c r="E157">
        <v>41</v>
      </c>
      <c r="F157">
        <v>80</v>
      </c>
      <c r="G157">
        <v>0</v>
      </c>
      <c r="H157">
        <v>1340008</v>
      </c>
      <c r="I157" t="s">
        <v>41</v>
      </c>
      <c r="J157">
        <v>1</v>
      </c>
      <c r="K157" t="str">
        <f>INDEX(Sheet2!A:V,MATCH(Sheet1!C157,Sheet2!A:A,0),MATCH(I157,Sheet2!$1:$1,0))</f>
        <v>1120001,34273|1120007,40</v>
      </c>
      <c r="L157" s="5" t="str">
        <f t="shared" si="13"/>
        <v>1120007,40</v>
      </c>
      <c r="M157">
        <f t="shared" si="12"/>
        <v>100</v>
      </c>
    </row>
    <row r="158" spans="1:13" x14ac:dyDescent="0.15">
      <c r="A158" t="s">
        <v>31</v>
      </c>
      <c r="B158">
        <f t="shared" si="11"/>
        <v>5109</v>
      </c>
      <c r="C158">
        <v>5</v>
      </c>
      <c r="D158">
        <v>9</v>
      </c>
      <c r="E158">
        <v>41</v>
      </c>
      <c r="F158">
        <v>80</v>
      </c>
      <c r="G158">
        <v>0</v>
      </c>
      <c r="H158">
        <v>1340009</v>
      </c>
      <c r="I158" t="s">
        <v>42</v>
      </c>
      <c r="J158">
        <v>1</v>
      </c>
      <c r="K158" t="str">
        <f>INDEX(Sheet2!A:V,MATCH(Sheet1!C158,Sheet2!A:A,0),MATCH(I158,Sheet2!$1:$1,0))</f>
        <v>2110005,2|1120007,40</v>
      </c>
      <c r="L158" s="5" t="str">
        <f t="shared" si="13"/>
        <v>1120007,40</v>
      </c>
      <c r="M158">
        <f t="shared" si="12"/>
        <v>100</v>
      </c>
    </row>
    <row r="159" spans="1:13" x14ac:dyDescent="0.15">
      <c r="A159" t="s">
        <v>31</v>
      </c>
      <c r="B159">
        <f t="shared" si="11"/>
        <v>5110</v>
      </c>
      <c r="C159">
        <v>5</v>
      </c>
      <c r="D159">
        <v>10</v>
      </c>
      <c r="E159">
        <v>41</v>
      </c>
      <c r="F159">
        <v>80</v>
      </c>
      <c r="G159">
        <v>1</v>
      </c>
      <c r="H159">
        <v>1340010</v>
      </c>
      <c r="I159" t="s">
        <v>43</v>
      </c>
      <c r="J159">
        <v>1</v>
      </c>
      <c r="K159" t="str">
        <f>INDEX(Sheet2!A:V,MATCH(Sheet1!C159,Sheet2!A:A,0),MATCH(I159,Sheet2!$1:$1,0))</f>
        <v>2110004,2|1120007,66</v>
      </c>
      <c r="L159" s="5" t="str">
        <f t="shared" si="13"/>
        <v>1120007,70</v>
      </c>
      <c r="M159">
        <f t="shared" si="12"/>
        <v>50</v>
      </c>
    </row>
    <row r="160" spans="1:13" x14ac:dyDescent="0.15">
      <c r="A160" t="s">
        <v>31</v>
      </c>
      <c r="B160">
        <f t="shared" si="11"/>
        <v>5111</v>
      </c>
      <c r="C160">
        <v>5</v>
      </c>
      <c r="D160">
        <v>11</v>
      </c>
      <c r="E160">
        <v>41</v>
      </c>
      <c r="F160">
        <v>80</v>
      </c>
      <c r="G160">
        <v>1</v>
      </c>
      <c r="H160">
        <v>1340011</v>
      </c>
      <c r="I160" t="s">
        <v>45</v>
      </c>
      <c r="J160">
        <v>1</v>
      </c>
      <c r="K160" t="str">
        <f>INDEX(Sheet2!A:V,MATCH(Sheet1!C160,Sheet2!A:A,0),MATCH(I160,Sheet2!$1:$1,0))</f>
        <v>1120005,10|1120007,66</v>
      </c>
      <c r="L160" s="5" t="str">
        <f t="shared" si="13"/>
        <v>1120007,70</v>
      </c>
      <c r="M160">
        <f t="shared" si="12"/>
        <v>50</v>
      </c>
    </row>
    <row r="161" spans="1:13" x14ac:dyDescent="0.15">
      <c r="A161" t="s">
        <v>31</v>
      </c>
      <c r="B161">
        <f t="shared" si="11"/>
        <v>5112</v>
      </c>
      <c r="C161">
        <v>5</v>
      </c>
      <c r="D161">
        <v>12</v>
      </c>
      <c r="E161">
        <v>41</v>
      </c>
      <c r="F161">
        <v>80</v>
      </c>
      <c r="G161">
        <v>1</v>
      </c>
      <c r="H161">
        <v>1340012</v>
      </c>
      <c r="I161" t="s">
        <v>46</v>
      </c>
      <c r="J161">
        <v>1</v>
      </c>
      <c r="K161" t="str">
        <f>INDEX(Sheet2!A:V,MATCH(Sheet1!C161,Sheet2!A:A,0),MATCH(I161,Sheet2!$1:$1,0))</f>
        <v>1120005,10|1120007,66</v>
      </c>
      <c r="L161" s="5" t="str">
        <f t="shared" si="13"/>
        <v>1120007,70</v>
      </c>
      <c r="M161">
        <f t="shared" si="12"/>
        <v>50</v>
      </c>
    </row>
    <row r="162" spans="1:13" x14ac:dyDescent="0.15">
      <c r="A162" t="s">
        <v>31</v>
      </c>
      <c r="B162">
        <f t="shared" si="11"/>
        <v>5201</v>
      </c>
      <c r="C162">
        <v>5</v>
      </c>
      <c r="D162">
        <v>1</v>
      </c>
      <c r="E162">
        <v>41</v>
      </c>
      <c r="F162">
        <v>80</v>
      </c>
      <c r="G162">
        <v>0</v>
      </c>
      <c r="H162">
        <v>1340001</v>
      </c>
      <c r="I162" t="s">
        <v>32</v>
      </c>
      <c r="J162">
        <v>2</v>
      </c>
      <c r="K162" t="str">
        <f>INDEX(Sheet2!A:V,MATCH(Sheet1!C162,Sheet2!A:A,0),MATCH(I162,Sheet2!$1:$1,0))</f>
        <v>1120002,4283|1120007,28</v>
      </c>
      <c r="L162" s="5" t="str">
        <f t="shared" si="13"/>
        <v>1120007,30</v>
      </c>
      <c r="M162">
        <f t="shared" si="12"/>
        <v>80</v>
      </c>
    </row>
    <row r="163" spans="1:13" x14ac:dyDescent="0.15">
      <c r="A163" t="s">
        <v>31</v>
      </c>
      <c r="B163">
        <f t="shared" si="11"/>
        <v>5202</v>
      </c>
      <c r="C163">
        <v>5</v>
      </c>
      <c r="D163">
        <v>2</v>
      </c>
      <c r="E163">
        <v>41</v>
      </c>
      <c r="F163">
        <v>80</v>
      </c>
      <c r="G163">
        <v>0</v>
      </c>
      <c r="H163">
        <v>1340002</v>
      </c>
      <c r="I163" t="s">
        <v>34</v>
      </c>
      <c r="J163">
        <v>2</v>
      </c>
      <c r="K163" t="str">
        <f>INDEX(Sheet2!A:V,MATCH(Sheet1!C163,Sheet2!A:A,0),MATCH(I163,Sheet2!$1:$1,0))</f>
        <v>1230002,9|1120007,28</v>
      </c>
      <c r="L163" s="5" t="str">
        <f t="shared" si="13"/>
        <v>1120007,30</v>
      </c>
      <c r="M163">
        <f t="shared" si="12"/>
        <v>80</v>
      </c>
    </row>
    <row r="164" spans="1:13" x14ac:dyDescent="0.15">
      <c r="A164" t="s">
        <v>31</v>
      </c>
      <c r="B164">
        <f t="shared" si="11"/>
        <v>5203</v>
      </c>
      <c r="C164">
        <v>5</v>
      </c>
      <c r="D164">
        <v>3</v>
      </c>
      <c r="E164">
        <v>41</v>
      </c>
      <c r="F164">
        <v>80</v>
      </c>
      <c r="G164">
        <v>0</v>
      </c>
      <c r="H164">
        <v>1340003</v>
      </c>
      <c r="I164" t="s">
        <v>35</v>
      </c>
      <c r="J164">
        <v>2</v>
      </c>
      <c r="K164" t="str">
        <f>INDEX(Sheet2!A:V,MATCH(Sheet1!C164,Sheet2!A:A,0),MATCH(I164,Sheet2!$1:$1,0))</f>
        <v>2130001,19|1120007,28</v>
      </c>
      <c r="L164" s="5" t="str">
        <f t="shared" si="13"/>
        <v>1120007,30</v>
      </c>
      <c r="M164">
        <f t="shared" si="12"/>
        <v>80</v>
      </c>
    </row>
    <row r="165" spans="1:13" x14ac:dyDescent="0.15">
      <c r="A165" t="s">
        <v>31</v>
      </c>
      <c r="B165">
        <f t="shared" si="11"/>
        <v>5204</v>
      </c>
      <c r="C165">
        <v>5</v>
      </c>
      <c r="D165">
        <v>4</v>
      </c>
      <c r="E165">
        <v>41</v>
      </c>
      <c r="F165">
        <v>80</v>
      </c>
      <c r="G165">
        <v>0</v>
      </c>
      <c r="H165">
        <v>1340004</v>
      </c>
      <c r="I165" t="s">
        <v>36</v>
      </c>
      <c r="J165">
        <v>2</v>
      </c>
      <c r="K165" t="str">
        <f>INDEX(Sheet2!A:V,MATCH(Sheet1!C165,Sheet2!A:A,0),MATCH(I165,Sheet2!$1:$1,0))</f>
        <v>1120001,22848|1120007,28</v>
      </c>
      <c r="L165" s="5" t="str">
        <f t="shared" si="13"/>
        <v>1120007,30</v>
      </c>
      <c r="M165">
        <f t="shared" si="12"/>
        <v>80</v>
      </c>
    </row>
    <row r="166" spans="1:13" x14ac:dyDescent="0.15">
      <c r="A166" t="s">
        <v>31</v>
      </c>
      <c r="B166">
        <f t="shared" ref="B166:B185" si="14">1000*C166+J166*100+D166</f>
        <v>5205</v>
      </c>
      <c r="C166">
        <v>5</v>
      </c>
      <c r="D166">
        <v>5</v>
      </c>
      <c r="E166">
        <v>41</v>
      </c>
      <c r="F166">
        <v>80</v>
      </c>
      <c r="G166">
        <v>0</v>
      </c>
      <c r="H166">
        <v>1340005</v>
      </c>
      <c r="I166" t="s">
        <v>37</v>
      </c>
      <c r="J166">
        <v>2</v>
      </c>
      <c r="K166" t="str">
        <f>INDEX(Sheet2!A:V,MATCH(Sheet1!C166,Sheet2!A:A,0),MATCH(I166,Sheet2!$1:$1,0))</f>
        <v>2110005,1|1120007,28</v>
      </c>
      <c r="L166" s="5" t="str">
        <f t="shared" si="13"/>
        <v>1120007,30</v>
      </c>
      <c r="M166">
        <f t="shared" si="12"/>
        <v>80</v>
      </c>
    </row>
    <row r="167" spans="1:13" x14ac:dyDescent="0.15">
      <c r="A167" t="s">
        <v>31</v>
      </c>
      <c r="B167">
        <f t="shared" si="14"/>
        <v>5206</v>
      </c>
      <c r="C167">
        <v>5</v>
      </c>
      <c r="D167">
        <v>6</v>
      </c>
      <c r="E167">
        <v>41</v>
      </c>
      <c r="F167">
        <v>80</v>
      </c>
      <c r="G167">
        <v>0</v>
      </c>
      <c r="H167">
        <v>1340006</v>
      </c>
      <c r="I167" t="s">
        <v>38</v>
      </c>
      <c r="J167">
        <v>2</v>
      </c>
      <c r="K167" t="str">
        <f>INDEX(Sheet2!A:V,MATCH(Sheet1!C167,Sheet2!A:A,0),MATCH(I167,Sheet2!$1:$1,0))</f>
        <v>1120002,7425|1120007,40</v>
      </c>
      <c r="L167" s="5" t="str">
        <f t="shared" si="13"/>
        <v>1120007,40</v>
      </c>
      <c r="M167">
        <f t="shared" si="12"/>
        <v>80</v>
      </c>
    </row>
    <row r="168" spans="1:13" x14ac:dyDescent="0.15">
      <c r="A168" t="s">
        <v>31</v>
      </c>
      <c r="B168">
        <f t="shared" si="14"/>
        <v>5207</v>
      </c>
      <c r="C168">
        <v>5</v>
      </c>
      <c r="D168">
        <v>7</v>
      </c>
      <c r="E168">
        <v>41</v>
      </c>
      <c r="F168">
        <v>80</v>
      </c>
      <c r="G168">
        <v>0</v>
      </c>
      <c r="H168">
        <v>1340007</v>
      </c>
      <c r="I168" t="s">
        <v>40</v>
      </c>
      <c r="J168">
        <v>2</v>
      </c>
      <c r="K168" t="str">
        <f>INDEX(Sheet2!A:V,MATCH(Sheet1!C168,Sheet2!A:A,0),MATCH(I168,Sheet2!$1:$1,0))</f>
        <v>1230002,16|1120007,40</v>
      </c>
      <c r="L168" s="5" t="str">
        <f t="shared" si="13"/>
        <v>1120007,40</v>
      </c>
      <c r="M168">
        <f t="shared" si="12"/>
        <v>80</v>
      </c>
    </row>
    <row r="169" spans="1:13" x14ac:dyDescent="0.15">
      <c r="A169" t="s">
        <v>31</v>
      </c>
      <c r="B169">
        <f t="shared" si="14"/>
        <v>5208</v>
      </c>
      <c r="C169">
        <v>5</v>
      </c>
      <c r="D169">
        <v>8</v>
      </c>
      <c r="E169">
        <v>41</v>
      </c>
      <c r="F169">
        <v>80</v>
      </c>
      <c r="G169">
        <v>0</v>
      </c>
      <c r="H169">
        <v>1340008</v>
      </c>
      <c r="I169" t="s">
        <v>41</v>
      </c>
      <c r="J169">
        <v>2</v>
      </c>
      <c r="K169" t="str">
        <f>INDEX(Sheet2!A:V,MATCH(Sheet1!C169,Sheet2!A:A,0),MATCH(I169,Sheet2!$1:$1,0))</f>
        <v>1120001,34273|1120007,40</v>
      </c>
      <c r="L169" s="5" t="str">
        <f t="shared" si="13"/>
        <v>1120007,40</v>
      </c>
      <c r="M169">
        <f t="shared" si="12"/>
        <v>80</v>
      </c>
    </row>
    <row r="170" spans="1:13" x14ac:dyDescent="0.15">
      <c r="A170" t="s">
        <v>31</v>
      </c>
      <c r="B170">
        <f t="shared" si="14"/>
        <v>5209</v>
      </c>
      <c r="C170">
        <v>5</v>
      </c>
      <c r="D170">
        <v>9</v>
      </c>
      <c r="E170">
        <v>41</v>
      </c>
      <c r="F170">
        <v>80</v>
      </c>
      <c r="G170">
        <v>0</v>
      </c>
      <c r="H170">
        <v>1340009</v>
      </c>
      <c r="I170" t="s">
        <v>42</v>
      </c>
      <c r="J170">
        <v>2</v>
      </c>
      <c r="K170" t="str">
        <f>INDEX(Sheet2!A:V,MATCH(Sheet1!C170,Sheet2!A:A,0),MATCH(I170,Sheet2!$1:$1,0))</f>
        <v>2110005,2|1120007,40</v>
      </c>
      <c r="L170" s="5" t="str">
        <f t="shared" si="13"/>
        <v>1120007,40</v>
      </c>
      <c r="M170">
        <f t="shared" ref="M170:M185" si="15">M134</f>
        <v>80</v>
      </c>
    </row>
    <row r="171" spans="1:13" x14ac:dyDescent="0.15">
      <c r="A171" t="s">
        <v>31</v>
      </c>
      <c r="B171">
        <f t="shared" si="14"/>
        <v>5210</v>
      </c>
      <c r="C171">
        <v>5</v>
      </c>
      <c r="D171">
        <v>10</v>
      </c>
      <c r="E171">
        <v>41</v>
      </c>
      <c r="F171">
        <v>80</v>
      </c>
      <c r="G171">
        <v>1</v>
      </c>
      <c r="H171">
        <v>1340010</v>
      </c>
      <c r="I171" t="s">
        <v>43</v>
      </c>
      <c r="J171">
        <v>2</v>
      </c>
      <c r="K171" t="str">
        <f>INDEX(Sheet2!A:V,MATCH(Sheet1!C171,Sheet2!A:A,0),MATCH(I171,Sheet2!$1:$1,0))</f>
        <v>2110004,2|1120007,66</v>
      </c>
      <c r="L171" s="5" t="str">
        <f t="shared" si="13"/>
        <v>1120007,70</v>
      </c>
      <c r="M171">
        <f t="shared" si="15"/>
        <v>25</v>
      </c>
    </row>
    <row r="172" spans="1:13" x14ac:dyDescent="0.15">
      <c r="A172" t="s">
        <v>31</v>
      </c>
      <c r="B172">
        <f t="shared" si="14"/>
        <v>5211</v>
      </c>
      <c r="C172">
        <v>5</v>
      </c>
      <c r="D172">
        <v>11</v>
      </c>
      <c r="E172">
        <v>41</v>
      </c>
      <c r="F172">
        <v>80</v>
      </c>
      <c r="G172">
        <v>1</v>
      </c>
      <c r="H172">
        <v>1340011</v>
      </c>
      <c r="I172" t="s">
        <v>45</v>
      </c>
      <c r="J172">
        <v>2</v>
      </c>
      <c r="K172" t="str">
        <f>INDEX(Sheet2!A:V,MATCH(Sheet1!C172,Sheet2!A:A,0),MATCH(I172,Sheet2!$1:$1,0))</f>
        <v>1120005,10|1120007,66</v>
      </c>
      <c r="L172" s="5" t="str">
        <f t="shared" si="13"/>
        <v>1120007,70</v>
      </c>
      <c r="M172">
        <f t="shared" si="15"/>
        <v>25</v>
      </c>
    </row>
    <row r="173" spans="1:13" x14ac:dyDescent="0.15">
      <c r="A173" t="s">
        <v>31</v>
      </c>
      <c r="B173">
        <f t="shared" si="14"/>
        <v>5212</v>
      </c>
      <c r="C173">
        <v>5</v>
      </c>
      <c r="D173">
        <v>12</v>
      </c>
      <c r="E173">
        <v>41</v>
      </c>
      <c r="F173">
        <v>80</v>
      </c>
      <c r="G173">
        <v>1</v>
      </c>
      <c r="H173">
        <v>1340012</v>
      </c>
      <c r="I173" t="s">
        <v>46</v>
      </c>
      <c r="J173">
        <v>2</v>
      </c>
      <c r="K173" t="str">
        <f>INDEX(Sheet2!A:V,MATCH(Sheet1!C173,Sheet2!A:A,0),MATCH(I173,Sheet2!$1:$1,0))</f>
        <v>1120005,10|1120007,66</v>
      </c>
      <c r="L173" s="5" t="str">
        <f t="shared" si="13"/>
        <v>1120007,70</v>
      </c>
      <c r="M173">
        <f t="shared" si="15"/>
        <v>25</v>
      </c>
    </row>
    <row r="174" spans="1:13" x14ac:dyDescent="0.15">
      <c r="A174" t="s">
        <v>31</v>
      </c>
      <c r="B174">
        <f t="shared" si="14"/>
        <v>5301</v>
      </c>
      <c r="C174">
        <v>5</v>
      </c>
      <c r="D174">
        <v>1</v>
      </c>
      <c r="E174">
        <v>41</v>
      </c>
      <c r="F174">
        <v>80</v>
      </c>
      <c r="G174">
        <v>0</v>
      </c>
      <c r="H174">
        <v>1340001</v>
      </c>
      <c r="I174" t="s">
        <v>32</v>
      </c>
      <c r="J174">
        <v>3</v>
      </c>
      <c r="K174" t="str">
        <f>INDEX(Sheet2!A:V,MATCH(Sheet1!C174,Sheet2!A:A,0),MATCH(I174,Sheet2!$1:$1,0))</f>
        <v>1120002,4283|1120007,28</v>
      </c>
      <c r="L174" s="5" t="str">
        <f t="shared" si="13"/>
        <v>1120007,30</v>
      </c>
      <c r="M174">
        <f t="shared" si="15"/>
        <v>60</v>
      </c>
    </row>
    <row r="175" spans="1:13" x14ac:dyDescent="0.15">
      <c r="A175" t="s">
        <v>31</v>
      </c>
      <c r="B175">
        <f t="shared" si="14"/>
        <v>5302</v>
      </c>
      <c r="C175">
        <v>5</v>
      </c>
      <c r="D175">
        <v>2</v>
      </c>
      <c r="E175">
        <v>41</v>
      </c>
      <c r="F175">
        <v>80</v>
      </c>
      <c r="G175">
        <v>0</v>
      </c>
      <c r="H175">
        <v>1340002</v>
      </c>
      <c r="I175" t="s">
        <v>34</v>
      </c>
      <c r="J175">
        <v>3</v>
      </c>
      <c r="K175" t="str">
        <f>INDEX(Sheet2!A:V,MATCH(Sheet1!C175,Sheet2!A:A,0),MATCH(I175,Sheet2!$1:$1,0))</f>
        <v>1230002,9|1120007,28</v>
      </c>
      <c r="L175" s="5" t="str">
        <f t="shared" si="13"/>
        <v>1120007,30</v>
      </c>
      <c r="M175">
        <f t="shared" si="15"/>
        <v>60</v>
      </c>
    </row>
    <row r="176" spans="1:13" x14ac:dyDescent="0.15">
      <c r="A176" t="s">
        <v>31</v>
      </c>
      <c r="B176">
        <f t="shared" si="14"/>
        <v>5303</v>
      </c>
      <c r="C176">
        <v>5</v>
      </c>
      <c r="D176">
        <v>3</v>
      </c>
      <c r="E176">
        <v>41</v>
      </c>
      <c r="F176">
        <v>80</v>
      </c>
      <c r="G176">
        <v>0</v>
      </c>
      <c r="H176">
        <v>1340003</v>
      </c>
      <c r="I176" t="s">
        <v>35</v>
      </c>
      <c r="J176">
        <v>3</v>
      </c>
      <c r="K176" t="str">
        <f>INDEX(Sheet2!A:V,MATCH(Sheet1!C176,Sheet2!A:A,0),MATCH(I176,Sheet2!$1:$1,0))</f>
        <v>2130001,19|1120007,28</v>
      </c>
      <c r="L176" s="5" t="str">
        <f t="shared" si="13"/>
        <v>1120007,30</v>
      </c>
      <c r="M176">
        <f t="shared" si="15"/>
        <v>60</v>
      </c>
    </row>
    <row r="177" spans="1:13" x14ac:dyDescent="0.15">
      <c r="A177" t="s">
        <v>31</v>
      </c>
      <c r="B177">
        <f t="shared" si="14"/>
        <v>5304</v>
      </c>
      <c r="C177">
        <v>5</v>
      </c>
      <c r="D177">
        <v>4</v>
      </c>
      <c r="E177">
        <v>41</v>
      </c>
      <c r="F177">
        <v>80</v>
      </c>
      <c r="G177">
        <v>0</v>
      </c>
      <c r="H177">
        <v>1340004</v>
      </c>
      <c r="I177" t="s">
        <v>36</v>
      </c>
      <c r="J177">
        <v>3</v>
      </c>
      <c r="K177" t="str">
        <f>INDEX(Sheet2!A:V,MATCH(Sheet1!C177,Sheet2!A:A,0),MATCH(I177,Sheet2!$1:$1,0))</f>
        <v>1120001,22848|1120007,28</v>
      </c>
      <c r="L177" s="5" t="str">
        <f t="shared" si="13"/>
        <v>1120007,30</v>
      </c>
      <c r="M177">
        <f t="shared" si="15"/>
        <v>60</v>
      </c>
    </row>
    <row r="178" spans="1:13" x14ac:dyDescent="0.15">
      <c r="A178" t="s">
        <v>31</v>
      </c>
      <c r="B178">
        <f t="shared" si="14"/>
        <v>5305</v>
      </c>
      <c r="C178">
        <v>5</v>
      </c>
      <c r="D178">
        <v>5</v>
      </c>
      <c r="E178">
        <v>41</v>
      </c>
      <c r="F178">
        <v>80</v>
      </c>
      <c r="G178">
        <v>0</v>
      </c>
      <c r="H178">
        <v>1340005</v>
      </c>
      <c r="I178" t="s">
        <v>37</v>
      </c>
      <c r="J178">
        <v>3</v>
      </c>
      <c r="K178" t="str">
        <f>INDEX(Sheet2!A:V,MATCH(Sheet1!C178,Sheet2!A:A,0),MATCH(I178,Sheet2!$1:$1,0))</f>
        <v>2110005,1|1120007,28</v>
      </c>
      <c r="L178" s="5" t="str">
        <f t="shared" ref="L178:L185" si="16">L166</f>
        <v>1120007,30</v>
      </c>
      <c r="M178">
        <f t="shared" si="15"/>
        <v>60</v>
      </c>
    </row>
    <row r="179" spans="1:13" x14ac:dyDescent="0.15">
      <c r="A179" t="s">
        <v>31</v>
      </c>
      <c r="B179">
        <f t="shared" si="14"/>
        <v>5306</v>
      </c>
      <c r="C179">
        <v>5</v>
      </c>
      <c r="D179">
        <v>6</v>
      </c>
      <c r="E179">
        <v>41</v>
      </c>
      <c r="F179">
        <v>80</v>
      </c>
      <c r="G179">
        <v>0</v>
      </c>
      <c r="H179">
        <v>1340006</v>
      </c>
      <c r="I179" t="s">
        <v>38</v>
      </c>
      <c r="J179">
        <v>3</v>
      </c>
      <c r="K179" t="str">
        <f>INDEX(Sheet2!A:V,MATCH(Sheet1!C179,Sheet2!A:A,0),MATCH(I179,Sheet2!$1:$1,0))</f>
        <v>1120002,7425|1120007,40</v>
      </c>
      <c r="L179" s="5" t="str">
        <f t="shared" si="16"/>
        <v>1120007,40</v>
      </c>
      <c r="M179">
        <f t="shared" si="15"/>
        <v>60</v>
      </c>
    </row>
    <row r="180" spans="1:13" x14ac:dyDescent="0.15">
      <c r="A180" t="s">
        <v>31</v>
      </c>
      <c r="B180">
        <f t="shared" si="14"/>
        <v>5307</v>
      </c>
      <c r="C180">
        <v>5</v>
      </c>
      <c r="D180">
        <v>7</v>
      </c>
      <c r="E180">
        <v>41</v>
      </c>
      <c r="F180">
        <v>80</v>
      </c>
      <c r="G180">
        <v>0</v>
      </c>
      <c r="H180">
        <v>1340007</v>
      </c>
      <c r="I180" t="s">
        <v>40</v>
      </c>
      <c r="J180">
        <v>3</v>
      </c>
      <c r="K180" t="str">
        <f>INDEX(Sheet2!A:V,MATCH(Sheet1!C180,Sheet2!A:A,0),MATCH(I180,Sheet2!$1:$1,0))</f>
        <v>1230002,16|1120007,40</v>
      </c>
      <c r="L180" s="5" t="str">
        <f t="shared" si="16"/>
        <v>1120007,40</v>
      </c>
      <c r="M180">
        <f t="shared" si="15"/>
        <v>60</v>
      </c>
    </row>
    <row r="181" spans="1:13" x14ac:dyDescent="0.15">
      <c r="A181" t="s">
        <v>31</v>
      </c>
      <c r="B181">
        <f t="shared" si="14"/>
        <v>5308</v>
      </c>
      <c r="C181">
        <v>5</v>
      </c>
      <c r="D181">
        <v>8</v>
      </c>
      <c r="E181">
        <v>41</v>
      </c>
      <c r="F181">
        <v>80</v>
      </c>
      <c r="G181">
        <v>0</v>
      </c>
      <c r="H181">
        <v>1340008</v>
      </c>
      <c r="I181" t="s">
        <v>41</v>
      </c>
      <c r="J181">
        <v>3</v>
      </c>
      <c r="K181" t="str">
        <f>INDEX(Sheet2!A:V,MATCH(Sheet1!C181,Sheet2!A:A,0),MATCH(I181,Sheet2!$1:$1,0))</f>
        <v>1120001,34273|1120007,40</v>
      </c>
      <c r="L181" s="5" t="str">
        <f t="shared" si="16"/>
        <v>1120007,40</v>
      </c>
      <c r="M181">
        <f t="shared" si="15"/>
        <v>60</v>
      </c>
    </row>
    <row r="182" spans="1:13" x14ac:dyDescent="0.15">
      <c r="A182" t="s">
        <v>31</v>
      </c>
      <c r="B182">
        <f t="shared" si="14"/>
        <v>5309</v>
      </c>
      <c r="C182">
        <v>5</v>
      </c>
      <c r="D182">
        <v>9</v>
      </c>
      <c r="E182">
        <v>41</v>
      </c>
      <c r="F182">
        <v>80</v>
      </c>
      <c r="G182">
        <v>0</v>
      </c>
      <c r="H182">
        <v>1340009</v>
      </c>
      <c r="I182" t="s">
        <v>42</v>
      </c>
      <c r="J182">
        <v>3</v>
      </c>
      <c r="K182" t="str">
        <f>INDEX(Sheet2!A:V,MATCH(Sheet1!C182,Sheet2!A:A,0),MATCH(I182,Sheet2!$1:$1,0))</f>
        <v>2110005,2|1120007,40</v>
      </c>
      <c r="L182" s="5" t="str">
        <f t="shared" si="16"/>
        <v>1120007,40</v>
      </c>
      <c r="M182">
        <f t="shared" si="15"/>
        <v>60</v>
      </c>
    </row>
    <row r="183" spans="1:13" x14ac:dyDescent="0.15">
      <c r="A183" t="s">
        <v>31</v>
      </c>
      <c r="B183">
        <f t="shared" si="14"/>
        <v>5310</v>
      </c>
      <c r="C183">
        <v>5</v>
      </c>
      <c r="D183">
        <v>10</v>
      </c>
      <c r="E183">
        <v>41</v>
      </c>
      <c r="F183">
        <v>80</v>
      </c>
      <c r="G183">
        <v>1</v>
      </c>
      <c r="H183">
        <v>1340010</v>
      </c>
      <c r="I183" t="s">
        <v>43</v>
      </c>
      <c r="J183">
        <v>3</v>
      </c>
      <c r="K183" t="str">
        <f>INDEX(Sheet2!A:V,MATCH(Sheet1!C183,Sheet2!A:A,0),MATCH(I183,Sheet2!$1:$1,0))</f>
        <v>2110004,2|1120007,66</v>
      </c>
      <c r="L183" s="5" t="str">
        <f t="shared" si="16"/>
        <v>1120007,70</v>
      </c>
      <c r="M183">
        <f t="shared" si="15"/>
        <v>10</v>
      </c>
    </row>
    <row r="184" spans="1:13" x14ac:dyDescent="0.15">
      <c r="A184" t="s">
        <v>31</v>
      </c>
      <c r="B184">
        <f t="shared" si="14"/>
        <v>5311</v>
      </c>
      <c r="C184">
        <v>5</v>
      </c>
      <c r="D184">
        <v>11</v>
      </c>
      <c r="E184">
        <v>41</v>
      </c>
      <c r="F184">
        <v>80</v>
      </c>
      <c r="G184">
        <v>1</v>
      </c>
      <c r="H184">
        <v>1340011</v>
      </c>
      <c r="I184" t="s">
        <v>45</v>
      </c>
      <c r="J184">
        <v>3</v>
      </c>
      <c r="K184" t="str">
        <f>INDEX(Sheet2!A:V,MATCH(Sheet1!C184,Sheet2!A:A,0),MATCH(I184,Sheet2!$1:$1,0))</f>
        <v>1120005,10|1120007,66</v>
      </c>
      <c r="L184" s="5" t="str">
        <f t="shared" si="16"/>
        <v>1120007,70</v>
      </c>
      <c r="M184">
        <f t="shared" si="15"/>
        <v>10</v>
      </c>
    </row>
    <row r="185" spans="1:13" x14ac:dyDescent="0.15">
      <c r="A185" t="s">
        <v>31</v>
      </c>
      <c r="B185">
        <f t="shared" si="14"/>
        <v>5312</v>
      </c>
      <c r="C185">
        <v>5</v>
      </c>
      <c r="D185">
        <v>12</v>
      </c>
      <c r="E185">
        <v>41</v>
      </c>
      <c r="F185">
        <v>80</v>
      </c>
      <c r="G185">
        <v>1</v>
      </c>
      <c r="H185">
        <v>1340012</v>
      </c>
      <c r="I185" t="s">
        <v>46</v>
      </c>
      <c r="J185">
        <v>3</v>
      </c>
      <c r="K185" t="str">
        <f>INDEX(Sheet2!A:V,MATCH(Sheet1!C185,Sheet2!A:A,0),MATCH(I185,Sheet2!$1:$1,0))</f>
        <v>1120005,10|1120007,66</v>
      </c>
      <c r="L185" s="5" t="str">
        <f t="shared" si="16"/>
        <v>1120007,70</v>
      </c>
      <c r="M185">
        <f t="shared" si="15"/>
        <v>10</v>
      </c>
    </row>
  </sheetData>
  <phoneticPr fontId="1" type="noConversion"/>
  <conditionalFormatting sqref="G30:G41 G1 G3:G17 G186:G1048576">
    <cfRule type="cellIs" dxfId="11" priority="11" operator="greaterThan">
      <formula>0</formula>
    </cfRule>
  </conditionalFormatting>
  <conditionalFormatting sqref="G18:G29">
    <cfRule type="cellIs" dxfId="10" priority="10" operator="greaterThan">
      <formula>0</formula>
    </cfRule>
  </conditionalFormatting>
  <conditionalFormatting sqref="G2">
    <cfRule type="cellIs" dxfId="9" priority="9" operator="greaterThan">
      <formula>0</formula>
    </cfRule>
  </conditionalFormatting>
  <conditionalFormatting sqref="G66:G77 G42:G53">
    <cfRule type="cellIs" dxfId="8" priority="8" operator="greaterThan">
      <formula>0</formula>
    </cfRule>
  </conditionalFormatting>
  <conditionalFormatting sqref="G54:G65">
    <cfRule type="cellIs" dxfId="7" priority="7" operator="greaterThan">
      <formula>0</formula>
    </cfRule>
  </conditionalFormatting>
  <conditionalFormatting sqref="G102:G113 G78:G89">
    <cfRule type="cellIs" dxfId="6" priority="6" operator="greaterThan">
      <formula>0</formula>
    </cfRule>
  </conditionalFormatting>
  <conditionalFormatting sqref="G90:G101">
    <cfRule type="cellIs" dxfId="5" priority="5" operator="greaterThan">
      <formula>0</formula>
    </cfRule>
  </conditionalFormatting>
  <conditionalFormatting sqref="G138:G149 G114:G125">
    <cfRule type="cellIs" dxfId="4" priority="4" operator="greaterThan">
      <formula>0</formula>
    </cfRule>
  </conditionalFormatting>
  <conditionalFormatting sqref="G126:G137">
    <cfRule type="cellIs" dxfId="3" priority="3" operator="greaterThan">
      <formula>0</formula>
    </cfRule>
  </conditionalFormatting>
  <conditionalFormatting sqref="G174:G185 G150:G161">
    <cfRule type="cellIs" dxfId="2" priority="2" operator="greaterThan">
      <formula>0</formula>
    </cfRule>
  </conditionalFormatting>
  <conditionalFormatting sqref="G162:G17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5"/>
  <sheetViews>
    <sheetView workbookViewId="0">
      <selection activeCell="C16" sqref="C16"/>
    </sheetView>
  </sheetViews>
  <sheetFormatPr defaultRowHeight="13.5" x14ac:dyDescent="0.15"/>
  <cols>
    <col min="1" max="1" width="11.625" bestFit="1" customWidth="1"/>
  </cols>
  <sheetData>
    <row r="1" spans="1:18" x14ac:dyDescent="0.15">
      <c r="A1" t="s">
        <v>31</v>
      </c>
    </row>
    <row r="2" spans="1:18" x14ac:dyDescent="0.15">
      <c r="A2" s="1" t="s">
        <v>14</v>
      </c>
    </row>
    <row r="3" spans="1:18" x14ac:dyDescent="0.15">
      <c r="A3" s="1" t="s">
        <v>47</v>
      </c>
    </row>
    <row r="4" spans="1:18" x14ac:dyDescent="0.15">
      <c r="A4" s="1" t="s">
        <v>48</v>
      </c>
    </row>
    <row r="5" spans="1:18" x14ac:dyDescent="0.15">
      <c r="A5">
        <v>1340001</v>
      </c>
      <c r="B5" t="s">
        <v>32</v>
      </c>
      <c r="C5" t="s">
        <v>49</v>
      </c>
      <c r="D5">
        <v>1</v>
      </c>
      <c r="E5">
        <v>2</v>
      </c>
      <c r="F5">
        <v>3</v>
      </c>
      <c r="G5">
        <v>100</v>
      </c>
      <c r="H5">
        <v>80</v>
      </c>
      <c r="I5">
        <v>60</v>
      </c>
      <c r="J5">
        <f t="shared" ref="J5:J13" si="0">G5/SUM($G$5:$I$13)</f>
        <v>4.6296296296296294E-2</v>
      </c>
      <c r="K5">
        <f t="shared" ref="K5:K13" si="1">H5/SUM($G$5:$I$13)</f>
        <v>3.7037037037037035E-2</v>
      </c>
      <c r="L5">
        <f t="shared" ref="L5:L13" si="2">I5/SUM($G$5:$I$13)</f>
        <v>2.7777777777777776E-2</v>
      </c>
      <c r="M5">
        <f t="shared" ref="M5:M16" si="3">D5*J5</f>
        <v>4.6296296296296294E-2</v>
      </c>
      <c r="N5">
        <f t="shared" ref="N5:N16" si="4">E5*K5</f>
        <v>7.407407407407407E-2</v>
      </c>
      <c r="O5">
        <f t="shared" ref="O5:O16" si="5">F5*L5</f>
        <v>8.3333333333333329E-2</v>
      </c>
      <c r="P5">
        <f t="shared" ref="P5:P13" si="6">SUM(M5:O5)*8</f>
        <v>1.6296296296296295</v>
      </c>
      <c r="Q5">
        <f>P5+P10</f>
        <v>3.2592592592592591</v>
      </c>
    </row>
    <row r="6" spans="1:18" x14ac:dyDescent="0.15">
      <c r="A6">
        <v>1340002</v>
      </c>
      <c r="B6" t="s">
        <v>34</v>
      </c>
      <c r="C6" t="s">
        <v>50</v>
      </c>
      <c r="D6">
        <v>1</v>
      </c>
      <c r="E6">
        <v>2</v>
      </c>
      <c r="F6">
        <v>3</v>
      </c>
      <c r="G6">
        <v>100</v>
      </c>
      <c r="H6">
        <v>80</v>
      </c>
      <c r="I6">
        <v>60</v>
      </c>
      <c r="J6">
        <f t="shared" si="0"/>
        <v>4.6296296296296294E-2</v>
      </c>
      <c r="K6">
        <f t="shared" si="1"/>
        <v>3.7037037037037035E-2</v>
      </c>
      <c r="L6">
        <f t="shared" si="2"/>
        <v>2.7777777777777776E-2</v>
      </c>
      <c r="M6">
        <f t="shared" si="3"/>
        <v>4.6296296296296294E-2</v>
      </c>
      <c r="N6">
        <f t="shared" si="4"/>
        <v>7.407407407407407E-2</v>
      </c>
      <c r="O6">
        <f t="shared" si="5"/>
        <v>8.3333333333333329E-2</v>
      </c>
      <c r="P6">
        <f t="shared" si="6"/>
        <v>1.6296296296296295</v>
      </c>
      <c r="Q6">
        <f>P6+P11</f>
        <v>3.2592592592592591</v>
      </c>
    </row>
    <row r="7" spans="1:18" x14ac:dyDescent="0.15">
      <c r="A7">
        <v>1340003</v>
      </c>
      <c r="B7" t="s">
        <v>35</v>
      </c>
      <c r="C7" t="s">
        <v>51</v>
      </c>
      <c r="D7">
        <v>1</v>
      </c>
      <c r="E7">
        <v>2</v>
      </c>
      <c r="F7">
        <v>3</v>
      </c>
      <c r="G7">
        <v>100</v>
      </c>
      <c r="H7">
        <v>80</v>
      </c>
      <c r="I7">
        <v>60</v>
      </c>
      <c r="J7">
        <f t="shared" si="0"/>
        <v>4.6296296296296294E-2</v>
      </c>
      <c r="K7">
        <f t="shared" si="1"/>
        <v>3.7037037037037035E-2</v>
      </c>
      <c r="L7">
        <f t="shared" si="2"/>
        <v>2.7777777777777776E-2</v>
      </c>
      <c r="M7">
        <f t="shared" si="3"/>
        <v>4.6296296296296294E-2</v>
      </c>
      <c r="N7">
        <f t="shared" si="4"/>
        <v>7.407407407407407E-2</v>
      </c>
      <c r="O7">
        <f t="shared" si="5"/>
        <v>8.3333333333333329E-2</v>
      </c>
      <c r="P7">
        <f t="shared" si="6"/>
        <v>1.6296296296296295</v>
      </c>
    </row>
    <row r="8" spans="1:18" x14ac:dyDescent="0.15">
      <c r="A8">
        <v>1340004</v>
      </c>
      <c r="B8" t="s">
        <v>36</v>
      </c>
      <c r="C8" t="s">
        <v>52</v>
      </c>
      <c r="D8">
        <v>1</v>
      </c>
      <c r="E8">
        <v>2</v>
      </c>
      <c r="F8">
        <v>3</v>
      </c>
      <c r="G8">
        <v>100</v>
      </c>
      <c r="H8">
        <v>80</v>
      </c>
      <c r="I8">
        <v>60</v>
      </c>
      <c r="J8">
        <f t="shared" si="0"/>
        <v>4.6296296296296294E-2</v>
      </c>
      <c r="K8">
        <f t="shared" si="1"/>
        <v>3.7037037037037035E-2</v>
      </c>
      <c r="L8">
        <f t="shared" si="2"/>
        <v>2.7777777777777776E-2</v>
      </c>
      <c r="M8">
        <f t="shared" si="3"/>
        <v>4.6296296296296294E-2</v>
      </c>
      <c r="N8">
        <f t="shared" si="4"/>
        <v>7.407407407407407E-2</v>
      </c>
      <c r="O8">
        <f t="shared" si="5"/>
        <v>8.3333333333333329E-2</v>
      </c>
      <c r="P8">
        <f t="shared" si="6"/>
        <v>1.6296296296296295</v>
      </c>
      <c r="Q8">
        <f>P8+P12</f>
        <v>3.2592592592592591</v>
      </c>
    </row>
    <row r="9" spans="1:18" x14ac:dyDescent="0.15">
      <c r="A9">
        <v>1340005</v>
      </c>
      <c r="B9" t="s">
        <v>37</v>
      </c>
      <c r="C9" t="s">
        <v>53</v>
      </c>
      <c r="D9">
        <v>1</v>
      </c>
      <c r="E9">
        <v>2</v>
      </c>
      <c r="F9">
        <v>3</v>
      </c>
      <c r="G9">
        <v>100</v>
      </c>
      <c r="H9">
        <v>80</v>
      </c>
      <c r="I9">
        <v>60</v>
      </c>
      <c r="J9">
        <f t="shared" si="0"/>
        <v>4.6296296296296294E-2</v>
      </c>
      <c r="K9">
        <f t="shared" si="1"/>
        <v>3.7037037037037035E-2</v>
      </c>
      <c r="L9">
        <f t="shared" si="2"/>
        <v>2.7777777777777776E-2</v>
      </c>
      <c r="M9">
        <f t="shared" si="3"/>
        <v>4.6296296296296294E-2</v>
      </c>
      <c r="N9">
        <f t="shared" si="4"/>
        <v>7.407407407407407E-2</v>
      </c>
      <c r="O9">
        <f t="shared" si="5"/>
        <v>8.3333333333333329E-2</v>
      </c>
      <c r="P9">
        <f t="shared" si="6"/>
        <v>1.6296296296296295</v>
      </c>
    </row>
    <row r="10" spans="1:18" x14ac:dyDescent="0.15">
      <c r="A10">
        <v>1340006</v>
      </c>
      <c r="B10" t="s">
        <v>38</v>
      </c>
      <c r="C10" t="s">
        <v>49</v>
      </c>
      <c r="D10">
        <v>1</v>
      </c>
      <c r="E10">
        <v>2</v>
      </c>
      <c r="F10">
        <v>3</v>
      </c>
      <c r="G10">
        <v>100</v>
      </c>
      <c r="H10">
        <v>80</v>
      </c>
      <c r="I10">
        <v>60</v>
      </c>
      <c r="J10">
        <f t="shared" si="0"/>
        <v>4.6296296296296294E-2</v>
      </c>
      <c r="K10">
        <f t="shared" si="1"/>
        <v>3.7037037037037035E-2</v>
      </c>
      <c r="L10">
        <f t="shared" si="2"/>
        <v>2.7777777777777776E-2</v>
      </c>
      <c r="M10">
        <f t="shared" si="3"/>
        <v>4.6296296296296294E-2</v>
      </c>
      <c r="N10">
        <f t="shared" si="4"/>
        <v>7.407407407407407E-2</v>
      </c>
      <c r="O10">
        <f t="shared" si="5"/>
        <v>8.3333333333333329E-2</v>
      </c>
      <c r="P10">
        <f t="shared" si="6"/>
        <v>1.6296296296296295</v>
      </c>
    </row>
    <row r="11" spans="1:18" x14ac:dyDescent="0.15">
      <c r="A11">
        <v>1340007</v>
      </c>
      <c r="B11" t="s">
        <v>40</v>
      </c>
      <c r="C11" t="s">
        <v>50</v>
      </c>
      <c r="D11">
        <v>1</v>
      </c>
      <c r="E11">
        <v>2</v>
      </c>
      <c r="F11">
        <v>3</v>
      </c>
      <c r="G11">
        <v>100</v>
      </c>
      <c r="H11">
        <v>80</v>
      </c>
      <c r="I11">
        <v>60</v>
      </c>
      <c r="J11">
        <f t="shared" si="0"/>
        <v>4.6296296296296294E-2</v>
      </c>
      <c r="K11">
        <f t="shared" si="1"/>
        <v>3.7037037037037035E-2</v>
      </c>
      <c r="L11">
        <f t="shared" si="2"/>
        <v>2.7777777777777776E-2</v>
      </c>
      <c r="M11">
        <f t="shared" si="3"/>
        <v>4.6296296296296294E-2</v>
      </c>
      <c r="N11">
        <f t="shared" si="4"/>
        <v>7.407407407407407E-2</v>
      </c>
      <c r="O11">
        <f t="shared" si="5"/>
        <v>8.3333333333333329E-2</v>
      </c>
      <c r="P11">
        <f t="shared" si="6"/>
        <v>1.6296296296296295</v>
      </c>
    </row>
    <row r="12" spans="1:18" x14ac:dyDescent="0.15">
      <c r="A12">
        <v>1340008</v>
      </c>
      <c r="B12" t="s">
        <v>41</v>
      </c>
      <c r="C12" t="s">
        <v>52</v>
      </c>
      <c r="D12">
        <v>1</v>
      </c>
      <c r="E12">
        <v>2</v>
      </c>
      <c r="F12">
        <v>3</v>
      </c>
      <c r="G12">
        <v>100</v>
      </c>
      <c r="H12">
        <v>80</v>
      </c>
      <c r="I12">
        <v>60</v>
      </c>
      <c r="J12">
        <f t="shared" si="0"/>
        <v>4.6296296296296294E-2</v>
      </c>
      <c r="K12">
        <f t="shared" si="1"/>
        <v>3.7037037037037035E-2</v>
      </c>
      <c r="L12">
        <f t="shared" si="2"/>
        <v>2.7777777777777776E-2</v>
      </c>
      <c r="M12">
        <f t="shared" si="3"/>
        <v>4.6296296296296294E-2</v>
      </c>
      <c r="N12">
        <f t="shared" si="4"/>
        <v>7.407407407407407E-2</v>
      </c>
      <c r="O12">
        <f t="shared" si="5"/>
        <v>8.3333333333333329E-2</v>
      </c>
      <c r="P12">
        <f t="shared" si="6"/>
        <v>1.6296296296296295</v>
      </c>
    </row>
    <row r="13" spans="1:18" x14ac:dyDescent="0.15">
      <c r="A13">
        <v>1340009</v>
      </c>
      <c r="B13" t="s">
        <v>42</v>
      </c>
      <c r="C13" t="s">
        <v>53</v>
      </c>
      <c r="D13">
        <v>1</v>
      </c>
      <c r="E13">
        <v>2</v>
      </c>
      <c r="F13">
        <v>3</v>
      </c>
      <c r="G13">
        <v>100</v>
      </c>
      <c r="H13">
        <v>80</v>
      </c>
      <c r="I13">
        <v>60</v>
      </c>
      <c r="J13">
        <f t="shared" si="0"/>
        <v>4.6296296296296294E-2</v>
      </c>
      <c r="K13">
        <f t="shared" si="1"/>
        <v>3.7037037037037035E-2</v>
      </c>
      <c r="L13">
        <f t="shared" si="2"/>
        <v>2.7777777777777776E-2</v>
      </c>
      <c r="M13">
        <f t="shared" si="3"/>
        <v>4.6296296296296294E-2</v>
      </c>
      <c r="N13">
        <f t="shared" si="4"/>
        <v>7.407407407407407E-2</v>
      </c>
      <c r="O13">
        <f t="shared" si="5"/>
        <v>8.3333333333333329E-2</v>
      </c>
      <c r="P13">
        <f t="shared" si="6"/>
        <v>1.6296296296296295</v>
      </c>
    </row>
    <row r="14" spans="1:18" x14ac:dyDescent="0.15">
      <c r="A14">
        <v>1340010</v>
      </c>
      <c r="B14" t="s">
        <v>43</v>
      </c>
      <c r="C14" t="s">
        <v>54</v>
      </c>
      <c r="D14">
        <v>1</v>
      </c>
      <c r="E14">
        <v>2</v>
      </c>
      <c r="F14">
        <v>3</v>
      </c>
      <c r="G14">
        <v>50</v>
      </c>
      <c r="H14">
        <v>25</v>
      </c>
      <c r="I14">
        <v>10</v>
      </c>
      <c r="J14">
        <f t="shared" ref="J14:L16" si="7">G14/SUM($G$14:$I$16)</f>
        <v>0.19607843137254902</v>
      </c>
      <c r="K14">
        <f t="shared" si="7"/>
        <v>9.8039215686274508E-2</v>
      </c>
      <c r="L14">
        <f t="shared" si="7"/>
        <v>3.9215686274509803E-2</v>
      </c>
      <c r="M14">
        <f t="shared" si="3"/>
        <v>0.19607843137254902</v>
      </c>
      <c r="N14">
        <f t="shared" si="4"/>
        <v>0.19607843137254902</v>
      </c>
      <c r="O14">
        <f t="shared" si="5"/>
        <v>0.11764705882352941</v>
      </c>
    </row>
    <row r="15" spans="1:18" x14ac:dyDescent="0.15">
      <c r="A15">
        <v>1340011</v>
      </c>
      <c r="B15" t="s">
        <v>45</v>
      </c>
      <c r="C15" t="s">
        <v>55</v>
      </c>
      <c r="D15">
        <v>1</v>
      </c>
      <c r="E15">
        <v>2</v>
      </c>
      <c r="F15">
        <v>3</v>
      </c>
      <c r="G15">
        <v>50</v>
      </c>
      <c r="H15">
        <v>25</v>
      </c>
      <c r="I15">
        <v>10</v>
      </c>
      <c r="J15">
        <f t="shared" si="7"/>
        <v>0.19607843137254902</v>
      </c>
      <c r="K15">
        <f t="shared" si="7"/>
        <v>9.8039215686274508E-2</v>
      </c>
      <c r="L15">
        <f t="shared" si="7"/>
        <v>3.9215686274509803E-2</v>
      </c>
      <c r="M15">
        <f t="shared" si="3"/>
        <v>0.19607843137254902</v>
      </c>
      <c r="N15">
        <f t="shared" si="4"/>
        <v>0.19607843137254902</v>
      </c>
      <c r="O15">
        <f t="shared" si="5"/>
        <v>0.11764705882352941</v>
      </c>
      <c r="Q15">
        <f>SUM(P5:P15)</f>
        <v>14.666666666666666</v>
      </c>
    </row>
    <row r="16" spans="1:18" x14ac:dyDescent="0.15">
      <c r="A16">
        <v>1340012</v>
      </c>
      <c r="B16" t="s">
        <v>46</v>
      </c>
      <c r="C16" t="s">
        <v>55</v>
      </c>
      <c r="D16">
        <v>1</v>
      </c>
      <c r="E16">
        <v>2</v>
      </c>
      <c r="F16">
        <v>3</v>
      </c>
      <c r="G16">
        <v>50</v>
      </c>
      <c r="H16">
        <v>25</v>
      </c>
      <c r="I16">
        <v>10</v>
      </c>
      <c r="J16">
        <f t="shared" si="7"/>
        <v>0.19607843137254902</v>
      </c>
      <c r="K16">
        <f t="shared" si="7"/>
        <v>9.8039215686274508E-2</v>
      </c>
      <c r="L16">
        <f t="shared" si="7"/>
        <v>3.9215686274509803E-2</v>
      </c>
      <c r="M16">
        <f t="shared" si="3"/>
        <v>0.19607843137254902</v>
      </c>
      <c r="N16">
        <f t="shared" si="4"/>
        <v>0.19607843137254902</v>
      </c>
      <c r="O16">
        <f t="shared" si="5"/>
        <v>0.11764705882352941</v>
      </c>
      <c r="P16">
        <f>SUM(M14:O16)</f>
        <v>1.5294117647058822</v>
      </c>
      <c r="R16">
        <f>Q15+P16</f>
        <v>16.196078431372548</v>
      </c>
    </row>
    <row r="24" spans="15:18" x14ac:dyDescent="0.15">
      <c r="O24">
        <v>15</v>
      </c>
      <c r="P24">
        <v>750</v>
      </c>
      <c r="R24">
        <f>50*14.6</f>
        <v>730</v>
      </c>
    </row>
    <row r="25" spans="15:18" x14ac:dyDescent="0.15">
      <c r="O25">
        <v>30</v>
      </c>
      <c r="P25">
        <v>1350</v>
      </c>
      <c r="R25">
        <f>100*1.5</f>
        <v>150</v>
      </c>
    </row>
  </sheetData>
  <phoneticPr fontId="1" type="noConversion"/>
  <conditionalFormatting sqref="A1:A4">
    <cfRule type="expression" dxfId="0" priority="1">
      <formula>MOD(A1,2)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7"/>
  <sheetViews>
    <sheetView workbookViewId="0">
      <selection activeCell="L29" sqref="L29"/>
    </sheetView>
  </sheetViews>
  <sheetFormatPr defaultRowHeight="13.5" x14ac:dyDescent="0.15"/>
  <cols>
    <col min="11" max="11" width="24.5" customWidth="1"/>
    <col min="12" max="12" width="22.5" customWidth="1"/>
    <col min="13" max="13" width="21.625" customWidth="1"/>
    <col min="14" max="14" width="23.875" customWidth="1"/>
    <col min="15" max="15" width="21.75" customWidth="1"/>
    <col min="16" max="16" width="23.25" customWidth="1"/>
    <col min="17" max="17" width="21.875" customWidth="1"/>
    <col min="18" max="18" width="26.5" customWidth="1"/>
    <col min="19" max="19" width="25" customWidth="1"/>
    <col min="20" max="20" width="24.875" customWidth="1"/>
    <col min="21" max="21" width="24.5" customWidth="1"/>
  </cols>
  <sheetData>
    <row r="1" spans="1:22" x14ac:dyDescent="0.15">
      <c r="A1" t="s">
        <v>17</v>
      </c>
      <c r="B1" t="s">
        <v>56</v>
      </c>
      <c r="C1" t="s">
        <v>57</v>
      </c>
      <c r="D1" t="s">
        <v>58</v>
      </c>
      <c r="E1" t="s">
        <v>59</v>
      </c>
      <c r="F1" t="s">
        <v>51</v>
      </c>
      <c r="G1" t="s">
        <v>60</v>
      </c>
      <c r="H1" t="s">
        <v>61</v>
      </c>
      <c r="I1" t="s">
        <v>62</v>
      </c>
      <c r="J1" t="s">
        <v>63</v>
      </c>
      <c r="K1" t="s">
        <v>32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40</v>
      </c>
      <c r="R1" t="s">
        <v>41</v>
      </c>
      <c r="S1" t="s">
        <v>42</v>
      </c>
      <c r="T1" t="s">
        <v>43</v>
      </c>
      <c r="U1" t="s">
        <v>45</v>
      </c>
      <c r="V1" t="s">
        <v>46</v>
      </c>
    </row>
    <row r="2" spans="1:22" x14ac:dyDescent="0.15">
      <c r="A2">
        <v>1</v>
      </c>
      <c r="B2">
        <v>1500</v>
      </c>
      <c r="C2">
        <v>2600</v>
      </c>
      <c r="D2">
        <v>4</v>
      </c>
      <c r="E2">
        <v>6</v>
      </c>
      <c r="F2">
        <v>15</v>
      </c>
      <c r="G2">
        <v>8000</v>
      </c>
      <c r="H2">
        <v>12000</v>
      </c>
      <c r="I2">
        <v>30</v>
      </c>
      <c r="J2">
        <v>1000</v>
      </c>
      <c r="K2" t="str">
        <f>"1120002,"&amp;B2&amp;"|1120007,"&amp;INT(J2/35)</f>
        <v>1120002,1500|1120007,28</v>
      </c>
      <c r="L2" t="str">
        <f>"1230002,"&amp;D2&amp;"|1120007,"&amp;INT(J2/35)</f>
        <v>1230002,4|1120007,28</v>
      </c>
      <c r="M2" t="str">
        <f>"2130001,"&amp;F2&amp;"|1120007,"&amp;INT(J2/35)</f>
        <v>2130001,15|1120007,28</v>
      </c>
      <c r="N2" t="str">
        <f>"1120001,"&amp;G2&amp;"|1120007,"&amp;INT(J2/35)</f>
        <v>1120001,8000|1120007,28</v>
      </c>
      <c r="O2" t="str">
        <f>"2110005,1"&amp;"|1120007,"&amp;INT(J2/35)</f>
        <v>2110005,1|1120007,28</v>
      </c>
      <c r="P2" t="str">
        <f>"1120002,"&amp;C2&amp;"|1120007,"&amp;INT(J2/25)</f>
        <v>1120002,2600|1120007,40</v>
      </c>
      <c r="Q2" t="str">
        <f>"1230002,"&amp;E2&amp;"|1120007,"&amp;INT(J2/25)</f>
        <v>1230002,6|1120007,40</v>
      </c>
      <c r="R2" t="str">
        <f>"1120001,"&amp;H2&amp;"|1120007,"&amp;INT(J2/25)</f>
        <v>1120001,12000|1120007,40</v>
      </c>
      <c r="S2" t="str">
        <f>"2110005,2"&amp;"|1120007,"&amp;INT(J2/25)</f>
        <v>2110005,2|1120007,40</v>
      </c>
      <c r="T2" t="str">
        <f>"2110004,2"&amp;"|1120007,"&amp;INT(J2/15)</f>
        <v>2110004,2|1120007,66</v>
      </c>
      <c r="U2" t="str">
        <f>"1120005,10"&amp;"|1120007,"&amp;INT(J2/15)</f>
        <v>1120005,10|1120007,66</v>
      </c>
      <c r="V2" t="str">
        <f>"1120005,10"&amp;"|1120007,"&amp;INT(J2/15)</f>
        <v>1120005,10|1120007,66</v>
      </c>
    </row>
    <row r="3" spans="1:22" x14ac:dyDescent="0.15">
      <c r="A3">
        <v>2</v>
      </c>
      <c r="B3">
        <f t="shared" ref="B3:C6" si="0">INT(B2*1.3)</f>
        <v>1950</v>
      </c>
      <c r="C3">
        <f t="shared" si="0"/>
        <v>3380</v>
      </c>
      <c r="D3">
        <v>5</v>
      </c>
      <c r="E3">
        <v>8</v>
      </c>
      <c r="F3">
        <f>INT(F2*1.1)</f>
        <v>16</v>
      </c>
      <c r="G3">
        <f t="shared" ref="G3:H6" si="1">INT(G2*1.3)</f>
        <v>10400</v>
      </c>
      <c r="H3">
        <f t="shared" si="1"/>
        <v>15600</v>
      </c>
      <c r="I3">
        <v>30</v>
      </c>
      <c r="J3">
        <v>1000</v>
      </c>
      <c r="K3" t="str">
        <f>"1120002,"&amp;B3&amp;"|1120007,"&amp;INT(J3/35)</f>
        <v>1120002,1950|1120007,28</v>
      </c>
      <c r="L3" t="str">
        <f t="shared" ref="L3:L6" si="2">"1230002,"&amp;D3&amp;"|1120007,"&amp;INT(J3/35)</f>
        <v>1230002,5|1120007,28</v>
      </c>
      <c r="M3" t="str">
        <f>"2130001,"&amp;F3&amp;"|1120007,"&amp;INT(J3/35)</f>
        <v>2130001,16|1120007,28</v>
      </c>
      <c r="N3" t="str">
        <f>"1120001,"&amp;G3&amp;"|1120007,"&amp;INT(J3/35)</f>
        <v>1120001,10400|1120007,28</v>
      </c>
      <c r="O3" t="str">
        <f>"2110005,1"&amp;"|1120007,"&amp;INT(J3/35)</f>
        <v>2110005,1|1120007,28</v>
      </c>
      <c r="P3" t="str">
        <f>"1120002,"&amp;C3&amp;"|1120007,"&amp;INT(J3/25)</f>
        <v>1120002,3380|1120007,40</v>
      </c>
      <c r="Q3" t="str">
        <f t="shared" ref="Q3:Q6" si="3">"1230002,"&amp;E3&amp;"|1120007,"&amp;INT(J3/25)</f>
        <v>1230002,8|1120007,40</v>
      </c>
      <c r="R3" t="str">
        <f>"1120001,"&amp;H3&amp;"|1120007,"&amp;INT(J3/25)</f>
        <v>1120001,15600|1120007,40</v>
      </c>
      <c r="S3" t="str">
        <f>"2110005,2"&amp;"|1120007,"&amp;INT(J3/25)</f>
        <v>2110005,2|1120007,40</v>
      </c>
      <c r="T3" t="str">
        <f>"2110004,2"&amp;"|1120007,"&amp;INT(J3/15)</f>
        <v>2110004,2|1120007,66</v>
      </c>
      <c r="U3" t="str">
        <f>"1120005,10"&amp;"|1120007,"&amp;INT(J3/15)</f>
        <v>1120005,10|1120007,66</v>
      </c>
      <c r="V3" t="str">
        <f>"1120005,10"&amp;"|1120007,"&amp;INT(J3/15)</f>
        <v>1120005,10|1120007,66</v>
      </c>
    </row>
    <row r="4" spans="1:22" x14ac:dyDescent="0.15">
      <c r="A4">
        <v>3</v>
      </c>
      <c r="B4">
        <f t="shared" si="0"/>
        <v>2535</v>
      </c>
      <c r="C4">
        <f t="shared" si="0"/>
        <v>4394</v>
      </c>
      <c r="D4">
        <v>6</v>
      </c>
      <c r="E4">
        <v>10</v>
      </c>
      <c r="F4">
        <f>INT(F3*1.1)</f>
        <v>17</v>
      </c>
      <c r="G4">
        <f t="shared" si="1"/>
        <v>13520</v>
      </c>
      <c r="H4">
        <f t="shared" si="1"/>
        <v>20280</v>
      </c>
      <c r="I4">
        <v>30</v>
      </c>
      <c r="J4">
        <v>1000</v>
      </c>
      <c r="K4" t="str">
        <f>"1120002,"&amp;B4&amp;"|1120007,"&amp;INT(J4/35)</f>
        <v>1120002,2535|1120007,28</v>
      </c>
      <c r="L4" t="str">
        <f t="shared" si="2"/>
        <v>1230002,6|1120007,28</v>
      </c>
      <c r="M4" t="str">
        <f>"2130001,"&amp;F4&amp;"|1120007,"&amp;INT(J4/35)</f>
        <v>2130001,17|1120007,28</v>
      </c>
      <c r="N4" t="str">
        <f>"1120001,"&amp;G4&amp;"|1120007,"&amp;INT(J4/35)</f>
        <v>1120001,13520|1120007,28</v>
      </c>
      <c r="O4" t="str">
        <f>"2110005,1"&amp;"|1120007,"&amp;INT(J4/35)</f>
        <v>2110005,1|1120007,28</v>
      </c>
      <c r="P4" t="str">
        <f>"1120002,"&amp;C4&amp;"|1120007,"&amp;INT(J4/25)</f>
        <v>1120002,4394|1120007,40</v>
      </c>
      <c r="Q4" t="str">
        <f t="shared" si="3"/>
        <v>1230002,10|1120007,40</v>
      </c>
      <c r="R4" t="str">
        <f>"1120001,"&amp;H4&amp;"|1120007,"&amp;INT(J4/25)</f>
        <v>1120001,20280|1120007,40</v>
      </c>
      <c r="S4" t="str">
        <f>"2110005,2"&amp;"|1120007,"&amp;INT(J4/25)</f>
        <v>2110005,2|1120007,40</v>
      </c>
      <c r="T4" t="str">
        <f>"2110004,2"&amp;"|1120007,"&amp;INT(J4/15)</f>
        <v>2110004,2|1120007,66</v>
      </c>
      <c r="U4" t="str">
        <f>"1120005,10"&amp;"|1120007,"&amp;INT(J4/15)</f>
        <v>1120005,10|1120007,66</v>
      </c>
      <c r="V4" t="str">
        <f>"1120005,10"&amp;"|1120007,"&amp;INT(J4/15)</f>
        <v>1120005,10|1120007,66</v>
      </c>
    </row>
    <row r="5" spans="1:22" x14ac:dyDescent="0.15">
      <c r="A5">
        <v>4</v>
      </c>
      <c r="B5">
        <f t="shared" si="0"/>
        <v>3295</v>
      </c>
      <c r="C5">
        <f t="shared" si="0"/>
        <v>5712</v>
      </c>
      <c r="D5">
        <v>7</v>
      </c>
      <c r="E5">
        <v>12</v>
      </c>
      <c r="F5">
        <f>INT(F4*1.1)</f>
        <v>18</v>
      </c>
      <c r="G5">
        <f t="shared" si="1"/>
        <v>17576</v>
      </c>
      <c r="H5">
        <f t="shared" si="1"/>
        <v>26364</v>
      </c>
      <c r="I5">
        <v>30</v>
      </c>
      <c r="J5">
        <v>1000</v>
      </c>
      <c r="K5" t="str">
        <f>"1120002,"&amp;B5&amp;"|1120007,"&amp;INT(J5/35)</f>
        <v>1120002,3295|1120007,28</v>
      </c>
      <c r="L5" t="str">
        <f t="shared" si="2"/>
        <v>1230002,7|1120007,28</v>
      </c>
      <c r="M5" t="str">
        <f>"2130001,"&amp;F5&amp;"|1120007,"&amp;INT(J5/35)</f>
        <v>2130001,18|1120007,28</v>
      </c>
      <c r="N5" t="str">
        <f>"1120001,"&amp;G5&amp;"|1120007,"&amp;INT(J5/35)</f>
        <v>1120001,17576|1120007,28</v>
      </c>
      <c r="O5" t="str">
        <f>"2110005,1"&amp;"|1120007,"&amp;INT(J5/35)</f>
        <v>2110005,1|1120007,28</v>
      </c>
      <c r="P5" t="str">
        <f>"1120002,"&amp;C5&amp;"|1120007,"&amp;INT(J5/25)</f>
        <v>1120002,5712|1120007,40</v>
      </c>
      <c r="Q5" t="str">
        <f t="shared" si="3"/>
        <v>1230002,12|1120007,40</v>
      </c>
      <c r="R5" t="str">
        <f>"1120001,"&amp;H5&amp;"|1120007,"&amp;INT(J5/25)</f>
        <v>1120001,26364|1120007,40</v>
      </c>
      <c r="S5" t="str">
        <f>"2110005,2"&amp;"|1120007,"&amp;INT(J5/25)</f>
        <v>2110005,2|1120007,40</v>
      </c>
      <c r="T5" t="str">
        <f>"2110004,2"&amp;"|1120007,"&amp;INT(J5/15)</f>
        <v>2110004,2|1120007,66</v>
      </c>
      <c r="U5" t="str">
        <f>"1120005,10"&amp;"|1120007,"&amp;INT(J5/15)</f>
        <v>1120005,10|1120007,66</v>
      </c>
      <c r="V5" t="str">
        <f>"1120005,10"&amp;"|1120007,"&amp;INT(J5/15)</f>
        <v>1120005,10|1120007,66</v>
      </c>
    </row>
    <row r="6" spans="1:22" x14ac:dyDescent="0.15">
      <c r="A6">
        <v>5</v>
      </c>
      <c r="B6">
        <f t="shared" si="0"/>
        <v>4283</v>
      </c>
      <c r="C6">
        <f t="shared" si="0"/>
        <v>7425</v>
      </c>
      <c r="D6">
        <v>9</v>
      </c>
      <c r="E6">
        <v>16</v>
      </c>
      <c r="F6">
        <f>INT(F5*1.1)</f>
        <v>19</v>
      </c>
      <c r="G6">
        <f t="shared" si="1"/>
        <v>22848</v>
      </c>
      <c r="H6">
        <f t="shared" si="1"/>
        <v>34273</v>
      </c>
      <c r="I6">
        <v>30</v>
      </c>
      <c r="J6">
        <v>1000</v>
      </c>
      <c r="K6" t="str">
        <f>"1120002,"&amp;B6&amp;"|1120007,"&amp;INT(J6/35)</f>
        <v>1120002,4283|1120007,28</v>
      </c>
      <c r="L6" t="str">
        <f t="shared" si="2"/>
        <v>1230002,9|1120007,28</v>
      </c>
      <c r="M6" t="str">
        <f>"2130001,"&amp;F6&amp;"|1120007,"&amp;INT(J6/35)</f>
        <v>2130001,19|1120007,28</v>
      </c>
      <c r="N6" t="str">
        <f>"1120001,"&amp;G6&amp;"|1120007,"&amp;INT(J6/35)</f>
        <v>1120001,22848|1120007,28</v>
      </c>
      <c r="O6" t="str">
        <f>"2110005,1"&amp;"|1120007,"&amp;INT(J6/35)</f>
        <v>2110005,1|1120007,28</v>
      </c>
      <c r="P6" t="str">
        <f>"1120002,"&amp;C6&amp;"|1120007,"&amp;INT(J6/25)</f>
        <v>1120002,7425|1120007,40</v>
      </c>
      <c r="Q6" t="str">
        <f t="shared" si="3"/>
        <v>1230002,16|1120007,40</v>
      </c>
      <c r="R6" t="str">
        <f>"1120001,"&amp;H6&amp;"|1120007,"&amp;INT(J6/25)</f>
        <v>1120001,34273|1120007,40</v>
      </c>
      <c r="S6" t="str">
        <f>"2110005,2"&amp;"|1120007,"&amp;INT(J6/25)</f>
        <v>2110005,2|1120007,40</v>
      </c>
      <c r="T6" t="str">
        <f>"2110004,2"&amp;"|1120007,"&amp;INT(J6/15)</f>
        <v>2110004,2|1120007,66</v>
      </c>
      <c r="U6" t="str">
        <f>"1120005,10"&amp;"|1120007,"&amp;INT(J6/15)</f>
        <v>1120005,10|1120007,66</v>
      </c>
      <c r="V6" t="str">
        <f>"1120005,10"&amp;"|1120007,"&amp;INT(J6/15)</f>
        <v>1120005,10|1120007,66</v>
      </c>
    </row>
    <row r="12" spans="1:22" x14ac:dyDescent="0.15">
      <c r="C12" t="s">
        <v>49</v>
      </c>
      <c r="D12" t="s">
        <v>50</v>
      </c>
      <c r="E12" t="s">
        <v>51</v>
      </c>
      <c r="F12" t="s">
        <v>52</v>
      </c>
      <c r="G12" t="s">
        <v>55</v>
      </c>
    </row>
    <row r="13" spans="1:22" x14ac:dyDescent="0.15">
      <c r="C13">
        <v>2000</v>
      </c>
    </row>
    <row r="14" spans="1:22" x14ac:dyDescent="0.15">
      <c r="D14">
        <v>5</v>
      </c>
    </row>
    <row r="15" spans="1:22" x14ac:dyDescent="0.15">
      <c r="E15">
        <v>20</v>
      </c>
    </row>
    <row r="16" spans="1:22" x14ac:dyDescent="0.15">
      <c r="F16">
        <v>8000</v>
      </c>
      <c r="J16">
        <v>15000</v>
      </c>
      <c r="M16">
        <v>60</v>
      </c>
      <c r="O16">
        <v>43333.333333333343</v>
      </c>
      <c r="R16" t="s">
        <v>32</v>
      </c>
    </row>
    <row r="17" spans="3:18" x14ac:dyDescent="0.15">
      <c r="J17">
        <v>23666.666666666672</v>
      </c>
      <c r="M17">
        <v>60</v>
      </c>
      <c r="O17">
        <v>50000</v>
      </c>
      <c r="R17" t="s">
        <v>34</v>
      </c>
    </row>
    <row r="18" spans="3:18" x14ac:dyDescent="0.15">
      <c r="C18">
        <v>3000</v>
      </c>
      <c r="R18" t="s">
        <v>35</v>
      </c>
    </row>
    <row r="19" spans="3:18" x14ac:dyDescent="0.15">
      <c r="D19">
        <v>8</v>
      </c>
      <c r="J19">
        <f>J17/J16</f>
        <v>1.5777777777777782</v>
      </c>
      <c r="K19">
        <f>O17/O16</f>
        <v>1.1538461538461535</v>
      </c>
      <c r="R19" t="s">
        <v>36</v>
      </c>
    </row>
    <row r="20" spans="3:18" x14ac:dyDescent="0.15">
      <c r="F20">
        <v>12000</v>
      </c>
      <c r="R20" t="s">
        <v>37</v>
      </c>
    </row>
    <row r="21" spans="3:18" x14ac:dyDescent="0.15">
      <c r="R21" t="s">
        <v>38</v>
      </c>
    </row>
    <row r="22" spans="3:18" x14ac:dyDescent="0.15">
      <c r="G22">
        <v>10</v>
      </c>
      <c r="R22" t="s">
        <v>40</v>
      </c>
    </row>
    <row r="23" spans="3:18" x14ac:dyDescent="0.15">
      <c r="G23">
        <v>10</v>
      </c>
      <c r="R23" t="s">
        <v>41</v>
      </c>
    </row>
    <row r="24" spans="3:18" x14ac:dyDescent="0.15">
      <c r="G24">
        <v>10</v>
      </c>
      <c r="R24" t="s">
        <v>42</v>
      </c>
    </row>
    <row r="25" spans="3:18" x14ac:dyDescent="0.15">
      <c r="R25" t="s">
        <v>43</v>
      </c>
    </row>
    <row r="26" spans="3:18" x14ac:dyDescent="0.15">
      <c r="R26" t="s">
        <v>45</v>
      </c>
    </row>
    <row r="27" spans="3:18" x14ac:dyDescent="0.15">
      <c r="R27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奖励类型枚举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user-20210805</cp:lastModifiedBy>
  <dcterms:created xsi:type="dcterms:W3CDTF">2006-09-16T00:00:00Z</dcterms:created>
  <dcterms:modified xsi:type="dcterms:W3CDTF">2022-06-29T03:49:13Z</dcterms:modified>
</cp:coreProperties>
</file>