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具体关卡" sheetId="6" r:id="rId1"/>
    <sheet name="关卡设计2" sheetId="5" r:id="rId2"/>
    <sheet name="关卡设计1" sheetId="1" r:id="rId3"/>
    <sheet name="积分获得" sheetId="2" r:id="rId4"/>
    <sheet name="奖励" sheetId="4" r:id="rId5"/>
    <sheet name="标准20190915" sheetId="7" r:id="rId6"/>
  </sheets>
  <calcPr calcId="152511"/>
</workbook>
</file>

<file path=xl/calcChain.xml><?xml version="1.0" encoding="utf-8"?>
<calcChain xmlns="http://schemas.openxmlformats.org/spreadsheetml/2006/main">
  <c r="L12" i="6" l="1"/>
  <c r="M12" i="6"/>
  <c r="J12" i="6"/>
  <c r="I12" i="6"/>
  <c r="K12" i="6" l="1"/>
  <c r="I52" i="6" l="1"/>
  <c r="I51" i="6"/>
  <c r="I50" i="6"/>
  <c r="I49" i="6"/>
  <c r="I48" i="6"/>
  <c r="I46" i="6"/>
  <c r="I45" i="6"/>
  <c r="I44" i="6"/>
  <c r="I43" i="6"/>
  <c r="I42" i="6"/>
  <c r="I40" i="6"/>
  <c r="I39" i="6"/>
  <c r="I38" i="6"/>
  <c r="I37" i="6"/>
  <c r="I36" i="6"/>
  <c r="I34" i="6"/>
  <c r="I33" i="6"/>
  <c r="I32" i="6"/>
  <c r="I31" i="6"/>
  <c r="I30" i="6"/>
  <c r="I28" i="6"/>
  <c r="I27" i="6"/>
  <c r="I26" i="6"/>
  <c r="I25" i="6"/>
  <c r="I24" i="6"/>
  <c r="I22" i="6"/>
  <c r="I21" i="6"/>
  <c r="I20" i="6"/>
  <c r="I19" i="6"/>
  <c r="I18" i="6"/>
  <c r="I16" i="6"/>
  <c r="I15" i="6"/>
  <c r="I14" i="6"/>
  <c r="I13" i="6"/>
  <c r="I11" i="6"/>
  <c r="I8" i="6"/>
  <c r="I6" i="6"/>
  <c r="I5" i="6"/>
  <c r="D52" i="6" l="1"/>
  <c r="D51" i="6"/>
  <c r="D50" i="6"/>
  <c r="D49" i="6"/>
  <c r="D48" i="6"/>
  <c r="D46" i="6"/>
  <c r="D45" i="6"/>
  <c r="D44" i="6"/>
  <c r="D43" i="6"/>
  <c r="D42" i="6"/>
  <c r="D40" i="6"/>
  <c r="D39" i="6"/>
  <c r="D38" i="6"/>
  <c r="D37" i="6"/>
  <c r="D36" i="6"/>
  <c r="D34" i="6"/>
  <c r="D33" i="6"/>
  <c r="D32" i="6"/>
  <c r="D31" i="6"/>
  <c r="D30" i="6"/>
  <c r="D28" i="6"/>
  <c r="D27" i="6"/>
  <c r="D26" i="6"/>
  <c r="D25" i="6"/>
  <c r="D24" i="6"/>
  <c r="D22" i="6"/>
  <c r="D21" i="6"/>
  <c r="D20" i="6"/>
  <c r="D19" i="6"/>
  <c r="D18" i="6"/>
  <c r="D16" i="6"/>
  <c r="D15" i="6"/>
  <c r="D14" i="6"/>
  <c r="D13" i="6"/>
  <c r="D11" i="6"/>
  <c r="D8" i="6"/>
  <c r="D6" i="6"/>
  <c r="D5" i="6"/>
  <c r="K51" i="6"/>
  <c r="J52" i="6"/>
  <c r="L52" i="6" s="1"/>
  <c r="M52" i="6" s="1"/>
  <c r="J51" i="6"/>
  <c r="L51" i="6" s="1"/>
  <c r="M51" i="6" s="1"/>
  <c r="J50" i="6"/>
  <c r="L50" i="6" s="1"/>
  <c r="M50" i="6" s="1"/>
  <c r="J49" i="6"/>
  <c r="K49" i="6" s="1"/>
  <c r="J48" i="6"/>
  <c r="K48" i="6" s="1"/>
  <c r="J46" i="6"/>
  <c r="K46" i="6" s="1"/>
  <c r="J45" i="6"/>
  <c r="L45" i="6" s="1"/>
  <c r="M45" i="6" s="1"/>
  <c r="J44" i="6"/>
  <c r="K44" i="6" s="1"/>
  <c r="J43" i="6"/>
  <c r="K43" i="6" s="1"/>
  <c r="J42" i="6"/>
  <c r="L42" i="6" s="1"/>
  <c r="M42" i="6" s="1"/>
  <c r="J40" i="6"/>
  <c r="L40" i="6" s="1"/>
  <c r="M40" i="6" s="1"/>
  <c r="J39" i="6"/>
  <c r="K39" i="6" s="1"/>
  <c r="J38" i="6"/>
  <c r="L38" i="6" s="1"/>
  <c r="M38" i="6" s="1"/>
  <c r="J37" i="6"/>
  <c r="L37" i="6" s="1"/>
  <c r="M37" i="6" s="1"/>
  <c r="J36" i="6"/>
  <c r="L36" i="6" s="1"/>
  <c r="M36" i="6" s="1"/>
  <c r="J34" i="6"/>
  <c r="L34" i="6" s="1"/>
  <c r="M34" i="6" s="1"/>
  <c r="J33" i="6"/>
  <c r="L33" i="6" s="1"/>
  <c r="M33" i="6" s="1"/>
  <c r="J32" i="6"/>
  <c r="L32" i="6" s="1"/>
  <c r="M32" i="6" s="1"/>
  <c r="J31" i="6"/>
  <c r="K31" i="6" s="1"/>
  <c r="J30" i="6"/>
  <c r="L30" i="6" s="1"/>
  <c r="M30" i="6" s="1"/>
  <c r="J28" i="6"/>
  <c r="K28" i="6" s="1"/>
  <c r="J27" i="6"/>
  <c r="K27" i="6" s="1"/>
  <c r="J26" i="6"/>
  <c r="L26" i="6" s="1"/>
  <c r="M26" i="6" s="1"/>
  <c r="J25" i="6"/>
  <c r="L25" i="6" s="1"/>
  <c r="M25" i="6" s="1"/>
  <c r="J24" i="6"/>
  <c r="L24" i="6" s="1"/>
  <c r="M24" i="6" s="1"/>
  <c r="J22" i="6"/>
  <c r="L22" i="6" s="1"/>
  <c r="M22" i="6" s="1"/>
  <c r="J21" i="6"/>
  <c r="L21" i="6" s="1"/>
  <c r="M21" i="6" s="1"/>
  <c r="J20" i="6"/>
  <c r="K20" i="6" s="1"/>
  <c r="J19" i="6"/>
  <c r="K19" i="6" s="1"/>
  <c r="J18" i="6"/>
  <c r="L18" i="6" s="1"/>
  <c r="M18" i="6" s="1"/>
  <c r="J16" i="6"/>
  <c r="L16" i="6" s="1"/>
  <c r="M16" i="6" s="1"/>
  <c r="J15" i="6"/>
  <c r="L15" i="6" s="1"/>
  <c r="M15" i="6" s="1"/>
  <c r="J14" i="6"/>
  <c r="K14" i="6" s="1"/>
  <c r="J13" i="6"/>
  <c r="L13" i="6" s="1"/>
  <c r="M13" i="6" s="1"/>
  <c r="J11" i="6"/>
  <c r="L11" i="6" s="1"/>
  <c r="M11" i="6" s="1"/>
  <c r="J8" i="6"/>
  <c r="K8" i="6" s="1"/>
  <c r="J6" i="6"/>
  <c r="L6" i="6" s="1"/>
  <c r="M6" i="6" s="1"/>
  <c r="J5" i="6"/>
  <c r="L5" i="6" s="1"/>
  <c r="M5" i="6" s="1"/>
  <c r="L8" i="6" l="1"/>
  <c r="M8" i="6" s="1"/>
  <c r="L49" i="6"/>
  <c r="M49" i="6" s="1"/>
  <c r="L14" i="6"/>
  <c r="M14" i="6" s="1"/>
  <c r="K15" i="6"/>
  <c r="K24" i="6"/>
  <c r="K25" i="6"/>
  <c r="K42" i="6"/>
  <c r="K5" i="6"/>
  <c r="L20" i="6"/>
  <c r="M20" i="6" s="1"/>
  <c r="L39" i="6"/>
  <c r="M39" i="6" s="1"/>
  <c r="L28" i="6"/>
  <c r="M28" i="6" s="1"/>
  <c r="K30" i="6"/>
  <c r="L19" i="6"/>
  <c r="M19" i="6" s="1"/>
  <c r="K37" i="6"/>
  <c r="L46" i="6"/>
  <c r="M46" i="6" s="1"/>
  <c r="K16" i="6"/>
  <c r="L27" i="6"/>
  <c r="M27" i="6" s="1"/>
  <c r="K38" i="6"/>
  <c r="L48" i="6"/>
  <c r="M48" i="6" s="1"/>
  <c r="K32" i="6"/>
  <c r="K33" i="6"/>
  <c r="K52" i="6"/>
  <c r="L43" i="6"/>
  <c r="M43" i="6" s="1"/>
  <c r="K34" i="6"/>
  <c r="K18" i="6"/>
  <c r="K26" i="6"/>
  <c r="L44" i="6"/>
  <c r="M44" i="6" s="1"/>
  <c r="K6" i="6"/>
  <c r="K22" i="6"/>
  <c r="L31" i="6"/>
  <c r="M31" i="6" s="1"/>
  <c r="K36" i="6"/>
  <c r="K40" i="6"/>
  <c r="K45" i="6"/>
  <c r="K50" i="6"/>
  <c r="K11" i="6"/>
  <c r="K13" i="6"/>
  <c r="K21" i="6"/>
</calcChain>
</file>

<file path=xl/sharedStrings.xml><?xml version="1.0" encoding="utf-8"?>
<sst xmlns="http://schemas.openxmlformats.org/spreadsheetml/2006/main" count="382" uniqueCount="304">
  <si>
    <t>关卡</t>
    <phoneticPr fontId="2" type="noConversion"/>
  </si>
  <si>
    <t>物防</t>
    <phoneticPr fontId="2" type="noConversion"/>
  </si>
  <si>
    <t>分</t>
    <phoneticPr fontId="2" type="noConversion"/>
  </si>
  <si>
    <t>小怪</t>
    <phoneticPr fontId="2" type="noConversion"/>
  </si>
  <si>
    <t>击杀</t>
    <phoneticPr fontId="2" type="noConversion"/>
  </si>
  <si>
    <t>剩余时间转换</t>
    <phoneticPr fontId="2" type="noConversion"/>
  </si>
  <si>
    <t>即每3000毫秒得1分</t>
    <phoneticPr fontId="2" type="noConversion"/>
  </si>
  <si>
    <t>BOSS</t>
    <phoneticPr fontId="2" type="noConversion"/>
  </si>
  <si>
    <t>获得积分</t>
    <phoneticPr fontId="2" type="noConversion"/>
  </si>
  <si>
    <t>战斗时间限制</t>
    <phoneticPr fontId="2" type="noConversion"/>
  </si>
  <si>
    <t>10分钟=60万毫秒</t>
    <phoneticPr fontId="2" type="noConversion"/>
  </si>
  <si>
    <t>即每6000毫秒得1分</t>
    <phoneticPr fontId="2" type="noConversion"/>
  </si>
  <si>
    <t>守护效果1</t>
    <phoneticPr fontId="2" type="noConversion"/>
  </si>
  <si>
    <t>守护效果2</t>
    <phoneticPr fontId="2" type="noConversion"/>
  </si>
  <si>
    <t>守护效果3</t>
    <phoneticPr fontId="2" type="noConversion"/>
  </si>
  <si>
    <t>守护效果4</t>
    <phoneticPr fontId="2" type="noConversion"/>
  </si>
  <si>
    <t>低奥义针对</t>
    <phoneticPr fontId="2" type="noConversion"/>
  </si>
  <si>
    <t>换人憎恶</t>
    <phoneticPr fontId="2" type="noConversion"/>
  </si>
  <si>
    <t>奥义憎恶</t>
    <phoneticPr fontId="2" type="noConversion"/>
  </si>
  <si>
    <t>提高冷却</t>
    <phoneticPr fontId="2" type="noConversion"/>
  </si>
  <si>
    <t>免疫群攻</t>
    <phoneticPr fontId="2" type="noConversion"/>
  </si>
  <si>
    <t>男性憎恶</t>
    <phoneticPr fontId="2" type="noConversion"/>
  </si>
  <si>
    <t>女性憎恶</t>
    <phoneticPr fontId="2" type="noConversion"/>
  </si>
  <si>
    <t>低奥义针对</t>
    <phoneticPr fontId="2" type="noConversion"/>
  </si>
  <si>
    <t>物抗</t>
    <phoneticPr fontId="2" type="noConversion"/>
  </si>
  <si>
    <t>魔抗</t>
    <phoneticPr fontId="2" type="noConversion"/>
  </si>
  <si>
    <t>闪避叠加</t>
    <phoneticPr fontId="2" type="noConversion"/>
  </si>
  <si>
    <t>暴击叠加</t>
    <phoneticPr fontId="2" type="noConversion"/>
  </si>
  <si>
    <t>反弹</t>
    <phoneticPr fontId="2" type="noConversion"/>
  </si>
  <si>
    <t>吸血</t>
    <phoneticPr fontId="2" type="noConversion"/>
  </si>
  <si>
    <t>高暴击</t>
    <phoneticPr fontId="2" type="noConversion"/>
  </si>
  <si>
    <t>高闪避</t>
    <phoneticPr fontId="2" type="noConversion"/>
  </si>
  <si>
    <t>上场复活</t>
    <phoneticPr fontId="2" type="noConversion"/>
  </si>
  <si>
    <t>群攻反伤</t>
    <phoneticPr fontId="2" type="noConversion"/>
  </si>
  <si>
    <t>清23，群攻</t>
    <phoneticPr fontId="2" type="noConversion"/>
  </si>
  <si>
    <t>击杀回血</t>
  </si>
  <si>
    <t>免疫debuff</t>
    <phoneticPr fontId="2" type="noConversion"/>
  </si>
  <si>
    <t>降低奥义回复</t>
    <phoneticPr fontId="2" type="noConversion"/>
  </si>
  <si>
    <t>击杀加攻防</t>
    <phoneticPr fontId="2" type="noConversion"/>
  </si>
  <si>
    <t>玩法1</t>
    <phoneticPr fontId="2" type="noConversion"/>
  </si>
  <si>
    <t>玩法2</t>
    <phoneticPr fontId="2" type="noConversion"/>
  </si>
  <si>
    <t>玩法3</t>
    <phoneticPr fontId="2" type="noConversion"/>
  </si>
  <si>
    <t>清2，用泰雷单回合伤害够</t>
  </si>
  <si>
    <t>温丽</t>
  </si>
  <si>
    <t>清23，不换人；</t>
    <phoneticPr fontId="2" type="noConversion"/>
  </si>
  <si>
    <t>清13，换人+精灵公主；</t>
    <phoneticPr fontId="2" type="noConversion"/>
  </si>
  <si>
    <t>清12，伤害不够赚分数</t>
  </si>
  <si>
    <t>清34，群攻</t>
    <phoneticPr fontId="2" type="noConversion"/>
  </si>
  <si>
    <t>清13或14，单攻</t>
    <phoneticPr fontId="2" type="noConversion"/>
  </si>
  <si>
    <t>清13或14</t>
  </si>
  <si>
    <t>清24或23，伤害够</t>
    <phoneticPr fontId="2" type="noConversion"/>
  </si>
  <si>
    <t>清24或23，伤害不够赚分</t>
    <phoneticPr fontId="2" type="noConversion"/>
  </si>
  <si>
    <t>残血治疗</t>
    <phoneticPr fontId="2" type="noConversion"/>
  </si>
  <si>
    <t>残血治疗</t>
    <phoneticPr fontId="2" type="noConversion"/>
  </si>
  <si>
    <t>清34，单攻+伤害够</t>
  </si>
  <si>
    <t>清1，总伤害够；</t>
    <phoneticPr fontId="2" type="noConversion"/>
  </si>
  <si>
    <t>西蒙</t>
    <phoneticPr fontId="2" type="noConversion"/>
  </si>
  <si>
    <t>清23，单攻</t>
  </si>
  <si>
    <t>黑色诅咒(封印技能)</t>
    <phoneticPr fontId="2" type="noConversion"/>
  </si>
  <si>
    <t>清34，保留高奥义</t>
    <phoneticPr fontId="2" type="noConversion"/>
  </si>
  <si>
    <t>清23，避免英雄死亡</t>
    <phoneticPr fontId="2" type="noConversion"/>
  </si>
  <si>
    <t>清24,或14，技能被封印时及时换人</t>
    <phoneticPr fontId="2" type="noConversion"/>
  </si>
  <si>
    <t>超高防御</t>
    <phoneticPr fontId="2" type="noConversion"/>
  </si>
  <si>
    <t>免疫debuff</t>
    <phoneticPr fontId="2" type="noConversion"/>
  </si>
  <si>
    <t>提高冷却</t>
  </si>
  <si>
    <t>BOSS关特点</t>
    <phoneticPr fontId="2" type="noConversion"/>
  </si>
  <si>
    <t>2只怪</t>
    <phoneticPr fontId="2" type="noConversion"/>
  </si>
  <si>
    <t>清状态回血</t>
    <phoneticPr fontId="2" type="noConversion"/>
  </si>
  <si>
    <t>清12，可用状态流</t>
    <phoneticPr fontId="2" type="noConversion"/>
  </si>
  <si>
    <t>清34，不用状态/印记英雄</t>
    <phoneticPr fontId="2" type="noConversion"/>
  </si>
  <si>
    <t>高反伤</t>
    <phoneticPr fontId="2" type="noConversion"/>
  </si>
  <si>
    <t>复活队友(2只)</t>
    <phoneticPr fontId="2" type="noConversion"/>
  </si>
  <si>
    <t>击杀复活(2只)</t>
    <phoneticPr fontId="2" type="noConversion"/>
  </si>
  <si>
    <t>免疫群攻(2只)</t>
    <phoneticPr fontId="2" type="noConversion"/>
  </si>
  <si>
    <t>清14，不怕复活</t>
    <phoneticPr fontId="2" type="noConversion"/>
  </si>
  <si>
    <t>清24，群攻秒、不怕死英雄</t>
    <phoneticPr fontId="2" type="noConversion"/>
  </si>
  <si>
    <t>清23，群攻强撸、不让出场</t>
    <phoneticPr fontId="2" type="noConversion"/>
  </si>
  <si>
    <t>清13，解决物抗和男性问题，可以更好用到西蒙</t>
    <phoneticPr fontId="2" type="noConversion"/>
  </si>
  <si>
    <t>清24，解决魔抗和女性问题，可以更好用到温丽</t>
    <phoneticPr fontId="2" type="noConversion"/>
  </si>
  <si>
    <t>2.1，西蒙，打断。怪物连续两个回合放大招。应对方案：除了换人，必须用 防守再打断一次。</t>
  </si>
  <si>
    <t>2.2，爱琳娜，防守。怪物禁止玩家换人时，且残血时回血。应对方案：防守到1血时，反击。</t>
  </si>
  <si>
    <t>2.3，温丽，群攻+灼烧。后场小怪变态，怪物超高防御。应对方案：群攻击杀小怪，灼烧绕过防御。</t>
  </si>
  <si>
    <t>2.4，泰雷，连两套。怪物血量低于30%回血，伤害不足时无法击杀。应对方案：保留奥义，开大打2套。</t>
  </si>
  <si>
    <t>2.5，精灵公主，无CD。怪物攻击会不断提高目标技能CD。应对方案：使用无CD的精灵公主，完美克制。</t>
  </si>
  <si>
    <t>2.6，檐鬼，防群攻。怪物某个回合起手就是群攻开大，玩家无法用打断防守应对，或者后续禁止用换人再群攻开大(可被打算)。应对方案：檐鬼特性减全体群攻感受到伤害50%。</t>
  </si>
  <si>
    <t>2.7，该隐，单攻/打断。打断同西蒙，单攻同泰雷。</t>
  </si>
  <si>
    <t>2.8，兰奇，最强AOE。怪物上场会复活，怪物超高防御，后场小怪变态，前场怪免伤100%但是为后场怪承担50%伤害。应对方案：用AOE和防守技能，造成群体伤害对后场怪造成伤害，减少后场怪出场机会。</t>
  </si>
  <si>
    <t>2.9，爱琪，高连击高奥义回复。怪物降低奥义回复，低奥义针对，每回合免伤5次伤害。应对方案，加快奥义回复保留奥义，高连击。</t>
  </si>
  <si>
    <t>2.10，阿德琳，回血。怪物群攻多。应对方案：回血全队，配合檐鬼。</t>
  </si>
  <si>
    <t>2.11，乔伊，暗龙诅咒移除印记。怪物起手回满血，怪物加增益buff。应对方案：诅咒禁止怪物回血，清除buff</t>
  </si>
  <si>
    <t>2.12，木禅，反弹。怪物超高防御+免疫debuff。应对方案：怪物用反弹可以绕过防御。</t>
  </si>
  <si>
    <t>核心==【反伤】</t>
    <phoneticPr fontId="2" type="noConversion"/>
  </si>
  <si>
    <t>核心==【超高防御】</t>
    <phoneticPr fontId="2" type="noConversion"/>
  </si>
  <si>
    <t>核心==【免疫群攻】</t>
    <phoneticPr fontId="2" type="noConversion"/>
  </si>
  <si>
    <t>1，【吸血】提高反伤程度；2，【击杀回血】提高反伤惩罚；3，【低奥义针对】【禁用换人】限制应对反伤</t>
    <phoneticPr fontId="2" type="noConversion"/>
  </si>
  <si>
    <t>boss==</t>
    <phoneticPr fontId="2" type="noConversion"/>
  </si>
  <si>
    <t>boss==带低血高攻小怪</t>
    <phoneticPr fontId="2" type="noConversion"/>
  </si>
  <si>
    <t>1，【上场复活】提高小怪上场惩罚；2，</t>
    <phoneticPr fontId="2" type="noConversion"/>
  </si>
  <si>
    <t>核心==打断</t>
    <phoneticPr fontId="2" type="noConversion"/>
  </si>
  <si>
    <t>1，【免疫反伤】【免疫debuff】限制应对；2，【禁用辅助】限制木禅和兰奇</t>
    <phoneticPr fontId="2" type="noConversion"/>
  </si>
  <si>
    <t>核心==奥义</t>
    <phoneticPr fontId="2" type="noConversion"/>
  </si>
  <si>
    <t>1，【禁用换人】【禁用辅助】提高怪物大招的致命性</t>
    <phoneticPr fontId="2" type="noConversion"/>
  </si>
  <si>
    <t>boss==带【残血治疗】</t>
    <phoneticPr fontId="2" type="noConversion"/>
  </si>
  <si>
    <t>核心==2选1</t>
    <phoneticPr fontId="2" type="noConversion"/>
  </si>
  <si>
    <t>1，【物抗】【魔抗】；2，【男性】【女性】</t>
    <phoneticPr fontId="2" type="noConversion"/>
  </si>
  <si>
    <t>1，【清状态回血】不能上印记英雄</t>
    <phoneticPr fontId="2" type="noConversion"/>
  </si>
  <si>
    <t>核心==清buff</t>
    <phoneticPr fontId="2" type="noConversion"/>
  </si>
  <si>
    <t>核心==死亡</t>
    <phoneticPr fontId="2" type="noConversion"/>
  </si>
  <si>
    <t>boss==带【士气上升】</t>
    <phoneticPr fontId="2" type="noConversion"/>
  </si>
  <si>
    <t>1，【反伤】增加死亡可能性；2，【眩晕】降低逃跑</t>
    <phoneticPr fontId="2" type="noConversion"/>
  </si>
  <si>
    <t>【眩晕】增加随机性意外</t>
    <phoneticPr fontId="2" type="noConversion"/>
  </si>
  <si>
    <t>【狂战】增加最后的应对</t>
    <phoneticPr fontId="2" type="noConversion"/>
  </si>
  <si>
    <t>【残血治疗】增加最后时机的把握、血线的控制</t>
    <phoneticPr fontId="2" type="noConversion"/>
  </si>
  <si>
    <t>【提高冷却】</t>
    <phoneticPr fontId="2" type="noConversion"/>
  </si>
  <si>
    <t>【闪避叠加】</t>
    <phoneticPr fontId="2" type="noConversion"/>
  </si>
  <si>
    <t>【降低奥义回复】等于降低输出和应对机会</t>
    <phoneticPr fontId="2" type="noConversion"/>
  </si>
  <si>
    <t>boss</t>
    <phoneticPr fontId="2" type="noConversion"/>
  </si>
  <si>
    <t>A1怪</t>
    <phoneticPr fontId="2" type="noConversion"/>
  </si>
  <si>
    <t>A2怪</t>
    <phoneticPr fontId="2" type="noConversion"/>
  </si>
  <si>
    <t>B1怪</t>
    <phoneticPr fontId="2" type="noConversion"/>
  </si>
  <si>
    <t>B2怪</t>
    <phoneticPr fontId="2" type="noConversion"/>
  </si>
  <si>
    <t>必删/BOSS带==【反伤】</t>
    <phoneticPr fontId="2" type="noConversion"/>
  </si>
  <si>
    <t>必删/BOSS带==【超高防御】</t>
    <phoneticPr fontId="2" type="noConversion"/>
  </si>
  <si>
    <t>必删/BOSS带==【免疫群攻】</t>
    <phoneticPr fontId="2" type="noConversion"/>
  </si>
  <si>
    <t>必删/BOSS带==【禁用换人】【禁用辅助】</t>
    <phoneticPr fontId="2" type="noConversion"/>
  </si>
  <si>
    <t>必删/BOSS带==【奥义憎恶】</t>
    <phoneticPr fontId="2" type="noConversion"/>
  </si>
  <si>
    <t>必删/BOSS带==2选1</t>
    <phoneticPr fontId="2" type="noConversion"/>
  </si>
  <si>
    <t>必删/BOSS带==选择英雄或删除【清状态回血】</t>
    <phoneticPr fontId="2" type="noConversion"/>
  </si>
  <si>
    <t>必删/BOSS带==</t>
    <phoneticPr fontId="2" type="noConversion"/>
  </si>
  <si>
    <t>超高防御</t>
    <phoneticPr fontId="2" type="noConversion"/>
  </si>
  <si>
    <t>免疫群攻</t>
    <phoneticPr fontId="2" type="noConversion"/>
  </si>
  <si>
    <t>带低血高攻小怪</t>
    <phoneticPr fontId="2" type="noConversion"/>
  </si>
  <si>
    <t>上场复活</t>
    <phoneticPr fontId="2" type="noConversion"/>
  </si>
  <si>
    <t>boss==连续回合大招(群攻)</t>
    <phoneticPr fontId="2" type="noConversion"/>
  </si>
  <si>
    <t>残血治疗</t>
    <phoneticPr fontId="2" type="noConversion"/>
  </si>
  <si>
    <t>1，【奥义憎恶】玩家用奥义提高回合伤害必须，删除这个；2，【降低奥义回复】；3，【无力】【眩晕】【提高冷却】增加不确定性；</t>
    <phoneticPr fontId="2" type="noConversion"/>
  </si>
  <si>
    <t>物抗</t>
    <phoneticPr fontId="2" type="noConversion"/>
  </si>
  <si>
    <t>魔抗</t>
    <phoneticPr fontId="2" type="noConversion"/>
  </si>
  <si>
    <t>清【免疫群攻】用群攻杀死小怪（前提：群攻够）</t>
    <phoneticPr fontId="2" type="noConversion"/>
  </si>
  <si>
    <t>清【上场复活】不用当下小怪上场复活大怪（前提：顶得住小怪）</t>
    <phoneticPr fontId="2" type="noConversion"/>
  </si>
  <si>
    <t>清【击杀回血】【吸血】不换人死磕</t>
    <phoneticPr fontId="2" type="noConversion"/>
  </si>
  <si>
    <t>清【禁用换人】【反伤】用换人，尽量避免死亡</t>
    <phoneticPr fontId="2" type="noConversion"/>
  </si>
  <si>
    <t>击杀回血</t>
    <phoneticPr fontId="2" type="noConversion"/>
  </si>
  <si>
    <t>禁用换人</t>
    <phoneticPr fontId="2" type="noConversion"/>
  </si>
  <si>
    <t>反伤</t>
    <phoneticPr fontId="2" type="noConversion"/>
  </si>
  <si>
    <t>吸血</t>
    <phoneticPr fontId="2" type="noConversion"/>
  </si>
  <si>
    <t>禁用辅助</t>
    <phoneticPr fontId="2" type="noConversion"/>
  </si>
  <si>
    <t>降低奥义回复</t>
    <phoneticPr fontId="2" type="noConversion"/>
  </si>
  <si>
    <t>换人憎恶</t>
    <phoneticPr fontId="2" type="noConversion"/>
  </si>
  <si>
    <t>低奥义针对</t>
    <phoneticPr fontId="2" type="noConversion"/>
  </si>
  <si>
    <t>奥义憎恶</t>
    <phoneticPr fontId="2" type="noConversion"/>
  </si>
  <si>
    <t>降低奥义回复</t>
    <phoneticPr fontId="2" type="noConversion"/>
  </si>
  <si>
    <t>眩晕</t>
    <phoneticPr fontId="2" type="noConversion"/>
  </si>
  <si>
    <t>免疫反伤</t>
    <phoneticPr fontId="2" type="noConversion"/>
  </si>
  <si>
    <t>免疫debuff</t>
    <phoneticPr fontId="2" type="noConversion"/>
  </si>
  <si>
    <t>禁用辅助</t>
    <phoneticPr fontId="2" type="noConversion"/>
  </si>
  <si>
    <t>反伤</t>
    <phoneticPr fontId="2" type="noConversion"/>
  </si>
  <si>
    <t>眩晕</t>
    <phoneticPr fontId="2" type="noConversion"/>
  </si>
  <si>
    <t>2选1</t>
    <phoneticPr fontId="2" type="noConversion"/>
  </si>
  <si>
    <t>清【换人憎恶】用换人打断，但是换完人奥义变低，会被针对</t>
    <phoneticPr fontId="2" type="noConversion"/>
  </si>
  <si>
    <t>清【奥义憎恶】可以使用奥义技</t>
    <phoneticPr fontId="2" type="noConversion"/>
  </si>
  <si>
    <t>闪避叠加</t>
    <phoneticPr fontId="2" type="noConversion"/>
  </si>
  <si>
    <t>清【降低奥义回复】奥义回复正常，但是西蒙该隐优势体现不出</t>
    <phoneticPr fontId="2" type="noConversion"/>
  </si>
  <si>
    <t>清【禁用辅助】用西蒙该隐打断。但是输出应对次数少</t>
    <phoneticPr fontId="2" type="noConversion"/>
  </si>
  <si>
    <t>清【低奥义针对】不怕低奥义，但是无法换人，死亡加大</t>
    <phoneticPr fontId="2" type="noConversion"/>
  </si>
  <si>
    <t>清【降低奥义回复】奥义值正常，但是不得已不能放奥义技，更多用于防守</t>
    <phoneticPr fontId="2" type="noConversion"/>
  </si>
  <si>
    <t>清【免疫反伤】可以用反伤，但不能用温丽该隐</t>
    <phoneticPr fontId="2" type="noConversion"/>
  </si>
  <si>
    <t>清【免疫debuff】可以用温丽，但是不能用木禅、反伤本命等</t>
    <phoneticPr fontId="2" type="noConversion"/>
  </si>
  <si>
    <t>男性</t>
    <phoneticPr fontId="2" type="noConversion"/>
  </si>
  <si>
    <t>女性</t>
    <phoneticPr fontId="2" type="noConversion"/>
  </si>
  <si>
    <t>配合A组</t>
    <phoneticPr fontId="2" type="noConversion"/>
  </si>
  <si>
    <t>清状态(回血)</t>
    <phoneticPr fontId="2" type="noConversion"/>
  </si>
  <si>
    <t>清【清状态(回血)】可以用印记型英雄，但是不能用木禅、兰奇</t>
    <phoneticPr fontId="2" type="noConversion"/>
  </si>
  <si>
    <t>清【禁用辅助】可以用兰奇，可能也能用木禅，但是不能用印记型英雄</t>
    <phoneticPr fontId="2" type="noConversion"/>
  </si>
  <si>
    <t>击杀回血</t>
    <phoneticPr fontId="2" type="noConversion"/>
  </si>
  <si>
    <t>反伤</t>
    <phoneticPr fontId="2" type="noConversion"/>
  </si>
  <si>
    <t>清【反伤】可以减小死亡，但怪物吸血，需要更长时间战斗\伤害</t>
    <phoneticPr fontId="2" type="noConversion"/>
  </si>
  <si>
    <t>清【吸血】可以加速战斗，但是反伤会加速英雄死亡</t>
    <phoneticPr fontId="2" type="noConversion"/>
  </si>
  <si>
    <t>物抗</t>
    <phoneticPr fontId="2" type="noConversion"/>
  </si>
  <si>
    <t>魔抗</t>
    <phoneticPr fontId="2" type="noConversion"/>
  </si>
  <si>
    <t>清【眩晕】避免不确定性，但是最好带命中本命或英雄</t>
    <phoneticPr fontId="2" type="noConversion"/>
  </si>
  <si>
    <t>清【闪避叠加】不怕闪避，但是，可能被眩晕导致，最后被反杀</t>
    <phoneticPr fontId="2" type="noConversion"/>
  </si>
  <si>
    <t>奥义憎恶</t>
    <phoneticPr fontId="2" type="noConversion"/>
  </si>
  <si>
    <t>清【反伤】可以减小死亡，但是奥义技被限制，伤害受限</t>
    <phoneticPr fontId="2" type="noConversion"/>
  </si>
  <si>
    <t>清【奥义憎恶】可以正常输出，但是留反伤容易减员</t>
    <phoneticPr fontId="2" type="noConversion"/>
  </si>
  <si>
    <t>士气上升</t>
    <phoneticPr fontId="2" type="noConversion"/>
  </si>
  <si>
    <t>连续回合大招(群攻)</t>
    <phoneticPr fontId="2" type="noConversion"/>
  </si>
  <si>
    <t>清【眩晕】避免不确定性，但是需要保持高奥义，否则容易减员</t>
    <phoneticPr fontId="2" type="noConversion"/>
  </si>
  <si>
    <t>清【低奥义针对】可以正常使用奥义相关，但是留眩晕会增加随机不确定性</t>
    <phoneticPr fontId="2" type="noConversion"/>
  </si>
  <si>
    <t>own_skills</t>
    <phoneticPr fontId="2" type="noConversion"/>
  </si>
  <si>
    <t>que</t>
    <phoneticPr fontId="2" type="noConversion"/>
  </si>
  <si>
    <t>special_effect</t>
    <phoneticPr fontId="2" type="noConversion"/>
  </si>
  <si>
    <t>怪物组战力</t>
    <phoneticPr fontId="2" type="noConversion"/>
  </si>
  <si>
    <t>怪物名字</t>
    <phoneticPr fontId="2" type="noConversion"/>
  </si>
  <si>
    <t>等级显示</t>
    <phoneticPr fontId="2" type="noConversion"/>
  </si>
  <si>
    <t>生命</t>
    <phoneticPr fontId="2" type="noConversion"/>
  </si>
  <si>
    <t>物攻</t>
    <phoneticPr fontId="2" type="noConversion"/>
  </si>
  <si>
    <t>魔攻</t>
    <phoneticPr fontId="2" type="noConversion"/>
  </si>
  <si>
    <t>魔防</t>
    <phoneticPr fontId="2" type="noConversion"/>
  </si>
  <si>
    <t>命中</t>
    <phoneticPr fontId="2" type="noConversion"/>
  </si>
  <si>
    <t>闪避</t>
    <phoneticPr fontId="2" type="noConversion"/>
  </si>
  <si>
    <t>暴击</t>
    <phoneticPr fontId="2" type="noConversion"/>
  </si>
  <si>
    <t>暴击伤害</t>
    <phoneticPr fontId="2" type="noConversion"/>
  </si>
  <si>
    <t>抗暴</t>
    <phoneticPr fontId="2" type="noConversion"/>
  </si>
  <si>
    <t>格挡</t>
    <phoneticPr fontId="2" type="noConversion"/>
  </si>
  <si>
    <t>格挡减伤</t>
    <phoneticPr fontId="2" type="noConversion"/>
  </si>
  <si>
    <t>破击</t>
    <phoneticPr fontId="2" type="noConversion"/>
  </si>
  <si>
    <t>序列</t>
    <phoneticPr fontId="2" type="noConversion"/>
  </si>
  <si>
    <t>循环序列</t>
    <phoneticPr fontId="2" type="noConversion"/>
  </si>
  <si>
    <t>词条/特殊效果id</t>
    <phoneticPr fontId="2" type="noConversion"/>
  </si>
  <si>
    <t>关卡1</t>
    <phoneticPr fontId="2" type="noConversion"/>
  </si>
  <si>
    <t>战队等级</t>
  </si>
  <si>
    <t>单怪</t>
  </si>
  <si>
    <t>攻击</t>
  </si>
  <si>
    <t>战力</t>
  </si>
  <si>
    <t>裸体战力</t>
  </si>
  <si>
    <t>实力增幅(技能、符文、突破、本命天赋)</t>
  </si>
  <si>
    <t>生命</t>
  </si>
  <si>
    <t>一组总战力</t>
  </si>
  <si>
    <t>一组裸战</t>
  </si>
  <si>
    <t>boss</t>
    <phoneticPr fontId="2" type="noConversion"/>
  </si>
  <si>
    <t>A1</t>
    <phoneticPr fontId="2" type="noConversion"/>
  </si>
  <si>
    <t>A2</t>
    <phoneticPr fontId="2" type="noConversion"/>
  </si>
  <si>
    <t>B1</t>
    <phoneticPr fontId="2" type="noConversion"/>
  </si>
  <si>
    <t>B2</t>
    <phoneticPr fontId="2" type="noConversion"/>
  </si>
  <si>
    <t>关卡2</t>
  </si>
  <si>
    <t>关卡3</t>
  </si>
  <si>
    <t>关卡4</t>
  </si>
  <si>
    <t>关卡5</t>
  </si>
  <si>
    <t>关卡6</t>
  </si>
  <si>
    <t>关卡7</t>
  </si>
  <si>
    <t>关卡8</t>
  </si>
  <si>
    <t>模型</t>
    <phoneticPr fontId="2" type="noConversion"/>
  </si>
  <si>
    <t>id</t>
    <phoneticPr fontId="2" type="noConversion"/>
  </si>
  <si>
    <t>英雄id</t>
    <phoneticPr fontId="2" type="noConversion"/>
  </si>
  <si>
    <t>地牢英雄表</t>
    <phoneticPr fontId="2" type="noConversion"/>
  </si>
  <si>
    <t>技能</t>
    <phoneticPr fontId="2" type="noConversion"/>
  </si>
  <si>
    <t>1031;1041</t>
    <phoneticPr fontId="2" type="noConversion"/>
  </si>
  <si>
    <t>1628;1605;1637;1631</t>
    <phoneticPr fontId="2" type="noConversion"/>
  </si>
  <si>
    <t>1604;1621;1607;1618</t>
    <phoneticPr fontId="2" type="noConversion"/>
  </si>
  <si>
    <t>哈蒙</t>
  </si>
  <si>
    <t>武装熊人战士</t>
  </si>
  <si>
    <t>武装狼人</t>
  </si>
  <si>
    <t>锤子团首领</t>
  </si>
  <si>
    <t>黑暗法师</t>
  </si>
  <si>
    <t>先驱者一号</t>
  </si>
  <si>
    <t>草原哥布林</t>
  </si>
  <si>
    <t>卡司族阿噗</t>
  </si>
  <si>
    <t>泪目狼人</t>
  </si>
  <si>
    <t>森林猎手</t>
  </si>
  <si>
    <t>嗜血战魂</t>
  </si>
  <si>
    <t>暗黑战魂</t>
  </si>
  <si>
    <t>战魂之灵</t>
  </si>
  <si>
    <t>要塞守卫官</t>
  </si>
  <si>
    <t>0,1,2;0,1,2</t>
    <phoneticPr fontId="2" type="noConversion"/>
  </si>
  <si>
    <t>0,0,1;0,1,2;0,1,2</t>
    <phoneticPr fontId="2" type="noConversion"/>
  </si>
  <si>
    <t>大女巫</t>
  </si>
  <si>
    <t>荒原女巫</t>
  </si>
  <si>
    <t>女巫仆从</t>
  </si>
  <si>
    <t>丧尸法师</t>
  </si>
  <si>
    <t>僵尸老婆</t>
  </si>
  <si>
    <t>默希娅</t>
  </si>
  <si>
    <t>黑色荆棘</t>
  </si>
  <si>
    <t>绝世舞姬</t>
  </si>
  <si>
    <t>萨米尔</t>
  </si>
  <si>
    <t>卫队长莱克</t>
  </si>
  <si>
    <t>蝎怪</t>
  </si>
  <si>
    <t>草原蝎子</t>
  </si>
  <si>
    <t>神秘兽</t>
  </si>
  <si>
    <t>枯叶蜂蜂王</t>
  </si>
  <si>
    <t>鹿角怪</t>
  </si>
  <si>
    <t>愤怒</t>
  </si>
  <si>
    <t>蜘蛛女王</t>
  </si>
  <si>
    <t>锡波</t>
  </si>
  <si>
    <t>沙漠巨人</t>
  </si>
  <si>
    <t>海魔</t>
  </si>
  <si>
    <t>鹿角兽祭司</t>
  </si>
  <si>
    <t>枭鹰</t>
  </si>
  <si>
    <t>0,1;0,0,2;0,1;1,2,2;0</t>
  </si>
  <si>
    <t>1,0;0,0,2</t>
    <phoneticPr fontId="2" type="noConversion"/>
  </si>
  <si>
    <t>0,2</t>
    <phoneticPr fontId="2" type="noConversion"/>
  </si>
  <si>
    <t>0,0;0,0,2;0,0;0,0,2</t>
    <phoneticPr fontId="2" type="noConversion"/>
  </si>
  <si>
    <t>1622;1608;1011;1021</t>
    <phoneticPr fontId="2" type="noConversion"/>
  </si>
  <si>
    <t>1610;1606;1621;1626;1616</t>
    <phoneticPr fontId="2" type="noConversion"/>
  </si>
  <si>
    <t>1611;1623;1636;1604;1620</t>
    <phoneticPr fontId="2" type="noConversion"/>
  </si>
  <si>
    <t>1628;1631;1637;1011;1021</t>
    <phoneticPr fontId="2" type="noConversion"/>
  </si>
  <si>
    <t>1091;1637;1606;1626;1628</t>
    <phoneticPr fontId="2" type="noConversion"/>
  </si>
  <si>
    <t>通关奖励：</t>
    <phoneticPr fontId="2" type="noConversion"/>
  </si>
  <si>
    <t>活跃奖励：</t>
    <phoneticPr fontId="2" type="noConversion"/>
  </si>
  <si>
    <t>关卡</t>
    <phoneticPr fontId="2" type="noConversion"/>
  </si>
  <si>
    <t>物品id</t>
    <phoneticPr fontId="2" type="noConversion"/>
  </si>
  <si>
    <t>数量</t>
    <phoneticPr fontId="2" type="noConversion"/>
  </si>
  <si>
    <t>积分</t>
    <phoneticPr fontId="2" type="noConversion"/>
  </si>
  <si>
    <t>奖励</t>
    <phoneticPr fontId="2" type="noConversion"/>
  </si>
  <si>
    <t>武炼石+体力</t>
    <phoneticPr fontId="2" type="noConversion"/>
  </si>
  <si>
    <t>经验金币</t>
    <phoneticPr fontId="2" type="noConversion"/>
  </si>
  <si>
    <t>武炼石+亲密度</t>
    <phoneticPr fontId="2" type="noConversion"/>
  </si>
  <si>
    <t>速战券+友情券</t>
    <phoneticPr fontId="2" type="noConversion"/>
  </si>
  <si>
    <t>武炼石+钻石</t>
    <phoneticPr fontId="2" type="noConversion"/>
  </si>
  <si>
    <t>锤子+体力</t>
    <phoneticPr fontId="2" type="noConversion"/>
  </si>
  <si>
    <t>武炼石+锤子</t>
    <phoneticPr fontId="2" type="noConversion"/>
  </si>
  <si>
    <t>武炼石+英雄纹章</t>
    <phoneticPr fontId="2" type="noConversion"/>
  </si>
  <si>
    <t>第2关之后</t>
    <phoneticPr fontId="2" type="noConversion"/>
  </si>
  <si>
    <t>第1关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</si>
</sst>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4" fillId="0" borderId="0" xfId="0" applyFont="1"/>
    <xf numFmtId="0" fontId="5" fillId="2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6" fillId="2" borderId="0" xfId="0" applyFont="1" applyFill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" fontId="0" fillId="6" borderId="0" xfId="0" applyNumberFormat="1" applyFill="1"/>
    <xf numFmtId="1" fontId="0" fillId="3" borderId="0" xfId="0" applyNumberFormat="1" applyFill="1"/>
    <xf numFmtId="1" fontId="8" fillId="0" borderId="0" xfId="0" applyNumberFormat="1" applyFont="1"/>
    <xf numFmtId="176" fontId="0" fillId="0" borderId="0" xfId="1" applyNumberFormat="1" applyFont="1" applyAlignment="1"/>
    <xf numFmtId="9" fontId="0" fillId="0" borderId="0" xfId="1" applyFont="1" applyAlignment="1"/>
    <xf numFmtId="9" fontId="0" fillId="4" borderId="0" xfId="1" applyFont="1" applyFill="1" applyAlignment="1"/>
    <xf numFmtId="1" fontId="0" fillId="0" borderId="0" xfId="0" applyNumberFormat="1"/>
    <xf numFmtId="176" fontId="0" fillId="7" borderId="0" xfId="1" applyNumberFormat="1" applyFont="1" applyFill="1" applyAlignment="1"/>
    <xf numFmtId="1" fontId="0" fillId="7" borderId="0" xfId="0" applyNumberFormat="1" applyFill="1"/>
    <xf numFmtId="0" fontId="0" fillId="7" borderId="0" xfId="0" applyFill="1"/>
    <xf numFmtId="0" fontId="9" fillId="0" borderId="0" xfId="0" applyFont="1"/>
    <xf numFmtId="0" fontId="9" fillId="0" borderId="0" xfId="0" applyFont="1" applyFill="1"/>
    <xf numFmtId="0" fontId="9" fillId="0" borderId="0" xfId="2" applyFont="1" applyFill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Fill="1" applyBorder="1"/>
    <xf numFmtId="0" fontId="8" fillId="0" borderId="0" xfId="0" applyFont="1"/>
    <xf numFmtId="0" fontId="0" fillId="0" borderId="0" xfId="0" applyFill="1" applyBorder="1" applyAlignment="1"/>
  </cellXfs>
  <cellStyles count="3">
    <cellStyle name="百分比" xfId="1" builtinId="5"/>
    <cellStyle name="常规" xfId="0" builtinId="0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2"/>
  <sheetViews>
    <sheetView zoomScale="85" zoomScaleNormal="85" workbookViewId="0">
      <selection activeCell="J20" sqref="J20"/>
    </sheetView>
  </sheetViews>
  <sheetFormatPr defaultRowHeight="13.5"/>
  <cols>
    <col min="1" max="4" width="9" style="21"/>
    <col min="5" max="5" width="13.125" style="22" customWidth="1"/>
    <col min="6" max="6" width="9" style="22"/>
    <col min="7" max="26" width="9" style="21"/>
    <col min="27" max="27" width="20.625" style="28" customWidth="1"/>
    <col min="28" max="16384" width="9" style="21"/>
  </cols>
  <sheetData>
    <row r="3" spans="1:27">
      <c r="D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 t="s">
        <v>189</v>
      </c>
      <c r="X3" s="22" t="s">
        <v>190</v>
      </c>
      <c r="Y3" s="22" t="s">
        <v>190</v>
      </c>
      <c r="Z3" s="22"/>
      <c r="AA3" s="27" t="s">
        <v>191</v>
      </c>
    </row>
    <row r="4" spans="1:27">
      <c r="D4" s="22" t="s">
        <v>192</v>
      </c>
      <c r="E4" s="22" t="s">
        <v>193</v>
      </c>
      <c r="F4" s="22" t="s">
        <v>232</v>
      </c>
      <c r="G4" s="22" t="s">
        <v>194</v>
      </c>
      <c r="H4" s="22"/>
      <c r="I4" s="22" t="s">
        <v>195</v>
      </c>
      <c r="J4" s="22" t="s">
        <v>196</v>
      </c>
      <c r="K4" s="22" t="s">
        <v>197</v>
      </c>
      <c r="L4" s="22" t="s">
        <v>1</v>
      </c>
      <c r="M4" s="22" t="s">
        <v>198</v>
      </c>
      <c r="N4" s="22" t="s">
        <v>199</v>
      </c>
      <c r="O4" s="22" t="s">
        <v>200</v>
      </c>
      <c r="P4" s="22" t="s">
        <v>201</v>
      </c>
      <c r="Q4" s="22" t="s">
        <v>202</v>
      </c>
      <c r="R4" s="22" t="s">
        <v>203</v>
      </c>
      <c r="S4" s="22" t="s">
        <v>204</v>
      </c>
      <c r="T4" s="22" t="s">
        <v>205</v>
      </c>
      <c r="U4" s="22" t="s">
        <v>206</v>
      </c>
      <c r="V4" s="22"/>
      <c r="W4" s="22" t="s">
        <v>236</v>
      </c>
      <c r="X4" s="22" t="s">
        <v>207</v>
      </c>
      <c r="Y4" s="22" t="s">
        <v>208</v>
      </c>
      <c r="Z4" s="22"/>
      <c r="AA4" s="27" t="s">
        <v>209</v>
      </c>
    </row>
    <row r="5" spans="1:27">
      <c r="A5" s="21">
        <v>3</v>
      </c>
      <c r="B5" s="21" t="s">
        <v>210</v>
      </c>
      <c r="C5" s="21" t="s">
        <v>220</v>
      </c>
      <c r="D5" s="23">
        <f>VLOOKUP($G5,标准20190915!$B:$M,11,FALSE)</f>
        <v>7173</v>
      </c>
      <c r="E5" s="24" t="s">
        <v>275</v>
      </c>
      <c r="F5" s="22">
        <v>52018</v>
      </c>
      <c r="G5" s="21">
        <v>25</v>
      </c>
      <c r="H5" s="22"/>
      <c r="I5" s="23">
        <f>INT(VLOOKUP($G5,标准20190915!$B:$M,9,FALSE)*A5)</f>
        <v>50472</v>
      </c>
      <c r="J5" s="23">
        <f>VLOOKUP($G5,标准20190915!$B:$M,10,FALSE)</f>
        <v>1463</v>
      </c>
      <c r="K5" s="23">
        <f>J5</f>
        <v>1463</v>
      </c>
      <c r="L5" s="23">
        <f>INT(J5*0.4)</f>
        <v>585</v>
      </c>
      <c r="M5" s="23">
        <f>L5</f>
        <v>585</v>
      </c>
      <c r="N5" s="22">
        <v>10000</v>
      </c>
      <c r="O5" s="22">
        <v>500</v>
      </c>
      <c r="P5" s="22">
        <v>1000</v>
      </c>
      <c r="Q5" s="22">
        <v>5000</v>
      </c>
      <c r="R5" s="22">
        <v>0</v>
      </c>
      <c r="S5" s="22">
        <v>1000</v>
      </c>
      <c r="T5" s="22">
        <v>3000</v>
      </c>
      <c r="U5" s="22">
        <v>0</v>
      </c>
      <c r="V5" s="22"/>
      <c r="W5" s="22"/>
      <c r="X5" s="22"/>
      <c r="Y5" s="22"/>
      <c r="Z5" s="22"/>
      <c r="AA5" s="27" t="s">
        <v>237</v>
      </c>
    </row>
    <row r="6" spans="1:27">
      <c r="A6" s="21">
        <v>2.5</v>
      </c>
      <c r="C6" s="21" t="s">
        <v>221</v>
      </c>
      <c r="D6" s="23">
        <f>VLOOKUP($G6,标准20190915!$B:$M,11,FALSE)</f>
        <v>4677</v>
      </c>
      <c r="E6" s="24" t="s">
        <v>242</v>
      </c>
      <c r="F6" s="24">
        <v>10026</v>
      </c>
      <c r="G6" s="21">
        <v>20</v>
      </c>
      <c r="H6" s="22"/>
      <c r="I6" s="23">
        <f>INT(VLOOKUP($G6,标准20190915!$B:$M,9,FALSE)*A6)</f>
        <v>27885</v>
      </c>
      <c r="J6" s="23">
        <f>VLOOKUP($G6,标准20190915!$B:$M,10,FALSE)</f>
        <v>1014</v>
      </c>
      <c r="K6" s="23">
        <f>J6</f>
        <v>1014</v>
      </c>
      <c r="L6" s="23">
        <f>INT(J6*0.4)</f>
        <v>405</v>
      </c>
      <c r="M6" s="23">
        <f>L6</f>
        <v>405</v>
      </c>
      <c r="N6" s="22">
        <v>10000</v>
      </c>
      <c r="O6" s="22">
        <v>500</v>
      </c>
      <c r="P6" s="22">
        <v>1000</v>
      </c>
      <c r="Q6" s="22">
        <v>5000</v>
      </c>
      <c r="R6" s="22">
        <v>0</v>
      </c>
      <c r="S6" s="22">
        <v>1000</v>
      </c>
      <c r="T6" s="22">
        <v>3000</v>
      </c>
      <c r="U6" s="22">
        <v>0</v>
      </c>
      <c r="V6" s="22"/>
      <c r="W6" s="22"/>
      <c r="X6" s="22"/>
      <c r="Y6" s="22"/>
      <c r="Z6" s="22"/>
      <c r="AA6" s="27"/>
    </row>
    <row r="7" spans="1:27"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7"/>
    </row>
    <row r="8" spans="1:27">
      <c r="A8" s="21">
        <v>2.5</v>
      </c>
      <c r="C8" s="21" t="s">
        <v>223</v>
      </c>
      <c r="D8" s="23">
        <f>VLOOKUP($G8,标准20190915!$B:$M,11,FALSE)</f>
        <v>4677</v>
      </c>
      <c r="E8" s="24" t="s">
        <v>243</v>
      </c>
      <c r="F8" s="26">
        <v>10050</v>
      </c>
      <c r="G8" s="21">
        <v>20</v>
      </c>
      <c r="H8" s="22"/>
      <c r="I8" s="23">
        <f>INT(VLOOKUP($G8,标准20190915!$B:$M,9,FALSE)*A8)</f>
        <v>27885</v>
      </c>
      <c r="J8" s="23">
        <f>VLOOKUP($G8,标准20190915!$B:$M,10,FALSE)</f>
        <v>1014</v>
      </c>
      <c r="K8" s="23">
        <f>J8</f>
        <v>1014</v>
      </c>
      <c r="L8" s="23">
        <f>INT(J8*0.4)</f>
        <v>405</v>
      </c>
      <c r="M8" s="23">
        <f>L8</f>
        <v>405</v>
      </c>
      <c r="N8" s="22">
        <v>10000</v>
      </c>
      <c r="O8" s="22">
        <v>500</v>
      </c>
      <c r="P8" s="22">
        <v>1000</v>
      </c>
      <c r="Q8" s="22">
        <v>5000</v>
      </c>
      <c r="R8" s="22">
        <v>0</v>
      </c>
      <c r="S8" s="22">
        <v>1000</v>
      </c>
      <c r="T8" s="22">
        <v>3000</v>
      </c>
      <c r="U8" s="22">
        <v>0</v>
      </c>
      <c r="V8" s="22"/>
      <c r="W8" s="22"/>
      <c r="X8" s="22"/>
      <c r="Y8" s="22"/>
      <c r="Z8" s="22"/>
      <c r="AA8" s="27"/>
    </row>
    <row r="9" spans="1:27"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7"/>
    </row>
    <row r="10" spans="1:27"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4"/>
      <c r="X10" s="24"/>
      <c r="Y10" s="22"/>
      <c r="Z10" s="22"/>
      <c r="AA10" s="27"/>
    </row>
    <row r="11" spans="1:27">
      <c r="A11" s="21">
        <v>3</v>
      </c>
      <c r="B11" s="21" t="s">
        <v>225</v>
      </c>
      <c r="C11" s="21" t="s">
        <v>220</v>
      </c>
      <c r="D11" s="23">
        <f>VLOOKUP($G11,标准20190915!$B:$M,11,FALSE)</f>
        <v>14133</v>
      </c>
      <c r="E11" s="24" t="s">
        <v>244</v>
      </c>
      <c r="F11" s="24">
        <v>52010</v>
      </c>
      <c r="G11" s="21">
        <v>35</v>
      </c>
      <c r="I11" s="23">
        <f>INT(VLOOKUP($G11,标准20190915!$B:$M,9,FALSE)*A11)</f>
        <v>102165</v>
      </c>
      <c r="J11" s="23">
        <f>VLOOKUP($G11,标准20190915!$B:$M,10,FALSE)</f>
        <v>2671</v>
      </c>
      <c r="K11" s="23">
        <f t="shared" ref="K11:K16" si="0">J11</f>
        <v>2671</v>
      </c>
      <c r="L11" s="23">
        <f t="shared" ref="L11:L16" si="1">INT(J11*0.4)</f>
        <v>1068</v>
      </c>
      <c r="M11" s="23">
        <f t="shared" ref="M11:M16" si="2">L11</f>
        <v>1068</v>
      </c>
      <c r="N11" s="22">
        <v>10000</v>
      </c>
      <c r="O11" s="22">
        <v>500</v>
      </c>
      <c r="P11" s="22">
        <v>1000</v>
      </c>
      <c r="Q11" s="22">
        <v>5000</v>
      </c>
      <c r="R11" s="22">
        <v>0</v>
      </c>
      <c r="S11" s="22">
        <v>1000</v>
      </c>
      <c r="T11" s="22">
        <v>3000</v>
      </c>
      <c r="U11" s="22">
        <v>0</v>
      </c>
      <c r="W11" s="24"/>
      <c r="X11" s="24" t="s">
        <v>280</v>
      </c>
      <c r="Y11" s="21" t="s">
        <v>281</v>
      </c>
      <c r="AA11" s="28" t="s">
        <v>282</v>
      </c>
    </row>
    <row r="12" spans="1:27">
      <c r="A12" s="21">
        <v>0.8</v>
      </c>
      <c r="D12" s="23"/>
      <c r="E12" s="24" t="s">
        <v>251</v>
      </c>
      <c r="F12" s="24">
        <v>52008</v>
      </c>
      <c r="G12" s="21">
        <v>35</v>
      </c>
      <c r="I12" s="23">
        <f>INT(VLOOKUP($G12,标准20190915!$B:$M,9,FALSE)*A12)</f>
        <v>27244</v>
      </c>
      <c r="J12" s="23">
        <f>VLOOKUP($G12,标准20190915!$B:$M,10,FALSE)*2</f>
        <v>5342</v>
      </c>
      <c r="K12" s="23">
        <f t="shared" si="0"/>
        <v>5342</v>
      </c>
      <c r="L12" s="23">
        <f>INT(J12/2*0.4)</f>
        <v>1068</v>
      </c>
      <c r="M12" s="23">
        <f t="shared" si="2"/>
        <v>1068</v>
      </c>
      <c r="N12" s="22">
        <v>10000</v>
      </c>
      <c r="O12" s="22">
        <v>500</v>
      </c>
      <c r="P12" s="22">
        <v>1000</v>
      </c>
      <c r="Q12" s="22">
        <v>5000</v>
      </c>
      <c r="R12" s="22">
        <v>0</v>
      </c>
      <c r="S12" s="22">
        <v>1000</v>
      </c>
      <c r="T12" s="22">
        <v>3000</v>
      </c>
      <c r="U12" s="22">
        <v>0</v>
      </c>
      <c r="W12" s="24"/>
      <c r="X12" s="22" t="s">
        <v>279</v>
      </c>
      <c r="Y12" s="22" t="s">
        <v>278</v>
      </c>
      <c r="AA12" s="28" t="s">
        <v>282</v>
      </c>
    </row>
    <row r="13" spans="1:27">
      <c r="A13" s="21">
        <v>2.5</v>
      </c>
      <c r="C13" s="21" t="s">
        <v>221</v>
      </c>
      <c r="D13" s="23">
        <f>VLOOKUP($G13,标准20190915!$B:$M,11,FALSE)</f>
        <v>10350</v>
      </c>
      <c r="E13" s="24" t="s">
        <v>250</v>
      </c>
      <c r="F13" s="24">
        <v>52003</v>
      </c>
      <c r="G13" s="21">
        <v>30</v>
      </c>
      <c r="I13" s="23">
        <f>INT(VLOOKUP($G13,标准20190915!$B:$M,9,FALSE)*A13)</f>
        <v>60510</v>
      </c>
      <c r="J13" s="23">
        <f>VLOOKUP($G13,标准20190915!$B:$M,10,FALSE)</f>
        <v>2017</v>
      </c>
      <c r="K13" s="23">
        <f t="shared" si="0"/>
        <v>2017</v>
      </c>
      <c r="L13" s="23">
        <f t="shared" si="1"/>
        <v>806</v>
      </c>
      <c r="M13" s="23">
        <f t="shared" si="2"/>
        <v>806</v>
      </c>
      <c r="N13" s="22">
        <v>10000</v>
      </c>
      <c r="O13" s="22">
        <v>500</v>
      </c>
      <c r="P13" s="22">
        <v>1000</v>
      </c>
      <c r="Q13" s="22">
        <v>5000</v>
      </c>
      <c r="R13" s="22">
        <v>0</v>
      </c>
      <c r="S13" s="22">
        <v>1000</v>
      </c>
      <c r="T13" s="22">
        <v>3000</v>
      </c>
      <c r="U13" s="22">
        <v>0</v>
      </c>
      <c r="W13" s="24"/>
      <c r="X13" s="26"/>
      <c r="AA13" s="28">
        <v>1622</v>
      </c>
    </row>
    <row r="14" spans="1:27">
      <c r="A14" s="21">
        <v>2.5</v>
      </c>
      <c r="C14" s="21" t="s">
        <v>222</v>
      </c>
      <c r="D14" s="23">
        <f>VLOOKUP($G14,标准20190915!$B:$M,11,FALSE)</f>
        <v>10350</v>
      </c>
      <c r="E14" s="24" t="s">
        <v>251</v>
      </c>
      <c r="F14" s="24">
        <v>52008</v>
      </c>
      <c r="G14" s="21">
        <v>30</v>
      </c>
      <c r="I14" s="23">
        <f>INT(VLOOKUP($G14,标准20190915!$B:$M,9,FALSE)*A14)</f>
        <v>60510</v>
      </c>
      <c r="J14" s="23">
        <f>VLOOKUP($G14,标准20190915!$B:$M,10,FALSE)</f>
        <v>2017</v>
      </c>
      <c r="K14" s="23">
        <f t="shared" si="0"/>
        <v>2017</v>
      </c>
      <c r="L14" s="23">
        <f t="shared" si="1"/>
        <v>806</v>
      </c>
      <c r="M14" s="23">
        <f t="shared" si="2"/>
        <v>806</v>
      </c>
      <c r="N14" s="22">
        <v>10000</v>
      </c>
      <c r="O14" s="22">
        <v>500</v>
      </c>
      <c r="P14" s="22">
        <v>1000</v>
      </c>
      <c r="Q14" s="22">
        <v>5000</v>
      </c>
      <c r="R14" s="22">
        <v>0</v>
      </c>
      <c r="S14" s="22">
        <v>1000</v>
      </c>
      <c r="T14" s="22">
        <v>3000</v>
      </c>
      <c r="U14" s="22">
        <v>0</v>
      </c>
      <c r="W14" s="24"/>
      <c r="X14" s="26"/>
      <c r="AA14" s="28">
        <v>1608</v>
      </c>
    </row>
    <row r="15" spans="1:27">
      <c r="A15" s="21">
        <v>2.5</v>
      </c>
      <c r="C15" s="21" t="s">
        <v>223</v>
      </c>
      <c r="D15" s="23">
        <f>VLOOKUP($G15,标准20190915!$B:$M,11,FALSE)</f>
        <v>10350</v>
      </c>
      <c r="E15" s="24" t="s">
        <v>253</v>
      </c>
      <c r="F15" s="26">
        <v>10048</v>
      </c>
      <c r="G15" s="21">
        <v>30</v>
      </c>
      <c r="I15" s="23">
        <f>INT(VLOOKUP($G15,标准20190915!$B:$M,9,FALSE)*A15)</f>
        <v>60510</v>
      </c>
      <c r="J15" s="23">
        <f>VLOOKUP($G15,标准20190915!$B:$M,10,FALSE)</f>
        <v>2017</v>
      </c>
      <c r="K15" s="23">
        <f t="shared" si="0"/>
        <v>2017</v>
      </c>
      <c r="L15" s="23">
        <f t="shared" si="1"/>
        <v>806</v>
      </c>
      <c r="M15" s="23">
        <f t="shared" si="2"/>
        <v>806</v>
      </c>
      <c r="N15" s="22">
        <v>10000</v>
      </c>
      <c r="O15" s="22">
        <v>500</v>
      </c>
      <c r="P15" s="22">
        <v>1000</v>
      </c>
      <c r="Q15" s="22">
        <v>5000</v>
      </c>
      <c r="R15" s="22">
        <v>0</v>
      </c>
      <c r="S15" s="22">
        <v>1000</v>
      </c>
      <c r="T15" s="22">
        <v>3000</v>
      </c>
      <c r="U15" s="22">
        <v>0</v>
      </c>
      <c r="W15" s="24"/>
      <c r="X15" s="26"/>
      <c r="AA15" s="28">
        <v>1031</v>
      </c>
    </row>
    <row r="16" spans="1:27">
      <c r="A16" s="21">
        <v>2.5</v>
      </c>
      <c r="C16" s="21" t="s">
        <v>224</v>
      </c>
      <c r="D16" s="23">
        <f>VLOOKUP($G16,标准20190915!$B:$M,11,FALSE)</f>
        <v>10350</v>
      </c>
      <c r="E16" s="24" t="s">
        <v>252</v>
      </c>
      <c r="F16" s="24">
        <v>52001</v>
      </c>
      <c r="G16" s="21">
        <v>30</v>
      </c>
      <c r="I16" s="23">
        <f>INT(VLOOKUP($G16,标准20190915!$B:$M,9,FALSE)*A16)</f>
        <v>60510</v>
      </c>
      <c r="J16" s="23">
        <f>VLOOKUP($G16,标准20190915!$B:$M,10,FALSE)</f>
        <v>2017</v>
      </c>
      <c r="K16" s="23">
        <f t="shared" si="0"/>
        <v>2017</v>
      </c>
      <c r="L16" s="23">
        <f t="shared" si="1"/>
        <v>806</v>
      </c>
      <c r="M16" s="23">
        <f t="shared" si="2"/>
        <v>806</v>
      </c>
      <c r="N16" s="22">
        <v>10000</v>
      </c>
      <c r="O16" s="22">
        <v>500</v>
      </c>
      <c r="P16" s="22">
        <v>1000</v>
      </c>
      <c r="Q16" s="22">
        <v>5000</v>
      </c>
      <c r="R16" s="22">
        <v>0</v>
      </c>
      <c r="S16" s="22">
        <v>1000</v>
      </c>
      <c r="T16" s="22">
        <v>3000</v>
      </c>
      <c r="U16" s="22">
        <v>0</v>
      </c>
      <c r="W16" s="22"/>
      <c r="X16" s="22"/>
      <c r="AA16" s="28">
        <v>1041</v>
      </c>
    </row>
    <row r="18" spans="1:27">
      <c r="A18" s="21">
        <v>3</v>
      </c>
      <c r="B18" s="21" t="s">
        <v>226</v>
      </c>
      <c r="C18" s="21" t="s">
        <v>220</v>
      </c>
      <c r="D18" s="23">
        <f>VLOOKUP($G18,标准20190915!$B:$M,11,FALSE)</f>
        <v>20295</v>
      </c>
      <c r="E18" s="24" t="s">
        <v>245</v>
      </c>
      <c r="F18" s="24">
        <v>10016</v>
      </c>
      <c r="G18" s="21">
        <v>42</v>
      </c>
      <c r="I18" s="23">
        <f>INT(VLOOKUP($G18,标准20190915!$B:$M,9,FALSE)*A18)</f>
        <v>134418</v>
      </c>
      <c r="J18" s="23">
        <f>VLOOKUP($G18,标准20190915!$B:$M,10,FALSE)</f>
        <v>3319</v>
      </c>
      <c r="K18" s="23">
        <f t="shared" ref="K18:K22" si="3">J18</f>
        <v>3319</v>
      </c>
      <c r="L18" s="23">
        <f t="shared" ref="L18:L22" si="4">INT(J18*0.4)</f>
        <v>1327</v>
      </c>
      <c r="M18" s="23">
        <f t="shared" ref="M18:M22" si="5">L18</f>
        <v>1327</v>
      </c>
      <c r="N18" s="22">
        <v>10000</v>
      </c>
      <c r="O18" s="22">
        <v>500</v>
      </c>
      <c r="P18" s="22">
        <v>1000</v>
      </c>
      <c r="Q18" s="22">
        <v>5000</v>
      </c>
      <c r="R18" s="22">
        <v>0</v>
      </c>
      <c r="S18" s="22">
        <v>1000</v>
      </c>
      <c r="T18" s="22">
        <v>3000</v>
      </c>
      <c r="U18" s="22">
        <v>0</v>
      </c>
      <c r="AA18" s="28" t="s">
        <v>238</v>
      </c>
    </row>
    <row r="19" spans="1:27">
      <c r="A19" s="21">
        <v>2.5</v>
      </c>
      <c r="C19" s="21" t="s">
        <v>221</v>
      </c>
      <c r="D19" s="23">
        <f>VLOOKUP($G19,标准20190915!$B:$M,11,FALSE)</f>
        <v>14133</v>
      </c>
      <c r="E19" s="24" t="s">
        <v>246</v>
      </c>
      <c r="F19" s="24">
        <v>10007</v>
      </c>
      <c r="G19" s="21">
        <v>35</v>
      </c>
      <c r="I19" s="23">
        <f>INT(VLOOKUP($G19,标准20190915!$B:$M,9,FALSE)*A19)</f>
        <v>85137</v>
      </c>
      <c r="J19" s="23">
        <f>VLOOKUP($G19,标准20190915!$B:$M,10,FALSE)</f>
        <v>2671</v>
      </c>
      <c r="K19" s="23">
        <f t="shared" si="3"/>
        <v>2671</v>
      </c>
      <c r="L19" s="23">
        <f t="shared" si="4"/>
        <v>1068</v>
      </c>
      <c r="M19" s="23">
        <f t="shared" si="5"/>
        <v>1068</v>
      </c>
      <c r="N19" s="22">
        <v>10000</v>
      </c>
      <c r="O19" s="22">
        <v>500</v>
      </c>
      <c r="P19" s="22">
        <v>1000</v>
      </c>
      <c r="Q19" s="22">
        <v>5000</v>
      </c>
      <c r="R19" s="22">
        <v>0</v>
      </c>
      <c r="S19" s="22">
        <v>1000</v>
      </c>
      <c r="T19" s="22">
        <v>3000</v>
      </c>
      <c r="U19" s="22">
        <v>0</v>
      </c>
      <c r="AA19" s="29">
        <v>1628</v>
      </c>
    </row>
    <row r="20" spans="1:27">
      <c r="A20" s="21">
        <v>2.5</v>
      </c>
      <c r="C20" s="21" t="s">
        <v>222</v>
      </c>
      <c r="D20" s="23">
        <f>VLOOKUP($G20,标准20190915!$B:$M,11,FALSE)</f>
        <v>14133</v>
      </c>
      <c r="E20" s="24" t="s">
        <v>247</v>
      </c>
      <c r="F20" s="26">
        <v>10041</v>
      </c>
      <c r="G20" s="21">
        <v>35</v>
      </c>
      <c r="I20" s="23">
        <f>INT(VLOOKUP($G20,标准20190915!$B:$M,9,FALSE)*A20)</f>
        <v>85137</v>
      </c>
      <c r="J20" s="23">
        <f>VLOOKUP($G20,标准20190915!$B:$M,10,FALSE)</f>
        <v>2671</v>
      </c>
      <c r="K20" s="23">
        <f t="shared" si="3"/>
        <v>2671</v>
      </c>
      <c r="L20" s="23">
        <f t="shared" si="4"/>
        <v>1068</v>
      </c>
      <c r="M20" s="23">
        <f t="shared" si="5"/>
        <v>1068</v>
      </c>
      <c r="N20" s="22">
        <v>10000</v>
      </c>
      <c r="O20" s="22">
        <v>500</v>
      </c>
      <c r="P20" s="22">
        <v>1000</v>
      </c>
      <c r="Q20" s="22">
        <v>5000</v>
      </c>
      <c r="R20" s="22">
        <v>0</v>
      </c>
      <c r="S20" s="22">
        <v>1000</v>
      </c>
      <c r="T20" s="22">
        <v>3000</v>
      </c>
      <c r="U20" s="22">
        <v>0</v>
      </c>
      <c r="AA20" s="29">
        <v>1605</v>
      </c>
    </row>
    <row r="21" spans="1:27">
      <c r="A21" s="21">
        <v>2.5</v>
      </c>
      <c r="C21" s="21" t="s">
        <v>223</v>
      </c>
      <c r="D21" s="23">
        <f>VLOOKUP($G21,标准20190915!$B:$M,11,FALSE)</f>
        <v>14133</v>
      </c>
      <c r="E21" s="24" t="s">
        <v>248</v>
      </c>
      <c r="F21" s="26">
        <v>10044</v>
      </c>
      <c r="G21" s="21">
        <v>35</v>
      </c>
      <c r="I21" s="23">
        <f>INT(VLOOKUP($G21,标准20190915!$B:$M,9,FALSE)*A21)</f>
        <v>85137</v>
      </c>
      <c r="J21" s="23">
        <f>VLOOKUP($G21,标准20190915!$B:$M,10,FALSE)</f>
        <v>2671</v>
      </c>
      <c r="K21" s="23">
        <f t="shared" si="3"/>
        <v>2671</v>
      </c>
      <c r="L21" s="23">
        <f t="shared" si="4"/>
        <v>1068</v>
      </c>
      <c r="M21" s="23">
        <f t="shared" si="5"/>
        <v>1068</v>
      </c>
      <c r="N21" s="22">
        <v>10000</v>
      </c>
      <c r="O21" s="22">
        <v>500</v>
      </c>
      <c r="P21" s="22">
        <v>1000</v>
      </c>
      <c r="Q21" s="22">
        <v>5000</v>
      </c>
      <c r="R21" s="22">
        <v>0</v>
      </c>
      <c r="S21" s="22">
        <v>1000</v>
      </c>
      <c r="T21" s="22">
        <v>3000</v>
      </c>
      <c r="U21" s="22">
        <v>0</v>
      </c>
      <c r="AA21" s="29">
        <v>1637</v>
      </c>
    </row>
    <row r="22" spans="1:27">
      <c r="A22" s="21">
        <v>2.5</v>
      </c>
      <c r="C22" s="21" t="s">
        <v>224</v>
      </c>
      <c r="D22" s="23">
        <f>VLOOKUP($G22,标准20190915!$B:$M,11,FALSE)</f>
        <v>14133</v>
      </c>
      <c r="E22" s="24" t="s">
        <v>249</v>
      </c>
      <c r="F22" s="26">
        <v>10051</v>
      </c>
      <c r="G22" s="21">
        <v>35</v>
      </c>
      <c r="I22" s="23">
        <f>INT(VLOOKUP($G22,标准20190915!$B:$M,9,FALSE)*A22)</f>
        <v>85137</v>
      </c>
      <c r="J22" s="23">
        <f>VLOOKUP($G22,标准20190915!$B:$M,10,FALSE)</f>
        <v>2671</v>
      </c>
      <c r="K22" s="23">
        <f t="shared" si="3"/>
        <v>2671</v>
      </c>
      <c r="L22" s="23">
        <f t="shared" si="4"/>
        <v>1068</v>
      </c>
      <c r="M22" s="23">
        <f t="shared" si="5"/>
        <v>1068</v>
      </c>
      <c r="N22" s="22">
        <v>10000</v>
      </c>
      <c r="O22" s="22">
        <v>500</v>
      </c>
      <c r="P22" s="22">
        <v>1000</v>
      </c>
      <c r="Q22" s="22">
        <v>5000</v>
      </c>
      <c r="R22" s="22">
        <v>0</v>
      </c>
      <c r="S22" s="22">
        <v>1000</v>
      </c>
      <c r="T22" s="22">
        <v>3000</v>
      </c>
      <c r="U22" s="22">
        <v>0</v>
      </c>
      <c r="AA22" s="29">
        <v>1631</v>
      </c>
    </row>
    <row r="24" spans="1:27">
      <c r="A24" s="21">
        <v>3</v>
      </c>
      <c r="B24" s="21" t="s">
        <v>227</v>
      </c>
      <c r="C24" s="21" t="s">
        <v>220</v>
      </c>
      <c r="D24" s="23">
        <f>VLOOKUP($G24,标准20190915!$B:$M,11,FALSE)</f>
        <v>26241</v>
      </c>
      <c r="E24" s="22" t="s">
        <v>256</v>
      </c>
      <c r="F24" s="26">
        <v>10057</v>
      </c>
      <c r="G24" s="21">
        <v>48</v>
      </c>
      <c r="I24" s="23">
        <f>INT(VLOOKUP($G24,标准20190915!$B:$M,9,FALSE)*A24)</f>
        <v>178437</v>
      </c>
      <c r="J24" s="23">
        <f>VLOOKUP($G24,标准20190915!$B:$M,10,FALSE)</f>
        <v>4174</v>
      </c>
      <c r="K24" s="23">
        <f t="shared" ref="K24:K28" si="6">J24</f>
        <v>4174</v>
      </c>
      <c r="L24" s="23">
        <f t="shared" ref="L24:L28" si="7">INT(J24*0.4)</f>
        <v>1669</v>
      </c>
      <c r="M24" s="23">
        <f t="shared" ref="M24:M28" si="8">L24</f>
        <v>1669</v>
      </c>
      <c r="N24" s="22">
        <v>10000</v>
      </c>
      <c r="O24" s="22">
        <v>500</v>
      </c>
      <c r="P24" s="22">
        <v>1000</v>
      </c>
      <c r="Q24" s="22">
        <v>5000</v>
      </c>
      <c r="R24" s="22">
        <v>0</v>
      </c>
      <c r="S24" s="22">
        <v>1000</v>
      </c>
      <c r="T24" s="22">
        <v>3000</v>
      </c>
      <c r="U24" s="22">
        <v>0</v>
      </c>
      <c r="X24" s="22" t="s">
        <v>254</v>
      </c>
      <c r="Y24" s="22" t="s">
        <v>255</v>
      </c>
      <c r="AA24" s="28" t="s">
        <v>239</v>
      </c>
    </row>
    <row r="25" spans="1:27">
      <c r="A25" s="21">
        <v>2.5</v>
      </c>
      <c r="C25" s="21" t="s">
        <v>221</v>
      </c>
      <c r="D25" s="23">
        <f>VLOOKUP($G25,标准20190915!$B:$M,11,FALSE)</f>
        <v>20295</v>
      </c>
      <c r="E25" s="24" t="s">
        <v>257</v>
      </c>
      <c r="F25" s="26">
        <v>10054</v>
      </c>
      <c r="G25" s="21">
        <v>42</v>
      </c>
      <c r="I25" s="23">
        <f>INT(VLOOKUP($G25,标准20190915!$B:$M,9,FALSE)*A25)</f>
        <v>112015</v>
      </c>
      <c r="J25" s="23">
        <f>VLOOKUP($G25,标准20190915!$B:$M,10,FALSE)</f>
        <v>3319</v>
      </c>
      <c r="K25" s="23">
        <f t="shared" si="6"/>
        <v>3319</v>
      </c>
      <c r="L25" s="23">
        <f t="shared" si="7"/>
        <v>1327</v>
      </c>
      <c r="M25" s="23">
        <f t="shared" si="8"/>
        <v>1327</v>
      </c>
      <c r="N25" s="22">
        <v>10000</v>
      </c>
      <c r="O25" s="22">
        <v>500</v>
      </c>
      <c r="P25" s="22">
        <v>1000</v>
      </c>
      <c r="Q25" s="22">
        <v>5000</v>
      </c>
      <c r="R25" s="22">
        <v>0</v>
      </c>
      <c r="S25" s="22">
        <v>1000</v>
      </c>
      <c r="T25" s="22">
        <v>3000</v>
      </c>
      <c r="U25" s="22">
        <v>0</v>
      </c>
      <c r="AA25" s="29">
        <v>1604</v>
      </c>
    </row>
    <row r="26" spans="1:27">
      <c r="A26" s="21">
        <v>2.5</v>
      </c>
      <c r="C26" s="21" t="s">
        <v>222</v>
      </c>
      <c r="D26" s="23">
        <f>VLOOKUP($G26,标准20190915!$B:$M,11,FALSE)</f>
        <v>20295</v>
      </c>
      <c r="E26" s="22" t="s">
        <v>258</v>
      </c>
      <c r="F26" s="26">
        <v>10058</v>
      </c>
      <c r="G26" s="21">
        <v>42</v>
      </c>
      <c r="I26" s="23">
        <f>INT(VLOOKUP($G26,标准20190915!$B:$M,9,FALSE)*A26)</f>
        <v>112015</v>
      </c>
      <c r="J26" s="23">
        <f>VLOOKUP($G26,标准20190915!$B:$M,10,FALSE)</f>
        <v>3319</v>
      </c>
      <c r="K26" s="23">
        <f t="shared" si="6"/>
        <v>3319</v>
      </c>
      <c r="L26" s="23">
        <f t="shared" si="7"/>
        <v>1327</v>
      </c>
      <c r="M26" s="23">
        <f t="shared" si="8"/>
        <v>1327</v>
      </c>
      <c r="N26" s="22">
        <v>10000</v>
      </c>
      <c r="O26" s="22">
        <v>500</v>
      </c>
      <c r="P26" s="22">
        <v>1000</v>
      </c>
      <c r="Q26" s="22">
        <v>5000</v>
      </c>
      <c r="R26" s="22">
        <v>0</v>
      </c>
      <c r="S26" s="22">
        <v>1000</v>
      </c>
      <c r="T26" s="22">
        <v>3000</v>
      </c>
      <c r="U26" s="22">
        <v>0</v>
      </c>
      <c r="AA26" s="29">
        <v>1621</v>
      </c>
    </row>
    <row r="27" spans="1:27">
      <c r="A27" s="21">
        <v>2.5</v>
      </c>
      <c r="C27" s="21" t="s">
        <v>223</v>
      </c>
      <c r="D27" s="23">
        <f>VLOOKUP($G27,标准20190915!$B:$M,11,FALSE)</f>
        <v>20295</v>
      </c>
      <c r="E27" s="24" t="s">
        <v>259</v>
      </c>
      <c r="F27" s="24">
        <v>10013</v>
      </c>
      <c r="G27" s="21">
        <v>42</v>
      </c>
      <c r="I27" s="23">
        <f>INT(VLOOKUP($G27,标准20190915!$B:$M,9,FALSE)*A27)</f>
        <v>112015</v>
      </c>
      <c r="J27" s="23">
        <f>VLOOKUP($G27,标准20190915!$B:$M,10,FALSE)</f>
        <v>3319</v>
      </c>
      <c r="K27" s="23">
        <f t="shared" si="6"/>
        <v>3319</v>
      </c>
      <c r="L27" s="23">
        <f t="shared" si="7"/>
        <v>1327</v>
      </c>
      <c r="M27" s="23">
        <f t="shared" si="8"/>
        <v>1327</v>
      </c>
      <c r="N27" s="22">
        <v>10000</v>
      </c>
      <c r="O27" s="22">
        <v>500</v>
      </c>
      <c r="P27" s="22">
        <v>1000</v>
      </c>
      <c r="Q27" s="22">
        <v>5000</v>
      </c>
      <c r="R27" s="22">
        <v>0</v>
      </c>
      <c r="S27" s="22">
        <v>1000</v>
      </c>
      <c r="T27" s="22">
        <v>3000</v>
      </c>
      <c r="U27" s="22">
        <v>0</v>
      </c>
      <c r="AA27" s="29">
        <v>1607</v>
      </c>
    </row>
    <row r="28" spans="1:27">
      <c r="A28" s="21">
        <v>2.5</v>
      </c>
      <c r="C28" s="21" t="s">
        <v>224</v>
      </c>
      <c r="D28" s="23">
        <f>VLOOKUP($G28,标准20190915!$B:$M,11,FALSE)</f>
        <v>20295</v>
      </c>
      <c r="E28" s="24" t="s">
        <v>260</v>
      </c>
      <c r="F28" s="26">
        <v>10040</v>
      </c>
      <c r="G28" s="21">
        <v>42</v>
      </c>
      <c r="I28" s="23">
        <f>INT(VLOOKUP($G28,标准20190915!$B:$M,9,FALSE)*A28)</f>
        <v>112015</v>
      </c>
      <c r="J28" s="23">
        <f>VLOOKUP($G28,标准20190915!$B:$M,10,FALSE)</f>
        <v>3319</v>
      </c>
      <c r="K28" s="23">
        <f t="shared" si="6"/>
        <v>3319</v>
      </c>
      <c r="L28" s="23">
        <f t="shared" si="7"/>
        <v>1327</v>
      </c>
      <c r="M28" s="23">
        <f t="shared" si="8"/>
        <v>1327</v>
      </c>
      <c r="N28" s="22">
        <v>10000</v>
      </c>
      <c r="O28" s="22">
        <v>500</v>
      </c>
      <c r="P28" s="22">
        <v>1000</v>
      </c>
      <c r="Q28" s="22">
        <v>5000</v>
      </c>
      <c r="R28" s="22">
        <v>0</v>
      </c>
      <c r="S28" s="22">
        <v>1000</v>
      </c>
      <c r="T28" s="22">
        <v>3000</v>
      </c>
      <c r="U28" s="22">
        <v>0</v>
      </c>
      <c r="AA28" s="29">
        <v>1618</v>
      </c>
    </row>
    <row r="30" spans="1:27">
      <c r="A30" s="21">
        <v>3</v>
      </c>
      <c r="B30" s="21" t="s">
        <v>228</v>
      </c>
      <c r="C30" s="21" t="s">
        <v>220</v>
      </c>
      <c r="D30" s="23">
        <f>VLOOKUP($G30,标准20190915!$B:$M,11,FALSE)</f>
        <v>30474</v>
      </c>
      <c r="E30" s="24" t="s">
        <v>261</v>
      </c>
      <c r="F30" s="26">
        <v>10037</v>
      </c>
      <c r="G30" s="21">
        <v>52</v>
      </c>
      <c r="I30" s="23">
        <f>INT(VLOOKUP($G30,标准20190915!$B:$M,9,FALSE)*A30)</f>
        <v>249930</v>
      </c>
      <c r="J30" s="23">
        <f>VLOOKUP($G30,标准20190915!$B:$M,10,FALSE)</f>
        <v>5554</v>
      </c>
      <c r="K30" s="23">
        <f t="shared" ref="K30:K34" si="9">J30</f>
        <v>5554</v>
      </c>
      <c r="L30" s="23">
        <f t="shared" ref="L30:L34" si="10">INT(J30*0.4)</f>
        <v>2221</v>
      </c>
      <c r="M30" s="23">
        <f t="shared" ref="M30:M34" si="11">L30</f>
        <v>2221</v>
      </c>
      <c r="N30" s="22">
        <v>10000</v>
      </c>
      <c r="O30" s="22">
        <v>500</v>
      </c>
      <c r="P30" s="22">
        <v>1000</v>
      </c>
      <c r="Q30" s="22">
        <v>5000</v>
      </c>
      <c r="R30" s="22">
        <v>0</v>
      </c>
      <c r="S30" s="22">
        <v>1000</v>
      </c>
      <c r="T30" s="22">
        <v>3000</v>
      </c>
      <c r="U30" s="22">
        <v>0</v>
      </c>
      <c r="AA30" s="28" t="s">
        <v>283</v>
      </c>
    </row>
    <row r="31" spans="1:27">
      <c r="A31" s="21">
        <v>2.5</v>
      </c>
      <c r="C31" s="21" t="s">
        <v>221</v>
      </c>
      <c r="D31" s="23">
        <f>VLOOKUP($G31,标准20190915!$B:$M,11,FALSE)</f>
        <v>26241</v>
      </c>
      <c r="E31" s="24" t="s">
        <v>262</v>
      </c>
      <c r="F31" s="24">
        <v>10021</v>
      </c>
      <c r="G31" s="21">
        <v>48</v>
      </c>
      <c r="I31" s="23">
        <f>INT(VLOOKUP($G31,标准20190915!$B:$M,9,FALSE)*A31)</f>
        <v>148697</v>
      </c>
      <c r="J31" s="23">
        <f>VLOOKUP($G31,标准20190915!$B:$M,10,FALSE)</f>
        <v>4174</v>
      </c>
      <c r="K31" s="23">
        <f t="shared" si="9"/>
        <v>4174</v>
      </c>
      <c r="L31" s="23">
        <f t="shared" si="10"/>
        <v>1669</v>
      </c>
      <c r="M31" s="23">
        <f t="shared" si="11"/>
        <v>1669</v>
      </c>
      <c r="N31" s="22">
        <v>10000</v>
      </c>
      <c r="O31" s="22">
        <v>500</v>
      </c>
      <c r="P31" s="22">
        <v>1000</v>
      </c>
      <c r="Q31" s="22">
        <v>5000</v>
      </c>
      <c r="R31" s="22">
        <v>0</v>
      </c>
      <c r="S31" s="22">
        <v>1000</v>
      </c>
      <c r="T31" s="22">
        <v>3000</v>
      </c>
      <c r="U31" s="22">
        <v>0</v>
      </c>
      <c r="W31" s="22"/>
      <c r="X31" s="22"/>
      <c r="AA31" s="29">
        <v>1606</v>
      </c>
    </row>
    <row r="32" spans="1:27">
      <c r="A32" s="21">
        <v>2.5</v>
      </c>
      <c r="C32" s="21" t="s">
        <v>222</v>
      </c>
      <c r="D32" s="23">
        <f>VLOOKUP($G32,标准20190915!$B:$M,11,FALSE)</f>
        <v>26241</v>
      </c>
      <c r="E32" s="24" t="s">
        <v>263</v>
      </c>
      <c r="F32" s="24">
        <v>10022</v>
      </c>
      <c r="G32" s="21">
        <v>48</v>
      </c>
      <c r="I32" s="23">
        <f>INT(VLOOKUP($G32,标准20190915!$B:$M,9,FALSE)*A32)</f>
        <v>148697</v>
      </c>
      <c r="J32" s="23">
        <f>VLOOKUP($G32,标准20190915!$B:$M,10,FALSE)</f>
        <v>4174</v>
      </c>
      <c r="K32" s="23">
        <f t="shared" si="9"/>
        <v>4174</v>
      </c>
      <c r="L32" s="23">
        <f t="shared" si="10"/>
        <v>1669</v>
      </c>
      <c r="M32" s="23">
        <f t="shared" si="11"/>
        <v>1669</v>
      </c>
      <c r="N32" s="22">
        <v>10000</v>
      </c>
      <c r="O32" s="22">
        <v>500</v>
      </c>
      <c r="P32" s="22">
        <v>1000</v>
      </c>
      <c r="Q32" s="22">
        <v>5000</v>
      </c>
      <c r="R32" s="22">
        <v>0</v>
      </c>
      <c r="S32" s="22">
        <v>1000</v>
      </c>
      <c r="T32" s="22">
        <v>3000</v>
      </c>
      <c r="U32" s="22">
        <v>0</v>
      </c>
      <c r="W32" s="22"/>
      <c r="X32" s="26"/>
      <c r="AA32" s="29">
        <v>1621</v>
      </c>
    </row>
    <row r="33" spans="1:27">
      <c r="A33" s="21">
        <v>2.5</v>
      </c>
      <c r="C33" s="21" t="s">
        <v>223</v>
      </c>
      <c r="D33" s="23">
        <f>VLOOKUP($G33,标准20190915!$B:$M,11,FALSE)</f>
        <v>26241</v>
      </c>
      <c r="E33" s="24" t="s">
        <v>264</v>
      </c>
      <c r="F33" s="26">
        <v>10035</v>
      </c>
      <c r="G33" s="21">
        <v>48</v>
      </c>
      <c r="I33" s="23">
        <f>INT(VLOOKUP($G33,标准20190915!$B:$M,9,FALSE)*A33)</f>
        <v>148697</v>
      </c>
      <c r="J33" s="23">
        <f>VLOOKUP($G33,标准20190915!$B:$M,10,FALSE)</f>
        <v>4174</v>
      </c>
      <c r="K33" s="23">
        <f t="shared" si="9"/>
        <v>4174</v>
      </c>
      <c r="L33" s="23">
        <f t="shared" si="10"/>
        <v>1669</v>
      </c>
      <c r="M33" s="23">
        <f t="shared" si="11"/>
        <v>1669</v>
      </c>
      <c r="N33" s="22">
        <v>10000</v>
      </c>
      <c r="O33" s="22">
        <v>500</v>
      </c>
      <c r="P33" s="22">
        <v>1000</v>
      </c>
      <c r="Q33" s="22">
        <v>5000</v>
      </c>
      <c r="R33" s="22">
        <v>0</v>
      </c>
      <c r="S33" s="22">
        <v>1000</v>
      </c>
      <c r="T33" s="22">
        <v>3000</v>
      </c>
      <c r="U33" s="22">
        <v>0</v>
      </c>
      <c r="W33" s="24"/>
      <c r="X33" s="26"/>
      <c r="AA33" s="29">
        <v>1626</v>
      </c>
    </row>
    <row r="34" spans="1:27">
      <c r="A34" s="21">
        <v>2.5</v>
      </c>
      <c r="C34" s="21" t="s">
        <v>224</v>
      </c>
      <c r="D34" s="23">
        <f>VLOOKUP($G34,标准20190915!$B:$M,11,FALSE)</f>
        <v>26241</v>
      </c>
      <c r="E34" s="24" t="s">
        <v>265</v>
      </c>
      <c r="F34" s="24">
        <v>10032</v>
      </c>
      <c r="G34" s="21">
        <v>48</v>
      </c>
      <c r="I34" s="23">
        <f>INT(VLOOKUP($G34,标准20190915!$B:$M,9,FALSE)*A34)</f>
        <v>148697</v>
      </c>
      <c r="J34" s="23">
        <f>VLOOKUP($G34,标准20190915!$B:$M,10,FALSE)</f>
        <v>4174</v>
      </c>
      <c r="K34" s="23">
        <f t="shared" si="9"/>
        <v>4174</v>
      </c>
      <c r="L34" s="23">
        <f t="shared" si="10"/>
        <v>1669</v>
      </c>
      <c r="M34" s="23">
        <f t="shared" si="11"/>
        <v>1669</v>
      </c>
      <c r="N34" s="22">
        <v>10000</v>
      </c>
      <c r="O34" s="22">
        <v>500</v>
      </c>
      <c r="P34" s="22">
        <v>1000</v>
      </c>
      <c r="Q34" s="22">
        <v>5000</v>
      </c>
      <c r="R34" s="22">
        <v>0</v>
      </c>
      <c r="S34" s="22">
        <v>1000</v>
      </c>
      <c r="T34" s="22">
        <v>3000</v>
      </c>
      <c r="U34" s="22">
        <v>0</v>
      </c>
      <c r="W34" s="22"/>
      <c r="X34" s="26"/>
      <c r="AA34" s="29">
        <v>1616</v>
      </c>
    </row>
    <row r="35" spans="1:27">
      <c r="W35" s="24"/>
      <c r="X35" s="24"/>
    </row>
    <row r="36" spans="1:27">
      <c r="A36" s="21">
        <v>3</v>
      </c>
      <c r="B36" s="21" t="s">
        <v>229</v>
      </c>
      <c r="C36" s="21" t="s">
        <v>220</v>
      </c>
      <c r="D36" s="23">
        <f>VLOOKUP($G36,标准20190915!$B:$M,11,FALSE)</f>
        <v>33765</v>
      </c>
      <c r="E36" s="24" t="s">
        <v>266</v>
      </c>
      <c r="F36" s="24">
        <v>10027</v>
      </c>
      <c r="G36" s="21">
        <v>55</v>
      </c>
      <c r="I36" s="23">
        <f>INT(VLOOKUP($G36,标准20190915!$B:$M,9,FALSE)*A36)</f>
        <v>295488</v>
      </c>
      <c r="J36" s="23">
        <f>VLOOKUP($G36,标准20190915!$B:$M,10,FALSE)</f>
        <v>6156</v>
      </c>
      <c r="K36" s="23">
        <f t="shared" ref="K36:K40" si="12">J36</f>
        <v>6156</v>
      </c>
      <c r="L36" s="23">
        <f t="shared" ref="L36:L40" si="13">INT(J36*0.4)</f>
        <v>2462</v>
      </c>
      <c r="M36" s="23">
        <f t="shared" ref="M36:M40" si="14">L36</f>
        <v>2462</v>
      </c>
      <c r="N36" s="22">
        <v>10000</v>
      </c>
      <c r="O36" s="22">
        <v>500</v>
      </c>
      <c r="P36" s="22">
        <v>1000</v>
      </c>
      <c r="Q36" s="22">
        <v>5000</v>
      </c>
      <c r="R36" s="22">
        <v>0</v>
      </c>
      <c r="S36" s="22">
        <v>1000</v>
      </c>
      <c r="T36" s="22">
        <v>3000</v>
      </c>
      <c r="U36" s="22">
        <v>0</v>
      </c>
      <c r="W36" s="24"/>
      <c r="X36" s="26"/>
      <c r="AA36" s="28" t="s">
        <v>284</v>
      </c>
    </row>
    <row r="37" spans="1:27">
      <c r="A37" s="21">
        <v>2.5</v>
      </c>
      <c r="C37" s="21" t="s">
        <v>221</v>
      </c>
      <c r="D37" s="23">
        <f>VLOOKUP($G37,标准20190915!$B:$M,11,FALSE)</f>
        <v>30474</v>
      </c>
      <c r="E37" s="24" t="s">
        <v>267</v>
      </c>
      <c r="F37" s="24">
        <v>10010</v>
      </c>
      <c r="G37" s="21">
        <v>52</v>
      </c>
      <c r="I37" s="23">
        <f>INT(VLOOKUP($G37,标准20190915!$B:$M,9,FALSE)*A37)</f>
        <v>208275</v>
      </c>
      <c r="J37" s="23">
        <f>VLOOKUP($G37,标准20190915!$B:$M,10,FALSE)</f>
        <v>5554</v>
      </c>
      <c r="K37" s="23">
        <f t="shared" si="12"/>
        <v>5554</v>
      </c>
      <c r="L37" s="23">
        <f t="shared" si="13"/>
        <v>2221</v>
      </c>
      <c r="M37" s="23">
        <f t="shared" si="14"/>
        <v>2221</v>
      </c>
      <c r="N37" s="22">
        <v>10000</v>
      </c>
      <c r="O37" s="22">
        <v>500</v>
      </c>
      <c r="P37" s="22">
        <v>1000</v>
      </c>
      <c r="Q37" s="22">
        <v>5000</v>
      </c>
      <c r="R37" s="22">
        <v>0</v>
      </c>
      <c r="S37" s="22">
        <v>1000</v>
      </c>
      <c r="T37" s="22">
        <v>3000</v>
      </c>
      <c r="U37" s="22">
        <v>0</v>
      </c>
      <c r="AA37" s="29">
        <v>1623</v>
      </c>
    </row>
    <row r="38" spans="1:27">
      <c r="A38" s="21">
        <v>2.5</v>
      </c>
      <c r="C38" s="21" t="s">
        <v>222</v>
      </c>
      <c r="D38" s="23">
        <f>VLOOKUP($G38,标准20190915!$B:$M,11,FALSE)</f>
        <v>30474</v>
      </c>
      <c r="E38" s="24" t="s">
        <v>268</v>
      </c>
      <c r="F38" s="26">
        <v>10053</v>
      </c>
      <c r="G38" s="21">
        <v>52</v>
      </c>
      <c r="I38" s="23">
        <f>INT(VLOOKUP($G38,标准20190915!$B:$M,9,FALSE)*A38)</f>
        <v>208275</v>
      </c>
      <c r="J38" s="23">
        <f>VLOOKUP($G38,标准20190915!$B:$M,10,FALSE)</f>
        <v>5554</v>
      </c>
      <c r="K38" s="23">
        <f t="shared" si="12"/>
        <v>5554</v>
      </c>
      <c r="L38" s="23">
        <f t="shared" si="13"/>
        <v>2221</v>
      </c>
      <c r="M38" s="23">
        <f t="shared" si="14"/>
        <v>2221</v>
      </c>
      <c r="N38" s="22">
        <v>10000</v>
      </c>
      <c r="O38" s="22">
        <v>500</v>
      </c>
      <c r="P38" s="22">
        <v>1000</v>
      </c>
      <c r="Q38" s="22">
        <v>5000</v>
      </c>
      <c r="R38" s="22">
        <v>0</v>
      </c>
      <c r="S38" s="22">
        <v>1000</v>
      </c>
      <c r="T38" s="22">
        <v>3000</v>
      </c>
      <c r="U38" s="22">
        <v>0</v>
      </c>
      <c r="AA38" s="29">
        <v>1636</v>
      </c>
    </row>
    <row r="39" spans="1:27">
      <c r="A39" s="21">
        <v>2.5</v>
      </c>
      <c r="C39" s="21" t="s">
        <v>223</v>
      </c>
      <c r="D39" s="23">
        <f>VLOOKUP($G39,标准20190915!$B:$M,11,FALSE)</f>
        <v>30474</v>
      </c>
      <c r="E39" s="24" t="s">
        <v>269</v>
      </c>
      <c r="F39" s="26">
        <v>10042</v>
      </c>
      <c r="G39" s="21">
        <v>52</v>
      </c>
      <c r="I39" s="23">
        <f>INT(VLOOKUP($G39,标准20190915!$B:$M,9,FALSE)*A39)</f>
        <v>208275</v>
      </c>
      <c r="J39" s="23">
        <f>VLOOKUP($G39,标准20190915!$B:$M,10,FALSE)</f>
        <v>5554</v>
      </c>
      <c r="K39" s="23">
        <f t="shared" si="12"/>
        <v>5554</v>
      </c>
      <c r="L39" s="23">
        <f t="shared" si="13"/>
        <v>2221</v>
      </c>
      <c r="M39" s="23">
        <f t="shared" si="14"/>
        <v>2221</v>
      </c>
      <c r="N39" s="22">
        <v>10000</v>
      </c>
      <c r="O39" s="22">
        <v>500</v>
      </c>
      <c r="P39" s="22">
        <v>1000</v>
      </c>
      <c r="Q39" s="22">
        <v>5000</v>
      </c>
      <c r="R39" s="22">
        <v>0</v>
      </c>
      <c r="S39" s="22">
        <v>1000</v>
      </c>
      <c r="T39" s="22">
        <v>3000</v>
      </c>
      <c r="U39" s="22">
        <v>0</v>
      </c>
      <c r="AA39" s="29">
        <v>1604</v>
      </c>
    </row>
    <row r="40" spans="1:27">
      <c r="A40" s="21">
        <v>2.5</v>
      </c>
      <c r="C40" s="21" t="s">
        <v>224</v>
      </c>
      <c r="D40" s="23">
        <f>VLOOKUP($G40,标准20190915!$B:$M,11,FALSE)</f>
        <v>30474</v>
      </c>
      <c r="E40" s="24" t="s">
        <v>270</v>
      </c>
      <c r="F40" s="24">
        <v>10034</v>
      </c>
      <c r="G40" s="21">
        <v>52</v>
      </c>
      <c r="I40" s="23">
        <f>INT(VLOOKUP($G40,标准20190915!$B:$M,9,FALSE)*A40)</f>
        <v>208275</v>
      </c>
      <c r="J40" s="23">
        <f>VLOOKUP($G40,标准20190915!$B:$M,10,FALSE)</f>
        <v>5554</v>
      </c>
      <c r="K40" s="23">
        <f t="shared" si="12"/>
        <v>5554</v>
      </c>
      <c r="L40" s="23">
        <f t="shared" si="13"/>
        <v>2221</v>
      </c>
      <c r="M40" s="23">
        <f t="shared" si="14"/>
        <v>2221</v>
      </c>
      <c r="N40" s="22">
        <v>10000</v>
      </c>
      <c r="O40" s="22">
        <v>500</v>
      </c>
      <c r="P40" s="22">
        <v>1000</v>
      </c>
      <c r="Q40" s="22">
        <v>5000</v>
      </c>
      <c r="R40" s="22">
        <v>0</v>
      </c>
      <c r="S40" s="22">
        <v>1000</v>
      </c>
      <c r="T40" s="22">
        <v>3000</v>
      </c>
      <c r="U40" s="22">
        <v>0</v>
      </c>
      <c r="AA40" s="29">
        <v>1620</v>
      </c>
    </row>
    <row r="42" spans="1:27">
      <c r="A42" s="21">
        <v>3</v>
      </c>
      <c r="B42" s="21" t="s">
        <v>230</v>
      </c>
      <c r="C42" s="21" t="s">
        <v>220</v>
      </c>
      <c r="D42" s="23">
        <f>VLOOKUP($G42,标准20190915!$B:$M,11,FALSE)</f>
        <v>37137</v>
      </c>
      <c r="E42" s="22" t="s">
        <v>271</v>
      </c>
      <c r="F42" s="25">
        <v>9000</v>
      </c>
      <c r="G42" s="21">
        <v>58</v>
      </c>
      <c r="I42" s="23">
        <f>INT(VLOOKUP($G42,标准20190915!$B:$M,9,FALSE)*A42)</f>
        <v>316992</v>
      </c>
      <c r="J42" s="23">
        <f>VLOOKUP($G42,标准20190915!$B:$M,10,FALSE)</f>
        <v>6604</v>
      </c>
      <c r="K42" s="23">
        <f t="shared" ref="K42:K46" si="15">J42</f>
        <v>6604</v>
      </c>
      <c r="L42" s="23">
        <f t="shared" ref="L42:L46" si="16">INT(J42*0.4)</f>
        <v>2641</v>
      </c>
      <c r="M42" s="23">
        <f t="shared" ref="M42:M46" si="17">L42</f>
        <v>2641</v>
      </c>
      <c r="N42" s="22">
        <v>10000</v>
      </c>
      <c r="O42" s="22">
        <v>500</v>
      </c>
      <c r="P42" s="22">
        <v>1000</v>
      </c>
      <c r="Q42" s="22">
        <v>5000</v>
      </c>
      <c r="R42" s="22">
        <v>0</v>
      </c>
      <c r="S42" s="22">
        <v>1000</v>
      </c>
      <c r="T42" s="22">
        <v>3000</v>
      </c>
      <c r="U42" s="22">
        <v>0</v>
      </c>
      <c r="AA42" s="28" t="s">
        <v>285</v>
      </c>
    </row>
    <row r="43" spans="1:27">
      <c r="A43" s="21">
        <v>2.5</v>
      </c>
      <c r="C43" s="21" t="s">
        <v>221</v>
      </c>
      <c r="D43" s="23">
        <f>VLOOKUP($G43,标准20190915!$B:$M,11,FALSE)</f>
        <v>33765</v>
      </c>
      <c r="E43" s="24" t="s">
        <v>273</v>
      </c>
      <c r="F43" s="22">
        <v>52023</v>
      </c>
      <c r="G43" s="21">
        <v>55</v>
      </c>
      <c r="I43" s="23">
        <f>INT(VLOOKUP($G43,标准20190915!$B:$M,9,FALSE)*A43)</f>
        <v>246240</v>
      </c>
      <c r="J43" s="23">
        <f>VLOOKUP($G43,标准20190915!$B:$M,10,FALSE)</f>
        <v>6156</v>
      </c>
      <c r="K43" s="23">
        <f t="shared" si="15"/>
        <v>6156</v>
      </c>
      <c r="L43" s="23">
        <f t="shared" si="16"/>
        <v>2462</v>
      </c>
      <c r="M43" s="23">
        <f t="shared" si="17"/>
        <v>2462</v>
      </c>
      <c r="N43" s="22">
        <v>10000</v>
      </c>
      <c r="O43" s="22">
        <v>500</v>
      </c>
      <c r="P43" s="22">
        <v>1000</v>
      </c>
      <c r="Q43" s="22">
        <v>5000</v>
      </c>
      <c r="R43" s="22">
        <v>0</v>
      </c>
      <c r="S43" s="22">
        <v>1000</v>
      </c>
      <c r="T43" s="22">
        <v>3000</v>
      </c>
      <c r="U43" s="22">
        <v>0</v>
      </c>
      <c r="AA43" s="29">
        <v>1631</v>
      </c>
    </row>
    <row r="44" spans="1:27">
      <c r="A44" s="21">
        <v>2.5</v>
      </c>
      <c r="C44" s="21" t="s">
        <v>222</v>
      </c>
      <c r="D44" s="23">
        <f>VLOOKUP($G44,标准20190915!$B:$M,11,FALSE)</f>
        <v>33765</v>
      </c>
      <c r="E44" s="24" t="s">
        <v>274</v>
      </c>
      <c r="F44" s="26">
        <v>10052</v>
      </c>
      <c r="G44" s="21">
        <v>55</v>
      </c>
      <c r="I44" s="23">
        <f>INT(VLOOKUP($G44,标准20190915!$B:$M,9,FALSE)*A44)</f>
        <v>246240</v>
      </c>
      <c r="J44" s="23">
        <f>VLOOKUP($G44,标准20190915!$B:$M,10,FALSE)</f>
        <v>6156</v>
      </c>
      <c r="K44" s="23">
        <f t="shared" si="15"/>
        <v>6156</v>
      </c>
      <c r="L44" s="23">
        <f t="shared" si="16"/>
        <v>2462</v>
      </c>
      <c r="M44" s="23">
        <f t="shared" si="17"/>
        <v>2462</v>
      </c>
      <c r="N44" s="22">
        <v>10000</v>
      </c>
      <c r="O44" s="22">
        <v>500</v>
      </c>
      <c r="P44" s="22">
        <v>1000</v>
      </c>
      <c r="Q44" s="22">
        <v>5000</v>
      </c>
      <c r="R44" s="22">
        <v>0</v>
      </c>
      <c r="S44" s="22">
        <v>1000</v>
      </c>
      <c r="T44" s="22">
        <v>3000</v>
      </c>
      <c r="U44" s="22">
        <v>0</v>
      </c>
      <c r="AA44" s="29">
        <v>1637</v>
      </c>
    </row>
    <row r="45" spans="1:27">
      <c r="A45" s="21">
        <v>2.5</v>
      </c>
      <c r="C45" s="21" t="s">
        <v>223</v>
      </c>
      <c r="D45" s="23">
        <f>VLOOKUP($G45,标准20190915!$B:$M,11,FALSE)</f>
        <v>33765</v>
      </c>
      <c r="E45" s="24" t="s">
        <v>241</v>
      </c>
      <c r="F45" s="24">
        <v>10015</v>
      </c>
      <c r="G45" s="21">
        <v>55</v>
      </c>
      <c r="I45" s="23">
        <f>INT(VLOOKUP($G45,标准20190915!$B:$M,9,FALSE)*A45)</f>
        <v>246240</v>
      </c>
      <c r="J45" s="23">
        <f>VLOOKUP($G45,标准20190915!$B:$M,10,FALSE)</f>
        <v>6156</v>
      </c>
      <c r="K45" s="23">
        <f t="shared" si="15"/>
        <v>6156</v>
      </c>
      <c r="L45" s="23">
        <f t="shared" si="16"/>
        <v>2462</v>
      </c>
      <c r="M45" s="23">
        <f t="shared" si="17"/>
        <v>2462</v>
      </c>
      <c r="N45" s="22">
        <v>10000</v>
      </c>
      <c r="O45" s="22">
        <v>500</v>
      </c>
      <c r="P45" s="22">
        <v>1000</v>
      </c>
      <c r="Q45" s="22">
        <v>5000</v>
      </c>
      <c r="R45" s="22">
        <v>0</v>
      </c>
      <c r="S45" s="22">
        <v>1000</v>
      </c>
      <c r="T45" s="22">
        <v>3000</v>
      </c>
      <c r="U45" s="22">
        <v>0</v>
      </c>
      <c r="AA45" s="28">
        <v>1031</v>
      </c>
    </row>
    <row r="46" spans="1:27">
      <c r="A46" s="21">
        <v>2.5</v>
      </c>
      <c r="C46" s="21" t="s">
        <v>224</v>
      </c>
      <c r="D46" s="23">
        <f>VLOOKUP($G46,标准20190915!$B:$M,11,FALSE)</f>
        <v>33765</v>
      </c>
      <c r="E46" s="24" t="s">
        <v>240</v>
      </c>
      <c r="F46" s="24">
        <v>10012</v>
      </c>
      <c r="G46" s="21">
        <v>55</v>
      </c>
      <c r="I46" s="23">
        <f>INT(VLOOKUP($G46,标准20190915!$B:$M,9,FALSE)*A46)</f>
        <v>246240</v>
      </c>
      <c r="J46" s="23">
        <f>VLOOKUP($G46,标准20190915!$B:$M,10,FALSE)</f>
        <v>6156</v>
      </c>
      <c r="K46" s="23">
        <f t="shared" si="15"/>
        <v>6156</v>
      </c>
      <c r="L46" s="23">
        <f t="shared" si="16"/>
        <v>2462</v>
      </c>
      <c r="M46" s="23">
        <f t="shared" si="17"/>
        <v>2462</v>
      </c>
      <c r="N46" s="22">
        <v>10000</v>
      </c>
      <c r="O46" s="22">
        <v>500</v>
      </c>
      <c r="P46" s="22">
        <v>1000</v>
      </c>
      <c r="Q46" s="22">
        <v>5000</v>
      </c>
      <c r="R46" s="22">
        <v>0</v>
      </c>
      <c r="S46" s="22">
        <v>1000</v>
      </c>
      <c r="T46" s="22">
        <v>3000</v>
      </c>
      <c r="U46" s="22">
        <v>0</v>
      </c>
      <c r="AA46" s="28">
        <v>1041</v>
      </c>
    </row>
    <row r="48" spans="1:27">
      <c r="A48" s="21">
        <v>3</v>
      </c>
      <c r="B48" s="21" t="s">
        <v>231</v>
      </c>
      <c r="C48" s="21" t="s">
        <v>220</v>
      </c>
      <c r="D48" s="23">
        <f>VLOOKUP($G48,标准20190915!$B:$M,11,FALSE)</f>
        <v>39420</v>
      </c>
      <c r="E48" s="22" t="s">
        <v>272</v>
      </c>
      <c r="F48" s="25">
        <v>9003</v>
      </c>
      <c r="G48" s="21">
        <v>60</v>
      </c>
      <c r="I48" s="23">
        <f>INT(VLOOKUP($G48,标准20190915!$B:$M,9,FALSE)*A48)</f>
        <v>367914</v>
      </c>
      <c r="J48" s="23">
        <f>VLOOKUP($G48,标准20190915!$B:$M,10,FALSE)</f>
        <v>7214</v>
      </c>
      <c r="K48" s="23">
        <f t="shared" ref="K48:K52" si="18">J48</f>
        <v>7214</v>
      </c>
      <c r="L48" s="23">
        <f t="shared" ref="L48:L52" si="19">INT(J48*0.4)</f>
        <v>2885</v>
      </c>
      <c r="M48" s="23">
        <f t="shared" ref="M48:M52" si="20">L48</f>
        <v>2885</v>
      </c>
      <c r="N48" s="22">
        <v>10000</v>
      </c>
      <c r="O48" s="22">
        <v>500</v>
      </c>
      <c r="P48" s="22">
        <v>1000</v>
      </c>
      <c r="Q48" s="22">
        <v>5000</v>
      </c>
      <c r="R48" s="22">
        <v>0</v>
      </c>
      <c r="S48" s="22">
        <v>1000</v>
      </c>
      <c r="T48" s="22">
        <v>3000</v>
      </c>
      <c r="U48" s="22">
        <v>0</v>
      </c>
      <c r="AA48" s="28" t="s">
        <v>286</v>
      </c>
    </row>
    <row r="49" spans="1:27">
      <c r="A49" s="21">
        <v>2.5</v>
      </c>
      <c r="C49" s="21" t="s">
        <v>221</v>
      </c>
      <c r="D49" s="23">
        <f>VLOOKUP($G49,标准20190915!$B:$M,11,FALSE)</f>
        <v>37137</v>
      </c>
      <c r="E49" s="24" t="s">
        <v>277</v>
      </c>
      <c r="F49" s="22">
        <v>52012</v>
      </c>
      <c r="G49" s="21">
        <v>58</v>
      </c>
      <c r="I49" s="23">
        <f>INT(VLOOKUP($G49,标准20190915!$B:$M,9,FALSE)*A49)</f>
        <v>264160</v>
      </c>
      <c r="J49" s="23">
        <f>VLOOKUP($G49,标准20190915!$B:$M,10,FALSE)</f>
        <v>6604</v>
      </c>
      <c r="K49" s="23">
        <f t="shared" si="18"/>
        <v>6604</v>
      </c>
      <c r="L49" s="23">
        <f t="shared" si="19"/>
        <v>2641</v>
      </c>
      <c r="M49" s="23">
        <f t="shared" si="20"/>
        <v>2641</v>
      </c>
      <c r="N49" s="22">
        <v>10000</v>
      </c>
      <c r="O49" s="22">
        <v>500</v>
      </c>
      <c r="P49" s="22">
        <v>1000</v>
      </c>
      <c r="Q49" s="22">
        <v>5000</v>
      </c>
      <c r="R49" s="22">
        <v>0</v>
      </c>
      <c r="S49" s="22">
        <v>1000</v>
      </c>
      <c r="T49" s="22">
        <v>3000</v>
      </c>
      <c r="U49" s="22">
        <v>0</v>
      </c>
      <c r="AA49" s="28">
        <v>1637</v>
      </c>
    </row>
    <row r="50" spans="1:27">
      <c r="A50" s="21">
        <v>2.5</v>
      </c>
      <c r="C50" s="21" t="s">
        <v>222</v>
      </c>
      <c r="D50" s="23">
        <f>VLOOKUP($G50,标准20190915!$B:$M,11,FALSE)</f>
        <v>37137</v>
      </c>
      <c r="E50" s="22" t="s">
        <v>276</v>
      </c>
      <c r="F50" s="25">
        <v>5004</v>
      </c>
      <c r="G50" s="21">
        <v>58</v>
      </c>
      <c r="I50" s="23">
        <f>INT(VLOOKUP($G50,标准20190915!$B:$M,9,FALSE)*A50)</f>
        <v>264160</v>
      </c>
      <c r="J50" s="23">
        <f>VLOOKUP($G50,标准20190915!$B:$M,10,FALSE)</f>
        <v>6604</v>
      </c>
      <c r="K50" s="23">
        <f t="shared" si="18"/>
        <v>6604</v>
      </c>
      <c r="L50" s="23">
        <f t="shared" si="19"/>
        <v>2641</v>
      </c>
      <c r="M50" s="23">
        <f t="shared" si="20"/>
        <v>2641</v>
      </c>
      <c r="N50" s="22">
        <v>10000</v>
      </c>
      <c r="O50" s="22">
        <v>500</v>
      </c>
      <c r="P50" s="22">
        <v>1000</v>
      </c>
      <c r="Q50" s="22">
        <v>5000</v>
      </c>
      <c r="R50" s="22">
        <v>0</v>
      </c>
      <c r="S50" s="22">
        <v>1000</v>
      </c>
      <c r="T50" s="22">
        <v>3000</v>
      </c>
      <c r="U50" s="22">
        <v>0</v>
      </c>
      <c r="AA50" s="28">
        <v>1606</v>
      </c>
    </row>
    <row r="51" spans="1:27">
      <c r="A51" s="21">
        <v>2.5</v>
      </c>
      <c r="C51" s="21" t="s">
        <v>223</v>
      </c>
      <c r="D51" s="23">
        <f>VLOOKUP($G51,标准20190915!$B:$M,11,FALSE)</f>
        <v>37137</v>
      </c>
      <c r="E51" s="24" t="s">
        <v>259</v>
      </c>
      <c r="F51" s="24">
        <v>10013</v>
      </c>
      <c r="G51" s="21">
        <v>58</v>
      </c>
      <c r="I51" s="23">
        <f>INT(VLOOKUP($G51,标准20190915!$B:$M,9,FALSE)*A51)</f>
        <v>264160</v>
      </c>
      <c r="J51" s="23">
        <f>VLOOKUP($G51,标准20190915!$B:$M,10,FALSE)</f>
        <v>6604</v>
      </c>
      <c r="K51" s="23">
        <f t="shared" si="18"/>
        <v>6604</v>
      </c>
      <c r="L51" s="23">
        <f t="shared" si="19"/>
        <v>2641</v>
      </c>
      <c r="M51" s="23">
        <f t="shared" si="20"/>
        <v>2641</v>
      </c>
      <c r="N51" s="22">
        <v>10000</v>
      </c>
      <c r="O51" s="22">
        <v>500</v>
      </c>
      <c r="P51" s="22">
        <v>1000</v>
      </c>
      <c r="Q51" s="22">
        <v>5000</v>
      </c>
      <c r="R51" s="22">
        <v>0</v>
      </c>
      <c r="S51" s="22">
        <v>1000</v>
      </c>
      <c r="T51" s="22">
        <v>3000</v>
      </c>
      <c r="U51" s="22">
        <v>0</v>
      </c>
      <c r="AA51" s="28">
        <v>1626</v>
      </c>
    </row>
    <row r="52" spans="1:27">
      <c r="A52" s="21">
        <v>2.5</v>
      </c>
      <c r="C52" s="21" t="s">
        <v>224</v>
      </c>
      <c r="D52" s="23">
        <f>VLOOKUP($G52,标准20190915!$B:$M,11,FALSE)</f>
        <v>37137</v>
      </c>
      <c r="E52" s="24" t="s">
        <v>245</v>
      </c>
      <c r="F52" s="24">
        <v>10016</v>
      </c>
      <c r="G52" s="21">
        <v>58</v>
      </c>
      <c r="I52" s="23">
        <f>INT(VLOOKUP($G52,标准20190915!$B:$M,9,FALSE)*A52)</f>
        <v>264160</v>
      </c>
      <c r="J52" s="23">
        <f>VLOOKUP($G52,标准20190915!$B:$M,10,FALSE)</f>
        <v>6604</v>
      </c>
      <c r="K52" s="23">
        <f t="shared" si="18"/>
        <v>6604</v>
      </c>
      <c r="L52" s="23">
        <f t="shared" si="19"/>
        <v>2641</v>
      </c>
      <c r="M52" s="23">
        <f t="shared" si="20"/>
        <v>2641</v>
      </c>
      <c r="N52" s="22">
        <v>10000</v>
      </c>
      <c r="O52" s="22">
        <v>500</v>
      </c>
      <c r="P52" s="22">
        <v>1000</v>
      </c>
      <c r="Q52" s="22">
        <v>5000</v>
      </c>
      <c r="R52" s="22">
        <v>0</v>
      </c>
      <c r="S52" s="22">
        <v>1000</v>
      </c>
      <c r="T52" s="22">
        <v>3000</v>
      </c>
      <c r="U52" s="22">
        <v>0</v>
      </c>
      <c r="AA52" s="28">
        <v>1628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topLeftCell="A7" zoomScaleNormal="100" workbookViewId="0">
      <selection activeCell="E13" sqref="E13"/>
    </sheetView>
  </sheetViews>
  <sheetFormatPr defaultRowHeight="16.5"/>
  <cols>
    <col min="1" max="1" width="9" style="3"/>
    <col min="2" max="2" width="15" style="3" customWidth="1"/>
    <col min="3" max="3" width="18.25" style="3" customWidth="1"/>
    <col min="4" max="4" width="21.75" style="3" customWidth="1"/>
    <col min="5" max="5" width="26.125" style="3" customWidth="1"/>
    <col min="6" max="7" width="28.625" style="3" customWidth="1"/>
    <col min="8" max="16384" width="9" style="3"/>
  </cols>
  <sheetData>
    <row r="3" spans="2:11">
      <c r="B3" s="3" t="s">
        <v>91</v>
      </c>
      <c r="C3" s="3" t="s">
        <v>95</v>
      </c>
      <c r="D3" s="3" t="s">
        <v>121</v>
      </c>
      <c r="F3" s="3" t="s">
        <v>94</v>
      </c>
      <c r="J3" s="3" t="s">
        <v>110</v>
      </c>
    </row>
    <row r="4" spans="2:11">
      <c r="B4" s="3" t="s">
        <v>92</v>
      </c>
      <c r="C4" s="3" t="s">
        <v>95</v>
      </c>
      <c r="D4" s="3" t="s">
        <v>122</v>
      </c>
      <c r="F4" s="3" t="s">
        <v>99</v>
      </c>
      <c r="J4" s="3" t="s">
        <v>111</v>
      </c>
    </row>
    <row r="5" spans="2:11">
      <c r="B5" s="3" t="s">
        <v>93</v>
      </c>
      <c r="C5" s="3" t="s">
        <v>96</v>
      </c>
      <c r="D5" s="3" t="s">
        <v>123</v>
      </c>
      <c r="F5" s="3" t="s">
        <v>97</v>
      </c>
      <c r="J5" s="3" t="s">
        <v>112</v>
      </c>
    </row>
    <row r="6" spans="2:11">
      <c r="B6" s="3" t="s">
        <v>98</v>
      </c>
      <c r="C6" s="3" t="s">
        <v>133</v>
      </c>
      <c r="D6" s="3" t="s">
        <v>124</v>
      </c>
      <c r="F6" s="3" t="s">
        <v>101</v>
      </c>
      <c r="J6" s="3" t="s">
        <v>113</v>
      </c>
    </row>
    <row r="7" spans="2:11">
      <c r="B7" s="3" t="s">
        <v>100</v>
      </c>
      <c r="C7" s="3" t="s">
        <v>102</v>
      </c>
      <c r="D7" s="3" t="s">
        <v>125</v>
      </c>
      <c r="F7" s="3" t="s">
        <v>135</v>
      </c>
      <c r="J7" s="3" t="s">
        <v>114</v>
      </c>
    </row>
    <row r="8" spans="2:11">
      <c r="B8" s="3" t="s">
        <v>103</v>
      </c>
      <c r="C8" s="3" t="s">
        <v>95</v>
      </c>
      <c r="D8" s="3" t="s">
        <v>126</v>
      </c>
      <c r="F8" s="3" t="s">
        <v>104</v>
      </c>
      <c r="J8" s="3" t="s">
        <v>115</v>
      </c>
    </row>
    <row r="9" spans="2:11">
      <c r="B9" s="3" t="s">
        <v>106</v>
      </c>
      <c r="C9" s="3" t="s">
        <v>95</v>
      </c>
      <c r="D9" s="3" t="s">
        <v>127</v>
      </c>
      <c r="F9" s="3" t="s">
        <v>105</v>
      </c>
    </row>
    <row r="10" spans="2:11">
      <c r="B10" s="3" t="s">
        <v>107</v>
      </c>
      <c r="C10" s="3" t="s">
        <v>108</v>
      </c>
      <c r="D10" s="3" t="s">
        <v>128</v>
      </c>
      <c r="F10" s="3" t="s">
        <v>109</v>
      </c>
    </row>
    <row r="15" spans="2:11">
      <c r="C15" s="3" t="s">
        <v>116</v>
      </c>
      <c r="D15" s="3" t="s">
        <v>117</v>
      </c>
      <c r="E15" s="3" t="s">
        <v>118</v>
      </c>
      <c r="F15" s="3" t="s">
        <v>119</v>
      </c>
      <c r="G15" s="3" t="s">
        <v>120</v>
      </c>
    </row>
    <row r="16" spans="2:11">
      <c r="D16" s="8" t="s">
        <v>168</v>
      </c>
      <c r="E16" s="8"/>
      <c r="F16" s="8" t="s">
        <v>169</v>
      </c>
      <c r="G16" s="8"/>
      <c r="I16" s="3">
        <v>1031</v>
      </c>
      <c r="K16" s="3">
        <v>1041</v>
      </c>
    </row>
    <row r="17" spans="3:12" s="9" customFormat="1" ht="32.25" customHeight="1">
      <c r="D17" s="9" t="s">
        <v>158</v>
      </c>
      <c r="F17" s="9" t="s">
        <v>158</v>
      </c>
    </row>
    <row r="18" spans="3:12">
      <c r="C18" s="3" t="s">
        <v>131</v>
      </c>
      <c r="D18" s="8" t="s">
        <v>130</v>
      </c>
      <c r="E18" s="8" t="s">
        <v>132</v>
      </c>
      <c r="F18" s="8" t="s">
        <v>136</v>
      </c>
      <c r="G18" s="8" t="s">
        <v>137</v>
      </c>
      <c r="I18" s="3">
        <v>1622</v>
      </c>
      <c r="J18" s="3">
        <v>1608</v>
      </c>
      <c r="K18" s="3">
        <v>1011</v>
      </c>
      <c r="L18" s="3">
        <v>1021</v>
      </c>
    </row>
    <row r="19" spans="3:12" s="9" customFormat="1" ht="33">
      <c r="D19" s="9" t="s">
        <v>138</v>
      </c>
      <c r="E19" s="9" t="s">
        <v>139</v>
      </c>
      <c r="F19" s="9" t="s">
        <v>158</v>
      </c>
      <c r="G19" s="9" t="s">
        <v>158</v>
      </c>
    </row>
    <row r="20" spans="3:12">
      <c r="D20" s="8" t="s">
        <v>142</v>
      </c>
      <c r="E20" s="8" t="s">
        <v>143</v>
      </c>
      <c r="F20" s="8" t="s">
        <v>144</v>
      </c>
      <c r="G20" s="8" t="s">
        <v>145</v>
      </c>
      <c r="I20" s="3">
        <v>1628</v>
      </c>
      <c r="J20" s="3">
        <v>1605</v>
      </c>
      <c r="K20" s="3">
        <v>1637</v>
      </c>
      <c r="L20" s="3">
        <v>1631</v>
      </c>
    </row>
    <row r="21" spans="3:12" s="9" customFormat="1" ht="32.25" customHeight="1">
      <c r="D21" s="9" t="s">
        <v>140</v>
      </c>
      <c r="E21" s="9" t="s">
        <v>141</v>
      </c>
      <c r="F21" s="9" t="s">
        <v>170</v>
      </c>
      <c r="G21" s="9" t="s">
        <v>170</v>
      </c>
    </row>
    <row r="22" spans="3:12">
      <c r="C22" s="3" t="s">
        <v>186</v>
      </c>
      <c r="D22" s="8" t="s">
        <v>146</v>
      </c>
      <c r="E22" s="8" t="s">
        <v>147</v>
      </c>
      <c r="F22" s="8" t="s">
        <v>148</v>
      </c>
      <c r="G22" s="8" t="s">
        <v>149</v>
      </c>
      <c r="I22" s="3">
        <v>1604</v>
      </c>
      <c r="J22" s="3">
        <v>1621</v>
      </c>
      <c r="K22" s="3">
        <v>1607</v>
      </c>
      <c r="L22" s="3">
        <v>1618</v>
      </c>
    </row>
    <row r="23" spans="3:12" s="9" customFormat="1" ht="34.5" customHeight="1">
      <c r="D23" s="9" t="s">
        <v>163</v>
      </c>
      <c r="E23" s="9" t="s">
        <v>162</v>
      </c>
      <c r="F23" s="9" t="s">
        <v>159</v>
      </c>
      <c r="G23" s="9" t="s">
        <v>164</v>
      </c>
    </row>
    <row r="24" spans="3:12">
      <c r="C24" s="3" t="s">
        <v>134</v>
      </c>
      <c r="D24" s="8" t="s">
        <v>150</v>
      </c>
      <c r="E24" s="8" t="s">
        <v>151</v>
      </c>
      <c r="F24" s="8" t="s">
        <v>152</v>
      </c>
      <c r="G24" s="8" t="s">
        <v>161</v>
      </c>
      <c r="I24" s="3">
        <v>1606</v>
      </c>
      <c r="J24" s="3">
        <v>1621</v>
      </c>
      <c r="K24" s="3">
        <v>1626</v>
      </c>
      <c r="L24" s="3">
        <v>1616</v>
      </c>
    </row>
    <row r="25" spans="3:12" s="10" customFormat="1" ht="32.25" customHeight="1">
      <c r="D25" s="10" t="s">
        <v>160</v>
      </c>
      <c r="E25" s="10" t="s">
        <v>165</v>
      </c>
      <c r="F25" s="10" t="s">
        <v>180</v>
      </c>
      <c r="G25" s="10" t="s">
        <v>181</v>
      </c>
    </row>
    <row r="26" spans="3:12">
      <c r="C26" s="3" t="s">
        <v>129</v>
      </c>
      <c r="D26" s="8" t="s">
        <v>153</v>
      </c>
      <c r="E26" s="8" t="s">
        <v>154</v>
      </c>
      <c r="F26" s="8" t="s">
        <v>155</v>
      </c>
      <c r="G26" s="8" t="s">
        <v>171</v>
      </c>
      <c r="I26" s="3">
        <v>1623</v>
      </c>
      <c r="J26" s="3">
        <v>1636</v>
      </c>
      <c r="K26" s="3">
        <v>1604</v>
      </c>
      <c r="L26" s="3">
        <v>1620</v>
      </c>
    </row>
    <row r="27" spans="3:12" s="10" customFormat="1" ht="33" customHeight="1">
      <c r="D27" s="10" t="s">
        <v>166</v>
      </c>
      <c r="E27" s="10" t="s">
        <v>167</v>
      </c>
      <c r="F27" s="10" t="s">
        <v>173</v>
      </c>
      <c r="G27" s="10" t="s">
        <v>172</v>
      </c>
    </row>
    <row r="28" spans="3:12">
      <c r="C28" s="3" t="s">
        <v>174</v>
      </c>
      <c r="D28" s="8" t="s">
        <v>145</v>
      </c>
      <c r="E28" s="8" t="s">
        <v>175</v>
      </c>
      <c r="F28" s="8" t="s">
        <v>178</v>
      </c>
      <c r="G28" s="8" t="s">
        <v>179</v>
      </c>
      <c r="I28" s="3">
        <v>1631</v>
      </c>
      <c r="J28" s="3">
        <v>1637</v>
      </c>
      <c r="K28" s="3">
        <v>1011</v>
      </c>
      <c r="L28" s="3">
        <v>1021</v>
      </c>
    </row>
    <row r="29" spans="3:12" s="10" customFormat="1" ht="33" customHeight="1">
      <c r="D29" s="10" t="s">
        <v>177</v>
      </c>
      <c r="E29" s="10" t="s">
        <v>176</v>
      </c>
      <c r="F29" s="9" t="s">
        <v>158</v>
      </c>
      <c r="G29" s="9" t="s">
        <v>158</v>
      </c>
    </row>
    <row r="30" spans="3:12">
      <c r="C30" s="3" t="s">
        <v>185</v>
      </c>
      <c r="D30" s="8" t="s">
        <v>156</v>
      </c>
      <c r="E30" s="8" t="s">
        <v>182</v>
      </c>
      <c r="F30" s="8" t="s">
        <v>157</v>
      </c>
      <c r="G30" s="8" t="s">
        <v>149</v>
      </c>
      <c r="I30" s="3">
        <v>1637</v>
      </c>
      <c r="J30" s="3">
        <v>1606</v>
      </c>
      <c r="K30" s="3">
        <v>1626</v>
      </c>
      <c r="L30" s="3">
        <v>1618</v>
      </c>
    </row>
    <row r="31" spans="3:12" s="10" customFormat="1" ht="32.25" customHeight="1">
      <c r="D31" s="10" t="s">
        <v>183</v>
      </c>
      <c r="E31" s="10" t="s">
        <v>184</v>
      </c>
      <c r="F31" s="10" t="s">
        <v>187</v>
      </c>
      <c r="G31" s="10" t="s">
        <v>188</v>
      </c>
    </row>
    <row r="33" spans="2:8" s="10" customFormat="1" ht="33" customHeight="1">
      <c r="B33" s="3"/>
      <c r="C33" s="3"/>
      <c r="D33" s="3"/>
      <c r="E33" s="3"/>
      <c r="F33" s="3"/>
      <c r="G33" s="3"/>
      <c r="H33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zoomScaleNormal="100" workbookViewId="0">
      <selection activeCell="D21" sqref="D21"/>
    </sheetView>
  </sheetViews>
  <sheetFormatPr defaultRowHeight="16.5"/>
  <cols>
    <col min="1" max="2" width="9" style="3"/>
    <col min="3" max="3" width="13.125" style="3" customWidth="1"/>
    <col min="4" max="7" width="18" style="3" customWidth="1"/>
    <col min="8" max="9" width="9" style="3"/>
    <col min="10" max="10" width="37.5" style="3" customWidth="1"/>
    <col min="11" max="11" width="37.875" style="3" customWidth="1"/>
    <col min="12" max="12" width="18.375" style="3" customWidth="1"/>
    <col min="13" max="16384" width="9" style="3"/>
  </cols>
  <sheetData>
    <row r="4" spans="2:12">
      <c r="B4" s="3" t="s">
        <v>0</v>
      </c>
      <c r="C4" s="3" t="s">
        <v>65</v>
      </c>
      <c r="D4" s="4" t="s">
        <v>12</v>
      </c>
      <c r="E4" s="4" t="s">
        <v>13</v>
      </c>
      <c r="F4" s="4" t="s">
        <v>14</v>
      </c>
      <c r="G4" s="4" t="s">
        <v>15</v>
      </c>
      <c r="J4" s="4" t="s">
        <v>39</v>
      </c>
      <c r="K4" s="4" t="s">
        <v>40</v>
      </c>
      <c r="L4" s="4" t="s">
        <v>41</v>
      </c>
    </row>
    <row r="5" spans="2:12">
      <c r="B5" s="3">
        <v>1</v>
      </c>
      <c r="D5" s="3" t="s">
        <v>1</v>
      </c>
      <c r="E5" s="3" t="s">
        <v>22</v>
      </c>
      <c r="J5" s="5" t="s">
        <v>56</v>
      </c>
      <c r="K5" s="6" t="s">
        <v>43</v>
      </c>
      <c r="L5" s="7"/>
    </row>
    <row r="6" spans="2:12">
      <c r="B6" s="3">
        <v>2</v>
      </c>
      <c r="D6" s="3" t="s">
        <v>35</v>
      </c>
      <c r="E6" s="3" t="s">
        <v>52</v>
      </c>
      <c r="J6" s="5" t="s">
        <v>55</v>
      </c>
      <c r="K6" s="6" t="s">
        <v>42</v>
      </c>
      <c r="L6" s="7"/>
    </row>
    <row r="7" spans="2:12">
      <c r="B7" s="3">
        <v>3</v>
      </c>
      <c r="D7" s="3" t="s">
        <v>24</v>
      </c>
      <c r="E7" s="3" t="s">
        <v>25</v>
      </c>
      <c r="F7" s="3" t="s">
        <v>21</v>
      </c>
      <c r="G7" s="3" t="s">
        <v>22</v>
      </c>
      <c r="J7" s="5" t="s">
        <v>77</v>
      </c>
      <c r="K7" s="6" t="s">
        <v>78</v>
      </c>
      <c r="L7" s="7"/>
    </row>
    <row r="8" spans="2:12">
      <c r="B8" s="3">
        <v>4</v>
      </c>
      <c r="D8" s="3" t="s">
        <v>17</v>
      </c>
      <c r="E8" s="3" t="s">
        <v>19</v>
      </c>
      <c r="F8" s="3" t="s">
        <v>16</v>
      </c>
      <c r="G8" s="3" t="s">
        <v>36</v>
      </c>
      <c r="J8" s="5" t="s">
        <v>44</v>
      </c>
      <c r="K8" s="6" t="s">
        <v>45</v>
      </c>
      <c r="L8" s="7" t="s">
        <v>46</v>
      </c>
    </row>
    <row r="9" spans="2:12">
      <c r="B9" s="3">
        <v>5</v>
      </c>
      <c r="D9" s="3" t="s">
        <v>32</v>
      </c>
      <c r="E9" s="3" t="s">
        <v>33</v>
      </c>
      <c r="F9" s="3" t="s">
        <v>18</v>
      </c>
      <c r="G9" s="3" t="s">
        <v>23</v>
      </c>
      <c r="J9" s="5" t="s">
        <v>34</v>
      </c>
      <c r="K9" s="6" t="s">
        <v>47</v>
      </c>
      <c r="L9" s="7" t="s">
        <v>48</v>
      </c>
    </row>
    <row r="10" spans="2:12">
      <c r="B10" s="3">
        <v>6</v>
      </c>
      <c r="D10" s="3" t="s">
        <v>28</v>
      </c>
      <c r="E10" s="3" t="s">
        <v>29</v>
      </c>
      <c r="F10" s="3" t="s">
        <v>30</v>
      </c>
      <c r="G10" s="3" t="s">
        <v>27</v>
      </c>
      <c r="J10" s="5" t="s">
        <v>50</v>
      </c>
      <c r="K10" s="6" t="s">
        <v>49</v>
      </c>
      <c r="L10" s="7" t="s">
        <v>51</v>
      </c>
    </row>
    <row r="11" spans="2:12">
      <c r="B11" s="3">
        <v>7</v>
      </c>
      <c r="D11" s="3" t="s">
        <v>20</v>
      </c>
      <c r="E11" s="3" t="s">
        <v>53</v>
      </c>
      <c r="F11" s="3" t="s">
        <v>31</v>
      </c>
      <c r="G11" s="3" t="s">
        <v>26</v>
      </c>
      <c r="J11" s="5" t="s">
        <v>57</v>
      </c>
      <c r="K11" s="6" t="s">
        <v>54</v>
      </c>
      <c r="L11" s="7"/>
    </row>
    <row r="12" spans="2:12">
      <c r="B12" s="3">
        <v>8</v>
      </c>
      <c r="D12" s="3" t="s">
        <v>37</v>
      </c>
      <c r="E12" s="3" t="s">
        <v>23</v>
      </c>
      <c r="F12" s="3" t="s">
        <v>58</v>
      </c>
      <c r="G12" s="3" t="s">
        <v>38</v>
      </c>
      <c r="J12" s="5" t="s">
        <v>59</v>
      </c>
      <c r="K12" s="6" t="s">
        <v>60</v>
      </c>
      <c r="L12" s="7" t="s">
        <v>61</v>
      </c>
    </row>
    <row r="13" spans="2:12">
      <c r="B13" s="3">
        <v>9</v>
      </c>
      <c r="C13" s="3" t="s">
        <v>66</v>
      </c>
      <c r="D13" s="3" t="s">
        <v>71</v>
      </c>
      <c r="E13" s="3" t="s">
        <v>73</v>
      </c>
      <c r="F13" s="3" t="s">
        <v>70</v>
      </c>
      <c r="G13" s="3" t="s">
        <v>72</v>
      </c>
      <c r="J13" s="5" t="s">
        <v>74</v>
      </c>
      <c r="K13" s="6" t="s">
        <v>75</v>
      </c>
      <c r="L13" s="7" t="s">
        <v>76</v>
      </c>
    </row>
    <row r="14" spans="2:12">
      <c r="B14" s="3">
        <v>10</v>
      </c>
      <c r="D14" s="3" t="s">
        <v>67</v>
      </c>
      <c r="E14" s="3" t="s">
        <v>63</v>
      </c>
      <c r="F14" s="3" t="s">
        <v>64</v>
      </c>
      <c r="G14" s="3" t="s">
        <v>62</v>
      </c>
      <c r="J14" s="5" t="s">
        <v>68</v>
      </c>
      <c r="K14" s="6" t="s">
        <v>69</v>
      </c>
      <c r="L14" s="7"/>
    </row>
    <row r="15" spans="2:12">
      <c r="B15" s="3">
        <v>11</v>
      </c>
    </row>
    <row r="16" spans="2:12">
      <c r="B16" s="3">
        <v>12</v>
      </c>
    </row>
    <row r="17" spans="2:10">
      <c r="B17" s="3">
        <v>13</v>
      </c>
    </row>
    <row r="18" spans="2:10">
      <c r="B18" s="3">
        <v>14</v>
      </c>
    </row>
    <row r="19" spans="2:10">
      <c r="B19" s="3">
        <v>15</v>
      </c>
      <c r="J19" s="3" t="s">
        <v>79</v>
      </c>
    </row>
    <row r="20" spans="2:10">
      <c r="B20" s="3">
        <v>16</v>
      </c>
      <c r="J20" s="3" t="s">
        <v>80</v>
      </c>
    </row>
    <row r="21" spans="2:10">
      <c r="B21" s="3">
        <v>17</v>
      </c>
      <c r="J21" s="3" t="s">
        <v>81</v>
      </c>
    </row>
    <row r="22" spans="2:10">
      <c r="B22" s="3">
        <v>18</v>
      </c>
      <c r="J22" s="3" t="s">
        <v>82</v>
      </c>
    </row>
    <row r="23" spans="2:10">
      <c r="B23" s="3">
        <v>19</v>
      </c>
      <c r="J23" s="3" t="s">
        <v>83</v>
      </c>
    </row>
    <row r="24" spans="2:10">
      <c r="B24" s="3">
        <v>20</v>
      </c>
      <c r="J24" s="3" t="s">
        <v>84</v>
      </c>
    </row>
    <row r="25" spans="2:10">
      <c r="B25" s="3">
        <v>21</v>
      </c>
      <c r="J25" s="3" t="s">
        <v>85</v>
      </c>
    </row>
    <row r="26" spans="2:10">
      <c r="B26" s="3">
        <v>22</v>
      </c>
      <c r="J26" s="3" t="s">
        <v>86</v>
      </c>
    </row>
    <row r="27" spans="2:10">
      <c r="B27" s="3">
        <v>23</v>
      </c>
      <c r="J27" s="3" t="s">
        <v>87</v>
      </c>
    </row>
    <row r="28" spans="2:10">
      <c r="B28" s="3">
        <v>24</v>
      </c>
      <c r="J28" s="3" t="s">
        <v>88</v>
      </c>
    </row>
    <row r="29" spans="2:10">
      <c r="B29" s="3">
        <v>25</v>
      </c>
      <c r="J29" s="3" t="s">
        <v>89</v>
      </c>
    </row>
    <row r="30" spans="2:10">
      <c r="B30" s="3">
        <v>26</v>
      </c>
      <c r="J30" s="3" t="s">
        <v>90</v>
      </c>
    </row>
    <row r="31" spans="2:10">
      <c r="B31" s="3">
        <v>27</v>
      </c>
    </row>
    <row r="32" spans="2:10">
      <c r="B32" s="3">
        <v>28</v>
      </c>
    </row>
    <row r="33" spans="2:2">
      <c r="B33" s="3">
        <v>29</v>
      </c>
    </row>
    <row r="34" spans="2:2">
      <c r="B34" s="3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0"/>
  <sheetViews>
    <sheetView workbookViewId="0">
      <selection activeCell="J3" sqref="J3:L20"/>
    </sheetView>
  </sheetViews>
  <sheetFormatPr defaultRowHeight="13.5"/>
  <cols>
    <col min="4" max="4" width="12.125" customWidth="1"/>
    <col min="5" max="5" width="12.625" customWidth="1"/>
    <col min="10" max="10" width="10" customWidth="1"/>
  </cols>
  <sheetData>
    <row r="3" spans="3:12">
      <c r="C3" t="s">
        <v>8</v>
      </c>
      <c r="J3" s="1" t="s">
        <v>235</v>
      </c>
    </row>
    <row r="4" spans="3:12">
      <c r="K4" s="2" t="s">
        <v>233</v>
      </c>
      <c r="L4" s="2" t="s">
        <v>234</v>
      </c>
    </row>
    <row r="5" spans="3:12">
      <c r="D5" s="1" t="s">
        <v>3</v>
      </c>
      <c r="K5">
        <v>1</v>
      </c>
      <c r="L5">
        <v>101</v>
      </c>
    </row>
    <row r="6" spans="3:12">
      <c r="E6" t="s">
        <v>4</v>
      </c>
      <c r="F6">
        <v>100</v>
      </c>
      <c r="G6" t="s">
        <v>2</v>
      </c>
      <c r="K6">
        <v>2</v>
      </c>
      <c r="L6">
        <v>201</v>
      </c>
    </row>
    <row r="7" spans="3:12">
      <c r="E7" t="s">
        <v>5</v>
      </c>
      <c r="F7" s="2">
        <v>6000</v>
      </c>
      <c r="G7" t="s">
        <v>11</v>
      </c>
      <c r="K7">
        <v>3</v>
      </c>
      <c r="L7">
        <v>301</v>
      </c>
    </row>
    <row r="8" spans="3:12">
      <c r="K8">
        <v>4</v>
      </c>
      <c r="L8">
        <v>102</v>
      </c>
    </row>
    <row r="9" spans="3:12">
      <c r="D9" s="1" t="s">
        <v>7</v>
      </c>
      <c r="K9">
        <v>5</v>
      </c>
      <c r="L9">
        <v>103</v>
      </c>
    </row>
    <row r="10" spans="3:12">
      <c r="E10" t="s">
        <v>4</v>
      </c>
      <c r="F10">
        <v>200</v>
      </c>
      <c r="G10" t="s">
        <v>2</v>
      </c>
      <c r="K10">
        <v>6</v>
      </c>
      <c r="L10">
        <v>104</v>
      </c>
    </row>
    <row r="11" spans="3:12">
      <c r="E11" t="s">
        <v>5</v>
      </c>
      <c r="F11" s="2">
        <v>3000</v>
      </c>
      <c r="G11" t="s">
        <v>6</v>
      </c>
      <c r="K11">
        <v>7</v>
      </c>
      <c r="L11">
        <v>105</v>
      </c>
    </row>
    <row r="12" spans="3:12">
      <c r="K12">
        <v>8</v>
      </c>
      <c r="L12">
        <v>106</v>
      </c>
    </row>
    <row r="13" spans="3:12">
      <c r="K13">
        <v>9</v>
      </c>
      <c r="L13">
        <v>107</v>
      </c>
    </row>
    <row r="14" spans="3:12">
      <c r="C14" t="s">
        <v>9</v>
      </c>
      <c r="K14">
        <v>10</v>
      </c>
      <c r="L14">
        <v>108</v>
      </c>
    </row>
    <row r="15" spans="3:12">
      <c r="K15">
        <v>11</v>
      </c>
      <c r="L15">
        <v>111</v>
      </c>
    </row>
    <row r="16" spans="3:12">
      <c r="D16" s="1" t="s">
        <v>3</v>
      </c>
      <c r="E16" t="s">
        <v>10</v>
      </c>
      <c r="K16">
        <v>12</v>
      </c>
      <c r="L16">
        <v>112</v>
      </c>
    </row>
    <row r="17" spans="4:12" ht="12" customHeight="1">
      <c r="K17">
        <v>13</v>
      </c>
      <c r="L17">
        <v>113</v>
      </c>
    </row>
    <row r="18" spans="4:12">
      <c r="D18" s="1" t="s">
        <v>7</v>
      </c>
      <c r="E18" t="s">
        <v>10</v>
      </c>
      <c r="K18">
        <v>14</v>
      </c>
      <c r="L18">
        <v>114</v>
      </c>
    </row>
    <row r="19" spans="4:12">
      <c r="K19">
        <v>15</v>
      </c>
      <c r="L19">
        <v>302</v>
      </c>
    </row>
    <row r="20" spans="4:12">
      <c r="K20">
        <v>16</v>
      </c>
      <c r="L20">
        <v>401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zoomScale="85" zoomScaleNormal="85" workbookViewId="0">
      <selection activeCell="N11" sqref="N11"/>
    </sheetView>
  </sheetViews>
  <sheetFormatPr defaultRowHeight="13.5"/>
  <cols>
    <col min="4" max="4" width="22.375" customWidth="1"/>
    <col min="7" max="7" width="11.5" customWidth="1"/>
    <col min="14" max="14" width="13.75" customWidth="1"/>
  </cols>
  <sheetData>
    <row r="2" spans="2:18">
      <c r="B2" s="30" t="s">
        <v>287</v>
      </c>
      <c r="L2" s="30" t="s">
        <v>288</v>
      </c>
    </row>
    <row r="4" spans="2:18">
      <c r="C4" t="s">
        <v>289</v>
      </c>
      <c r="E4" t="s">
        <v>290</v>
      </c>
      <c r="F4" t="s">
        <v>291</v>
      </c>
      <c r="G4" t="s">
        <v>290</v>
      </c>
      <c r="H4" t="s">
        <v>291</v>
      </c>
      <c r="L4" s="20" t="s">
        <v>303</v>
      </c>
      <c r="M4" t="s">
        <v>292</v>
      </c>
      <c r="N4" t="s">
        <v>293</v>
      </c>
      <c r="O4" t="s">
        <v>290</v>
      </c>
      <c r="P4" t="s">
        <v>291</v>
      </c>
      <c r="Q4" t="s">
        <v>290</v>
      </c>
      <c r="R4" t="s">
        <v>291</v>
      </c>
    </row>
    <row r="5" spans="2:18">
      <c r="C5">
        <v>1</v>
      </c>
      <c r="D5" t="s">
        <v>294</v>
      </c>
      <c r="E5" s="31">
        <v>3030013</v>
      </c>
      <c r="F5">
        <v>1</v>
      </c>
      <c r="G5" s="20">
        <v>204030</v>
      </c>
      <c r="H5" s="20">
        <v>2</v>
      </c>
      <c r="M5" s="20">
        <v>100</v>
      </c>
      <c r="N5" t="s">
        <v>295</v>
      </c>
      <c r="O5">
        <v>4</v>
      </c>
      <c r="P5">
        <v>50000</v>
      </c>
      <c r="Q5">
        <v>8</v>
      </c>
      <c r="R5">
        <v>50000</v>
      </c>
    </row>
    <row r="6" spans="2:18">
      <c r="C6">
        <v>2</v>
      </c>
      <c r="D6" t="s">
        <v>296</v>
      </c>
      <c r="E6" s="31">
        <v>3030013</v>
      </c>
      <c r="F6">
        <v>1</v>
      </c>
      <c r="G6" s="20">
        <v>3060030</v>
      </c>
      <c r="H6" s="20">
        <v>2</v>
      </c>
      <c r="M6" s="20">
        <v>200</v>
      </c>
      <c r="N6" t="s">
        <v>297</v>
      </c>
      <c r="O6">
        <v>210000</v>
      </c>
      <c r="P6">
        <v>3</v>
      </c>
      <c r="Q6">
        <v>120012</v>
      </c>
      <c r="R6">
        <v>5</v>
      </c>
    </row>
    <row r="7" spans="2:18">
      <c r="C7">
        <v>3</v>
      </c>
      <c r="D7" t="s">
        <v>298</v>
      </c>
      <c r="E7" s="31">
        <v>3030013</v>
      </c>
      <c r="F7">
        <v>2</v>
      </c>
      <c r="G7" s="20">
        <v>1</v>
      </c>
      <c r="H7" s="20">
        <v>300</v>
      </c>
      <c r="M7" s="20">
        <v>300</v>
      </c>
      <c r="N7" t="s">
        <v>299</v>
      </c>
      <c r="O7">
        <v>2000054</v>
      </c>
      <c r="P7">
        <v>1</v>
      </c>
      <c r="Q7">
        <v>204020</v>
      </c>
      <c r="R7">
        <v>2</v>
      </c>
    </row>
    <row r="8" spans="2:18">
      <c r="C8">
        <v>4</v>
      </c>
      <c r="D8" t="s">
        <v>300</v>
      </c>
      <c r="E8" s="31">
        <v>3030013</v>
      </c>
      <c r="F8">
        <v>2</v>
      </c>
      <c r="G8" s="20">
        <v>2000064</v>
      </c>
      <c r="H8" s="20">
        <v>2</v>
      </c>
      <c r="M8" s="20"/>
      <c r="N8" s="20"/>
      <c r="O8" s="20"/>
      <c r="P8" s="20"/>
      <c r="Q8" s="20"/>
      <c r="R8" s="20"/>
    </row>
    <row r="9" spans="2:18">
      <c r="C9">
        <v>5</v>
      </c>
      <c r="D9" t="s">
        <v>294</v>
      </c>
      <c r="E9" s="31">
        <v>3030013</v>
      </c>
      <c r="F9">
        <v>2</v>
      </c>
      <c r="G9" s="20">
        <v>204030</v>
      </c>
      <c r="H9" s="20">
        <v>3</v>
      </c>
    </row>
    <row r="10" spans="2:18">
      <c r="C10">
        <v>6</v>
      </c>
      <c r="D10" t="s">
        <v>296</v>
      </c>
      <c r="E10" s="31">
        <v>3030013</v>
      </c>
      <c r="F10">
        <v>3</v>
      </c>
      <c r="G10" s="20">
        <v>3060030</v>
      </c>
      <c r="H10" s="20">
        <v>3</v>
      </c>
    </row>
    <row r="11" spans="2:18">
      <c r="C11">
        <v>7</v>
      </c>
      <c r="D11" t="s">
        <v>298</v>
      </c>
      <c r="E11" s="31">
        <v>3030013</v>
      </c>
      <c r="F11">
        <v>3</v>
      </c>
      <c r="G11" s="20">
        <v>1</v>
      </c>
      <c r="H11" s="20">
        <v>500</v>
      </c>
      <c r="L11" s="20" t="s">
        <v>302</v>
      </c>
      <c r="M11" t="s">
        <v>292</v>
      </c>
      <c r="N11" t="s">
        <v>293</v>
      </c>
      <c r="O11" t="s">
        <v>290</v>
      </c>
      <c r="P11" t="s">
        <v>291</v>
      </c>
      <c r="Q11" t="s">
        <v>290</v>
      </c>
      <c r="R11" t="s">
        <v>291</v>
      </c>
    </row>
    <row r="12" spans="2:18">
      <c r="C12">
        <v>8</v>
      </c>
      <c r="D12" t="s">
        <v>300</v>
      </c>
      <c r="E12" s="31">
        <v>3030013</v>
      </c>
      <c r="F12">
        <v>3</v>
      </c>
      <c r="G12" s="20">
        <v>2000064</v>
      </c>
      <c r="H12" s="20">
        <v>3</v>
      </c>
      <c r="M12" s="20">
        <v>100</v>
      </c>
      <c r="N12" t="s">
        <v>295</v>
      </c>
      <c r="O12">
        <v>4</v>
      </c>
      <c r="P12">
        <v>50000</v>
      </c>
      <c r="Q12">
        <v>8</v>
      </c>
      <c r="R12">
        <v>50000</v>
      </c>
    </row>
    <row r="13" spans="2:18">
      <c r="M13" s="20">
        <v>200</v>
      </c>
      <c r="N13" t="s">
        <v>297</v>
      </c>
      <c r="O13">
        <v>210000</v>
      </c>
      <c r="P13">
        <v>3</v>
      </c>
      <c r="Q13">
        <v>120012</v>
      </c>
      <c r="R13">
        <v>5</v>
      </c>
    </row>
    <row r="14" spans="2:18" ht="12" customHeight="1">
      <c r="M14" s="20">
        <v>300</v>
      </c>
      <c r="N14" t="s">
        <v>299</v>
      </c>
      <c r="O14">
        <v>2000054</v>
      </c>
      <c r="P14">
        <v>1</v>
      </c>
      <c r="Q14">
        <v>204020</v>
      </c>
      <c r="R14">
        <v>2</v>
      </c>
    </row>
    <row r="15" spans="2:18">
      <c r="M15" s="20">
        <v>400</v>
      </c>
      <c r="N15" t="s">
        <v>301</v>
      </c>
      <c r="O15" s="31">
        <v>3030013</v>
      </c>
      <c r="P15">
        <v>1</v>
      </c>
      <c r="Q15" s="20">
        <v>13</v>
      </c>
      <c r="R15" s="20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2"/>
  <sheetViews>
    <sheetView workbookViewId="0">
      <selection activeCell="F35" sqref="F35"/>
    </sheetView>
  </sheetViews>
  <sheetFormatPr defaultRowHeight="13.5"/>
  <sheetData>
    <row r="1" spans="2:15">
      <c r="J1" t="s">
        <v>212</v>
      </c>
    </row>
    <row r="2" spans="2:15">
      <c r="B2" t="s">
        <v>211</v>
      </c>
      <c r="C2" t="s">
        <v>213</v>
      </c>
      <c r="D2" t="s">
        <v>214</v>
      </c>
      <c r="E2" t="s">
        <v>215</v>
      </c>
      <c r="F2" t="s">
        <v>216</v>
      </c>
      <c r="J2" t="s">
        <v>217</v>
      </c>
      <c r="K2" t="s">
        <v>213</v>
      </c>
      <c r="L2" t="s">
        <v>218</v>
      </c>
      <c r="M2" t="s">
        <v>219</v>
      </c>
    </row>
    <row r="3" spans="2:15">
      <c r="B3">
        <v>1</v>
      </c>
      <c r="C3" s="11">
        <v>265</v>
      </c>
      <c r="D3" s="12">
        <v>578</v>
      </c>
      <c r="E3" s="13">
        <v>1618.2300000000002</v>
      </c>
      <c r="F3" s="14">
        <v>0</v>
      </c>
      <c r="H3" s="15"/>
      <c r="I3" s="16"/>
      <c r="J3" s="17">
        <v>2650</v>
      </c>
      <c r="K3" s="17">
        <v>265</v>
      </c>
      <c r="L3">
        <v>2739</v>
      </c>
      <c r="M3">
        <v>2036</v>
      </c>
      <c r="O3" s="17"/>
    </row>
    <row r="4" spans="2:15">
      <c r="B4">
        <v>2</v>
      </c>
      <c r="C4" s="11">
        <v>279.99999999999994</v>
      </c>
      <c r="D4" s="12">
        <v>596</v>
      </c>
      <c r="E4" s="13">
        <v>1706.4599999999998</v>
      </c>
      <c r="F4" s="14">
        <v>0</v>
      </c>
      <c r="H4" s="15"/>
      <c r="I4" s="16"/>
      <c r="J4" s="17">
        <v>2800</v>
      </c>
      <c r="K4" s="17">
        <v>280</v>
      </c>
      <c r="L4">
        <v>2502</v>
      </c>
      <c r="M4">
        <v>1993</v>
      </c>
      <c r="O4" s="17"/>
    </row>
    <row r="5" spans="2:15">
      <c r="B5">
        <v>3</v>
      </c>
      <c r="C5" s="11">
        <v>295</v>
      </c>
      <c r="D5" s="12">
        <v>614</v>
      </c>
      <c r="E5" s="13">
        <v>1794.69</v>
      </c>
      <c r="F5" s="14">
        <v>0</v>
      </c>
      <c r="H5" s="15"/>
      <c r="I5" s="16"/>
      <c r="J5" s="17">
        <v>2950</v>
      </c>
      <c r="K5" s="17">
        <v>295</v>
      </c>
      <c r="L5">
        <v>2304</v>
      </c>
      <c r="M5">
        <v>1964</v>
      </c>
      <c r="O5" s="17"/>
    </row>
    <row r="6" spans="2:15">
      <c r="B6">
        <v>4</v>
      </c>
      <c r="C6" s="11">
        <v>310</v>
      </c>
      <c r="D6" s="12">
        <v>632</v>
      </c>
      <c r="E6" s="13">
        <v>1882.92</v>
      </c>
      <c r="F6" s="14">
        <v>0</v>
      </c>
      <c r="H6" s="15"/>
      <c r="I6" s="16"/>
      <c r="J6" s="17">
        <v>3100</v>
      </c>
      <c r="K6" s="17">
        <v>310</v>
      </c>
      <c r="L6">
        <v>2148</v>
      </c>
      <c r="M6">
        <v>1951</v>
      </c>
      <c r="O6" s="17"/>
    </row>
    <row r="7" spans="2:15">
      <c r="B7">
        <v>5</v>
      </c>
      <c r="C7" s="11">
        <v>325</v>
      </c>
      <c r="D7" s="12">
        <v>650</v>
      </c>
      <c r="E7" s="13">
        <v>1971.1499999999999</v>
      </c>
      <c r="F7" s="14">
        <v>0</v>
      </c>
      <c r="H7" s="15"/>
      <c r="I7" s="16"/>
      <c r="J7" s="17">
        <v>3250</v>
      </c>
      <c r="K7" s="17">
        <v>325</v>
      </c>
      <c r="L7">
        <v>2031</v>
      </c>
      <c r="M7">
        <v>1953</v>
      </c>
      <c r="O7" s="17"/>
    </row>
    <row r="8" spans="2:15">
      <c r="B8">
        <v>6</v>
      </c>
      <c r="C8" s="11">
        <v>340</v>
      </c>
      <c r="D8" s="12">
        <v>668</v>
      </c>
      <c r="E8" s="13">
        <v>2059.38</v>
      </c>
      <c r="F8" s="14">
        <v>0</v>
      </c>
      <c r="H8" s="15"/>
      <c r="I8" s="16"/>
      <c r="J8" s="17">
        <v>3400</v>
      </c>
      <c r="K8" s="17">
        <v>340</v>
      </c>
      <c r="L8">
        <v>1953</v>
      </c>
      <c r="M8">
        <v>1970</v>
      </c>
      <c r="O8" s="17"/>
    </row>
    <row r="9" spans="2:15">
      <c r="B9">
        <v>7</v>
      </c>
      <c r="C9" s="11">
        <v>355.00000000000006</v>
      </c>
      <c r="D9" s="12">
        <v>686</v>
      </c>
      <c r="E9" s="13">
        <v>2147.61</v>
      </c>
      <c r="F9" s="14">
        <v>0</v>
      </c>
      <c r="H9" s="15"/>
      <c r="I9" s="16"/>
      <c r="J9" s="17">
        <v>3550</v>
      </c>
      <c r="K9" s="17">
        <v>355</v>
      </c>
      <c r="L9">
        <v>1917</v>
      </c>
      <c r="M9">
        <v>2001</v>
      </c>
      <c r="O9" s="17"/>
    </row>
    <row r="10" spans="2:15">
      <c r="B10">
        <v>8</v>
      </c>
      <c r="C10" s="11">
        <v>370</v>
      </c>
      <c r="D10" s="12">
        <v>704</v>
      </c>
      <c r="E10" s="13">
        <v>2235.84</v>
      </c>
      <c r="F10" s="14">
        <v>0</v>
      </c>
      <c r="H10" s="15"/>
      <c r="I10" s="16"/>
      <c r="J10" s="17">
        <v>3700</v>
      </c>
      <c r="K10" s="17">
        <v>370</v>
      </c>
      <c r="L10">
        <v>1917</v>
      </c>
      <c r="M10">
        <v>2046</v>
      </c>
      <c r="O10" s="17"/>
    </row>
    <row r="11" spans="2:15">
      <c r="B11">
        <v>9</v>
      </c>
      <c r="C11" s="11">
        <v>385</v>
      </c>
      <c r="D11" s="12">
        <v>722</v>
      </c>
      <c r="E11" s="13">
        <v>2324.0700000000002</v>
      </c>
      <c r="F11" s="14">
        <v>0</v>
      </c>
      <c r="H11" s="15"/>
      <c r="I11" s="16"/>
      <c r="J11" s="17">
        <v>3850</v>
      </c>
      <c r="K11" s="17">
        <v>385</v>
      </c>
      <c r="L11">
        <v>1953</v>
      </c>
      <c r="M11">
        <v>2106</v>
      </c>
      <c r="O11" s="17"/>
    </row>
    <row r="12" spans="2:15">
      <c r="B12">
        <v>10</v>
      </c>
      <c r="C12" s="11">
        <v>400</v>
      </c>
      <c r="D12" s="12">
        <v>740</v>
      </c>
      <c r="E12" s="13">
        <v>2447.415</v>
      </c>
      <c r="F12" s="14">
        <v>0</v>
      </c>
      <c r="H12" s="15"/>
      <c r="I12" s="16"/>
      <c r="J12" s="17">
        <v>4000</v>
      </c>
      <c r="K12" s="17">
        <v>400</v>
      </c>
      <c r="L12">
        <v>2028</v>
      </c>
      <c r="M12">
        <v>2180</v>
      </c>
      <c r="O12" s="17"/>
    </row>
    <row r="13" spans="2:15">
      <c r="B13">
        <v>11</v>
      </c>
      <c r="C13" s="11">
        <v>429.41</v>
      </c>
      <c r="D13" s="12">
        <v>775.29200000000003</v>
      </c>
      <c r="E13" s="13">
        <v>2537.8065000000001</v>
      </c>
      <c r="F13" s="14">
        <v>0</v>
      </c>
      <c r="H13" s="15"/>
      <c r="I13" s="16"/>
      <c r="J13" s="17">
        <v>4290</v>
      </c>
      <c r="K13" s="17">
        <v>429</v>
      </c>
      <c r="L13">
        <v>2139</v>
      </c>
      <c r="M13">
        <v>2267</v>
      </c>
      <c r="O13" s="17"/>
    </row>
    <row r="14" spans="2:15">
      <c r="B14">
        <v>12</v>
      </c>
      <c r="C14" s="11">
        <v>458.82000000000005</v>
      </c>
      <c r="D14" s="12">
        <v>810.58400000000006</v>
      </c>
      <c r="E14" s="13">
        <v>2628.1980000000003</v>
      </c>
      <c r="F14" s="14">
        <v>0</v>
      </c>
      <c r="H14" s="15"/>
      <c r="I14" s="16"/>
      <c r="J14" s="17">
        <v>4580</v>
      </c>
      <c r="K14" s="17">
        <v>458</v>
      </c>
      <c r="L14">
        <v>2286</v>
      </c>
      <c r="M14">
        <v>2369</v>
      </c>
      <c r="O14" s="17"/>
    </row>
    <row r="15" spans="2:15">
      <c r="B15">
        <v>13</v>
      </c>
      <c r="C15" s="11">
        <v>488.23000000000008</v>
      </c>
      <c r="D15" s="12">
        <v>845.87600000000009</v>
      </c>
      <c r="E15" s="13">
        <v>2718.5895</v>
      </c>
      <c r="F15" s="14">
        <v>0</v>
      </c>
      <c r="H15" s="15"/>
      <c r="I15" s="16"/>
      <c r="J15" s="17">
        <v>4880</v>
      </c>
      <c r="K15" s="17">
        <v>488</v>
      </c>
      <c r="L15">
        <v>2469</v>
      </c>
      <c r="M15">
        <v>2483</v>
      </c>
      <c r="O15" s="17"/>
    </row>
    <row r="16" spans="2:15">
      <c r="B16">
        <v>14</v>
      </c>
      <c r="C16" s="11">
        <v>532.05000000000007</v>
      </c>
      <c r="D16" s="12">
        <v>898.46</v>
      </c>
      <c r="E16" s="13">
        <v>2808.9809999999998</v>
      </c>
      <c r="F16" s="14">
        <v>0</v>
      </c>
      <c r="H16" s="15"/>
      <c r="I16" s="16"/>
      <c r="J16" s="17">
        <v>5320</v>
      </c>
      <c r="K16" s="17">
        <v>532</v>
      </c>
      <c r="L16">
        <v>2685</v>
      </c>
      <c r="M16">
        <v>2611</v>
      </c>
      <c r="O16" s="17"/>
    </row>
    <row r="17" spans="2:15">
      <c r="B17">
        <v>15</v>
      </c>
      <c r="C17" s="11">
        <v>717.87</v>
      </c>
      <c r="D17" s="12">
        <v>1121.444</v>
      </c>
      <c r="E17" s="13">
        <v>2899.3725000000004</v>
      </c>
      <c r="F17" s="14">
        <v>0</v>
      </c>
      <c r="H17" s="15"/>
      <c r="I17" s="16"/>
      <c r="J17" s="17">
        <v>6780</v>
      </c>
      <c r="K17" s="17">
        <v>678</v>
      </c>
      <c r="L17">
        <v>2934</v>
      </c>
      <c r="M17">
        <v>2752</v>
      </c>
      <c r="O17" s="17"/>
    </row>
    <row r="18" spans="2:15">
      <c r="B18">
        <v>16</v>
      </c>
      <c r="C18" s="11">
        <v>789.68999999999994</v>
      </c>
      <c r="D18" s="12">
        <v>1207.6279999999999</v>
      </c>
      <c r="E18" s="13">
        <v>2989.7640000000001</v>
      </c>
      <c r="F18" s="14">
        <v>0</v>
      </c>
      <c r="H18" s="15"/>
      <c r="I18" s="16"/>
      <c r="J18" s="17">
        <v>7360</v>
      </c>
      <c r="K18" s="17">
        <v>736</v>
      </c>
      <c r="L18">
        <v>3219</v>
      </c>
      <c r="M18">
        <v>2906</v>
      </c>
      <c r="O18" s="17"/>
    </row>
    <row r="19" spans="2:15">
      <c r="B19">
        <v>17</v>
      </c>
      <c r="C19" s="11">
        <v>873.93550000000005</v>
      </c>
      <c r="D19" s="12">
        <v>1308.7226000000001</v>
      </c>
      <c r="E19" s="13">
        <v>3080.1554999999998</v>
      </c>
      <c r="F19" s="14">
        <v>0</v>
      </c>
      <c r="H19" s="15"/>
      <c r="I19" s="16"/>
      <c r="J19" s="17">
        <v>7990</v>
      </c>
      <c r="K19" s="17">
        <v>799</v>
      </c>
      <c r="L19">
        <v>3537</v>
      </c>
      <c r="M19">
        <v>3073</v>
      </c>
      <c r="O19" s="17"/>
    </row>
    <row r="20" spans="2:15">
      <c r="B20">
        <v>18</v>
      </c>
      <c r="C20" s="11">
        <v>947.1964999999999</v>
      </c>
      <c r="D20" s="12">
        <v>1396.6357999999998</v>
      </c>
      <c r="E20" s="13">
        <v>3170.5470000000005</v>
      </c>
      <c r="F20" s="14">
        <v>0</v>
      </c>
      <c r="H20" s="15"/>
      <c r="I20" s="16"/>
      <c r="J20" s="17">
        <v>8660</v>
      </c>
      <c r="K20" s="17">
        <v>866</v>
      </c>
      <c r="L20">
        <v>3885</v>
      </c>
      <c r="M20">
        <v>3252</v>
      </c>
      <c r="O20" s="17"/>
    </row>
    <row r="21" spans="2:15">
      <c r="B21">
        <v>19</v>
      </c>
      <c r="C21" s="11">
        <v>1103.6568750000001</v>
      </c>
      <c r="D21" s="12">
        <v>1584.3882500000002</v>
      </c>
      <c r="E21" s="13">
        <v>3555.9281249999995</v>
      </c>
      <c r="F21" s="14">
        <v>0</v>
      </c>
      <c r="H21" s="15"/>
      <c r="I21" s="16"/>
      <c r="J21" s="17">
        <v>9380</v>
      </c>
      <c r="K21" s="17">
        <v>938</v>
      </c>
      <c r="L21">
        <v>4266</v>
      </c>
      <c r="M21">
        <v>3443</v>
      </c>
      <c r="O21" s="17"/>
    </row>
    <row r="22" spans="2:15">
      <c r="B22">
        <v>20</v>
      </c>
      <c r="C22" s="11">
        <v>1184.483125</v>
      </c>
      <c r="D22" s="12">
        <v>1681.3797499999998</v>
      </c>
      <c r="E22" s="13">
        <v>3657.6675000000009</v>
      </c>
      <c r="F22" s="18">
        <v>0.1</v>
      </c>
      <c r="H22" s="15"/>
      <c r="I22" s="16"/>
      <c r="J22" s="17">
        <v>11154</v>
      </c>
      <c r="K22" s="17">
        <v>1014</v>
      </c>
      <c r="L22">
        <v>4677</v>
      </c>
      <c r="M22">
        <v>3647</v>
      </c>
      <c r="O22" s="17"/>
    </row>
    <row r="23" spans="2:15">
      <c r="B23">
        <v>21</v>
      </c>
      <c r="C23" s="11">
        <v>1265.3093749999998</v>
      </c>
      <c r="D23" s="12">
        <v>1778.3712499999997</v>
      </c>
      <c r="E23" s="13">
        <v>3759.4068750000006</v>
      </c>
      <c r="F23" s="14">
        <v>0.1</v>
      </c>
      <c r="H23" s="15"/>
      <c r="I23" s="16"/>
      <c r="J23" s="17">
        <v>12045</v>
      </c>
      <c r="K23" s="17">
        <v>1095</v>
      </c>
      <c r="L23">
        <v>5118</v>
      </c>
      <c r="M23">
        <v>3863</v>
      </c>
      <c r="O23" s="17"/>
    </row>
    <row r="24" spans="2:15">
      <c r="B24">
        <v>22</v>
      </c>
      <c r="C24" s="11">
        <v>1506.5109375000002</v>
      </c>
      <c r="D24" s="12">
        <v>2067.8131250000001</v>
      </c>
      <c r="E24" s="13">
        <v>4359.8343750000004</v>
      </c>
      <c r="F24" s="14">
        <v>0.1</v>
      </c>
      <c r="H24" s="15"/>
      <c r="I24" s="16"/>
      <c r="J24" s="17">
        <v>12991</v>
      </c>
      <c r="K24" s="17">
        <v>1181</v>
      </c>
      <c r="L24">
        <v>5589</v>
      </c>
      <c r="M24">
        <v>4090</v>
      </c>
      <c r="O24" s="17"/>
    </row>
    <row r="25" spans="2:15">
      <c r="B25">
        <v>23</v>
      </c>
      <c r="C25" s="11">
        <v>1599.0453125000001</v>
      </c>
      <c r="D25" s="12">
        <v>2178.8543749999999</v>
      </c>
      <c r="E25" s="13">
        <v>4479.1359375000002</v>
      </c>
      <c r="F25" s="14">
        <v>0.1</v>
      </c>
      <c r="H25" s="15"/>
      <c r="I25" s="16"/>
      <c r="J25" s="17">
        <v>13970</v>
      </c>
      <c r="K25" s="17">
        <v>1270</v>
      </c>
      <c r="L25">
        <v>6087</v>
      </c>
      <c r="M25">
        <v>4329</v>
      </c>
      <c r="O25" s="17"/>
    </row>
    <row r="26" spans="2:15">
      <c r="B26">
        <v>24</v>
      </c>
      <c r="C26" s="11">
        <v>1666.8125000000002</v>
      </c>
      <c r="D26" s="12">
        <v>2260.1750000000002</v>
      </c>
      <c r="E26" s="13">
        <v>4598.4375000000009</v>
      </c>
      <c r="F26" s="14">
        <v>0.1</v>
      </c>
      <c r="H26" s="15"/>
      <c r="I26" s="16"/>
      <c r="J26" s="17">
        <v>15004</v>
      </c>
      <c r="K26" s="17">
        <v>1364</v>
      </c>
      <c r="L26">
        <v>6618</v>
      </c>
      <c r="M26">
        <v>4579</v>
      </c>
      <c r="O26" s="17"/>
    </row>
    <row r="27" spans="2:15">
      <c r="B27">
        <v>25</v>
      </c>
      <c r="C27" s="11">
        <v>1734.5796875000001</v>
      </c>
      <c r="D27" s="12">
        <v>2841.495625</v>
      </c>
      <c r="E27" s="13">
        <v>4717.7390625000007</v>
      </c>
      <c r="F27" s="18">
        <v>0.15000000000000002</v>
      </c>
      <c r="H27" s="15"/>
      <c r="I27" s="16"/>
      <c r="J27" s="17">
        <v>16824</v>
      </c>
      <c r="K27" s="17">
        <v>1463</v>
      </c>
      <c r="L27">
        <v>7173</v>
      </c>
      <c r="M27">
        <v>4841</v>
      </c>
      <c r="O27" s="17"/>
    </row>
    <row r="28" spans="2:15">
      <c r="B28">
        <v>26</v>
      </c>
      <c r="C28" s="11">
        <v>1802.3468749999997</v>
      </c>
      <c r="D28" s="12">
        <v>2922.8162499999994</v>
      </c>
      <c r="E28" s="13">
        <v>4837.0406249999996</v>
      </c>
      <c r="F28" s="14">
        <v>0.15000000000000002</v>
      </c>
      <c r="H28" s="15"/>
      <c r="I28" s="16"/>
      <c r="J28" s="17">
        <v>17997</v>
      </c>
      <c r="K28" s="17">
        <v>1565</v>
      </c>
      <c r="L28">
        <v>7758</v>
      </c>
      <c r="M28">
        <v>5114</v>
      </c>
      <c r="O28" s="17"/>
    </row>
    <row r="29" spans="2:15">
      <c r="B29">
        <v>27</v>
      </c>
      <c r="C29" s="11">
        <v>1870.1140625</v>
      </c>
      <c r="D29" s="12">
        <v>3004.1368750000001</v>
      </c>
      <c r="E29" s="13">
        <v>4956.3421875000004</v>
      </c>
      <c r="F29" s="14">
        <v>0.15000000000000002</v>
      </c>
      <c r="H29" s="15"/>
      <c r="I29" s="16"/>
      <c r="J29" s="17">
        <v>19228</v>
      </c>
      <c r="K29" s="17">
        <v>1672</v>
      </c>
      <c r="L29">
        <v>8367</v>
      </c>
      <c r="M29">
        <v>5397</v>
      </c>
      <c r="O29" s="17"/>
    </row>
    <row r="30" spans="2:15">
      <c r="B30">
        <v>28</v>
      </c>
      <c r="C30" s="11">
        <v>1937.8812500000004</v>
      </c>
      <c r="D30" s="12">
        <v>3085.4575000000004</v>
      </c>
      <c r="E30" s="13">
        <v>5075.6437500000011</v>
      </c>
      <c r="F30" s="14">
        <v>0.15000000000000002</v>
      </c>
      <c r="H30" s="15"/>
      <c r="I30" s="16"/>
      <c r="J30" s="17">
        <v>20504</v>
      </c>
      <c r="K30" s="17">
        <v>1783</v>
      </c>
      <c r="L30">
        <v>9003</v>
      </c>
      <c r="M30">
        <v>5691</v>
      </c>
      <c r="O30" s="17"/>
    </row>
    <row r="31" spans="2:15">
      <c r="B31">
        <v>29</v>
      </c>
      <c r="C31" s="11">
        <v>2005.6484375</v>
      </c>
      <c r="D31" s="12">
        <v>3166.7781249999998</v>
      </c>
      <c r="E31" s="13">
        <v>5194.9453125000009</v>
      </c>
      <c r="F31" s="14">
        <v>0.15000000000000002</v>
      </c>
      <c r="H31" s="15"/>
      <c r="I31" s="16"/>
      <c r="J31" s="17">
        <v>21827</v>
      </c>
      <c r="K31" s="17">
        <v>1898</v>
      </c>
      <c r="L31">
        <v>9666</v>
      </c>
      <c r="M31">
        <v>5996</v>
      </c>
      <c r="O31" s="17"/>
    </row>
    <row r="32" spans="2:15">
      <c r="B32">
        <v>30</v>
      </c>
      <c r="C32" s="11">
        <v>2155.1890624999996</v>
      </c>
      <c r="D32" s="12">
        <v>3346.2268749999994</v>
      </c>
      <c r="E32" s="13">
        <v>5314.2468749999998</v>
      </c>
      <c r="F32" s="18">
        <v>0.2</v>
      </c>
      <c r="H32" s="15"/>
      <c r="I32" s="16"/>
      <c r="J32" s="17">
        <v>24204</v>
      </c>
      <c r="K32" s="17">
        <v>2017</v>
      </c>
      <c r="L32">
        <v>10350</v>
      </c>
      <c r="M32">
        <v>6310</v>
      </c>
      <c r="O32" s="17"/>
    </row>
    <row r="33" spans="2:15">
      <c r="B33">
        <v>31</v>
      </c>
      <c r="C33" s="11">
        <v>2211.4820312500001</v>
      </c>
      <c r="D33" s="12">
        <v>3413.7784375000001</v>
      </c>
      <c r="E33" s="13">
        <v>5433.5484374999996</v>
      </c>
      <c r="F33" s="14">
        <v>0.2</v>
      </c>
      <c r="H33" s="15"/>
      <c r="I33" s="16"/>
      <c r="J33" s="17">
        <v>25680</v>
      </c>
      <c r="K33" s="17">
        <v>2140</v>
      </c>
      <c r="L33">
        <v>11061</v>
      </c>
      <c r="M33">
        <v>6635</v>
      </c>
      <c r="O33" s="17"/>
    </row>
    <row r="34" spans="2:15">
      <c r="B34">
        <v>32</v>
      </c>
      <c r="C34" s="11">
        <v>2516.3187499999999</v>
      </c>
      <c r="D34" s="12">
        <v>3779.5825</v>
      </c>
      <c r="E34" s="13">
        <v>6266.0625</v>
      </c>
      <c r="F34" s="14">
        <v>0.2</v>
      </c>
      <c r="H34" s="15"/>
      <c r="I34" s="16"/>
      <c r="J34" s="17">
        <v>27204</v>
      </c>
      <c r="K34" s="17">
        <v>2267</v>
      </c>
      <c r="L34">
        <v>11796</v>
      </c>
      <c r="M34">
        <v>6970</v>
      </c>
      <c r="O34" s="17"/>
    </row>
    <row r="35" spans="2:15">
      <c r="B35">
        <v>33</v>
      </c>
      <c r="C35" s="11">
        <v>2579.0849609375</v>
      </c>
      <c r="D35" s="12">
        <v>3854.9019531250001</v>
      </c>
      <c r="E35" s="13">
        <v>6403.939453125</v>
      </c>
      <c r="F35" s="14">
        <v>0.2</v>
      </c>
      <c r="H35" s="15"/>
      <c r="I35" s="16"/>
      <c r="J35" s="17">
        <v>28776</v>
      </c>
      <c r="K35" s="17">
        <v>2398</v>
      </c>
      <c r="L35">
        <v>12552</v>
      </c>
      <c r="M35">
        <v>7315</v>
      </c>
      <c r="O35" s="17"/>
    </row>
    <row r="36" spans="2:15">
      <c r="B36">
        <v>34</v>
      </c>
      <c r="C36" s="11">
        <v>2641.8511718749996</v>
      </c>
      <c r="D36" s="12">
        <v>3930.2214062499993</v>
      </c>
      <c r="E36" s="13">
        <v>6712.353515625</v>
      </c>
      <c r="F36" s="14">
        <v>0.2</v>
      </c>
      <c r="H36" s="15"/>
      <c r="I36" s="16"/>
      <c r="J36" s="17">
        <v>30384</v>
      </c>
      <c r="K36" s="17">
        <v>2532</v>
      </c>
      <c r="L36">
        <v>13332</v>
      </c>
      <c r="M36">
        <v>7669</v>
      </c>
      <c r="O36" s="17"/>
    </row>
    <row r="37" spans="2:15">
      <c r="B37">
        <v>35</v>
      </c>
      <c r="C37" s="11">
        <v>2704.6173828125002</v>
      </c>
      <c r="D37" s="12">
        <v>5305.5408593749999</v>
      </c>
      <c r="E37" s="13">
        <v>9854.4521484375</v>
      </c>
      <c r="F37" s="18">
        <v>0.27500000000000002</v>
      </c>
      <c r="H37" s="15"/>
      <c r="I37" s="16"/>
      <c r="J37" s="17">
        <v>34055</v>
      </c>
      <c r="K37" s="17">
        <v>2671</v>
      </c>
      <c r="L37">
        <v>14133</v>
      </c>
      <c r="M37">
        <v>8032</v>
      </c>
      <c r="O37" s="17"/>
    </row>
    <row r="38" spans="2:15">
      <c r="B38">
        <v>36</v>
      </c>
      <c r="C38" s="11">
        <v>2767.3835937499998</v>
      </c>
      <c r="D38" s="12">
        <v>5380.8603124999991</v>
      </c>
      <c r="E38" s="13">
        <v>9996.55078125</v>
      </c>
      <c r="F38" s="14">
        <v>0.27500000000000002</v>
      </c>
      <c r="H38" s="15"/>
      <c r="I38" s="16"/>
      <c r="J38" s="17">
        <v>35279</v>
      </c>
      <c r="K38" s="17">
        <v>2767</v>
      </c>
      <c r="L38">
        <v>14955</v>
      </c>
      <c r="M38">
        <v>8405</v>
      </c>
      <c r="O38" s="17"/>
    </row>
    <row r="39" spans="2:15">
      <c r="B39">
        <v>37</v>
      </c>
      <c r="C39" s="11">
        <v>2830.1498046874999</v>
      </c>
      <c r="D39" s="12">
        <v>5456.1797656250001</v>
      </c>
      <c r="E39" s="13">
        <v>10138.6494140625</v>
      </c>
      <c r="F39" s="14">
        <v>0.27500000000000002</v>
      </c>
      <c r="H39" s="15"/>
      <c r="I39" s="16"/>
      <c r="J39" s="17">
        <v>36082</v>
      </c>
      <c r="K39" s="17">
        <v>2830</v>
      </c>
      <c r="L39">
        <v>15798</v>
      </c>
      <c r="M39">
        <v>8787</v>
      </c>
      <c r="O39" s="17"/>
    </row>
    <row r="40" spans="2:15">
      <c r="B40">
        <v>38</v>
      </c>
      <c r="C40" s="11">
        <v>2892.916015625</v>
      </c>
      <c r="D40" s="12">
        <v>5531.4992187499993</v>
      </c>
      <c r="E40" s="13">
        <v>10280.748046875</v>
      </c>
      <c r="F40" s="14">
        <v>0.27500000000000002</v>
      </c>
      <c r="H40" s="15"/>
      <c r="I40" s="16"/>
      <c r="J40" s="17">
        <v>36873</v>
      </c>
      <c r="K40" s="17">
        <v>2892</v>
      </c>
      <c r="L40">
        <v>16659</v>
      </c>
      <c r="M40">
        <v>9177</v>
      </c>
      <c r="O40" s="17"/>
    </row>
    <row r="41" spans="2:15">
      <c r="B41">
        <v>39</v>
      </c>
      <c r="C41" s="11">
        <v>2955.6822265625001</v>
      </c>
      <c r="D41" s="12">
        <v>5606.8186718750003</v>
      </c>
      <c r="E41" s="13">
        <v>10422.8466796875</v>
      </c>
      <c r="F41" s="14">
        <v>0.27500000000000002</v>
      </c>
      <c r="H41" s="15"/>
      <c r="I41" s="16"/>
      <c r="J41" s="17">
        <v>37676</v>
      </c>
      <c r="K41" s="17">
        <v>2955</v>
      </c>
      <c r="L41">
        <v>17541</v>
      </c>
      <c r="M41">
        <v>9576</v>
      </c>
      <c r="O41" s="17"/>
    </row>
    <row r="42" spans="2:15">
      <c r="B42">
        <v>40</v>
      </c>
      <c r="C42" s="11">
        <v>3186.9374999999995</v>
      </c>
      <c r="D42" s="12">
        <v>6384.3249999999989</v>
      </c>
      <c r="E42" s="13">
        <v>10564.945312499998</v>
      </c>
      <c r="F42" s="18">
        <v>0.35</v>
      </c>
      <c r="H42" s="15"/>
      <c r="I42" s="16"/>
      <c r="J42" s="17">
        <v>46143</v>
      </c>
      <c r="K42" s="17">
        <v>3418</v>
      </c>
      <c r="L42">
        <v>18441</v>
      </c>
      <c r="M42">
        <v>9983</v>
      </c>
      <c r="O42" s="17"/>
    </row>
    <row r="43" spans="2:15">
      <c r="B43">
        <v>41</v>
      </c>
      <c r="C43" s="11">
        <v>3253.2109374999995</v>
      </c>
      <c r="D43" s="12">
        <v>6463.8531249999996</v>
      </c>
      <c r="E43" s="13">
        <v>10707.043945312498</v>
      </c>
      <c r="F43" s="14">
        <v>0.35</v>
      </c>
      <c r="H43" s="15"/>
      <c r="I43" s="16"/>
      <c r="J43" s="17">
        <v>43915</v>
      </c>
      <c r="K43" s="17">
        <v>3253</v>
      </c>
      <c r="L43">
        <v>19359</v>
      </c>
      <c r="M43">
        <v>10399</v>
      </c>
      <c r="O43" s="17"/>
    </row>
    <row r="44" spans="2:15">
      <c r="B44">
        <v>42</v>
      </c>
      <c r="C44" s="11">
        <v>3319.484375</v>
      </c>
      <c r="D44" s="12">
        <v>6543.3812500000004</v>
      </c>
      <c r="E44" s="13">
        <v>10849.142578124998</v>
      </c>
      <c r="F44" s="14">
        <v>0.35</v>
      </c>
      <c r="H44" s="15"/>
      <c r="I44" s="16"/>
      <c r="J44" s="17">
        <v>44806</v>
      </c>
      <c r="K44" s="17">
        <v>3319</v>
      </c>
      <c r="L44">
        <v>20295</v>
      </c>
      <c r="M44">
        <v>10823</v>
      </c>
      <c r="O44" s="17"/>
    </row>
    <row r="45" spans="2:15">
      <c r="B45">
        <v>43</v>
      </c>
      <c r="C45" s="11">
        <v>3385.7578125</v>
      </c>
      <c r="D45" s="12">
        <v>6922.9093749999993</v>
      </c>
      <c r="E45" s="13">
        <v>10991.241210937498</v>
      </c>
      <c r="F45" s="14">
        <v>0.35</v>
      </c>
      <c r="H45" s="15"/>
      <c r="I45" s="16"/>
      <c r="J45" s="17">
        <v>45697</v>
      </c>
      <c r="K45" s="17">
        <v>3385</v>
      </c>
      <c r="L45">
        <v>21246</v>
      </c>
      <c r="M45">
        <v>11254</v>
      </c>
      <c r="O45" s="17"/>
    </row>
    <row r="46" spans="2:15">
      <c r="B46">
        <v>44</v>
      </c>
      <c r="C46" s="11">
        <v>3452.0312500000005</v>
      </c>
      <c r="D46" s="12">
        <v>7002.4375</v>
      </c>
      <c r="E46" s="13">
        <v>11133.339843750002</v>
      </c>
      <c r="F46" s="14">
        <v>0.35</v>
      </c>
      <c r="H46" s="15"/>
      <c r="I46" s="16"/>
      <c r="J46" s="17">
        <v>46602</v>
      </c>
      <c r="K46" s="17">
        <v>3452</v>
      </c>
      <c r="L46">
        <v>22215</v>
      </c>
      <c r="M46">
        <v>11693</v>
      </c>
      <c r="O46" s="17"/>
    </row>
    <row r="47" spans="2:15">
      <c r="B47">
        <v>45</v>
      </c>
      <c r="C47" s="11">
        <v>3950.0958593750001</v>
      </c>
      <c r="D47" s="12">
        <v>7600.1150312500004</v>
      </c>
      <c r="E47" s="13">
        <v>12516.838095703126</v>
      </c>
      <c r="F47" s="18">
        <v>0.42499999999999999</v>
      </c>
      <c r="H47" s="15"/>
      <c r="I47" s="16"/>
      <c r="J47" s="17">
        <v>56287</v>
      </c>
      <c r="K47" s="17">
        <v>3950</v>
      </c>
      <c r="L47">
        <v>23199</v>
      </c>
      <c r="M47">
        <v>12140</v>
      </c>
      <c r="O47" s="17"/>
    </row>
    <row r="48" spans="2:15">
      <c r="B48">
        <v>46</v>
      </c>
      <c r="C48" s="11">
        <v>4024.8126562500001</v>
      </c>
      <c r="D48" s="12">
        <v>7689.7751875000004</v>
      </c>
      <c r="E48" s="13">
        <v>12959.43796875</v>
      </c>
      <c r="F48" s="14">
        <v>0.42499999999999999</v>
      </c>
      <c r="H48" s="15"/>
      <c r="I48" s="16"/>
      <c r="J48" s="17">
        <v>57342</v>
      </c>
      <c r="K48" s="17">
        <v>4024</v>
      </c>
      <c r="L48">
        <v>24201</v>
      </c>
      <c r="M48">
        <v>12594</v>
      </c>
      <c r="O48" s="17"/>
    </row>
    <row r="49" spans="2:15">
      <c r="B49">
        <v>47</v>
      </c>
      <c r="C49" s="11">
        <v>4099.5294531249992</v>
      </c>
      <c r="D49" s="12">
        <v>7779.4353437499985</v>
      </c>
      <c r="E49" s="13">
        <v>13131.088359375</v>
      </c>
      <c r="F49" s="14">
        <v>0.42499999999999999</v>
      </c>
      <c r="H49" s="15"/>
      <c r="I49" s="16"/>
      <c r="J49" s="17">
        <v>58410</v>
      </c>
      <c r="K49" s="17">
        <v>4099</v>
      </c>
      <c r="L49">
        <v>25212</v>
      </c>
      <c r="M49">
        <v>13055</v>
      </c>
      <c r="O49" s="17"/>
    </row>
    <row r="50" spans="2:15">
      <c r="B50">
        <v>48</v>
      </c>
      <c r="C50" s="11">
        <v>4174.2462500000001</v>
      </c>
      <c r="D50" s="12">
        <v>7869.0955000000004</v>
      </c>
      <c r="E50" s="13">
        <v>13302.73875</v>
      </c>
      <c r="F50" s="14">
        <v>0.42499999999999999</v>
      </c>
      <c r="H50" s="15"/>
      <c r="I50" s="16"/>
      <c r="J50" s="17">
        <v>59479</v>
      </c>
      <c r="K50" s="17">
        <v>4174</v>
      </c>
      <c r="L50">
        <v>26241</v>
      </c>
      <c r="M50">
        <v>13523</v>
      </c>
      <c r="O50" s="17"/>
    </row>
    <row r="51" spans="2:15">
      <c r="B51">
        <v>49</v>
      </c>
      <c r="C51" s="11">
        <v>4248.9630468750001</v>
      </c>
      <c r="D51" s="12">
        <v>7958.7556562500004</v>
      </c>
      <c r="E51" s="13">
        <v>13474.389140625</v>
      </c>
      <c r="F51" s="14">
        <v>0.42499999999999999</v>
      </c>
      <c r="H51" s="15"/>
      <c r="I51" s="16"/>
      <c r="J51" s="17">
        <v>60534</v>
      </c>
      <c r="K51" s="17">
        <v>4248</v>
      </c>
      <c r="L51">
        <v>27282</v>
      </c>
      <c r="M51">
        <v>13998</v>
      </c>
      <c r="O51" s="17"/>
    </row>
    <row r="52" spans="2:15">
      <c r="B52">
        <v>50</v>
      </c>
      <c r="C52" s="11">
        <v>4646.1031640625006</v>
      </c>
      <c r="D52" s="12">
        <v>8435.323796875</v>
      </c>
      <c r="E52" s="13">
        <v>13646.03953125</v>
      </c>
      <c r="F52" s="18">
        <v>0.5</v>
      </c>
      <c r="H52" s="15"/>
      <c r="I52" s="16"/>
      <c r="J52" s="17">
        <v>69690</v>
      </c>
      <c r="K52" s="17">
        <v>4646</v>
      </c>
      <c r="L52">
        <v>28335</v>
      </c>
      <c r="M52">
        <v>14479</v>
      </c>
      <c r="O52" s="17"/>
    </row>
    <row r="53" spans="2:15">
      <c r="B53">
        <v>51</v>
      </c>
      <c r="C53" s="11">
        <v>5905.2380273437502</v>
      </c>
      <c r="D53" s="12">
        <v>10246.2856328125</v>
      </c>
      <c r="E53" s="13">
        <v>13817.689921875</v>
      </c>
      <c r="F53" s="14">
        <v>0.5</v>
      </c>
      <c r="H53" s="15"/>
      <c r="I53" s="15"/>
      <c r="J53" s="17">
        <v>80385</v>
      </c>
      <c r="K53" s="17">
        <v>5359</v>
      </c>
      <c r="L53">
        <v>29400</v>
      </c>
      <c r="M53">
        <v>14967</v>
      </c>
      <c r="O53" s="17"/>
    </row>
    <row r="54" spans="2:15">
      <c r="B54">
        <v>52</v>
      </c>
      <c r="C54" s="11">
        <v>6005.172890625</v>
      </c>
      <c r="D54" s="12">
        <v>10366.207468749999</v>
      </c>
      <c r="E54" s="13">
        <v>13989.3403125</v>
      </c>
      <c r="F54" s="14">
        <v>0.5</v>
      </c>
      <c r="H54" s="15"/>
      <c r="I54" s="15"/>
      <c r="J54" s="17">
        <v>83310</v>
      </c>
      <c r="K54" s="17">
        <v>5554</v>
      </c>
      <c r="L54">
        <v>30474</v>
      </c>
      <c r="M54">
        <v>15461</v>
      </c>
      <c r="O54" s="17"/>
    </row>
    <row r="55" spans="2:15">
      <c r="B55">
        <v>53</v>
      </c>
      <c r="C55" s="11">
        <v>6105.1077539062499</v>
      </c>
      <c r="D55" s="12">
        <v>10486.1293046875</v>
      </c>
      <c r="E55" s="13">
        <v>17160.990703125</v>
      </c>
      <c r="F55" s="14">
        <v>0.5</v>
      </c>
      <c r="H55" s="15"/>
      <c r="I55" s="15"/>
      <c r="J55" s="17">
        <v>86280</v>
      </c>
      <c r="K55" s="17">
        <v>5752</v>
      </c>
      <c r="L55">
        <v>31563</v>
      </c>
      <c r="M55">
        <v>15961</v>
      </c>
      <c r="O55" s="17"/>
    </row>
    <row r="56" spans="2:15">
      <c r="B56">
        <v>54</v>
      </c>
      <c r="C56" s="11">
        <v>6205.0426171874997</v>
      </c>
      <c r="D56" s="12">
        <v>10606.051140624999</v>
      </c>
      <c r="E56" s="13">
        <v>17332.64109375</v>
      </c>
      <c r="F56" s="14">
        <v>0.5</v>
      </c>
      <c r="H56" s="15"/>
      <c r="I56" s="15"/>
      <c r="J56" s="17">
        <v>89295</v>
      </c>
      <c r="K56" s="17">
        <v>5953</v>
      </c>
      <c r="L56">
        <v>32658</v>
      </c>
      <c r="M56">
        <v>16466</v>
      </c>
      <c r="O56" s="17"/>
    </row>
    <row r="57" spans="2:15">
      <c r="B57">
        <v>55</v>
      </c>
      <c r="C57" s="11">
        <v>6304.9774804687495</v>
      </c>
      <c r="D57" s="12">
        <v>11225.972976562498</v>
      </c>
      <c r="E57" s="13">
        <v>17504.291484374997</v>
      </c>
      <c r="F57" s="18">
        <v>0.6</v>
      </c>
      <c r="H57" s="15"/>
      <c r="I57" s="15"/>
      <c r="J57" s="17">
        <v>98496</v>
      </c>
      <c r="K57" s="17">
        <v>6156</v>
      </c>
      <c r="L57">
        <v>33765</v>
      </c>
      <c r="M57">
        <v>16978</v>
      </c>
      <c r="O57" s="17"/>
    </row>
    <row r="58" spans="2:15">
      <c r="B58">
        <v>56</v>
      </c>
      <c r="C58" s="11">
        <v>6404.9123437500002</v>
      </c>
      <c r="D58" s="12">
        <v>11345.894812499999</v>
      </c>
      <c r="E58" s="13">
        <v>17675.941875</v>
      </c>
      <c r="F58" s="14">
        <v>0.6</v>
      </c>
      <c r="H58" s="15"/>
      <c r="I58" s="15"/>
      <c r="J58" s="17">
        <v>101808</v>
      </c>
      <c r="K58" s="17">
        <v>6363</v>
      </c>
      <c r="L58">
        <v>34881</v>
      </c>
      <c r="M58">
        <v>17494</v>
      </c>
      <c r="O58" s="17"/>
    </row>
    <row r="59" spans="2:15">
      <c r="B59">
        <v>57</v>
      </c>
      <c r="C59" s="11">
        <v>6504.8472070312509</v>
      </c>
      <c r="D59" s="12">
        <v>12465.8166484375</v>
      </c>
      <c r="E59" s="13">
        <v>17847.592265625</v>
      </c>
      <c r="F59" s="14">
        <v>0.6</v>
      </c>
      <c r="H59" s="15"/>
      <c r="I59" s="15"/>
      <c r="J59" s="17">
        <v>104064</v>
      </c>
      <c r="K59" s="17">
        <v>6504</v>
      </c>
      <c r="L59">
        <v>36006</v>
      </c>
      <c r="M59">
        <v>18016</v>
      </c>
      <c r="O59" s="17"/>
    </row>
    <row r="60" spans="2:15">
      <c r="B60">
        <v>58</v>
      </c>
      <c r="C60" s="11">
        <v>6604.7820703124999</v>
      </c>
      <c r="D60" s="12">
        <v>12585.738484375001</v>
      </c>
      <c r="E60" s="13">
        <v>18698.3462109375</v>
      </c>
      <c r="F60" s="14">
        <v>0.6</v>
      </c>
      <c r="H60" s="15"/>
      <c r="I60" s="15"/>
      <c r="J60" s="17">
        <v>105664</v>
      </c>
      <c r="K60" s="17">
        <v>6604</v>
      </c>
      <c r="L60">
        <v>37137</v>
      </c>
      <c r="M60">
        <v>18543</v>
      </c>
      <c r="O60" s="17"/>
    </row>
    <row r="61" spans="2:15">
      <c r="B61">
        <v>59</v>
      </c>
      <c r="C61" s="11">
        <v>6704.7169335937506</v>
      </c>
      <c r="D61" s="12">
        <v>13005.660320312501</v>
      </c>
      <c r="E61" s="13">
        <v>18880.55080078125</v>
      </c>
      <c r="F61" s="14">
        <v>0.6</v>
      </c>
      <c r="H61" s="15"/>
      <c r="I61" s="15"/>
      <c r="J61" s="17">
        <v>107264</v>
      </c>
      <c r="K61" s="17">
        <v>6704</v>
      </c>
      <c r="L61">
        <v>38274</v>
      </c>
      <c r="M61">
        <v>19075</v>
      </c>
      <c r="O61" s="17"/>
    </row>
    <row r="62" spans="2:15">
      <c r="B62">
        <v>60</v>
      </c>
      <c r="C62" s="11">
        <v>7328.4557812499997</v>
      </c>
      <c r="D62" s="12">
        <v>13754.1469375</v>
      </c>
      <c r="E62" s="13">
        <v>19062.755390625</v>
      </c>
      <c r="F62" s="18">
        <v>0.7</v>
      </c>
      <c r="H62" s="15"/>
      <c r="I62" s="15"/>
      <c r="J62" s="17">
        <v>122638</v>
      </c>
      <c r="K62" s="17">
        <v>7214</v>
      </c>
      <c r="L62">
        <v>39420</v>
      </c>
      <c r="M62">
        <v>19612</v>
      </c>
      <c r="O62" s="17"/>
    </row>
    <row r="63" spans="2:15">
      <c r="B63">
        <v>61</v>
      </c>
      <c r="C63" s="11">
        <v>7436.1087109374994</v>
      </c>
      <c r="D63" s="12">
        <v>13883.330453125</v>
      </c>
      <c r="E63" s="13">
        <v>19244.95998046875</v>
      </c>
      <c r="F63" s="14">
        <v>0.7</v>
      </c>
      <c r="H63" s="15"/>
      <c r="I63" s="15"/>
      <c r="J63" s="17">
        <v>126361</v>
      </c>
      <c r="K63" s="17">
        <v>7433</v>
      </c>
      <c r="L63">
        <v>40569</v>
      </c>
      <c r="M63">
        <v>20153</v>
      </c>
      <c r="O63" s="17"/>
    </row>
    <row r="64" spans="2:15">
      <c r="B64">
        <v>62</v>
      </c>
      <c r="C64" s="11">
        <v>7543.7616406249999</v>
      </c>
      <c r="D64" s="12">
        <v>14012.51396875</v>
      </c>
      <c r="E64" s="13">
        <v>19427.1645703125</v>
      </c>
      <c r="F64" s="14">
        <v>0.7</v>
      </c>
      <c r="H64" s="15"/>
      <c r="I64" s="15"/>
      <c r="J64" s="17">
        <v>128231</v>
      </c>
      <c r="K64" s="17">
        <v>7543</v>
      </c>
      <c r="L64">
        <v>41724</v>
      </c>
      <c r="M64">
        <v>20698</v>
      </c>
      <c r="O64" s="17"/>
    </row>
    <row r="65" spans="2:15">
      <c r="B65">
        <v>63</v>
      </c>
      <c r="C65" s="11">
        <v>8517.8682128906239</v>
      </c>
      <c r="D65" s="12">
        <v>15181.441855468749</v>
      </c>
      <c r="E65" s="13">
        <v>22023.06145019531</v>
      </c>
      <c r="F65" s="14">
        <v>0.7</v>
      </c>
      <c r="H65" s="15"/>
      <c r="I65" s="15"/>
      <c r="J65" s="17">
        <v>133926</v>
      </c>
      <c r="K65" s="17">
        <v>7878</v>
      </c>
      <c r="L65">
        <v>42885</v>
      </c>
      <c r="M65">
        <v>21247</v>
      </c>
      <c r="O65" s="17"/>
    </row>
    <row r="66" spans="2:15">
      <c r="B66">
        <v>64</v>
      </c>
      <c r="C66" s="11">
        <v>8637.8343749999985</v>
      </c>
      <c r="D66" s="12">
        <v>15325.401249999997</v>
      </c>
      <c r="E66" s="13">
        <v>22239.567187499997</v>
      </c>
      <c r="F66" s="14">
        <v>0.7</v>
      </c>
      <c r="H66" s="15"/>
      <c r="I66" s="15"/>
      <c r="J66" s="17">
        <v>137785</v>
      </c>
      <c r="K66" s="17">
        <v>8105</v>
      </c>
      <c r="L66">
        <v>44049</v>
      </c>
      <c r="M66">
        <v>21801</v>
      </c>
      <c r="O66" s="17"/>
    </row>
    <row r="67" spans="2:15">
      <c r="B67">
        <v>65</v>
      </c>
      <c r="C67" s="11">
        <v>8757.800537109375</v>
      </c>
      <c r="D67" s="12">
        <v>15469.360644531249</v>
      </c>
      <c r="E67" s="13">
        <v>22456.072924804685</v>
      </c>
      <c r="F67" s="18">
        <v>0.82499999999999996</v>
      </c>
      <c r="H67" s="15"/>
      <c r="I67" s="15"/>
      <c r="J67" s="17">
        <v>152077</v>
      </c>
      <c r="K67" s="17">
        <v>8333</v>
      </c>
      <c r="L67">
        <v>45216</v>
      </c>
      <c r="M67">
        <v>22358</v>
      </c>
      <c r="O67" s="17"/>
    </row>
    <row r="68" spans="2:15">
      <c r="B68">
        <v>66</v>
      </c>
      <c r="C68" s="11">
        <v>8877.7666992187496</v>
      </c>
      <c r="D68" s="12">
        <v>15613.320039062499</v>
      </c>
      <c r="E68" s="13">
        <v>22672.578662109372</v>
      </c>
      <c r="F68" s="14">
        <v>0.82499999999999996</v>
      </c>
      <c r="H68" s="15"/>
      <c r="I68" s="15"/>
      <c r="J68" s="17">
        <v>156293</v>
      </c>
      <c r="K68" s="17">
        <v>8564</v>
      </c>
      <c r="L68">
        <v>46386</v>
      </c>
      <c r="M68">
        <v>22919</v>
      </c>
      <c r="O68" s="17"/>
    </row>
    <row r="69" spans="2:15">
      <c r="B69">
        <v>67</v>
      </c>
      <c r="C69" s="11">
        <v>8997.7328613281243</v>
      </c>
      <c r="D69" s="12">
        <v>16057.279433593749</v>
      </c>
      <c r="E69" s="13">
        <v>22889.08439941406</v>
      </c>
      <c r="F69" s="14">
        <v>0.82499999999999996</v>
      </c>
      <c r="H69" s="15"/>
      <c r="I69" s="15"/>
      <c r="J69" s="17">
        <v>160545</v>
      </c>
      <c r="K69" s="17">
        <v>8797</v>
      </c>
      <c r="L69">
        <v>47559</v>
      </c>
      <c r="M69">
        <v>23483</v>
      </c>
      <c r="O69" s="17"/>
    </row>
    <row r="70" spans="2:15">
      <c r="B70">
        <v>68</v>
      </c>
      <c r="C70" s="11">
        <v>9117.6990234374989</v>
      </c>
      <c r="D70" s="12">
        <v>16201.238828124999</v>
      </c>
      <c r="E70" s="13">
        <v>23105.590136718747</v>
      </c>
      <c r="F70" s="14">
        <v>0.82499999999999996</v>
      </c>
      <c r="H70" s="15"/>
      <c r="I70" s="15"/>
      <c r="J70" s="17">
        <v>164834</v>
      </c>
      <c r="K70" s="17">
        <v>9032</v>
      </c>
      <c r="L70">
        <v>48732</v>
      </c>
      <c r="M70">
        <v>24050</v>
      </c>
      <c r="O70" s="17"/>
    </row>
    <row r="71" spans="2:15">
      <c r="B71">
        <v>69</v>
      </c>
      <c r="C71" s="11">
        <v>9237.6651855468735</v>
      </c>
      <c r="D71" s="12">
        <v>16345.198222656249</v>
      </c>
      <c r="E71" s="13">
        <v>23322.095874023435</v>
      </c>
      <c r="F71" s="14">
        <v>0.82499999999999996</v>
      </c>
      <c r="H71" s="15"/>
      <c r="I71" s="15"/>
      <c r="J71" s="17">
        <v>168575</v>
      </c>
      <c r="K71" s="17">
        <v>9237</v>
      </c>
      <c r="L71">
        <v>49908</v>
      </c>
      <c r="M71">
        <v>24620</v>
      </c>
      <c r="O71" s="17"/>
    </row>
    <row r="72" spans="2:15">
      <c r="B72">
        <v>70</v>
      </c>
      <c r="C72" s="11">
        <v>10026.662158203126</v>
      </c>
      <c r="D72" s="12">
        <v>17791.994589843751</v>
      </c>
      <c r="E72" s="13">
        <v>24548.494042968749</v>
      </c>
      <c r="F72" s="18">
        <v>0.95</v>
      </c>
      <c r="H72" s="15"/>
      <c r="I72" s="15"/>
      <c r="J72" s="17">
        <v>185406</v>
      </c>
      <c r="K72" s="17">
        <v>9508</v>
      </c>
      <c r="L72">
        <v>51081</v>
      </c>
      <c r="M72">
        <v>25194</v>
      </c>
      <c r="O72" s="17"/>
    </row>
    <row r="73" spans="2:15">
      <c r="B73">
        <v>71</v>
      </c>
      <c r="C73" s="11">
        <v>10155.225903320312</v>
      </c>
      <c r="D73" s="12">
        <v>17946.271083984371</v>
      </c>
      <c r="E73" s="13">
        <v>27778.192529296877</v>
      </c>
      <c r="F73" s="14">
        <v>0.95</v>
      </c>
      <c r="H73" s="15"/>
      <c r="I73" s="15"/>
      <c r="J73" s="17">
        <v>190105</v>
      </c>
      <c r="K73" s="17">
        <v>9749</v>
      </c>
      <c r="L73">
        <v>52257</v>
      </c>
      <c r="M73">
        <v>25769</v>
      </c>
      <c r="O73" s="17"/>
    </row>
    <row r="74" spans="2:15">
      <c r="B74">
        <v>72</v>
      </c>
      <c r="C74" s="11">
        <v>10283.7896484375</v>
      </c>
      <c r="D74" s="12">
        <v>18100.547578124999</v>
      </c>
      <c r="E74" s="13">
        <v>28007.891015625002</v>
      </c>
      <c r="F74" s="14">
        <v>0.95</v>
      </c>
      <c r="H74" s="15"/>
      <c r="I74" s="15"/>
      <c r="J74" s="17">
        <v>194844</v>
      </c>
      <c r="K74" s="17">
        <v>9992</v>
      </c>
      <c r="L74">
        <v>53430</v>
      </c>
      <c r="M74">
        <v>26348</v>
      </c>
      <c r="O74" s="17"/>
    </row>
    <row r="75" spans="2:15">
      <c r="B75">
        <v>73</v>
      </c>
      <c r="C75" s="11">
        <v>10412.353393554687</v>
      </c>
      <c r="D75" s="12">
        <v>18254.824072265626</v>
      </c>
      <c r="E75" s="13">
        <v>28237.589501953127</v>
      </c>
      <c r="F75" s="14">
        <v>0.95</v>
      </c>
      <c r="H75" s="15"/>
      <c r="I75" s="15"/>
      <c r="J75" s="17">
        <v>199621</v>
      </c>
      <c r="K75" s="17">
        <v>10237</v>
      </c>
      <c r="L75">
        <v>54603</v>
      </c>
      <c r="M75">
        <v>26928</v>
      </c>
      <c r="O75" s="17"/>
    </row>
    <row r="76" spans="2:15">
      <c r="B76">
        <v>74</v>
      </c>
      <c r="C76" s="11">
        <v>10540.917138671874</v>
      </c>
      <c r="D76" s="12">
        <v>18409.100566406247</v>
      </c>
      <c r="E76" s="13">
        <v>28467.287988281252</v>
      </c>
      <c r="F76" s="14">
        <v>0.95</v>
      </c>
      <c r="H76" s="15"/>
      <c r="I76" s="15"/>
      <c r="J76" s="17">
        <v>204438</v>
      </c>
      <c r="K76" s="17">
        <v>10484</v>
      </c>
      <c r="L76">
        <v>55773</v>
      </c>
      <c r="M76">
        <v>27511</v>
      </c>
      <c r="O76" s="17"/>
    </row>
    <row r="77" spans="2:15">
      <c r="B77">
        <v>75</v>
      </c>
      <c r="C77" s="11">
        <v>10669.480883789061</v>
      </c>
      <c r="D77" s="12">
        <v>18863.377060546874</v>
      </c>
      <c r="E77" s="13">
        <v>28696.986474609377</v>
      </c>
      <c r="F77" s="18">
        <v>1.075</v>
      </c>
      <c r="H77" s="15"/>
      <c r="I77" s="15"/>
      <c r="J77" s="17">
        <v>221381</v>
      </c>
      <c r="K77" s="17">
        <v>10669</v>
      </c>
      <c r="L77">
        <v>56940</v>
      </c>
      <c r="M77">
        <v>28095</v>
      </c>
      <c r="O77" s="17"/>
    </row>
    <row r="78" spans="2:15">
      <c r="B78">
        <v>76</v>
      </c>
      <c r="C78" s="11">
        <v>10798.044628906249</v>
      </c>
      <c r="D78" s="12">
        <v>19017.653554687498</v>
      </c>
      <c r="E78" s="13">
        <v>28926.684960937502</v>
      </c>
      <c r="F78" s="14">
        <v>1.075</v>
      </c>
      <c r="H78" s="15"/>
      <c r="I78" s="15"/>
      <c r="J78" s="17">
        <v>224058</v>
      </c>
      <c r="K78" s="17">
        <v>10798</v>
      </c>
      <c r="L78">
        <v>58104</v>
      </c>
      <c r="M78">
        <v>28681</v>
      </c>
      <c r="O78" s="17"/>
    </row>
    <row r="79" spans="2:15">
      <c r="B79">
        <v>77</v>
      </c>
      <c r="C79" s="11">
        <v>10926.608374023435</v>
      </c>
      <c r="D79" s="12">
        <v>19171.930048828122</v>
      </c>
      <c r="E79" s="13">
        <v>29156.383447265627</v>
      </c>
      <c r="F79" s="14">
        <v>1.075</v>
      </c>
      <c r="H79" s="15"/>
      <c r="I79" s="15"/>
      <c r="J79" s="17">
        <v>226714</v>
      </c>
      <c r="K79" s="17">
        <v>10926</v>
      </c>
      <c r="L79">
        <v>59265</v>
      </c>
      <c r="M79">
        <v>29269</v>
      </c>
      <c r="O79" s="17"/>
    </row>
    <row r="80" spans="2:15">
      <c r="B80">
        <v>78</v>
      </c>
      <c r="C80" s="11">
        <v>11055.172119140623</v>
      </c>
      <c r="D80" s="12">
        <v>19326.20654296875</v>
      </c>
      <c r="E80" s="13">
        <v>29386.081933593752</v>
      </c>
      <c r="F80" s="14">
        <v>1.075</v>
      </c>
      <c r="H80" s="15"/>
      <c r="I80" s="15"/>
      <c r="J80" s="17">
        <v>229391</v>
      </c>
      <c r="K80" s="17">
        <v>11055</v>
      </c>
      <c r="L80">
        <v>60420</v>
      </c>
      <c r="M80">
        <v>29858</v>
      </c>
      <c r="O80" s="17"/>
    </row>
    <row r="81" spans="2:15">
      <c r="B81">
        <v>79</v>
      </c>
      <c r="C81" s="11">
        <v>11183.735864257811</v>
      </c>
      <c r="D81" s="12">
        <v>20480.48303710937</v>
      </c>
      <c r="E81" s="13">
        <v>29615.780419921877</v>
      </c>
      <c r="F81" s="14">
        <v>1.075</v>
      </c>
      <c r="H81" s="15"/>
      <c r="I81" s="15"/>
      <c r="J81" s="17">
        <v>232047</v>
      </c>
      <c r="K81" s="17">
        <v>11183</v>
      </c>
      <c r="L81">
        <v>61569</v>
      </c>
      <c r="M81">
        <v>30448</v>
      </c>
      <c r="O81" s="17"/>
    </row>
    <row r="82" spans="2:15">
      <c r="B82">
        <v>80</v>
      </c>
      <c r="C82" s="11">
        <v>11686.699609375</v>
      </c>
      <c r="D82" s="12">
        <v>21084.03953125</v>
      </c>
      <c r="E82" s="13">
        <v>29845.478906250002</v>
      </c>
      <c r="F82" s="18">
        <v>1.2</v>
      </c>
      <c r="H82" s="15"/>
      <c r="I82" s="15"/>
      <c r="J82" s="17">
        <v>257092</v>
      </c>
      <c r="K82" s="17">
        <v>11686</v>
      </c>
      <c r="L82">
        <v>62712</v>
      </c>
      <c r="M82">
        <v>31039</v>
      </c>
      <c r="O82" s="17"/>
    </row>
    <row r="83" spans="2:15">
      <c r="B83">
        <v>81</v>
      </c>
      <c r="H83" s="15"/>
      <c r="I83" s="15"/>
      <c r="J83" s="19">
        <v>262254</v>
      </c>
      <c r="K83" s="20">
        <v>0</v>
      </c>
      <c r="L83" s="20">
        <v>63852</v>
      </c>
      <c r="M83" s="20"/>
    </row>
    <row r="84" spans="2:15">
      <c r="B84">
        <v>82</v>
      </c>
      <c r="H84" s="15"/>
      <c r="I84" s="15"/>
      <c r="J84" s="19">
        <v>267416</v>
      </c>
      <c r="K84" s="20">
        <v>0</v>
      </c>
      <c r="L84" s="20">
        <v>64983</v>
      </c>
      <c r="M84" s="20"/>
    </row>
    <row r="85" spans="2:15">
      <c r="B85">
        <v>83</v>
      </c>
      <c r="H85" s="15"/>
      <c r="I85" s="15"/>
      <c r="J85" s="19">
        <v>272578</v>
      </c>
      <c r="K85" s="20">
        <v>0</v>
      </c>
      <c r="L85" s="20">
        <v>66105</v>
      </c>
      <c r="M85" s="20"/>
    </row>
    <row r="86" spans="2:15">
      <c r="B86">
        <v>84</v>
      </c>
      <c r="H86" s="15"/>
      <c r="I86" s="15"/>
      <c r="J86" s="19">
        <v>277740</v>
      </c>
      <c r="K86" s="20">
        <v>0</v>
      </c>
      <c r="L86" s="20">
        <v>67218</v>
      </c>
      <c r="M86" s="20"/>
    </row>
    <row r="87" spans="2:15">
      <c r="B87">
        <v>85</v>
      </c>
      <c r="H87" s="15"/>
      <c r="I87" s="15"/>
      <c r="J87" s="19">
        <v>282902</v>
      </c>
      <c r="K87" s="20">
        <v>0</v>
      </c>
      <c r="L87" s="20">
        <v>68325</v>
      </c>
      <c r="M87" s="20"/>
    </row>
    <row r="88" spans="2:15">
      <c r="B88">
        <v>86</v>
      </c>
      <c r="H88" s="15"/>
      <c r="I88" s="15"/>
      <c r="J88" s="19">
        <v>288064</v>
      </c>
      <c r="K88" s="20">
        <v>0</v>
      </c>
      <c r="L88" s="20">
        <v>69420</v>
      </c>
      <c r="M88" s="20"/>
    </row>
    <row r="89" spans="2:15">
      <c r="B89">
        <v>87</v>
      </c>
      <c r="H89" s="15"/>
      <c r="I89" s="15"/>
      <c r="J89" s="19">
        <v>293226</v>
      </c>
      <c r="K89" s="20">
        <v>0</v>
      </c>
      <c r="L89" s="20">
        <v>70509</v>
      </c>
      <c r="M89" s="20"/>
    </row>
    <row r="90" spans="2:15">
      <c r="B90">
        <v>88</v>
      </c>
      <c r="H90" s="15"/>
      <c r="I90" s="15"/>
      <c r="J90" s="19">
        <v>298388</v>
      </c>
      <c r="K90" s="20">
        <v>0</v>
      </c>
      <c r="L90" s="20">
        <v>71583</v>
      </c>
      <c r="M90" s="20"/>
    </row>
    <row r="91" spans="2:15">
      <c r="B91">
        <v>89</v>
      </c>
      <c r="H91" s="15"/>
      <c r="I91" s="15"/>
      <c r="J91" s="19">
        <v>303550</v>
      </c>
      <c r="K91" s="20">
        <v>0</v>
      </c>
      <c r="L91" s="20">
        <v>72648</v>
      </c>
      <c r="M91" s="20"/>
    </row>
    <row r="92" spans="2:15">
      <c r="B92">
        <v>90</v>
      </c>
      <c r="H92" s="15"/>
      <c r="I92" s="15"/>
      <c r="J92" s="19">
        <v>308712</v>
      </c>
      <c r="K92" s="20">
        <v>0</v>
      </c>
      <c r="L92" s="20">
        <v>73698</v>
      </c>
      <c r="M92" s="20"/>
    </row>
    <row r="93" spans="2:15">
      <c r="B93">
        <v>91</v>
      </c>
      <c r="H93" s="15"/>
      <c r="I93" s="15"/>
      <c r="J93" s="19">
        <v>313874</v>
      </c>
      <c r="K93" s="20">
        <v>0</v>
      </c>
      <c r="L93" s="20">
        <v>74739</v>
      </c>
      <c r="M93" s="20"/>
    </row>
    <row r="94" spans="2:15">
      <c r="B94">
        <v>92</v>
      </c>
      <c r="H94" s="15"/>
      <c r="I94" s="15"/>
      <c r="J94" s="19">
        <v>319036</v>
      </c>
      <c r="K94" s="20">
        <v>0</v>
      </c>
      <c r="L94" s="20">
        <v>75765</v>
      </c>
      <c r="M94" s="20"/>
    </row>
    <row r="95" spans="2:15">
      <c r="B95">
        <v>93</v>
      </c>
      <c r="H95" s="15"/>
      <c r="I95" s="15"/>
      <c r="J95" s="19">
        <v>324198</v>
      </c>
      <c r="K95" s="20">
        <v>0</v>
      </c>
      <c r="L95" s="20">
        <v>76779</v>
      </c>
      <c r="M95" s="20"/>
    </row>
    <row r="96" spans="2:15">
      <c r="B96">
        <v>94</v>
      </c>
      <c r="H96" s="15"/>
      <c r="I96" s="15"/>
      <c r="J96" s="19">
        <v>329360</v>
      </c>
      <c r="K96" s="20">
        <v>0</v>
      </c>
      <c r="L96" s="20">
        <v>77775</v>
      </c>
      <c r="M96" s="20"/>
    </row>
    <row r="97" spans="2:13">
      <c r="B97">
        <v>95</v>
      </c>
      <c r="H97" s="15"/>
      <c r="I97" s="15"/>
      <c r="J97" s="19">
        <v>334522</v>
      </c>
      <c r="K97" s="20">
        <v>0</v>
      </c>
      <c r="L97" s="20">
        <v>78759</v>
      </c>
      <c r="M97" s="20"/>
    </row>
    <row r="98" spans="2:13">
      <c r="B98">
        <v>96</v>
      </c>
      <c r="H98" s="15"/>
      <c r="I98" s="15"/>
      <c r="J98" s="19">
        <v>339684</v>
      </c>
      <c r="K98" s="20">
        <v>0</v>
      </c>
      <c r="L98" s="20">
        <v>79728</v>
      </c>
      <c r="M98" s="20"/>
    </row>
    <row r="99" spans="2:13">
      <c r="B99">
        <v>97</v>
      </c>
      <c r="H99" s="15"/>
      <c r="I99" s="15"/>
      <c r="J99" s="19">
        <v>344846</v>
      </c>
      <c r="K99" s="20">
        <v>0</v>
      </c>
      <c r="L99" s="20">
        <v>80679</v>
      </c>
      <c r="M99" s="20"/>
    </row>
    <row r="100" spans="2:13">
      <c r="B100">
        <v>98</v>
      </c>
      <c r="H100" s="15"/>
      <c r="I100" s="15"/>
      <c r="J100" s="19">
        <v>350008</v>
      </c>
      <c r="K100" s="20">
        <v>0</v>
      </c>
      <c r="L100" s="20">
        <v>81612</v>
      </c>
      <c r="M100" s="20"/>
    </row>
    <row r="101" spans="2:13">
      <c r="B101">
        <v>99</v>
      </c>
      <c r="H101" s="15"/>
      <c r="I101" s="15"/>
      <c r="J101" s="19">
        <v>355170</v>
      </c>
      <c r="K101" s="20">
        <v>0</v>
      </c>
      <c r="L101" s="20">
        <v>82530</v>
      </c>
      <c r="M101" s="20"/>
    </row>
    <row r="102" spans="2:13">
      <c r="B102">
        <v>100</v>
      </c>
      <c r="H102" s="15"/>
      <c r="I102" s="15"/>
      <c r="J102" s="19">
        <v>360332</v>
      </c>
      <c r="K102" s="20">
        <v>0</v>
      </c>
      <c r="L102" s="20">
        <v>83430</v>
      </c>
      <c r="M10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具体关卡</vt:lpstr>
      <vt:lpstr>关卡设计2</vt:lpstr>
      <vt:lpstr>关卡设计1</vt:lpstr>
      <vt:lpstr>积分获得</vt:lpstr>
      <vt:lpstr>奖励</vt:lpstr>
      <vt:lpstr>标准20190915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2019-10-17T08:24:56Z</dcterms:modified>
</cp:coreProperties>
</file>