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flask4scientists\"/>
    </mc:Choice>
  </mc:AlternateContent>
  <bookViews>
    <workbookView xWindow="0" yWindow="0" windowWidth="13425" windowHeight="5235" tabRatio="754" activeTab="1"/>
  </bookViews>
  <sheets>
    <sheet name="LCL Calculator" sheetId="23" r:id="rId1"/>
    <sheet name="DE pre-carriage" sheetId="32" r:id="rId2"/>
    <sheet name="China" sheetId="35" r:id="rId3"/>
    <sheet name="Tabelle1" sheetId="36" r:id="rId4"/>
  </sheets>
  <definedNames>
    <definedName name="_xlnm._FilterDatabase" localSheetId="1" hidden="1">'DE pre-carriage'!$A$2:$C$2</definedName>
    <definedName name="Chargeable" localSheetId="2">#REF!</definedName>
    <definedName name="Chargeable" localSheetId="0">'LCL Calculator'!$U$10:$U$11</definedName>
    <definedName name="Chargeable">#REF!</definedName>
    <definedName name="_xlnm.Print_Area" localSheetId="0">'LCL Calculator'!$A$1:$J$78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6" l="1"/>
  <c r="E3" i="36"/>
  <c r="F6" i="36" l="1"/>
  <c r="E4" i="36"/>
  <c r="E6" i="36" s="1"/>
  <c r="E5" i="36"/>
  <c r="D24" i="23" l="1"/>
  <c r="D36" i="23" l="1"/>
  <c r="E78" i="23" s="1"/>
  <c r="E27" i="23" l="1"/>
  <c r="D27" i="23" s="1"/>
  <c r="E75" i="23" s="1"/>
  <c r="E43" i="23"/>
  <c r="B63" i="23" s="1"/>
  <c r="D40" i="23"/>
  <c r="D11" i="23"/>
  <c r="D12" i="23" s="1"/>
  <c r="D14" i="23" s="1"/>
  <c r="D9" i="23"/>
  <c r="A47" i="23"/>
  <c r="B64" i="23" l="1"/>
  <c r="A61" i="23"/>
  <c r="D18" i="23"/>
  <c r="D17" i="23"/>
  <c r="D16" i="23"/>
  <c r="D19" i="23"/>
  <c r="D20" i="23"/>
  <c r="B61" i="23"/>
  <c r="D43" i="23"/>
  <c r="E76" i="23" s="1"/>
  <c r="C47" i="23"/>
  <c r="D53" i="23"/>
  <c r="D26" i="23" s="1"/>
  <c r="E74" i="23" s="1"/>
  <c r="E73" i="23" l="1"/>
  <c r="D55" i="23"/>
</calcChain>
</file>

<file path=xl/sharedStrings.xml><?xml version="1.0" encoding="utf-8"?>
<sst xmlns="http://schemas.openxmlformats.org/spreadsheetml/2006/main" count="389" uniqueCount="230">
  <si>
    <t>FOT</t>
  </si>
  <si>
    <t>Number of CBM per shipment</t>
  </si>
  <si>
    <t>CBM</t>
  </si>
  <si>
    <t>Chargeable</t>
  </si>
  <si>
    <t>Yes</t>
  </si>
  <si>
    <t>Number of Kg per shipment</t>
  </si>
  <si>
    <t>Kg</t>
  </si>
  <si>
    <t>No</t>
  </si>
  <si>
    <t>Stackable</t>
  </si>
  <si>
    <t>Drop down</t>
  </si>
  <si>
    <t>Chargeable Volume</t>
  </si>
  <si>
    <t>Pick - up</t>
  </si>
  <si>
    <t>Quarantee inspection *</t>
  </si>
  <si>
    <t xml:space="preserve">International courier </t>
  </si>
  <si>
    <t>Insert pick-up costs in RMB for the whole lot (not per CBM)</t>
  </si>
  <si>
    <t>Other unexpected services</t>
  </si>
  <si>
    <t>Customs guarantee</t>
  </si>
  <si>
    <t>Administration charge</t>
  </si>
  <si>
    <t>Customs clearance **</t>
  </si>
  <si>
    <t>Customs inspection fee</t>
  </si>
  <si>
    <t>Fiscal representation **</t>
  </si>
  <si>
    <t>Storage charge</t>
  </si>
  <si>
    <t>Door Delivery</t>
  </si>
  <si>
    <t>Insert delivery costs in EUR for the whole lot (not per CBM)</t>
  </si>
  <si>
    <t>Terms &amp; Conditions</t>
  </si>
  <si>
    <t>Remarks</t>
  </si>
  <si>
    <t>TOTAL CBM</t>
  </si>
  <si>
    <t>TOTAL Kg</t>
  </si>
  <si>
    <t>Chargeable CBM</t>
  </si>
  <si>
    <t>TOTAL OFFER FOR THE WHOLE CBM LOT</t>
  </si>
  <si>
    <t xml:space="preserve">Included </t>
  </si>
  <si>
    <t xml:space="preserve">Not included </t>
  </si>
  <si>
    <t>Payment 14 days after departure</t>
  </si>
  <si>
    <t xml:space="preserve">Currency 1€= </t>
  </si>
  <si>
    <t xml:space="preserve">Currency 1 $= </t>
  </si>
  <si>
    <t>Breakdown for booking form</t>
  </si>
  <si>
    <t>Local costs China</t>
  </si>
  <si>
    <t>Pre-carriage</t>
  </si>
  <si>
    <t>On-Carriage</t>
  </si>
  <si>
    <t>Local costs Europe</t>
  </si>
  <si>
    <t>Additional costs</t>
  </si>
  <si>
    <t>FOG</t>
  </si>
  <si>
    <t>von PLZ</t>
  </si>
  <si>
    <t>bis PLZ</t>
  </si>
  <si>
    <t>Tarifzone</t>
  </si>
  <si>
    <t>bis Gew. / kg</t>
  </si>
  <si>
    <t>Zone 1</t>
  </si>
  <si>
    <t>Zone 2</t>
  </si>
  <si>
    <t>Zone 3</t>
  </si>
  <si>
    <t>Zone 4</t>
  </si>
  <si>
    <t>01000</t>
  </si>
  <si>
    <t>Currency</t>
  </si>
  <si>
    <t>RMB</t>
  </si>
  <si>
    <t>LTL standard volumtric weight</t>
  </si>
  <si>
    <t>1CBM=250KG</t>
  </si>
  <si>
    <t>Remark</t>
  </si>
  <si>
    <t>1) Valid for general and stackable cargo, with normal pallet size or loose carton</t>
  </si>
  <si>
    <t>3) Below tariff excluding loading &amp; unloading, if any extra cost happened, all will be at cost</t>
  </si>
  <si>
    <t>4) Dedicated truck price with same day or next day delivery will be negotiated case by case</t>
  </si>
  <si>
    <t>Validity</t>
  </si>
  <si>
    <t>Origin</t>
  </si>
  <si>
    <t>Zone</t>
  </si>
  <si>
    <t>Destination</t>
  </si>
  <si>
    <t>T/T</t>
  </si>
  <si>
    <t>MIN (250kg/1cbm)</t>
  </si>
  <si>
    <t>&amp; &gt; 10,000kg /40cbm</t>
  </si>
  <si>
    <t>SND w/h</t>
  </si>
  <si>
    <t>2 Days</t>
  </si>
  <si>
    <t>400+0.35/kg</t>
  </si>
  <si>
    <t>400+0.30/kg</t>
  </si>
  <si>
    <t>case by case</t>
  </si>
  <si>
    <t>Jiangsu Province</t>
  </si>
  <si>
    <t>1 Day</t>
  </si>
  <si>
    <t>3 Days</t>
  </si>
  <si>
    <t>500+0.70/kg</t>
  </si>
  <si>
    <t xml:space="preserve">500+0.68/kg </t>
  </si>
  <si>
    <t>500+0.65/kg</t>
  </si>
  <si>
    <t>Shandong Province</t>
  </si>
  <si>
    <t>Others in Shandong</t>
  </si>
  <si>
    <t>Fujian Province</t>
  </si>
  <si>
    <t>Others in Fujian</t>
  </si>
  <si>
    <t>Guangdong Province</t>
  </si>
  <si>
    <t>Others in Guangdong</t>
  </si>
  <si>
    <t xml:space="preserve"> </t>
  </si>
  <si>
    <t>additional unexpected Local Costs at Suzhou</t>
  </si>
  <si>
    <t>FOG Hamburg Warehouse - FOG Suzhou Warehouse</t>
  </si>
  <si>
    <t>ISPS</t>
  </si>
  <si>
    <t>Unloading/ loading / CFS charge / Kaiumschlag</t>
  </si>
  <si>
    <t>Anti Terror</t>
  </si>
  <si>
    <t xml:space="preserve"> stuffing in EU, Administration charges</t>
  </si>
  <si>
    <t>Railing FOG  Hamburg Warehouse - FOG Suzhou Warehouse</t>
  </si>
  <si>
    <t>Pre-carriage in EURO for the whole lot (not per CBM)</t>
  </si>
  <si>
    <t>On-Carriage in RMB for the whole lot (not per CBM)</t>
  </si>
  <si>
    <t>for Germany : Ratio to calculate is : 1 cbm = 200 KGS !!!</t>
  </si>
  <si>
    <t>    rate are applicable for cargo/pallets with maximum dimensions of : 3 m lenght, 2 m width, 2 m height / cargo must be stackable / Maximum weight 1.500,- KGs per pallet/package</t>
  </si>
  <si>
    <t>    all cargo with bigger dimensions &amp; higher weight --&gt; must be asked case by case</t>
  </si>
  <si>
    <t xml:space="preserve"> + eventuell T1 30 eur</t>
  </si>
  <si>
    <t>01299</t>
  </si>
  <si>
    <t>01300</t>
  </si>
  <si>
    <t>01399</t>
  </si>
  <si>
    <t>Zone 6</t>
  </si>
  <si>
    <t>01400</t>
  </si>
  <si>
    <t>04099</t>
  </si>
  <si>
    <t>04100</t>
  </si>
  <si>
    <t>04199</t>
  </si>
  <si>
    <t>04200</t>
  </si>
  <si>
    <t>09999</t>
  </si>
  <si>
    <t>10000</t>
  </si>
  <si>
    <t>14999</t>
  </si>
  <si>
    <t>23900</t>
  </si>
  <si>
    <t>Zone 5</t>
  </si>
  <si>
    <t>Zone 7</t>
  </si>
  <si>
    <t>60000</t>
  </si>
  <si>
    <t>70999</t>
  </si>
  <si>
    <t>71000</t>
  </si>
  <si>
    <t>79999</t>
  </si>
  <si>
    <t>80000</t>
  </si>
  <si>
    <t>81999</t>
  </si>
  <si>
    <t>82000</t>
  </si>
  <si>
    <t>97999</t>
  </si>
  <si>
    <t>The rate is applicable for cargo/pallets with maximum dimensions of: 3 m lenght, 2 m width and 2 m height.  Maximum weight 1.500,- KGs per pallet</t>
  </si>
  <si>
    <t>as attached</t>
  </si>
  <si>
    <t>54000</t>
  </si>
  <si>
    <t>55999</t>
  </si>
  <si>
    <t>251--2000kg( 1&lt; &amp;&lt;=8cbm)</t>
  </si>
  <si>
    <t xml:space="preserve">2001---5000kg( 8&lt;&amp;&lt;=20cbm) </t>
  </si>
  <si>
    <t>5001--10000kg( 20&lt; &amp;&lt; =40cbm)</t>
  </si>
  <si>
    <t xml:space="preserve">Pick up cut off:  </t>
  </si>
  <si>
    <t>For shpts from Shanghai &amp; Zhejiang &amp; Jiangsu regions:  pls place the p/u request before each Wednesday noon time( China local time 12AM).</t>
  </si>
  <si>
    <t>SND will charge us extra OT cost for late arrival shpts.</t>
  </si>
  <si>
    <t>Btwn 12:00- 15:00 RMB300 per shpt.</t>
  </si>
  <si>
    <t>Btwn 15:00- 18:00 RMB 500 per shpt</t>
  </si>
  <si>
    <t>2) Same day p/u request, booking cut off 12:00; If volume &gt;20cbm, pre-notifaction 1 working day in advance</t>
    <phoneticPr fontId="5" type="noConversion"/>
  </si>
  <si>
    <t>P/U request until (China local time)</t>
  </si>
  <si>
    <t>Wednesday 12AM</t>
  </si>
  <si>
    <t>200+0.24/kg</t>
    <phoneticPr fontId="5" type="noConversion"/>
  </si>
  <si>
    <t>Tuesday 17 PM</t>
  </si>
  <si>
    <t>For shpts from others regions: pls place the p/u requst before each Tuesday duty off ( China local time 5PM)</t>
  </si>
  <si>
    <t>CN LCL Pre-carriage cost( For FELB internal use)</t>
    <phoneticPr fontId="5" type="noConversion"/>
  </si>
  <si>
    <t>31/12/2017</t>
    <phoneticPr fontId="5" type="noConversion"/>
  </si>
  <si>
    <t>Shanghai ( 021 )</t>
    <phoneticPr fontId="5" type="noConversion"/>
  </si>
  <si>
    <t>Zhejiang Province</t>
    <phoneticPr fontId="5" type="noConversion"/>
  </si>
  <si>
    <t>Hangzhou( 0571)/Jiaxing( 0573) /Huzhou(0572)</t>
    <phoneticPr fontId="5" type="noConversion"/>
  </si>
  <si>
    <t>500+0.38/kg</t>
    <phoneticPr fontId="5" type="noConversion"/>
  </si>
  <si>
    <t>500+0.34/kg</t>
    <phoneticPr fontId="5" type="noConversion"/>
  </si>
  <si>
    <t>500+0.30/kg</t>
    <phoneticPr fontId="5" type="noConversion"/>
  </si>
  <si>
    <t>Shaoxing(0575)/Ningbo(0574)/Jinhua(0579)/Taizhou( 0576)</t>
    <phoneticPr fontId="5" type="noConversion"/>
  </si>
  <si>
    <t>500+0.40/kg</t>
    <phoneticPr fontId="5" type="noConversion"/>
  </si>
  <si>
    <t>500+0.36/kg</t>
    <phoneticPr fontId="5" type="noConversion"/>
  </si>
  <si>
    <t>500+0.32kg</t>
    <phoneticPr fontId="5" type="noConversion"/>
  </si>
  <si>
    <t>Wenzhou( 0577)/Quzhou(0570)/Lishui(0578)/Zhoushan(0580)</t>
    <phoneticPr fontId="5" type="noConversion"/>
  </si>
  <si>
    <t>500+0.42/kg</t>
    <phoneticPr fontId="5" type="noConversion"/>
  </si>
  <si>
    <t>Suzhou(0512)</t>
    <phoneticPr fontId="5" type="noConversion"/>
  </si>
  <si>
    <t>400+0.30/kg</t>
    <phoneticPr fontId="5" type="noConversion"/>
  </si>
  <si>
    <t>400+0.26/kg</t>
    <phoneticPr fontId="5" type="noConversion"/>
  </si>
  <si>
    <t>Wuxi(0510)/Changzhou(0519) /Nantong(0513)
Nanjing(025)/Yangzhou(0514)/Zhenjiang(0511)</t>
    <phoneticPr fontId="5" type="noConversion"/>
  </si>
  <si>
    <t>500+0.32/kg</t>
    <phoneticPr fontId="5" type="noConversion"/>
  </si>
  <si>
    <t>Yancheng(0515) /Huian(0517)
Taizhou(0513)/Suqian(0527)/Xuzhou(0516)</t>
    <phoneticPr fontId="5" type="noConversion"/>
  </si>
  <si>
    <t>Anhui Province</t>
    <phoneticPr fontId="5" type="noConversion"/>
  </si>
  <si>
    <t>Hefei(0551)</t>
    <phoneticPr fontId="5" type="noConversion"/>
  </si>
  <si>
    <t>500+0.60/kg</t>
    <phoneticPr fontId="5" type="noConversion"/>
  </si>
  <si>
    <t>500+0.58/kg</t>
    <phoneticPr fontId="5" type="noConversion"/>
  </si>
  <si>
    <t>500+0.55/kg</t>
    <phoneticPr fontId="5" type="noConversion"/>
  </si>
  <si>
    <t>Others in Anhui</t>
    <phoneticPr fontId="5" type="noConversion"/>
  </si>
  <si>
    <t>500+0.62/kg</t>
    <phoneticPr fontId="5" type="noConversion"/>
  </si>
  <si>
    <t>Tianjin( 022) &amp; Beijing (010)</t>
    <phoneticPr fontId="5" type="noConversion"/>
  </si>
  <si>
    <t>Liaoning Province</t>
    <phoneticPr fontId="5" type="noConversion"/>
  </si>
  <si>
    <t>Dalian</t>
    <phoneticPr fontId="5" type="noConversion"/>
  </si>
  <si>
    <t>Shenyang</t>
    <phoneticPr fontId="5" type="noConversion"/>
  </si>
  <si>
    <t>3-4 Days</t>
    <phoneticPr fontId="5" type="noConversion"/>
  </si>
  <si>
    <t>500+0.85/kg</t>
    <phoneticPr fontId="5" type="noConversion"/>
  </si>
  <si>
    <t xml:space="preserve">500+0.80/kg </t>
    <phoneticPr fontId="5" type="noConversion"/>
  </si>
  <si>
    <t>500+0.70/kg</t>
    <phoneticPr fontId="5" type="noConversion"/>
  </si>
  <si>
    <t>Jilin Province</t>
    <phoneticPr fontId="5" type="noConversion"/>
  </si>
  <si>
    <t>Changchun</t>
    <phoneticPr fontId="5" type="noConversion"/>
  </si>
  <si>
    <t>500+0.90/kg</t>
    <phoneticPr fontId="5" type="noConversion"/>
  </si>
  <si>
    <t xml:space="preserve">500+0.85/kg </t>
    <phoneticPr fontId="5" type="noConversion"/>
  </si>
  <si>
    <t>500+0.80/kg</t>
    <phoneticPr fontId="5" type="noConversion"/>
  </si>
  <si>
    <t>Chongqing (023) &amp; Chengdu(028)</t>
    <phoneticPr fontId="5" type="noConversion"/>
  </si>
  <si>
    <t>500+0.85/kg</t>
    <phoneticPr fontId="5" type="noConversion"/>
  </si>
  <si>
    <t>500+0.80/kg</t>
    <phoneticPr fontId="5" type="noConversion"/>
  </si>
  <si>
    <t>500+0.70/kg</t>
    <phoneticPr fontId="5" type="noConversion"/>
  </si>
  <si>
    <t>Qingdao(0532)/Yantai(0535)/Jinan(0531)</t>
    <phoneticPr fontId="5" type="noConversion"/>
  </si>
  <si>
    <t>500+0.68/kg</t>
    <phoneticPr fontId="5" type="noConversion"/>
  </si>
  <si>
    <t>500+0.65/kg</t>
    <phoneticPr fontId="5" type="noConversion"/>
  </si>
  <si>
    <t>Heinan Province</t>
    <phoneticPr fontId="5" type="noConversion"/>
  </si>
  <si>
    <t>Zhengzhou(0371)</t>
    <phoneticPr fontId="5" type="noConversion"/>
  </si>
  <si>
    <t>600+0.72/kg</t>
    <phoneticPr fontId="5" type="noConversion"/>
  </si>
  <si>
    <t>600+0.70/kg</t>
    <phoneticPr fontId="5" type="noConversion"/>
  </si>
  <si>
    <t>600+0.68/kg</t>
    <phoneticPr fontId="5" type="noConversion"/>
  </si>
  <si>
    <t>Others in Zhengzhou</t>
    <phoneticPr fontId="5" type="noConversion"/>
  </si>
  <si>
    <t>700+0.80kg</t>
    <phoneticPr fontId="5" type="noConversion"/>
  </si>
  <si>
    <t xml:space="preserve">700+0.78/kg </t>
    <phoneticPr fontId="5" type="noConversion"/>
  </si>
  <si>
    <t>700+0.76/kg</t>
    <phoneticPr fontId="5" type="noConversion"/>
  </si>
  <si>
    <t>Hubei Province</t>
    <phoneticPr fontId="5" type="noConversion"/>
  </si>
  <si>
    <t>Wuhan(027)</t>
    <phoneticPr fontId="5" type="noConversion"/>
  </si>
  <si>
    <t>Others in Hubei</t>
    <phoneticPr fontId="5" type="noConversion"/>
  </si>
  <si>
    <t>Fuzhou(0591)/Xiamen(0592)</t>
    <phoneticPr fontId="5" type="noConversion"/>
  </si>
  <si>
    <t>500+0.62/kg</t>
    <phoneticPr fontId="5" type="noConversion"/>
  </si>
  <si>
    <t>Quanzhou(0595)</t>
    <phoneticPr fontId="5" type="noConversion"/>
  </si>
  <si>
    <t>500+0.72/kg</t>
    <phoneticPr fontId="5" type="noConversion"/>
  </si>
  <si>
    <t>Guangzhou(020)/Shenzhen(0755)/Dongguan(0769)</t>
    <phoneticPr fontId="5" type="noConversion"/>
  </si>
  <si>
    <t>500+0.76/kg</t>
    <phoneticPr fontId="5" type="noConversion"/>
  </si>
  <si>
    <t xml:space="preserve">500+0.72/kg </t>
    <phoneticPr fontId="5" type="noConversion"/>
  </si>
  <si>
    <t>Foshan(0757)/Zhuhai(0756)/Zhongshan(0760)/Chaozhou(0768)</t>
    <phoneticPr fontId="5" type="noConversion"/>
  </si>
  <si>
    <t>500+0.78/kg</t>
    <phoneticPr fontId="5" type="noConversion"/>
  </si>
  <si>
    <t>500+0.74/kg</t>
    <phoneticPr fontId="5" type="noConversion"/>
  </si>
  <si>
    <t>700+0.80/kg</t>
    <phoneticPr fontId="5" type="noConversion"/>
  </si>
  <si>
    <t>700+0.78/kg</t>
    <phoneticPr fontId="5" type="noConversion"/>
  </si>
  <si>
    <t>Wuhu</t>
  </si>
  <si>
    <t>Others in Anhui</t>
  </si>
  <si>
    <t>500+0.62/kg</t>
  </si>
  <si>
    <t>500+0.60/kg</t>
  </si>
  <si>
    <t>500+0.58/kg</t>
  </si>
  <si>
    <t>Guangzhou(020)/Shenzhen(0755)/Dongguan(0769)</t>
  </si>
  <si>
    <t>500+0.76/kg</t>
  </si>
  <si>
    <t xml:space="preserve">500+0.72/kg </t>
  </si>
  <si>
    <t>Foshan(0757)/Zhuhai(0756)/Zhongshan(0760)/Chaozhou(0768)</t>
  </si>
  <si>
    <t>500+0.78/kg</t>
  </si>
  <si>
    <t>500+0.74/kg</t>
  </si>
  <si>
    <t>700+0.80/kg</t>
  </si>
  <si>
    <t>700+0.78/kg</t>
  </si>
  <si>
    <t>700+0.76/kg</t>
  </si>
  <si>
    <t xml:space="preserve">Please note, that we don`t assume liability for goods / cargo / container damage due to improper, not railing-appropriate container packing &amp; loading, </t>
  </si>
  <si>
    <t>and no liability for any damage caused by temperature fluctuations.</t>
  </si>
  <si>
    <t>CFS charge *</t>
  </si>
  <si>
    <t>Aham</t>
  </si>
  <si>
    <t>Taizhou</t>
  </si>
  <si>
    <t>Validity 31.09.17</t>
  </si>
  <si>
    <t>500+0.42/kg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</si>
</sst>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_-* #,##0.00\ &quot;€&quot;_-;\-* #,##0.00\ &quot;€&quot;_-;_-* &quot;-&quot;??\ &quot;€&quot;_-;_-@_-"/>
    <numFmt numFmtId="177" formatCode="_-[$$-409]* #,##0.00_ ;_-[$$-409]* \-#,##0.00\ ;_-[$$-409]* &quot;-&quot;??_ ;_-@_ "/>
    <numFmt numFmtId="178" formatCode="_-* #,##0.00\ [$€-407]_-;\-* #,##0.00\ [$€-407]_-;_-* &quot;-&quot;??\ [$€-407]_-;_-@_-"/>
    <numFmt numFmtId="179" formatCode="_-[$$-409]* #,##0.0_ ;_-[$$-409]* \-#,##0.0\ ;_-[$$-409]* &quot;-&quot;??_ ;_-@_ "/>
    <numFmt numFmtId="180" formatCode="[$¥-7804]#,##0.00"/>
    <numFmt numFmtId="181" formatCode="&quot;€&quot;\ #,##0"/>
    <numFmt numFmtId="182" formatCode="_ [$¥-804]* #,##0.00_ ;_ [$¥-804]* \-#,##0.00_ ;_ [$¥-804]* &quot;-&quot;??_ ;_ @_ "/>
    <numFmt numFmtId="183" formatCode="#,##0.000"/>
  </numFmts>
  <fonts count="31">
    <font>
      <sz val="11"/>
      <color theme="1"/>
      <name val="宋体"/>
      <family val="2"/>
      <charset val="238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i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indexed="8"/>
      <name val="Tahoma"/>
      <family val="2"/>
      <charset val="134"/>
    </font>
    <font>
      <sz val="11"/>
      <color indexed="8"/>
      <name val="Tahoma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1"/>
      <color rgb="FFFF0000"/>
      <name val="宋体"/>
      <family val="2"/>
      <scheme val="minor"/>
    </font>
    <font>
      <sz val="9"/>
      <color rgb="FF000000"/>
      <name val="Arial"/>
      <family val="2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40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ck">
        <color rgb="FFFFFFFF"/>
      </bottom>
      <diagonal/>
    </border>
    <border>
      <left/>
      <right/>
      <top style="medium">
        <color theme="0" tint="-0.499984740745262"/>
      </top>
      <bottom style="thick">
        <color rgb="FFFFFFFF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ck">
        <color rgb="FFFFFFFF"/>
      </bottom>
      <diagonal/>
    </border>
    <border>
      <left style="medium">
        <color theme="0" tint="-0.499984740745262"/>
      </left>
      <right/>
      <top style="thick">
        <color rgb="FFFFFFFF"/>
      </top>
      <bottom style="thick">
        <color rgb="FFFFFFFF"/>
      </bottom>
      <diagonal/>
    </border>
    <border>
      <left/>
      <right style="medium">
        <color theme="0" tint="-0.499984740745262"/>
      </right>
      <top style="thick">
        <color rgb="FFFFFFFF"/>
      </top>
      <bottom/>
      <diagonal/>
    </border>
    <border>
      <left style="medium">
        <color theme="0" tint="-0.499984740745262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theme="0" tint="-0.499984740745262"/>
      </right>
      <top style="medium">
        <color indexed="64"/>
      </top>
      <bottom style="thick">
        <color rgb="FFFFFFFF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indexed="64"/>
      </top>
      <bottom style="medium">
        <color theme="0" tint="-0.499984740745262"/>
      </bottom>
      <diagonal/>
    </border>
    <border>
      <left/>
      <right/>
      <top style="medium">
        <color indexed="64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 style="thick">
        <color rgb="FFFFFFFF"/>
      </bottom>
      <diagonal/>
    </border>
    <border>
      <left style="medium">
        <color theme="0" tint="-0.499984740745262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 style="medium">
        <color theme="0" tint="-0.499984740745262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medium">
        <color theme="0" tint="-0.499984740745262"/>
      </left>
      <right/>
      <top style="thick">
        <color rgb="FFFFFFFF"/>
      </top>
      <bottom style="medium">
        <color theme="0" tint="-0.499984740745262"/>
      </bottom>
      <diagonal/>
    </border>
    <border>
      <left/>
      <right/>
      <top style="thick">
        <color rgb="FFFFFFFF"/>
      </top>
      <bottom style="medium">
        <color theme="0" tint="-0.499984740745262"/>
      </bottom>
      <diagonal/>
    </border>
    <border>
      <left/>
      <right style="thick">
        <color rgb="FFFFFFFF"/>
      </right>
      <top style="thick">
        <color rgb="FFFFFFFF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1" tint="0.499984740745262"/>
      </right>
      <top style="thin">
        <color theme="0"/>
      </top>
      <bottom style="medium">
        <color theme="0"/>
      </bottom>
      <diagonal/>
    </border>
    <border>
      <left style="thin">
        <color theme="1" tint="0.49998474074526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1" tint="0.499984740745262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1" tint="0.499984740745262"/>
      </right>
      <top style="medium">
        <color theme="0"/>
      </top>
      <bottom/>
      <diagonal/>
    </border>
    <border>
      <left style="thin">
        <color theme="1" tint="0.499984740745262"/>
      </left>
      <right style="medium">
        <color theme="0"/>
      </right>
      <top style="medium">
        <color theme="0"/>
      </top>
      <bottom style="medium">
        <color theme="1" tint="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 tint="0.499984740745262"/>
      </bottom>
      <diagonal/>
    </border>
    <border>
      <left style="medium">
        <color theme="0"/>
      </left>
      <right style="thin">
        <color theme="1" tint="0.499984740745262"/>
      </right>
      <top style="medium">
        <color theme="0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medium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medium">
        <color theme="1" tint="0.499984740745262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0"/>
      </right>
      <top style="medium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1" tint="0.499984740745262"/>
      </bottom>
      <diagonal/>
    </border>
    <border>
      <left style="thin">
        <color theme="0"/>
      </left>
      <right/>
      <top style="medium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medium">
        <color theme="0"/>
      </top>
      <bottom style="thin">
        <color theme="1" tint="0.499984740745262"/>
      </bottom>
      <diagonal/>
    </border>
    <border>
      <left/>
      <right/>
      <top style="medium">
        <color theme="0" tint="-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1" tint="0.499984740745262"/>
      </right>
      <top/>
      <bottom style="medium">
        <color theme="0"/>
      </bottom>
      <diagonal/>
    </border>
  </borders>
  <cellStyleXfs count="15">
    <xf numFmtId="0" fontId="0" fillId="0" borderId="0"/>
    <xf numFmtId="0" fontId="15" fillId="0" borderId="0"/>
    <xf numFmtId="176" fontId="15" fillId="0" borderId="0" applyFont="0" applyFill="0" applyBorder="0" applyAlignment="0" applyProtection="0"/>
    <xf numFmtId="0" fontId="21" fillId="0" borderId="0">
      <alignment vertical="center"/>
    </xf>
    <xf numFmtId="0" fontId="22" fillId="0" borderId="0">
      <alignment vertical="center"/>
    </xf>
    <xf numFmtId="0" fontId="14" fillId="0" borderId="0"/>
    <xf numFmtId="0" fontId="13" fillId="0" borderId="0"/>
    <xf numFmtId="176" fontId="13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0" fontId="5" fillId="0" borderId="0"/>
    <xf numFmtId="0" fontId="3" fillId="0" borderId="0"/>
    <xf numFmtId="0" fontId="2" fillId="0" borderId="0"/>
    <xf numFmtId="0" fontId="2" fillId="0" borderId="0"/>
  </cellStyleXfs>
  <cellXfs count="179">
    <xf numFmtId="0" fontId="0" fillId="0" borderId="0" xfId="0"/>
    <xf numFmtId="0" fontId="16" fillId="0" borderId="0" xfId="0" applyFont="1" applyAlignment="1">
      <alignment vertical="center"/>
    </xf>
    <xf numFmtId="0" fontId="23" fillId="6" borderId="0" xfId="4" applyFont="1" applyFill="1" applyAlignment="1">
      <alignment horizontal="center"/>
    </xf>
    <xf numFmtId="0" fontId="24" fillId="6" borderId="0" xfId="4" applyFont="1" applyFill="1" applyAlignment="1">
      <alignment horizontal="left"/>
    </xf>
    <xf numFmtId="0" fontId="23" fillId="6" borderId="0" xfId="4" applyFont="1" applyFill="1" applyAlignment="1">
      <alignment horizontal="left"/>
    </xf>
    <xf numFmtId="0" fontId="25" fillId="8" borderId="0" xfId="4" applyFont="1" applyFill="1" applyAlignment="1">
      <alignment horizontal="center"/>
    </xf>
    <xf numFmtId="0" fontId="26" fillId="8" borderId="0" xfId="4" applyFont="1" applyFill="1" applyAlignment="1">
      <alignment horizontal="center"/>
    </xf>
    <xf numFmtId="0" fontId="26" fillId="8" borderId="0" xfId="4" applyFont="1" applyFill="1" applyAlignment="1">
      <alignment horizontal="center" wrapText="1"/>
    </xf>
    <xf numFmtId="0" fontId="23" fillId="8" borderId="0" xfId="4" applyFont="1" applyFill="1" applyAlignment="1">
      <alignment horizontal="center"/>
    </xf>
    <xf numFmtId="0" fontId="23" fillId="7" borderId="0" xfId="4" applyFont="1" applyFill="1" applyAlignment="1">
      <alignment horizontal="center"/>
    </xf>
    <xf numFmtId="0" fontId="27" fillId="0" borderId="0" xfId="0" applyFont="1" applyAlignment="1">
      <alignment vertical="center"/>
    </xf>
    <xf numFmtId="0" fontId="13" fillId="0" borderId="0" xfId="6" applyProtection="1">
      <protection locked="0"/>
    </xf>
    <xf numFmtId="0" fontId="8" fillId="0" borderId="0" xfId="6" applyFont="1" applyProtection="1">
      <protection locked="0"/>
    </xf>
    <xf numFmtId="178" fontId="19" fillId="2" borderId="23" xfId="7" applyNumberFormat="1" applyFont="1" applyFill="1" applyBorder="1" applyAlignment="1" applyProtection="1">
      <alignment horizontal="center" vertical="center" wrapText="1"/>
      <protection locked="0"/>
    </xf>
    <xf numFmtId="182" fontId="19" fillId="2" borderId="23" xfId="7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6" applyFont="1" applyBorder="1" applyAlignment="1" applyProtection="1">
      <alignment horizontal="center"/>
      <protection locked="0"/>
    </xf>
    <xf numFmtId="0" fontId="16" fillId="0" borderId="29" xfId="6" applyFont="1" applyBorder="1" applyAlignment="1" applyProtection="1">
      <alignment horizontal="center"/>
      <protection locked="0"/>
    </xf>
    <xf numFmtId="0" fontId="16" fillId="0" borderId="30" xfId="6" applyFont="1" applyBorder="1" applyAlignment="1" applyProtection="1">
      <alignment horizontal="center"/>
      <protection locked="0"/>
    </xf>
    <xf numFmtId="0" fontId="13" fillId="0" borderId="30" xfId="6" applyBorder="1" applyProtection="1">
      <protection locked="0"/>
    </xf>
    <xf numFmtId="0" fontId="13" fillId="0" borderId="31" xfId="6" applyBorder="1" applyProtection="1">
      <protection locked="0"/>
    </xf>
    <xf numFmtId="0" fontId="13" fillId="0" borderId="32" xfId="6" applyBorder="1" applyProtection="1">
      <protection locked="0"/>
    </xf>
    <xf numFmtId="0" fontId="13" fillId="0" borderId="33" xfId="6" applyBorder="1" applyProtection="1">
      <protection locked="0"/>
    </xf>
    <xf numFmtId="0" fontId="16" fillId="0" borderId="33" xfId="6" applyFont="1" applyBorder="1" applyAlignment="1" applyProtection="1">
      <alignment vertical="center"/>
      <protection locked="0"/>
    </xf>
    <xf numFmtId="0" fontId="13" fillId="0" borderId="34" xfId="6" applyBorder="1" applyProtection="1">
      <protection locked="0"/>
    </xf>
    <xf numFmtId="0" fontId="19" fillId="4" borderId="36" xfId="7" applyNumberFormat="1" applyFont="1" applyFill="1" applyBorder="1" applyAlignment="1" applyProtection="1">
      <alignment horizontal="center" vertical="center" wrapText="1"/>
      <protection locked="0"/>
    </xf>
    <xf numFmtId="0" fontId="13" fillId="0" borderId="36" xfId="6" applyBorder="1" applyProtection="1">
      <protection locked="0"/>
    </xf>
    <xf numFmtId="0" fontId="17" fillId="2" borderId="36" xfId="6" applyFont="1" applyFill="1" applyBorder="1" applyAlignment="1" applyProtection="1">
      <alignment vertical="center"/>
      <protection locked="0"/>
    </xf>
    <xf numFmtId="0" fontId="13" fillId="0" borderId="37" xfId="6" applyBorder="1" applyProtection="1">
      <protection locked="0"/>
    </xf>
    <xf numFmtId="179" fontId="19" fillId="4" borderId="36" xfId="7" applyNumberFormat="1" applyFont="1" applyFill="1" applyBorder="1" applyAlignment="1" applyProtection="1">
      <alignment horizontal="center" vertical="center" wrapText="1"/>
      <protection locked="0"/>
    </xf>
    <xf numFmtId="0" fontId="13" fillId="0" borderId="35" xfId="6" applyBorder="1" applyAlignment="1" applyProtection="1">
      <alignment horizontal="center"/>
      <protection locked="0"/>
    </xf>
    <xf numFmtId="0" fontId="13" fillId="0" borderId="36" xfId="6" applyBorder="1" applyAlignment="1" applyProtection="1">
      <alignment horizontal="center"/>
      <protection locked="0"/>
    </xf>
    <xf numFmtId="0" fontId="13" fillId="0" borderId="35" xfId="6" applyBorder="1" applyProtection="1">
      <protection locked="0"/>
    </xf>
    <xf numFmtId="0" fontId="16" fillId="0" borderId="35" xfId="6" applyFont="1" applyBorder="1" applyProtection="1">
      <protection locked="0"/>
    </xf>
    <xf numFmtId="0" fontId="6" fillId="0" borderId="35" xfId="6" applyFont="1" applyBorder="1" applyProtection="1">
      <protection locked="0"/>
    </xf>
    <xf numFmtId="0" fontId="7" fillId="0" borderId="36" xfId="6" applyFont="1" applyBorder="1" applyProtection="1">
      <protection locked="0"/>
    </xf>
    <xf numFmtId="0" fontId="6" fillId="0" borderId="36" xfId="6" applyFont="1" applyBorder="1" applyProtection="1">
      <protection locked="0"/>
    </xf>
    <xf numFmtId="0" fontId="13" fillId="0" borderId="41" xfId="6" applyBorder="1" applyProtection="1">
      <protection locked="0"/>
    </xf>
    <xf numFmtId="0" fontId="10" fillId="0" borderId="42" xfId="6" applyFont="1" applyBorder="1" applyProtection="1">
      <protection locked="0"/>
    </xf>
    <xf numFmtId="0" fontId="13" fillId="0" borderId="42" xfId="6" applyBorder="1" applyProtection="1">
      <protection locked="0"/>
    </xf>
    <xf numFmtId="0" fontId="13" fillId="0" borderId="43" xfId="6" applyBorder="1" applyProtection="1">
      <protection locked="0"/>
    </xf>
    <xf numFmtId="0" fontId="13" fillId="0" borderId="44" xfId="6" applyBorder="1" applyProtection="1">
      <protection locked="0"/>
    </xf>
    <xf numFmtId="0" fontId="13" fillId="0" borderId="45" xfId="6" applyBorder="1" applyProtection="1">
      <protection locked="0"/>
    </xf>
    <xf numFmtId="0" fontId="13" fillId="0" borderId="46" xfId="6" applyBorder="1" applyProtection="1">
      <protection locked="0"/>
    </xf>
    <xf numFmtId="0" fontId="16" fillId="0" borderId="44" xfId="6" applyFont="1" applyBorder="1" applyProtection="1">
      <protection locked="0"/>
    </xf>
    <xf numFmtId="0" fontId="13" fillId="0" borderId="44" xfId="6" applyFont="1" applyBorder="1" applyProtection="1">
      <protection locked="0"/>
    </xf>
    <xf numFmtId="177" fontId="13" fillId="0" borderId="45" xfId="6" applyNumberFormat="1" applyBorder="1" applyAlignment="1" applyProtection="1">
      <alignment horizontal="left"/>
      <protection locked="0"/>
    </xf>
    <xf numFmtId="180" fontId="13" fillId="0" borderId="45" xfId="6" applyNumberFormat="1" applyBorder="1" applyAlignment="1" applyProtection="1">
      <alignment horizontal="left"/>
      <protection locked="0"/>
    </xf>
    <xf numFmtId="0" fontId="13" fillId="0" borderId="47" xfId="6" applyBorder="1" applyProtection="1">
      <protection locked="0"/>
    </xf>
    <xf numFmtId="0" fontId="13" fillId="0" borderId="48" xfId="6" applyBorder="1" applyProtection="1">
      <protection locked="0"/>
    </xf>
    <xf numFmtId="0" fontId="13" fillId="0" borderId="50" xfId="6" applyBorder="1" applyProtection="1">
      <protection locked="0"/>
    </xf>
    <xf numFmtId="0" fontId="13" fillId="0" borderId="51" xfId="6" applyBorder="1" applyProtection="1">
      <protection locked="0"/>
    </xf>
    <xf numFmtId="0" fontId="13" fillId="0" borderId="35" xfId="6" applyBorder="1" applyAlignment="1" applyProtection="1">
      <protection locked="0"/>
    </xf>
    <xf numFmtId="0" fontId="13" fillId="0" borderId="36" xfId="6" applyBorder="1" applyAlignment="1" applyProtection="1">
      <protection locked="0"/>
    </xf>
    <xf numFmtId="0" fontId="13" fillId="0" borderId="55" xfId="6" applyBorder="1" applyAlignment="1" applyProtection="1">
      <protection locked="0"/>
    </xf>
    <xf numFmtId="0" fontId="6" fillId="0" borderId="36" xfId="6" applyFont="1" applyBorder="1" applyAlignment="1" applyProtection="1">
      <alignment horizontal="right"/>
      <protection locked="0"/>
    </xf>
    <xf numFmtId="179" fontId="13" fillId="0" borderId="36" xfId="6" applyNumberFormat="1" applyBorder="1" applyProtection="1">
      <protection locked="0"/>
    </xf>
    <xf numFmtId="0" fontId="13" fillId="0" borderId="36" xfId="6" applyBorder="1" applyAlignment="1" applyProtection="1">
      <alignment horizontal="right"/>
      <protection locked="0"/>
    </xf>
    <xf numFmtId="0" fontId="13" fillId="0" borderId="56" xfId="6" applyBorder="1" applyAlignment="1" applyProtection="1">
      <protection locked="0"/>
    </xf>
    <xf numFmtId="0" fontId="13" fillId="0" borderId="57" xfId="6" applyBorder="1" applyAlignment="1" applyProtection="1">
      <protection locked="0"/>
    </xf>
    <xf numFmtId="0" fontId="13" fillId="0" borderId="58" xfId="6" applyBorder="1" applyAlignment="1" applyProtection="1">
      <protection locked="0"/>
    </xf>
    <xf numFmtId="0" fontId="6" fillId="0" borderId="57" xfId="6" applyFont="1" applyBorder="1" applyAlignment="1" applyProtection="1">
      <alignment horizontal="right"/>
      <protection locked="0"/>
    </xf>
    <xf numFmtId="0" fontId="13" fillId="0" borderId="60" xfId="6" applyBorder="1" applyAlignment="1" applyProtection="1">
      <protection locked="0"/>
    </xf>
    <xf numFmtId="0" fontId="13" fillId="0" borderId="61" xfId="6" applyBorder="1" applyAlignment="1" applyProtection="1">
      <protection locked="0"/>
    </xf>
    <xf numFmtId="0" fontId="13" fillId="0" borderId="62" xfId="6" applyBorder="1" applyAlignment="1" applyProtection="1">
      <protection locked="0"/>
    </xf>
    <xf numFmtId="0" fontId="13" fillId="0" borderId="61" xfId="6" applyBorder="1" applyAlignment="1" applyProtection="1">
      <alignment horizontal="right"/>
      <protection locked="0"/>
    </xf>
    <xf numFmtId="179" fontId="13" fillId="0" borderId="61" xfId="6" applyNumberFormat="1" applyBorder="1" applyProtection="1">
      <protection locked="0"/>
    </xf>
    <xf numFmtId="0" fontId="13" fillId="0" borderId="0" xfId="6" applyProtection="1"/>
    <xf numFmtId="0" fontId="8" fillId="0" borderId="0" xfId="6" applyFont="1" applyProtection="1"/>
    <xf numFmtId="0" fontId="12" fillId="0" borderId="0" xfId="6" applyFont="1" applyProtection="1"/>
    <xf numFmtId="0" fontId="19" fillId="3" borderId="7" xfId="6" applyFont="1" applyFill="1" applyBorder="1" applyAlignment="1" applyProtection="1">
      <alignment horizontal="center" vertical="center" wrapText="1"/>
    </xf>
    <xf numFmtId="0" fontId="13" fillId="0" borderId="0" xfId="6" applyAlignment="1" applyProtection="1">
      <alignment horizontal="left" vertical="center"/>
    </xf>
    <xf numFmtId="0" fontId="13" fillId="0" borderId="0" xfId="6" applyAlignment="1" applyProtection="1">
      <alignment vertical="center"/>
    </xf>
    <xf numFmtId="0" fontId="13" fillId="0" borderId="9" xfId="6" applyBorder="1" applyAlignment="1" applyProtection="1"/>
    <xf numFmtId="0" fontId="19" fillId="3" borderId="12" xfId="6" applyFont="1" applyFill="1" applyBorder="1" applyAlignment="1" applyProtection="1">
      <alignment horizontal="center" vertical="center" wrapText="1"/>
    </xf>
    <xf numFmtId="0" fontId="13" fillId="0" borderId="13" xfId="6" applyBorder="1" applyProtection="1"/>
    <xf numFmtId="0" fontId="13" fillId="0" borderId="0" xfId="6" applyBorder="1" applyProtection="1"/>
    <xf numFmtId="0" fontId="17" fillId="0" borderId="14" xfId="6" applyFont="1" applyBorder="1" applyProtection="1"/>
    <xf numFmtId="0" fontId="13" fillId="0" borderId="17" xfId="6" applyBorder="1" applyAlignment="1" applyProtection="1">
      <alignment horizontal="center"/>
    </xf>
    <xf numFmtId="179" fontId="19" fillId="4" borderId="7" xfId="7" applyNumberFormat="1" applyFont="1" applyFill="1" applyBorder="1" applyAlignment="1" applyProtection="1">
      <alignment horizontal="center" vertical="center" wrapText="1"/>
    </xf>
    <xf numFmtId="179" fontId="19" fillId="4" borderId="20" xfId="7" applyNumberFormat="1" applyFont="1" applyFill="1" applyBorder="1" applyAlignment="1" applyProtection="1">
      <alignment horizontal="center" vertical="center" wrapText="1"/>
    </xf>
    <xf numFmtId="0" fontId="13" fillId="0" borderId="13" xfId="6" applyBorder="1" applyAlignment="1" applyProtection="1"/>
    <xf numFmtId="0" fontId="13" fillId="0" borderId="0" xfId="6" applyBorder="1" applyAlignment="1" applyProtection="1"/>
    <xf numFmtId="0" fontId="13" fillId="0" borderId="14" xfId="6" applyBorder="1" applyAlignment="1" applyProtection="1"/>
    <xf numFmtId="178" fontId="19" fillId="2" borderId="23" xfId="7" applyNumberFormat="1" applyFont="1" applyFill="1" applyBorder="1" applyAlignment="1" applyProtection="1">
      <alignment horizontal="center" vertical="center" wrapText="1"/>
    </xf>
    <xf numFmtId="0" fontId="13" fillId="0" borderId="0" xfId="6" applyFont="1" applyProtection="1"/>
    <xf numFmtId="0" fontId="13" fillId="0" borderId="24" xfId="6" applyBorder="1" applyAlignment="1" applyProtection="1">
      <alignment horizontal="center"/>
    </xf>
    <xf numFmtId="0" fontId="13" fillId="0" borderId="25" xfId="6" applyBorder="1" applyAlignment="1" applyProtection="1">
      <alignment horizontal="center"/>
    </xf>
    <xf numFmtId="0" fontId="13" fillId="0" borderId="9" xfId="6" applyBorder="1" applyAlignment="1" applyProtection="1">
      <alignment horizontal="center"/>
    </xf>
    <xf numFmtId="0" fontId="13" fillId="0" borderId="13" xfId="6" applyBorder="1" applyAlignment="1" applyProtection="1">
      <alignment horizontal="center"/>
    </xf>
    <xf numFmtId="0" fontId="13" fillId="0" borderId="0" xfId="6" applyBorder="1" applyAlignment="1" applyProtection="1">
      <alignment horizontal="center"/>
    </xf>
    <xf numFmtId="0" fontId="13" fillId="0" borderId="14" xfId="6" applyBorder="1" applyAlignment="1" applyProtection="1">
      <alignment horizontal="center"/>
    </xf>
    <xf numFmtId="179" fontId="19" fillId="4" borderId="17" xfId="7" applyNumberFormat="1" applyFont="1" applyFill="1" applyBorder="1" applyAlignment="1" applyProtection="1">
      <alignment horizontal="center" vertical="center" wrapText="1"/>
    </xf>
    <xf numFmtId="182" fontId="19" fillId="2" borderId="23" xfId="7" applyNumberFormat="1" applyFont="1" applyFill="1" applyBorder="1" applyAlignment="1" applyProtection="1">
      <alignment horizontal="center" vertical="center" wrapText="1"/>
    </xf>
    <xf numFmtId="0" fontId="25" fillId="8" borderId="0" xfId="4" applyFont="1" applyFill="1" applyAlignment="1">
      <alignment horizontal="center" wrapText="1"/>
    </xf>
    <xf numFmtId="179" fontId="4" fillId="0" borderId="57" xfId="6" applyNumberFormat="1" applyFont="1" applyBorder="1" applyProtection="1">
      <protection locked="0"/>
    </xf>
    <xf numFmtId="0" fontId="3" fillId="0" borderId="0" xfId="12"/>
    <xf numFmtId="0" fontId="16" fillId="0" borderId="68" xfId="12" applyFont="1" applyBorder="1"/>
    <xf numFmtId="0" fontId="16" fillId="0" borderId="69" xfId="12" applyFont="1" applyBorder="1"/>
    <xf numFmtId="0" fontId="16" fillId="0" borderId="70" xfId="12" applyFont="1" applyBorder="1" applyAlignment="1">
      <alignment horizontal="center"/>
    </xf>
    <xf numFmtId="0" fontId="16" fillId="0" borderId="71" xfId="12" applyFont="1" applyBorder="1" applyAlignment="1">
      <alignment horizontal="center"/>
    </xf>
    <xf numFmtId="0" fontId="16" fillId="0" borderId="72" xfId="12" applyFont="1" applyBorder="1" applyAlignment="1">
      <alignment horizontal="center"/>
    </xf>
    <xf numFmtId="0" fontId="16" fillId="0" borderId="70" xfId="12" applyFont="1" applyBorder="1"/>
    <xf numFmtId="0" fontId="16" fillId="0" borderId="71" xfId="12" applyFont="1" applyBorder="1"/>
    <xf numFmtId="0" fontId="3" fillId="0" borderId="67" xfId="12" applyFill="1" applyBorder="1" applyAlignment="1">
      <alignment horizontal="center"/>
    </xf>
    <xf numFmtId="0" fontId="16" fillId="0" borderId="67" xfId="12" applyFont="1" applyFill="1" applyBorder="1"/>
    <xf numFmtId="181" fontId="3" fillId="0" borderId="67" xfId="12" applyNumberFormat="1" applyFill="1" applyBorder="1"/>
    <xf numFmtId="0" fontId="3" fillId="0" borderId="0" xfId="12" applyFill="1"/>
    <xf numFmtId="0" fontId="3" fillId="0" borderId="1" xfId="12" applyFill="1" applyBorder="1" applyAlignment="1">
      <alignment horizontal="center"/>
    </xf>
    <xf numFmtId="0" fontId="16" fillId="0" borderId="1" xfId="12" applyFont="1" applyFill="1" applyBorder="1"/>
    <xf numFmtId="181" fontId="3" fillId="0" borderId="1" xfId="12" applyNumberFormat="1" applyFill="1" applyBorder="1"/>
    <xf numFmtId="49" fontId="3" fillId="0" borderId="1" xfId="12" applyNumberFormat="1" applyFont="1" applyFill="1" applyBorder="1" applyAlignment="1">
      <alignment horizontal="center"/>
    </xf>
    <xf numFmtId="0" fontId="16" fillId="0" borderId="73" xfId="12" applyFont="1" applyFill="1" applyBorder="1" applyAlignment="1">
      <alignment horizontal="center"/>
    </xf>
    <xf numFmtId="0" fontId="16" fillId="0" borderId="1" xfId="12" applyFont="1" applyFill="1" applyBorder="1" applyAlignment="1">
      <alignment horizontal="center"/>
    </xf>
    <xf numFmtId="181" fontId="3" fillId="0" borderId="0" xfId="12" applyNumberFormat="1" applyFill="1" applyBorder="1"/>
    <xf numFmtId="0" fontId="16" fillId="0" borderId="0" xfId="12" applyFont="1"/>
    <xf numFmtId="0" fontId="19" fillId="0" borderId="0" xfId="0" applyFont="1" applyAlignment="1">
      <alignment horizontal="justify" vertical="center"/>
    </xf>
    <xf numFmtId="0" fontId="25" fillId="8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13" fillId="0" borderId="74" xfId="6" applyBorder="1" applyProtection="1">
      <protection locked="0"/>
    </xf>
    <xf numFmtId="0" fontId="10" fillId="0" borderId="75" xfId="6" applyFont="1" applyBorder="1" applyProtection="1">
      <protection locked="0"/>
    </xf>
    <xf numFmtId="0" fontId="13" fillId="0" borderId="75" xfId="6" applyBorder="1" applyProtection="1">
      <protection locked="0"/>
    </xf>
    <xf numFmtId="0" fontId="13" fillId="0" borderId="76" xfId="6" applyBorder="1" applyProtection="1">
      <protection locked="0"/>
    </xf>
    <xf numFmtId="183" fontId="19" fillId="4" borderId="36" xfId="7" applyNumberFormat="1" applyFont="1" applyFill="1" applyBorder="1" applyAlignment="1" applyProtection="1">
      <alignment horizontal="center" vertical="center" wrapText="1"/>
      <protection locked="0"/>
    </xf>
    <xf numFmtId="49" fontId="29" fillId="0" borderId="1" xfId="12" applyNumberFormat="1" applyFont="1" applyFill="1" applyBorder="1" applyAlignment="1">
      <alignment horizontal="center"/>
    </xf>
    <xf numFmtId="0" fontId="27" fillId="0" borderId="1" xfId="12" applyFont="1" applyFill="1" applyBorder="1" applyAlignment="1">
      <alignment horizontal="center"/>
    </xf>
    <xf numFmtId="0" fontId="27" fillId="0" borderId="1" xfId="12" applyFont="1" applyFill="1" applyBorder="1"/>
    <xf numFmtId="181" fontId="29" fillId="0" borderId="1" xfId="12" applyNumberFormat="1" applyFont="1" applyFill="1" applyBorder="1"/>
    <xf numFmtId="0" fontId="29" fillId="0" borderId="0" xfId="12" applyFont="1" applyFill="1"/>
    <xf numFmtId="0" fontId="27" fillId="0" borderId="69" xfId="12" applyFont="1" applyBorder="1"/>
    <xf numFmtId="0" fontId="27" fillId="0" borderId="71" xfId="12" applyFont="1" applyBorder="1"/>
    <xf numFmtId="181" fontId="29" fillId="0" borderId="67" xfId="12" applyNumberFormat="1" applyFont="1" applyFill="1" applyBorder="1"/>
    <xf numFmtId="181" fontId="29" fillId="0" borderId="0" xfId="12" applyNumberFormat="1" applyFont="1" applyFill="1" applyBorder="1"/>
    <xf numFmtId="0" fontId="29" fillId="0" borderId="0" xfId="12" applyFont="1"/>
    <xf numFmtId="0" fontId="1" fillId="0" borderId="49" xfId="6" applyFont="1" applyBorder="1" applyProtection="1">
      <protection locked="0"/>
    </xf>
    <xf numFmtId="0" fontId="18" fillId="5" borderId="35" xfId="6" applyFont="1" applyFill="1" applyBorder="1" applyAlignment="1" applyProtection="1">
      <alignment horizontal="center" vertical="center" wrapText="1"/>
      <protection locked="0"/>
    </xf>
    <xf numFmtId="0" fontId="18" fillId="5" borderId="36" xfId="6" applyFont="1" applyFill="1" applyBorder="1" applyAlignment="1" applyProtection="1">
      <alignment horizontal="center" vertical="center" wrapText="1"/>
      <protection locked="0"/>
    </xf>
    <xf numFmtId="0" fontId="13" fillId="0" borderId="57" xfId="6" applyBorder="1" applyAlignment="1" applyProtection="1">
      <alignment horizontal="center"/>
      <protection locked="0"/>
    </xf>
    <xf numFmtId="0" fontId="13" fillId="0" borderId="59" xfId="6" applyBorder="1" applyAlignment="1" applyProtection="1">
      <alignment horizontal="center"/>
      <protection locked="0"/>
    </xf>
    <xf numFmtId="0" fontId="13" fillId="0" borderId="38" xfId="6" applyBorder="1" applyAlignment="1" applyProtection="1">
      <alignment horizontal="center"/>
      <protection locked="0"/>
    </xf>
    <xf numFmtId="0" fontId="13" fillId="0" borderId="39" xfId="6" applyBorder="1" applyAlignment="1" applyProtection="1">
      <alignment horizontal="center"/>
      <protection locked="0"/>
    </xf>
    <xf numFmtId="0" fontId="13" fillId="0" borderId="40" xfId="6" applyBorder="1" applyAlignment="1" applyProtection="1">
      <alignment horizontal="center"/>
      <protection locked="0"/>
    </xf>
    <xf numFmtId="0" fontId="13" fillId="0" borderId="61" xfId="6" applyBorder="1" applyAlignment="1" applyProtection="1">
      <alignment horizontal="center"/>
      <protection locked="0"/>
    </xf>
    <xf numFmtId="0" fontId="13" fillId="0" borderId="63" xfId="6" applyBorder="1" applyAlignment="1" applyProtection="1">
      <alignment horizontal="center"/>
      <protection locked="0"/>
    </xf>
    <xf numFmtId="0" fontId="18" fillId="5" borderId="35" xfId="6" applyFont="1" applyFill="1" applyBorder="1" applyAlignment="1" applyProtection="1">
      <alignment horizontal="right" vertical="center" wrapText="1"/>
      <protection locked="0"/>
    </xf>
    <xf numFmtId="0" fontId="18" fillId="5" borderId="36" xfId="6" applyFont="1" applyFill="1" applyBorder="1" applyAlignment="1" applyProtection="1">
      <alignment horizontal="right" vertical="center" wrapText="1"/>
      <protection locked="0"/>
    </xf>
    <xf numFmtId="0" fontId="16" fillId="0" borderId="52" xfId="6" applyFont="1" applyBorder="1" applyAlignment="1" applyProtection="1">
      <alignment horizontal="center"/>
      <protection locked="0"/>
    </xf>
    <xf numFmtId="0" fontId="16" fillId="0" borderId="53" xfId="6" applyFont="1" applyBorder="1" applyAlignment="1" applyProtection="1">
      <alignment horizontal="center"/>
      <protection locked="0"/>
    </xf>
    <xf numFmtId="0" fontId="16" fillId="0" borderId="54" xfId="6" applyFont="1" applyBorder="1" applyAlignment="1" applyProtection="1">
      <alignment horizontal="center"/>
      <protection locked="0"/>
    </xf>
    <xf numFmtId="0" fontId="13" fillId="0" borderId="36" xfId="6" applyBorder="1" applyAlignment="1" applyProtection="1">
      <alignment horizontal="center"/>
      <protection locked="0"/>
    </xf>
    <xf numFmtId="0" fontId="13" fillId="0" borderId="37" xfId="6" applyBorder="1" applyAlignment="1" applyProtection="1">
      <alignment horizontal="center"/>
      <protection locked="0"/>
    </xf>
    <xf numFmtId="0" fontId="20" fillId="5" borderId="8" xfId="6" applyFont="1" applyFill="1" applyBorder="1" applyAlignment="1" applyProtection="1">
      <alignment horizontal="center" vertical="center" wrapText="1"/>
    </xf>
    <xf numFmtId="0" fontId="20" fillId="5" borderId="2" xfId="6" applyFont="1" applyFill="1" applyBorder="1" applyAlignment="1" applyProtection="1">
      <alignment horizontal="center" vertical="center" wrapText="1"/>
    </xf>
    <xf numFmtId="0" fontId="20" fillId="5" borderId="3" xfId="6" applyFont="1" applyFill="1" applyBorder="1" applyAlignment="1" applyProtection="1">
      <alignment horizontal="center" vertical="center" wrapText="1"/>
    </xf>
    <xf numFmtId="0" fontId="6" fillId="0" borderId="65" xfId="6" applyFont="1" applyBorder="1" applyAlignment="1" applyProtection="1">
      <alignment horizontal="right"/>
      <protection locked="0"/>
    </xf>
    <xf numFmtId="0" fontId="13" fillId="0" borderId="66" xfId="6" applyFont="1" applyBorder="1" applyAlignment="1" applyProtection="1">
      <alignment horizontal="right"/>
      <protection locked="0"/>
    </xf>
    <xf numFmtId="0" fontId="20" fillId="5" borderId="26" xfId="6" applyFont="1" applyFill="1" applyBorder="1" applyAlignment="1" applyProtection="1">
      <alignment horizontal="center" vertical="center" wrapText="1"/>
    </xf>
    <xf numFmtId="0" fontId="20" fillId="5" borderId="27" xfId="6" applyFont="1" applyFill="1" applyBorder="1" applyAlignment="1" applyProtection="1">
      <alignment horizontal="center" vertical="center" wrapText="1"/>
    </xf>
    <xf numFmtId="0" fontId="20" fillId="5" borderId="28" xfId="6" applyFont="1" applyFill="1" applyBorder="1" applyAlignment="1" applyProtection="1">
      <alignment horizontal="center" vertical="center" wrapText="1"/>
    </xf>
    <xf numFmtId="0" fontId="6" fillId="0" borderId="64" xfId="6" applyFont="1" applyBorder="1" applyAlignment="1" applyProtection="1">
      <alignment horizontal="center"/>
      <protection locked="0"/>
    </xf>
    <xf numFmtId="0" fontId="13" fillId="0" borderId="64" xfId="6" applyFont="1" applyBorder="1" applyAlignment="1" applyProtection="1">
      <alignment horizontal="center"/>
      <protection locked="0"/>
    </xf>
    <xf numFmtId="0" fontId="20" fillId="5" borderId="21" xfId="6" applyFont="1" applyFill="1" applyBorder="1" applyAlignment="1" applyProtection="1">
      <alignment horizontal="center" vertical="center" wrapText="1"/>
    </xf>
    <xf numFmtId="0" fontId="20" fillId="5" borderId="22" xfId="6" applyFont="1" applyFill="1" applyBorder="1" applyAlignment="1" applyProtection="1">
      <alignment horizontal="center" vertical="center" wrapText="1"/>
    </xf>
    <xf numFmtId="0" fontId="20" fillId="5" borderId="4" xfId="6" applyFont="1" applyFill="1" applyBorder="1" applyAlignment="1" applyProtection="1">
      <alignment horizontal="center" vertical="center" wrapText="1"/>
    </xf>
    <xf numFmtId="0" fontId="13" fillId="0" borderId="0" xfId="6" applyAlignment="1" applyProtection="1">
      <alignment horizontal="center"/>
      <protection locked="0"/>
    </xf>
    <xf numFmtId="0" fontId="18" fillId="5" borderId="18" xfId="6" applyFont="1" applyFill="1" applyBorder="1" applyAlignment="1" applyProtection="1">
      <alignment horizontal="center" vertical="center" wrapText="1"/>
    </xf>
    <xf numFmtId="0" fontId="18" fillId="5" borderId="19" xfId="6" applyFont="1" applyFill="1" applyBorder="1" applyAlignment="1" applyProtection="1">
      <alignment horizontal="center" vertical="center" wrapText="1"/>
    </xf>
    <xf numFmtId="0" fontId="18" fillId="5" borderId="13" xfId="6" applyFont="1" applyFill="1" applyBorder="1" applyAlignment="1" applyProtection="1">
      <alignment horizontal="center" vertical="center" wrapText="1"/>
    </xf>
    <xf numFmtId="0" fontId="18" fillId="5" borderId="0" xfId="6" applyFont="1" applyFill="1" applyBorder="1" applyAlignment="1" applyProtection="1">
      <alignment horizontal="center" vertical="center" wrapText="1"/>
    </xf>
    <xf numFmtId="0" fontId="18" fillId="5" borderId="15" xfId="6" applyFont="1" applyFill="1" applyBorder="1" applyAlignment="1" applyProtection="1">
      <alignment horizontal="center" vertical="center" wrapText="1"/>
    </xf>
    <xf numFmtId="0" fontId="18" fillId="5" borderId="16" xfId="6" applyFont="1" applyFill="1" applyBorder="1" applyAlignment="1" applyProtection="1">
      <alignment horizontal="center" vertical="center" wrapText="1"/>
    </xf>
    <xf numFmtId="0" fontId="13" fillId="0" borderId="0" xfId="6" applyAlignment="1" applyProtection="1">
      <alignment horizontal="center"/>
    </xf>
    <xf numFmtId="0" fontId="18" fillId="5" borderId="5" xfId="6" applyFont="1" applyFill="1" applyBorder="1" applyAlignment="1" applyProtection="1">
      <alignment horizontal="center" vertical="center" wrapText="1"/>
    </xf>
    <xf numFmtId="0" fontId="18" fillId="5" borderId="6" xfId="6" applyFont="1" applyFill="1" applyBorder="1" applyAlignment="1" applyProtection="1">
      <alignment horizontal="center" vertical="center" wrapText="1"/>
    </xf>
    <xf numFmtId="0" fontId="13" fillId="0" borderId="8" xfId="6" applyBorder="1" applyAlignment="1" applyProtection="1">
      <alignment horizontal="center"/>
    </xf>
    <xf numFmtId="0" fontId="13" fillId="0" borderId="2" xfId="6" applyBorder="1" applyAlignment="1" applyProtection="1">
      <alignment horizontal="center"/>
    </xf>
    <xf numFmtId="0" fontId="18" fillId="5" borderId="10" xfId="6" applyFont="1" applyFill="1" applyBorder="1" applyAlignment="1" applyProtection="1">
      <alignment horizontal="center" vertical="center" wrapText="1"/>
    </xf>
    <xf numFmtId="0" fontId="18" fillId="5" borderId="11" xfId="6" applyFont="1" applyFill="1" applyBorder="1" applyAlignment="1" applyProtection="1">
      <alignment horizontal="center" vertical="center" wrapText="1"/>
    </xf>
  </cellXfs>
  <cellStyles count="15">
    <cellStyle name="Standard 2" xfId="1"/>
    <cellStyle name="Standard 2 2" xfId="6"/>
    <cellStyle name="Standard 3" xfId="3"/>
    <cellStyle name="Standard 4" xfId="4"/>
    <cellStyle name="Standard 5" xfId="5"/>
    <cellStyle name="Standard 5 2" xfId="13"/>
    <cellStyle name="Standard 5 2 2" xfId="14"/>
    <cellStyle name="Standard 6" xfId="8"/>
    <cellStyle name="Standard 6 2" xfId="10"/>
    <cellStyle name="Standard 6 3" xfId="11"/>
    <cellStyle name="Standard 6 3 2" xfId="12"/>
    <cellStyle name="Standard 7" xfId="9"/>
    <cellStyle name="Währung 2" xfId="2"/>
    <cellStyle name="Währung 2 2" xfId="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10</xdr:row>
      <xdr:rowOff>385763</xdr:rowOff>
    </xdr:from>
    <xdr:to>
      <xdr:col>8</xdr:col>
      <xdr:colOff>123825</xdr:colOff>
      <xdr:row>11</xdr:row>
      <xdr:rowOff>200027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38888" y="2647951"/>
          <a:ext cx="2047875" cy="230982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topLeftCell="A2" zoomScale="80" zoomScaleNormal="80" workbookViewId="0">
      <selection activeCell="D9" sqref="D9"/>
    </sheetView>
  </sheetViews>
  <sheetFormatPr defaultColWidth="11.375" defaultRowHeight="13.5"/>
  <cols>
    <col min="1" max="1" width="12.375" style="11" customWidth="1"/>
    <col min="2" max="2" width="23.625" style="11" customWidth="1"/>
    <col min="3" max="3" width="19.625" style="11" customWidth="1"/>
    <col min="4" max="4" width="22.625" style="11" customWidth="1"/>
    <col min="5" max="5" width="14.875" style="11" customWidth="1"/>
    <col min="6" max="8" width="11.375" style="11"/>
    <col min="9" max="9" width="22" style="11" customWidth="1"/>
    <col min="10" max="16384" width="11.375" style="11"/>
  </cols>
  <sheetData>
    <row r="1" spans="1:21">
      <c r="K1" s="12" t="s">
        <v>83</v>
      </c>
    </row>
    <row r="3" spans="1:21">
      <c r="B3" s="165"/>
      <c r="C3" s="165"/>
    </row>
    <row r="4" spans="1:21">
      <c r="B4" s="165"/>
      <c r="C4" s="165"/>
    </row>
    <row r="5" spans="1:21">
      <c r="B5" s="165"/>
      <c r="C5" s="165"/>
    </row>
    <row r="6" spans="1:21">
      <c r="B6" s="165"/>
      <c r="C6" s="165"/>
    </row>
    <row r="7" spans="1:21" ht="18.95" customHeight="1"/>
    <row r="8" spans="1:21" s="66" customFormat="1" ht="16.350000000000001" customHeight="1" thickBot="1">
      <c r="A8" s="172"/>
      <c r="B8" s="172"/>
      <c r="C8" s="172"/>
      <c r="D8" s="172"/>
      <c r="K8" s="67" t="s">
        <v>83</v>
      </c>
      <c r="L8" s="68" t="s">
        <v>41</v>
      </c>
      <c r="M8" s="66" t="s">
        <v>0</v>
      </c>
    </row>
    <row r="9" spans="1:21" s="66" customFormat="1" ht="38.25" customHeight="1" thickBot="1">
      <c r="A9" s="173" t="s">
        <v>1</v>
      </c>
      <c r="B9" s="174"/>
      <c r="C9" s="174"/>
      <c r="D9" s="69">
        <f>D49</f>
        <v>4.6079999999999997</v>
      </c>
      <c r="E9" s="70" t="s">
        <v>2</v>
      </c>
      <c r="F9" s="71"/>
      <c r="U9" s="66" t="s">
        <v>3</v>
      </c>
    </row>
    <row r="10" spans="1:21" s="66" customFormat="1" ht="17.100000000000001" customHeight="1" thickTop="1" thickBot="1">
      <c r="A10" s="175"/>
      <c r="B10" s="176"/>
      <c r="C10" s="176"/>
      <c r="D10" s="72"/>
      <c r="U10" s="66" t="s">
        <v>4</v>
      </c>
    </row>
    <row r="11" spans="1:21" s="66" customFormat="1" ht="33" customHeight="1" thickTop="1" thickBot="1">
      <c r="A11" s="177" t="s">
        <v>5</v>
      </c>
      <c r="B11" s="178"/>
      <c r="C11" s="178"/>
      <c r="D11" s="73">
        <f>D51</f>
        <v>975</v>
      </c>
      <c r="E11" s="66" t="s">
        <v>6</v>
      </c>
      <c r="U11" s="66" t="s">
        <v>7</v>
      </c>
    </row>
    <row r="12" spans="1:21" s="66" customFormat="1" ht="15" thickTop="1" thickBot="1">
      <c r="A12" s="74"/>
      <c r="B12" s="75"/>
      <c r="C12" s="75"/>
      <c r="D12" s="76">
        <f>D11/1000</f>
        <v>0.97499999999999998</v>
      </c>
    </row>
    <row r="13" spans="1:21" s="66" customFormat="1" ht="14.25" thickBot="1">
      <c r="A13" s="177" t="s">
        <v>8</v>
      </c>
      <c r="B13" s="178"/>
      <c r="C13" s="178"/>
      <c r="D13" s="73" t="s">
        <v>4</v>
      </c>
      <c r="E13" s="66" t="s">
        <v>9</v>
      </c>
    </row>
    <row r="14" spans="1:21" s="66" customFormat="1" ht="27" customHeight="1" thickTop="1" thickBot="1">
      <c r="A14" s="170" t="s">
        <v>10</v>
      </c>
      <c r="B14" s="171"/>
      <c r="C14" s="171"/>
      <c r="D14" s="77">
        <f>IF(IF(G49=U10,IF(D$12&lt;$D$9,$D$9,$D$12),IF(D$12&lt;$D$9,$D$9,$D$12)*1.5)&lt;1,1,IF(G49=U10,IF(D$12&lt;$D$9,$D$9,$D$12),IF(D$12&lt;$D$9,$D$9,$D$12)*1.5))</f>
        <v>4.6079999999999997</v>
      </c>
    </row>
    <row r="15" spans="1:21" s="66" customFormat="1" ht="27" customHeight="1" thickBot="1"/>
    <row r="16" spans="1:21" s="66" customFormat="1" ht="27" customHeight="1" thickBot="1">
      <c r="A16" s="166" t="s">
        <v>85</v>
      </c>
      <c r="B16" s="167"/>
      <c r="C16" s="167"/>
      <c r="D16" s="78">
        <f>IF($D$14&lt;1,(IF((IF($D$14&lt;1,1,0)*IF($D$14&lt;1,120,0)*$D$14)&lt;120,120,(IF($D$14&lt;1,120,0)*$D$14))),0)</f>
        <v>0</v>
      </c>
    </row>
    <row r="17" spans="1:6" s="66" customFormat="1" ht="16.5" customHeight="1" thickTop="1" thickBot="1">
      <c r="A17" s="168"/>
      <c r="B17" s="169"/>
      <c r="C17" s="169"/>
      <c r="D17" s="79">
        <f>IF($D$14&gt;=1,1,0)*IF($D$14&lt;5,120,0)*$D$14</f>
        <v>552.95999999999992</v>
      </c>
    </row>
    <row r="18" spans="1:6" s="66" customFormat="1" ht="38.25" customHeight="1" thickTop="1" thickBot="1">
      <c r="A18" s="168"/>
      <c r="B18" s="169"/>
      <c r="C18" s="169"/>
      <c r="D18" s="79">
        <f>IF($D$14&gt;=5,1,0)*IF($D$14&lt;10,120,0)*$D$14</f>
        <v>0</v>
      </c>
    </row>
    <row r="19" spans="1:6" s="66" customFormat="1" ht="16.5" customHeight="1" thickTop="1" thickBot="1">
      <c r="A19" s="168"/>
      <c r="B19" s="169"/>
      <c r="C19" s="169"/>
      <c r="D19" s="79">
        <f>IF($D$14&gt;=10,1,0)*IF($D$14&lt;15,120,0)*$D$14</f>
        <v>0</v>
      </c>
    </row>
    <row r="20" spans="1:6" s="66" customFormat="1" ht="27" customHeight="1" thickTop="1" thickBot="1">
      <c r="A20" s="168"/>
      <c r="B20" s="169"/>
      <c r="C20" s="169"/>
      <c r="D20" s="79">
        <f>IF($D$14&gt;=15,1,0)*IF($D$14&lt;=60,120,0)*$D$14</f>
        <v>0</v>
      </c>
    </row>
    <row r="21" spans="1:6" s="66" customFormat="1" ht="39.75" customHeight="1" thickTop="1">
      <c r="A21" s="80"/>
      <c r="B21" s="81"/>
      <c r="C21" s="81"/>
      <c r="D21" s="82"/>
    </row>
    <row r="22" spans="1:6" s="66" customFormat="1">
      <c r="A22" s="80"/>
      <c r="B22" s="81"/>
      <c r="C22" s="81"/>
      <c r="D22" s="82"/>
    </row>
    <row r="23" spans="1:6" s="66" customFormat="1" ht="39.75" customHeight="1" thickBot="1">
      <c r="A23" s="162" t="s">
        <v>86</v>
      </c>
      <c r="B23" s="163"/>
      <c r="C23" s="164"/>
      <c r="D23" s="79">
        <v>2.5</v>
      </c>
    </row>
    <row r="24" spans="1:6" s="66" customFormat="1" ht="27" customHeight="1" thickTop="1" thickBot="1">
      <c r="A24" s="152" t="s">
        <v>87</v>
      </c>
      <c r="B24" s="153"/>
      <c r="C24" s="154"/>
      <c r="D24" s="79">
        <f>(31.5*(D51/1000))</f>
        <v>30.712499999999999</v>
      </c>
    </row>
    <row r="25" spans="1:6" s="66" customFormat="1" ht="39.75" customHeight="1" thickTop="1" thickBot="1">
      <c r="A25" s="152" t="s">
        <v>12</v>
      </c>
      <c r="B25" s="153"/>
      <c r="C25" s="154"/>
      <c r="D25" s="79">
        <v>0</v>
      </c>
    </row>
    <row r="26" spans="1:6" s="66" customFormat="1" ht="39.75" customHeight="1" thickTop="1" thickBot="1">
      <c r="A26" s="152" t="s">
        <v>225</v>
      </c>
      <c r="B26" s="153"/>
      <c r="C26" s="154"/>
      <c r="D26" s="79">
        <f>12*D53</f>
        <v>55.295999999999992</v>
      </c>
    </row>
    <row r="27" spans="1:6" s="66" customFormat="1" ht="15" thickTop="1" thickBot="1">
      <c r="A27" s="152" t="s">
        <v>11</v>
      </c>
      <c r="B27" s="153"/>
      <c r="C27" s="154"/>
      <c r="D27" s="79">
        <f>E27*B69</f>
        <v>229.99999999999997</v>
      </c>
      <c r="E27" s="83">
        <f>$D$45</f>
        <v>200</v>
      </c>
      <c r="F27" s="84" t="s">
        <v>14</v>
      </c>
    </row>
    <row r="28" spans="1:6" s="66" customFormat="1" ht="39.75" customHeight="1" thickTop="1" thickBot="1">
      <c r="A28" s="152" t="s">
        <v>88</v>
      </c>
      <c r="B28" s="153"/>
      <c r="C28" s="154"/>
      <c r="D28" s="79">
        <v>3</v>
      </c>
    </row>
    <row r="29" spans="1:6" s="66" customFormat="1" ht="16.5" customHeight="1" thickTop="1" thickBot="1">
      <c r="A29" s="152" t="s">
        <v>13</v>
      </c>
      <c r="B29" s="153"/>
      <c r="C29" s="154"/>
      <c r="D29" s="79">
        <v>0</v>
      </c>
    </row>
    <row r="30" spans="1:6" s="66" customFormat="1" ht="27" customHeight="1" thickTop="1" thickBot="1">
      <c r="A30" s="152" t="s">
        <v>15</v>
      </c>
      <c r="B30" s="153"/>
      <c r="C30" s="154"/>
      <c r="D30" s="79">
        <v>0</v>
      </c>
    </row>
    <row r="31" spans="1:6" s="66" customFormat="1" ht="16.5" customHeight="1" thickTop="1">
      <c r="A31" s="85"/>
      <c r="B31" s="86"/>
      <c r="C31" s="86"/>
      <c r="D31" s="87"/>
    </row>
    <row r="32" spans="1:6" s="66" customFormat="1" ht="16.5" customHeight="1">
      <c r="A32" s="88"/>
      <c r="B32" s="89"/>
      <c r="C32" s="89"/>
      <c r="D32" s="90"/>
    </row>
    <row r="33" spans="1:10" s="66" customFormat="1">
      <c r="A33" s="88"/>
      <c r="B33" s="89"/>
      <c r="C33" s="89"/>
      <c r="D33" s="90"/>
    </row>
    <row r="34" spans="1:10" s="66" customFormat="1" ht="16.5" customHeight="1">
      <c r="A34" s="88"/>
      <c r="B34" s="89"/>
      <c r="C34" s="89"/>
      <c r="D34" s="90"/>
    </row>
    <row r="35" spans="1:10" s="66" customFormat="1" ht="16.5" customHeight="1" thickBot="1">
      <c r="A35" s="162"/>
      <c r="B35" s="163"/>
      <c r="C35" s="164"/>
      <c r="D35" s="79"/>
    </row>
    <row r="36" spans="1:10" s="66" customFormat="1" ht="16.5" customHeight="1" thickTop="1" thickBot="1">
      <c r="A36" s="152" t="s">
        <v>18</v>
      </c>
      <c r="B36" s="153"/>
      <c r="C36" s="154"/>
      <c r="D36" s="79">
        <f>300/B70</f>
        <v>46.153846153846153</v>
      </c>
    </row>
    <row r="37" spans="1:10" s="66" customFormat="1" ht="16.5" customHeight="1" thickTop="1" thickBot="1">
      <c r="A37" s="152" t="s">
        <v>16</v>
      </c>
      <c r="B37" s="153"/>
      <c r="C37" s="154"/>
      <c r="D37" s="79">
        <v>0</v>
      </c>
    </row>
    <row r="38" spans="1:10" s="66" customFormat="1" ht="16.5" customHeight="1" thickTop="1" thickBot="1">
      <c r="A38" s="152"/>
      <c r="B38" s="153"/>
      <c r="C38" s="154"/>
      <c r="D38" s="79">
        <v>0</v>
      </c>
    </row>
    <row r="39" spans="1:10" s="66" customFormat="1" ht="16.5" customHeight="1" thickTop="1" thickBot="1">
      <c r="A39" s="152" t="s">
        <v>20</v>
      </c>
      <c r="B39" s="153"/>
      <c r="C39" s="154"/>
      <c r="D39" s="79">
        <v>0</v>
      </c>
    </row>
    <row r="40" spans="1:10" s="66" customFormat="1" ht="16.5" customHeight="1" thickTop="1" thickBot="1">
      <c r="A40" s="152" t="s">
        <v>17</v>
      </c>
      <c r="B40" s="153"/>
      <c r="C40" s="154"/>
      <c r="D40" s="79">
        <f>0*B69</f>
        <v>0</v>
      </c>
    </row>
    <row r="41" spans="1:10" s="66" customFormat="1" ht="16.5" customHeight="1" thickTop="1" thickBot="1">
      <c r="A41" s="152" t="s">
        <v>19</v>
      </c>
      <c r="B41" s="153"/>
      <c r="C41" s="154"/>
      <c r="D41" s="79">
        <v>0</v>
      </c>
    </row>
    <row r="42" spans="1:10" s="66" customFormat="1" ht="16.5" customHeight="1" thickTop="1" thickBot="1">
      <c r="A42" s="152" t="s">
        <v>21</v>
      </c>
      <c r="B42" s="153"/>
      <c r="C42" s="154"/>
      <c r="D42" s="79">
        <v>0</v>
      </c>
    </row>
    <row r="43" spans="1:10" s="66" customFormat="1" ht="16.5" customHeight="1" thickTop="1" thickBot="1">
      <c r="A43" s="157" t="s">
        <v>22</v>
      </c>
      <c r="B43" s="158"/>
      <c r="C43" s="159"/>
      <c r="D43" s="91">
        <f>E43/B70</f>
        <v>153.84615384615384</v>
      </c>
      <c r="E43" s="92">
        <f>$J$45</f>
        <v>1000</v>
      </c>
      <c r="F43" s="66" t="s">
        <v>23</v>
      </c>
    </row>
    <row r="44" spans="1:10" ht="16.5" customHeight="1" thickBot="1"/>
    <row r="45" spans="1:10" ht="16.5" customHeight="1" thickBot="1">
      <c r="A45" s="160" t="s">
        <v>91</v>
      </c>
      <c r="B45" s="161"/>
      <c r="C45" s="161"/>
      <c r="D45" s="13">
        <v>200</v>
      </c>
      <c r="E45" s="155" t="s">
        <v>92</v>
      </c>
      <c r="F45" s="156"/>
      <c r="G45" s="156"/>
      <c r="H45" s="156"/>
      <c r="I45" s="156"/>
      <c r="J45" s="14">
        <v>1000</v>
      </c>
    </row>
    <row r="46" spans="1:10" ht="16.5" customHeight="1" thickTop="1">
      <c r="A46" s="15"/>
      <c r="B46" s="15"/>
      <c r="C46" s="15"/>
      <c r="D46" s="15"/>
      <c r="E46" s="15"/>
      <c r="F46" s="15"/>
      <c r="G46" s="15"/>
      <c r="H46" s="15"/>
      <c r="I46" s="15"/>
      <c r="J46" s="15"/>
    </row>
    <row r="47" spans="1:10" ht="25.5" customHeight="1">
      <c r="A47" s="16" t="str">
        <f>IF(E27=0,L8,M8)</f>
        <v>FOT</v>
      </c>
      <c r="B47" s="17" t="s">
        <v>226</v>
      </c>
      <c r="C47" s="17" t="str">
        <f>IF(E43=0,L8,M8)</f>
        <v>FOT</v>
      </c>
      <c r="D47" s="17" t="s">
        <v>227</v>
      </c>
      <c r="E47" s="18"/>
      <c r="F47" s="18"/>
      <c r="G47" s="18"/>
      <c r="H47" s="18"/>
      <c r="I47" s="19"/>
    </row>
    <row r="48" spans="1:10" ht="25.5" customHeight="1">
      <c r="A48" s="20"/>
      <c r="B48" s="21"/>
      <c r="C48" s="21"/>
      <c r="D48" s="21"/>
      <c r="E48" s="21"/>
      <c r="F48" s="22" t="s">
        <v>25</v>
      </c>
      <c r="G48" s="21"/>
      <c r="H48" s="21"/>
      <c r="I48" s="23"/>
    </row>
    <row r="49" spans="1:9" ht="25.5" customHeight="1">
      <c r="A49" s="136" t="s">
        <v>26</v>
      </c>
      <c r="B49" s="137"/>
      <c r="C49" s="137"/>
      <c r="D49" s="124">
        <v>4.6079999999999997</v>
      </c>
      <c r="E49" s="25"/>
      <c r="F49" s="26" t="s">
        <v>8</v>
      </c>
      <c r="G49" s="24" t="s">
        <v>4</v>
      </c>
      <c r="H49" s="25"/>
      <c r="I49" s="27"/>
    </row>
    <row r="50" spans="1:9" ht="9" customHeight="1">
      <c r="A50" s="20"/>
      <c r="B50" s="21"/>
      <c r="C50" s="21"/>
      <c r="D50" s="21"/>
      <c r="E50" s="21"/>
      <c r="F50" s="21"/>
      <c r="G50" s="21"/>
      <c r="H50" s="21"/>
      <c r="I50" s="23"/>
    </row>
    <row r="51" spans="1:9" ht="25.5" customHeight="1">
      <c r="A51" s="136" t="s">
        <v>27</v>
      </c>
      <c r="B51" s="137"/>
      <c r="C51" s="137"/>
      <c r="D51" s="24">
        <v>975</v>
      </c>
      <c r="E51" s="25"/>
      <c r="F51" s="25"/>
      <c r="G51" s="25"/>
      <c r="H51" s="25"/>
      <c r="I51" s="27"/>
    </row>
    <row r="52" spans="1:9" ht="9" customHeight="1">
      <c r="A52" s="20"/>
      <c r="B52" s="21"/>
      <c r="C52" s="21"/>
      <c r="D52" s="21"/>
      <c r="E52" s="21"/>
      <c r="F52" s="21"/>
      <c r="G52" s="21"/>
      <c r="H52" s="21"/>
      <c r="I52" s="23"/>
    </row>
    <row r="53" spans="1:9" ht="25.5" customHeight="1">
      <c r="A53" s="136" t="s">
        <v>28</v>
      </c>
      <c r="B53" s="137"/>
      <c r="C53" s="137"/>
      <c r="D53" s="24">
        <f>D14</f>
        <v>4.6079999999999997</v>
      </c>
      <c r="E53" s="25"/>
      <c r="F53" s="25"/>
      <c r="G53" s="25"/>
      <c r="H53" s="25"/>
      <c r="I53" s="27"/>
    </row>
    <row r="54" spans="1:9" ht="9" customHeight="1">
      <c r="A54" s="140"/>
      <c r="B54" s="141"/>
      <c r="C54" s="141"/>
      <c r="D54" s="142"/>
      <c r="E54" s="25"/>
      <c r="F54" s="25"/>
      <c r="G54" s="25"/>
      <c r="H54" s="25"/>
      <c r="I54" s="27"/>
    </row>
    <row r="55" spans="1:9" ht="65.25" customHeight="1">
      <c r="A55" s="145" t="s">
        <v>29</v>
      </c>
      <c r="B55" s="146"/>
      <c r="C55" s="146"/>
      <c r="D55" s="28">
        <f>SUM(D16:D43)</f>
        <v>1074.4684999999999</v>
      </c>
      <c r="E55" s="25"/>
      <c r="F55" s="25"/>
      <c r="G55" s="25"/>
      <c r="H55" s="25"/>
      <c r="I55" s="27"/>
    </row>
    <row r="56" spans="1:9" ht="15.75" customHeight="1">
      <c r="A56" s="29"/>
      <c r="B56" s="30"/>
      <c r="C56" s="30"/>
      <c r="D56" s="30"/>
      <c r="E56" s="25"/>
      <c r="F56" s="25"/>
      <c r="G56" s="25"/>
      <c r="H56" s="25"/>
      <c r="I56" s="27"/>
    </row>
    <row r="57" spans="1:9" ht="17.25" customHeight="1">
      <c r="A57" s="32" t="s">
        <v>120</v>
      </c>
      <c r="B57" s="25"/>
      <c r="C57" s="25"/>
      <c r="D57" s="25"/>
      <c r="E57" s="25"/>
      <c r="F57" s="25"/>
      <c r="G57" s="25"/>
      <c r="H57" s="25"/>
      <c r="I57" s="27"/>
    </row>
    <row r="58" spans="1:9" ht="17.25" customHeight="1">
      <c r="A58" s="31"/>
      <c r="B58" s="25"/>
      <c r="C58" s="25"/>
      <c r="D58" s="25"/>
      <c r="E58" s="25"/>
      <c r="F58" s="25"/>
      <c r="G58" s="25"/>
      <c r="H58" s="25"/>
      <c r="I58" s="27"/>
    </row>
    <row r="59" spans="1:9">
      <c r="A59" s="32" t="s">
        <v>30</v>
      </c>
      <c r="B59" s="25"/>
      <c r="C59" s="25"/>
      <c r="D59" s="25"/>
      <c r="E59" s="25"/>
      <c r="F59" s="25"/>
      <c r="G59" s="25"/>
      <c r="H59" s="25"/>
      <c r="I59" s="27"/>
    </row>
    <row r="60" spans="1:9">
      <c r="A60" s="33" t="s">
        <v>89</v>
      </c>
      <c r="B60" s="25"/>
      <c r="C60" s="25"/>
      <c r="D60" s="25"/>
      <c r="E60" s="25"/>
      <c r="F60" s="25"/>
      <c r="G60" s="25"/>
      <c r="H60" s="25"/>
      <c r="I60" s="27"/>
    </row>
    <row r="61" spans="1:9">
      <c r="A61" s="31" t="str">
        <f>IF(E27=0,K1,A27)</f>
        <v>Pick - up</v>
      </c>
      <c r="B61" s="25" t="str">
        <f>IF(E43=0,K1,A43)</f>
        <v>Door Delivery</v>
      </c>
      <c r="C61" s="25"/>
      <c r="D61" s="25"/>
      <c r="E61" s="25"/>
      <c r="F61" s="25"/>
      <c r="G61" s="25"/>
      <c r="H61" s="25"/>
      <c r="I61" s="27"/>
    </row>
    <row r="62" spans="1:9">
      <c r="A62" s="32" t="s">
        <v>31</v>
      </c>
      <c r="B62" s="34" t="s">
        <v>84</v>
      </c>
      <c r="C62" s="25"/>
      <c r="D62" s="25"/>
      <c r="E62" s="25"/>
      <c r="F62" s="25"/>
      <c r="G62" s="25"/>
      <c r="H62" s="25"/>
      <c r="I62" s="27"/>
    </row>
    <row r="63" spans="1:9">
      <c r="A63" s="31"/>
      <c r="B63" s="35" t="str">
        <f>IF(E43=0,A43,K1)</f>
        <v xml:space="preserve"> </v>
      </c>
      <c r="C63" s="25"/>
      <c r="D63" s="25"/>
      <c r="E63" s="25"/>
      <c r="F63" s="25"/>
      <c r="G63" s="25"/>
      <c r="H63" s="25"/>
      <c r="I63" s="27"/>
    </row>
    <row r="64" spans="1:9" ht="14.25" thickBot="1">
      <c r="A64" s="36"/>
      <c r="B64" s="36" t="str">
        <f>IF(E27=0,A27,K1)</f>
        <v xml:space="preserve"> </v>
      </c>
      <c r="C64" s="37"/>
      <c r="D64" s="38"/>
      <c r="E64" s="38"/>
      <c r="F64" s="38"/>
      <c r="G64" s="38"/>
      <c r="H64" s="38"/>
      <c r="I64" s="39"/>
    </row>
    <row r="65" spans="1:9" ht="14.25" thickBot="1">
      <c r="A65" s="25" t="s">
        <v>223</v>
      </c>
      <c r="B65" s="120"/>
      <c r="C65" s="121"/>
      <c r="D65" s="122"/>
      <c r="E65" s="122"/>
      <c r="F65" s="122"/>
      <c r="G65" s="122"/>
      <c r="H65" s="122"/>
      <c r="I65" s="123"/>
    </row>
    <row r="66" spans="1:9" ht="14.25" thickBot="1">
      <c r="A66" s="25" t="s">
        <v>224</v>
      </c>
      <c r="B66" s="41"/>
      <c r="C66" s="41"/>
      <c r="D66" s="41"/>
      <c r="E66" s="41"/>
      <c r="F66" s="41"/>
      <c r="G66" s="41"/>
      <c r="H66" s="41"/>
      <c r="I66" s="42"/>
    </row>
    <row r="67" spans="1:9" ht="14.25" thickBot="1">
      <c r="A67" s="43" t="s">
        <v>24</v>
      </c>
      <c r="B67" s="41"/>
      <c r="C67" s="41"/>
      <c r="D67" s="41"/>
      <c r="E67" s="41"/>
      <c r="F67" s="41"/>
      <c r="G67" s="41"/>
      <c r="H67" s="41"/>
      <c r="I67" s="42"/>
    </row>
    <row r="68" spans="1:9" ht="14.25" thickBot="1">
      <c r="A68" s="44" t="s">
        <v>32</v>
      </c>
      <c r="B68" s="41"/>
      <c r="C68" s="41"/>
      <c r="D68" s="41"/>
      <c r="E68" s="41"/>
      <c r="F68" s="41"/>
      <c r="G68" s="41"/>
      <c r="H68" s="41"/>
      <c r="I68" s="42"/>
    </row>
    <row r="69" spans="1:9" ht="14.25" thickBot="1">
      <c r="A69" s="40" t="s">
        <v>33</v>
      </c>
      <c r="B69" s="45">
        <v>1.1499999999999999</v>
      </c>
      <c r="C69" s="41"/>
      <c r="D69" s="41"/>
      <c r="E69" s="41"/>
      <c r="F69" s="41"/>
      <c r="G69" s="41"/>
      <c r="H69" s="41"/>
      <c r="I69" s="42"/>
    </row>
    <row r="70" spans="1:9" ht="14.25" thickBot="1">
      <c r="A70" s="40" t="s">
        <v>34</v>
      </c>
      <c r="B70" s="46">
        <v>6.5</v>
      </c>
      <c r="C70" s="47"/>
      <c r="D70" s="47"/>
      <c r="E70" s="47"/>
      <c r="F70" s="47"/>
      <c r="G70" s="47"/>
      <c r="H70" s="47"/>
      <c r="I70" s="48"/>
    </row>
    <row r="71" spans="1:9" ht="14.25" thickBot="1">
      <c r="A71" s="135" t="s">
        <v>228</v>
      </c>
      <c r="B71" s="49"/>
      <c r="C71" s="49"/>
      <c r="D71" s="49"/>
      <c r="E71" s="49"/>
      <c r="F71" s="49"/>
      <c r="G71" s="49"/>
      <c r="H71" s="49"/>
      <c r="I71" s="50"/>
    </row>
    <row r="72" spans="1:9">
      <c r="A72" s="147" t="s">
        <v>35</v>
      </c>
      <c r="B72" s="148"/>
      <c r="C72" s="148"/>
      <c r="D72" s="148"/>
      <c r="E72" s="148"/>
      <c r="F72" s="148"/>
      <c r="G72" s="148"/>
      <c r="H72" s="148"/>
      <c r="I72" s="149"/>
    </row>
    <row r="73" spans="1:9">
      <c r="A73" s="51"/>
      <c r="B73" s="52"/>
      <c r="C73" s="53"/>
      <c r="D73" s="54" t="s">
        <v>90</v>
      </c>
      <c r="E73" s="55">
        <f>SUM(D16:D20)</f>
        <v>552.95999999999992</v>
      </c>
      <c r="F73" s="150"/>
      <c r="G73" s="150"/>
      <c r="H73" s="150"/>
      <c r="I73" s="151"/>
    </row>
    <row r="74" spans="1:9">
      <c r="A74" s="51"/>
      <c r="B74" s="52"/>
      <c r="C74" s="53"/>
      <c r="D74" s="54" t="s">
        <v>39</v>
      </c>
      <c r="E74" s="55">
        <f>SUM(D23+D24+D26+D28)</f>
        <v>91.508499999999998</v>
      </c>
      <c r="F74" s="150"/>
      <c r="G74" s="150"/>
      <c r="H74" s="150"/>
      <c r="I74" s="151"/>
    </row>
    <row r="75" spans="1:9">
      <c r="A75" s="51"/>
      <c r="B75" s="52"/>
      <c r="C75" s="53"/>
      <c r="D75" s="56" t="s">
        <v>37</v>
      </c>
      <c r="E75" s="55">
        <f>SUM(D27)</f>
        <v>229.99999999999997</v>
      </c>
      <c r="F75" s="150"/>
      <c r="G75" s="150"/>
      <c r="H75" s="150"/>
      <c r="I75" s="151"/>
    </row>
    <row r="76" spans="1:9">
      <c r="A76" s="51"/>
      <c r="B76" s="52"/>
      <c r="C76" s="53"/>
      <c r="D76" s="56" t="s">
        <v>38</v>
      </c>
      <c r="E76" s="55">
        <f>D43</f>
        <v>153.84615384615384</v>
      </c>
      <c r="F76" s="150"/>
      <c r="G76" s="150"/>
      <c r="H76" s="150"/>
      <c r="I76" s="151"/>
    </row>
    <row r="77" spans="1:9" ht="14.25" thickBot="1">
      <c r="A77" s="57"/>
      <c r="B77" s="58"/>
      <c r="C77" s="59"/>
      <c r="D77" s="60" t="s">
        <v>36</v>
      </c>
      <c r="E77" s="94" t="s">
        <v>121</v>
      </c>
      <c r="F77" s="138"/>
      <c r="G77" s="138"/>
      <c r="H77" s="138"/>
      <c r="I77" s="139"/>
    </row>
    <row r="78" spans="1:9">
      <c r="A78" s="61"/>
      <c r="B78" s="62"/>
      <c r="C78" s="63"/>
      <c r="D78" s="64" t="s">
        <v>40</v>
      </c>
      <c r="E78" s="65">
        <f>D42+D41+D39+D37+D36+D30+D29+D25</f>
        <v>46.153846153846153</v>
      </c>
      <c r="F78" s="143"/>
      <c r="G78" s="143"/>
      <c r="H78" s="143"/>
      <c r="I78" s="144"/>
    </row>
  </sheetData>
  <mergeCells count="39">
    <mergeCell ref="B3:C6"/>
    <mergeCell ref="A27:C27"/>
    <mergeCell ref="A28:C28"/>
    <mergeCell ref="A16:C20"/>
    <mergeCell ref="A23:C23"/>
    <mergeCell ref="A24:C24"/>
    <mergeCell ref="A25:C25"/>
    <mergeCell ref="A26:C26"/>
    <mergeCell ref="A14:C14"/>
    <mergeCell ref="A8:D8"/>
    <mergeCell ref="A9:C9"/>
    <mergeCell ref="A10:C10"/>
    <mergeCell ref="A11:C11"/>
    <mergeCell ref="A13:C13"/>
    <mergeCell ref="A29:C29"/>
    <mergeCell ref="A30:C30"/>
    <mergeCell ref="A35:C35"/>
    <mergeCell ref="A36:C36"/>
    <mergeCell ref="A40:C40"/>
    <mergeCell ref="A38:C38"/>
    <mergeCell ref="A39:C39"/>
    <mergeCell ref="A37:C37"/>
    <mergeCell ref="A41:C41"/>
    <mergeCell ref="A42:C42"/>
    <mergeCell ref="E45:I45"/>
    <mergeCell ref="A49:C49"/>
    <mergeCell ref="A43:C43"/>
    <mergeCell ref="A45:C45"/>
    <mergeCell ref="A51:C51"/>
    <mergeCell ref="A53:C53"/>
    <mergeCell ref="F77:I77"/>
    <mergeCell ref="A54:D54"/>
    <mergeCell ref="F78:I78"/>
    <mergeCell ref="A55:C55"/>
    <mergeCell ref="A72:I72"/>
    <mergeCell ref="F73:I73"/>
    <mergeCell ref="F74:I74"/>
    <mergeCell ref="F75:I75"/>
    <mergeCell ref="F76:I76"/>
  </mergeCells>
  <phoneticPr fontId="30" type="noConversion"/>
  <dataValidations count="1">
    <dataValidation type="list" allowBlank="1" showInputMessage="1" showErrorMessage="1" sqref="D13 G49">
      <formula1>Chargeable</formula1>
    </dataValidation>
  </dataValidations>
  <pageMargins left="0.70866141732283472" right="0.70866141732283472" top="0.78740157480314965" bottom="0.78740157480314965" header="0.31496062992125984" footer="0.31496062992125984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abSelected="1" zoomScaleNormal="100" workbookViewId="0">
      <selection activeCell="I21" sqref="I21"/>
    </sheetView>
  </sheetViews>
  <sheetFormatPr defaultColWidth="10.625" defaultRowHeight="13.5"/>
  <cols>
    <col min="1" max="1" width="14.5" style="95" customWidth="1"/>
    <col min="2" max="2" width="8.625" style="95" customWidth="1"/>
    <col min="3" max="3" width="5.625" style="95" customWidth="1"/>
    <col min="4" max="4" width="8.375" style="95" customWidth="1"/>
    <col min="5" max="5" width="7" style="95" customWidth="1"/>
    <col min="6" max="32" width="5.375" style="95" customWidth="1"/>
    <col min="33" max="33" width="8.125" style="95" customWidth="1"/>
    <col min="34" max="34" width="5.375" style="134" customWidth="1"/>
    <col min="35" max="40" width="5.375" style="95" customWidth="1"/>
    <col min="41" max="52" width="5.625" style="95" customWidth="1"/>
    <col min="53" max="16384" width="10.625" style="95"/>
  </cols>
  <sheetData>
    <row r="1" spans="1:52" ht="14.25" thickBot="1">
      <c r="D1" s="96" t="s">
        <v>2</v>
      </c>
      <c r="E1" s="97">
        <v>1</v>
      </c>
      <c r="F1" s="97">
        <v>1</v>
      </c>
      <c r="G1" s="97">
        <v>1</v>
      </c>
      <c r="H1" s="97">
        <v>1</v>
      </c>
      <c r="I1" s="97">
        <v>1</v>
      </c>
      <c r="J1" s="97">
        <v>1</v>
      </c>
      <c r="K1" s="97">
        <v>1</v>
      </c>
      <c r="L1" s="97">
        <v>1</v>
      </c>
      <c r="M1" s="97">
        <v>1</v>
      </c>
      <c r="N1" s="97">
        <v>1</v>
      </c>
      <c r="O1" s="97">
        <v>1</v>
      </c>
      <c r="P1" s="97">
        <v>2</v>
      </c>
      <c r="Q1" s="97">
        <v>2</v>
      </c>
      <c r="R1" s="97">
        <v>2</v>
      </c>
      <c r="S1" s="97">
        <v>2</v>
      </c>
      <c r="T1" s="97">
        <v>2</v>
      </c>
      <c r="U1" s="97">
        <v>2</v>
      </c>
      <c r="V1" s="97">
        <v>2</v>
      </c>
      <c r="W1" s="97">
        <v>3</v>
      </c>
      <c r="X1" s="97">
        <v>3</v>
      </c>
      <c r="Y1" s="97">
        <v>3</v>
      </c>
      <c r="Z1" s="97">
        <v>3</v>
      </c>
      <c r="AA1" s="97">
        <v>4</v>
      </c>
      <c r="AB1" s="97">
        <v>4</v>
      </c>
      <c r="AC1" s="97">
        <v>4</v>
      </c>
      <c r="AD1" s="97">
        <v>4</v>
      </c>
      <c r="AE1" s="97">
        <v>5</v>
      </c>
      <c r="AF1" s="97">
        <v>5</v>
      </c>
      <c r="AG1" s="97">
        <v>5</v>
      </c>
      <c r="AH1" s="130">
        <v>5</v>
      </c>
      <c r="AI1" s="97">
        <v>6</v>
      </c>
      <c r="AJ1" s="97">
        <v>6</v>
      </c>
      <c r="AK1" s="97">
        <v>7</v>
      </c>
      <c r="AL1" s="97">
        <v>7</v>
      </c>
      <c r="AM1" s="97">
        <v>8</v>
      </c>
      <c r="AN1" s="97">
        <v>8</v>
      </c>
      <c r="AO1" s="97">
        <v>9</v>
      </c>
      <c r="AP1" s="97">
        <v>9</v>
      </c>
      <c r="AQ1" s="97">
        <v>10</v>
      </c>
      <c r="AR1" s="97">
        <v>10</v>
      </c>
      <c r="AS1" s="97">
        <v>13</v>
      </c>
      <c r="AT1" s="97">
        <v>15</v>
      </c>
      <c r="AU1" s="97">
        <v>18</v>
      </c>
      <c r="AV1" s="97">
        <v>20</v>
      </c>
      <c r="AW1" s="97">
        <v>22</v>
      </c>
      <c r="AX1" s="97">
        <v>25</v>
      </c>
      <c r="AY1" s="97">
        <v>30</v>
      </c>
      <c r="AZ1" s="97">
        <v>35</v>
      </c>
    </row>
    <row r="2" spans="1:52" ht="14.25" thickBot="1">
      <c r="A2" s="98" t="s">
        <v>42</v>
      </c>
      <c r="B2" s="99" t="s">
        <v>43</v>
      </c>
      <c r="C2" s="100" t="s">
        <v>44</v>
      </c>
      <c r="D2" s="101" t="s">
        <v>45</v>
      </c>
      <c r="E2" s="102">
        <v>40</v>
      </c>
      <c r="F2" s="102">
        <v>50</v>
      </c>
      <c r="G2" s="102">
        <v>60</v>
      </c>
      <c r="H2" s="102">
        <v>70</v>
      </c>
      <c r="I2" s="102">
        <v>80</v>
      </c>
      <c r="J2" s="102">
        <v>100</v>
      </c>
      <c r="K2" s="102">
        <v>120</v>
      </c>
      <c r="L2" s="102">
        <v>140</v>
      </c>
      <c r="M2" s="102">
        <v>160</v>
      </c>
      <c r="N2" s="102">
        <v>180</v>
      </c>
      <c r="O2" s="102">
        <v>200</v>
      </c>
      <c r="P2" s="102">
        <v>220</v>
      </c>
      <c r="Q2" s="102">
        <v>240</v>
      </c>
      <c r="R2" s="102">
        <v>260</v>
      </c>
      <c r="S2" s="102">
        <v>280</v>
      </c>
      <c r="T2" s="102">
        <v>300</v>
      </c>
      <c r="U2" s="102">
        <v>350</v>
      </c>
      <c r="V2" s="102">
        <v>400</v>
      </c>
      <c r="W2" s="102">
        <v>450</v>
      </c>
      <c r="X2" s="102">
        <v>500</v>
      </c>
      <c r="Y2" s="102">
        <v>550</v>
      </c>
      <c r="Z2" s="102">
        <v>600</v>
      </c>
      <c r="AA2" s="102">
        <v>650</v>
      </c>
      <c r="AB2" s="102">
        <v>700</v>
      </c>
      <c r="AC2" s="102">
        <v>750</v>
      </c>
      <c r="AD2" s="102">
        <v>800</v>
      </c>
      <c r="AE2" s="102">
        <v>850</v>
      </c>
      <c r="AF2" s="102">
        <v>900</v>
      </c>
      <c r="AG2" s="102">
        <v>950</v>
      </c>
      <c r="AH2" s="131">
        <v>1000</v>
      </c>
      <c r="AI2" s="102">
        <v>1100</v>
      </c>
      <c r="AJ2" s="102">
        <v>1200</v>
      </c>
      <c r="AK2" s="102">
        <v>1300</v>
      </c>
      <c r="AL2" s="102">
        <v>1400</v>
      </c>
      <c r="AM2" s="102">
        <v>1500</v>
      </c>
      <c r="AN2" s="102">
        <v>1600</v>
      </c>
      <c r="AO2" s="102">
        <v>1700</v>
      </c>
      <c r="AP2" s="102">
        <v>1800</v>
      </c>
      <c r="AQ2" s="102">
        <v>1900</v>
      </c>
      <c r="AR2" s="102">
        <v>2000</v>
      </c>
      <c r="AS2" s="102">
        <v>2500</v>
      </c>
      <c r="AT2" s="102">
        <v>3000</v>
      </c>
      <c r="AU2" s="102">
        <v>3500</v>
      </c>
      <c r="AV2" s="102">
        <v>4000</v>
      </c>
      <c r="AW2" s="102">
        <v>4500</v>
      </c>
      <c r="AX2" s="102">
        <v>5000</v>
      </c>
      <c r="AY2" s="102">
        <v>6000</v>
      </c>
      <c r="AZ2" s="102">
        <v>7000</v>
      </c>
    </row>
    <row r="3" spans="1:52" s="106" customFormat="1">
      <c r="A3" s="103">
        <v>20000</v>
      </c>
      <c r="B3" s="103">
        <v>22999</v>
      </c>
      <c r="C3" s="103">
        <v>1</v>
      </c>
      <c r="D3" s="104" t="s">
        <v>46</v>
      </c>
      <c r="E3" s="105">
        <v>21</v>
      </c>
      <c r="F3" s="105">
        <v>21</v>
      </c>
      <c r="G3" s="105">
        <v>21</v>
      </c>
      <c r="H3" s="105">
        <v>21</v>
      </c>
      <c r="I3" s="105">
        <v>21</v>
      </c>
      <c r="J3" s="105">
        <v>21</v>
      </c>
      <c r="K3" s="105">
        <v>23</v>
      </c>
      <c r="L3" s="105">
        <v>25</v>
      </c>
      <c r="M3" s="105">
        <v>27</v>
      </c>
      <c r="N3" s="105">
        <v>27</v>
      </c>
      <c r="O3" s="105">
        <v>29</v>
      </c>
      <c r="P3" s="105">
        <v>30</v>
      </c>
      <c r="Q3" s="105">
        <v>30</v>
      </c>
      <c r="R3" s="105">
        <v>31</v>
      </c>
      <c r="S3" s="105">
        <v>33</v>
      </c>
      <c r="T3" s="105">
        <v>35</v>
      </c>
      <c r="U3" s="105">
        <v>39</v>
      </c>
      <c r="V3" s="105">
        <v>43</v>
      </c>
      <c r="W3" s="105">
        <v>47</v>
      </c>
      <c r="X3" s="105">
        <v>55</v>
      </c>
      <c r="Y3" s="105">
        <v>55</v>
      </c>
      <c r="Z3" s="105">
        <v>55</v>
      </c>
      <c r="AA3" s="105">
        <v>55</v>
      </c>
      <c r="AB3" s="105">
        <v>55</v>
      </c>
      <c r="AC3" s="105">
        <v>55</v>
      </c>
      <c r="AD3" s="105">
        <v>55</v>
      </c>
      <c r="AE3" s="105">
        <v>56</v>
      </c>
      <c r="AF3" s="105">
        <v>58</v>
      </c>
      <c r="AG3" s="105">
        <v>62</v>
      </c>
      <c r="AH3" s="132">
        <v>64</v>
      </c>
      <c r="AI3" s="105">
        <v>69</v>
      </c>
      <c r="AJ3" s="105">
        <v>69</v>
      </c>
      <c r="AK3" s="105">
        <v>73</v>
      </c>
      <c r="AL3" s="105">
        <v>77</v>
      </c>
      <c r="AM3" s="105">
        <v>82</v>
      </c>
      <c r="AN3" s="105">
        <v>82</v>
      </c>
      <c r="AO3" s="105">
        <v>82</v>
      </c>
      <c r="AP3" s="105">
        <v>89</v>
      </c>
      <c r="AQ3" s="105">
        <v>91</v>
      </c>
      <c r="AR3" s="105">
        <v>92</v>
      </c>
      <c r="AS3" s="105">
        <v>97</v>
      </c>
      <c r="AT3" s="105">
        <v>105</v>
      </c>
      <c r="AU3" s="105">
        <v>112</v>
      </c>
      <c r="AV3" s="105">
        <v>122</v>
      </c>
      <c r="AW3" s="105">
        <v>128</v>
      </c>
      <c r="AX3" s="105">
        <v>143</v>
      </c>
      <c r="AY3" s="105">
        <v>153</v>
      </c>
      <c r="AZ3" s="105">
        <v>168</v>
      </c>
    </row>
    <row r="4" spans="1:52" s="106" customFormat="1">
      <c r="A4" s="107">
        <v>28000</v>
      </c>
      <c r="B4" s="107">
        <v>28999</v>
      </c>
      <c r="C4" s="107">
        <v>1</v>
      </c>
      <c r="D4" s="108" t="s">
        <v>46</v>
      </c>
      <c r="E4" s="105">
        <v>21</v>
      </c>
      <c r="F4" s="105">
        <v>21</v>
      </c>
      <c r="G4" s="105">
        <v>21</v>
      </c>
      <c r="H4" s="105">
        <v>21</v>
      </c>
      <c r="I4" s="105">
        <v>21</v>
      </c>
      <c r="J4" s="105">
        <v>21</v>
      </c>
      <c r="K4" s="105">
        <v>23</v>
      </c>
      <c r="L4" s="105">
        <v>25</v>
      </c>
      <c r="M4" s="105">
        <v>27</v>
      </c>
      <c r="N4" s="105">
        <v>27</v>
      </c>
      <c r="O4" s="105">
        <v>29</v>
      </c>
      <c r="P4" s="105">
        <v>30</v>
      </c>
      <c r="Q4" s="105">
        <v>30</v>
      </c>
      <c r="R4" s="105">
        <v>31</v>
      </c>
      <c r="S4" s="105">
        <v>33</v>
      </c>
      <c r="T4" s="105">
        <v>35</v>
      </c>
      <c r="U4" s="105">
        <v>39</v>
      </c>
      <c r="V4" s="105">
        <v>43</v>
      </c>
      <c r="W4" s="105">
        <v>47</v>
      </c>
      <c r="X4" s="105">
        <v>55</v>
      </c>
      <c r="Y4" s="105">
        <v>55</v>
      </c>
      <c r="Z4" s="105">
        <v>55</v>
      </c>
      <c r="AA4" s="105">
        <v>55</v>
      </c>
      <c r="AB4" s="105">
        <v>55</v>
      </c>
      <c r="AC4" s="105">
        <v>55</v>
      </c>
      <c r="AD4" s="105">
        <v>55</v>
      </c>
      <c r="AE4" s="105">
        <v>56</v>
      </c>
      <c r="AF4" s="105">
        <v>58</v>
      </c>
      <c r="AG4" s="105">
        <v>62</v>
      </c>
      <c r="AH4" s="132">
        <v>64</v>
      </c>
      <c r="AI4" s="105">
        <v>69</v>
      </c>
      <c r="AJ4" s="105">
        <v>69</v>
      </c>
      <c r="AK4" s="105">
        <v>73</v>
      </c>
      <c r="AL4" s="105">
        <v>77</v>
      </c>
      <c r="AM4" s="105">
        <v>82</v>
      </c>
      <c r="AN4" s="105">
        <v>82</v>
      </c>
      <c r="AO4" s="105">
        <v>82</v>
      </c>
      <c r="AP4" s="105">
        <v>89</v>
      </c>
      <c r="AQ4" s="105">
        <v>91</v>
      </c>
      <c r="AR4" s="105">
        <v>92</v>
      </c>
      <c r="AS4" s="105">
        <v>97</v>
      </c>
      <c r="AT4" s="105">
        <v>105</v>
      </c>
      <c r="AU4" s="105">
        <v>112</v>
      </c>
      <c r="AV4" s="105">
        <v>122</v>
      </c>
      <c r="AW4" s="105">
        <v>128</v>
      </c>
      <c r="AX4" s="105">
        <v>143</v>
      </c>
      <c r="AY4" s="105">
        <v>153</v>
      </c>
      <c r="AZ4" s="105">
        <v>168</v>
      </c>
    </row>
    <row r="5" spans="1:52" s="106" customFormat="1">
      <c r="A5" s="107">
        <v>23000</v>
      </c>
      <c r="B5" s="107">
        <v>23699</v>
      </c>
      <c r="C5" s="107">
        <v>2</v>
      </c>
      <c r="D5" s="108" t="s">
        <v>47</v>
      </c>
      <c r="E5" s="109">
        <v>33</v>
      </c>
      <c r="F5" s="109">
        <v>33</v>
      </c>
      <c r="G5" s="109">
        <v>35</v>
      </c>
      <c r="H5" s="109">
        <v>35</v>
      </c>
      <c r="I5" s="109">
        <v>35</v>
      </c>
      <c r="J5" s="109">
        <v>36</v>
      </c>
      <c r="K5" s="109">
        <v>40</v>
      </c>
      <c r="L5" s="109">
        <v>44</v>
      </c>
      <c r="M5" s="109">
        <v>46</v>
      </c>
      <c r="N5" s="109">
        <v>52</v>
      </c>
      <c r="O5" s="109">
        <v>54</v>
      </c>
      <c r="P5" s="109">
        <v>57</v>
      </c>
      <c r="Q5" s="109">
        <v>63</v>
      </c>
      <c r="R5" s="109">
        <v>66</v>
      </c>
      <c r="S5" s="109">
        <v>70</v>
      </c>
      <c r="T5" s="109">
        <v>73</v>
      </c>
      <c r="U5" s="109">
        <v>81</v>
      </c>
      <c r="V5" s="109">
        <v>91</v>
      </c>
      <c r="W5" s="109">
        <v>95</v>
      </c>
      <c r="X5" s="109">
        <v>102</v>
      </c>
      <c r="Y5" s="109">
        <v>107</v>
      </c>
      <c r="Z5" s="109">
        <v>117</v>
      </c>
      <c r="AA5" s="109">
        <v>121</v>
      </c>
      <c r="AB5" s="109">
        <v>122</v>
      </c>
      <c r="AC5" s="109">
        <v>124</v>
      </c>
      <c r="AD5" s="109">
        <v>132</v>
      </c>
      <c r="AE5" s="109">
        <v>133</v>
      </c>
      <c r="AF5" s="109">
        <v>142</v>
      </c>
      <c r="AG5" s="109">
        <v>143</v>
      </c>
      <c r="AH5" s="128">
        <v>148</v>
      </c>
      <c r="AI5" s="109">
        <v>158</v>
      </c>
      <c r="AJ5" s="109">
        <v>166</v>
      </c>
      <c r="AK5" s="109">
        <v>167</v>
      </c>
      <c r="AL5" s="109">
        <v>181</v>
      </c>
      <c r="AM5" s="109">
        <v>186</v>
      </c>
      <c r="AN5" s="109">
        <v>187</v>
      </c>
      <c r="AO5" s="109">
        <v>192</v>
      </c>
      <c r="AP5" s="109">
        <v>197</v>
      </c>
      <c r="AQ5" s="109">
        <v>206</v>
      </c>
      <c r="AR5" s="109">
        <v>202</v>
      </c>
      <c r="AS5" s="109">
        <v>202</v>
      </c>
      <c r="AT5" s="109">
        <v>203</v>
      </c>
      <c r="AU5" s="109">
        <v>203</v>
      </c>
      <c r="AV5" s="109">
        <v>203</v>
      </c>
      <c r="AW5" s="109">
        <v>214</v>
      </c>
      <c r="AX5" s="109">
        <v>214</v>
      </c>
      <c r="AY5" s="109">
        <v>214</v>
      </c>
      <c r="AZ5" s="109">
        <v>224</v>
      </c>
    </row>
    <row r="6" spans="1:52" s="106" customFormat="1">
      <c r="A6" s="107">
        <v>23800</v>
      </c>
      <c r="B6" s="107">
        <v>23899</v>
      </c>
      <c r="C6" s="107">
        <v>2</v>
      </c>
      <c r="D6" s="108" t="s">
        <v>47</v>
      </c>
      <c r="E6" s="109">
        <v>33</v>
      </c>
      <c r="F6" s="109">
        <v>33</v>
      </c>
      <c r="G6" s="109">
        <v>35</v>
      </c>
      <c r="H6" s="109">
        <v>35</v>
      </c>
      <c r="I6" s="109">
        <v>35</v>
      </c>
      <c r="J6" s="109">
        <v>36</v>
      </c>
      <c r="K6" s="109">
        <v>40</v>
      </c>
      <c r="L6" s="109">
        <v>44</v>
      </c>
      <c r="M6" s="109">
        <v>46</v>
      </c>
      <c r="N6" s="109">
        <v>52</v>
      </c>
      <c r="O6" s="109">
        <v>54</v>
      </c>
      <c r="P6" s="109">
        <v>57</v>
      </c>
      <c r="Q6" s="109">
        <v>63</v>
      </c>
      <c r="R6" s="109">
        <v>66</v>
      </c>
      <c r="S6" s="109">
        <v>70</v>
      </c>
      <c r="T6" s="109">
        <v>73</v>
      </c>
      <c r="U6" s="109">
        <v>81</v>
      </c>
      <c r="V6" s="109">
        <v>91</v>
      </c>
      <c r="W6" s="109">
        <v>95</v>
      </c>
      <c r="X6" s="109">
        <v>102</v>
      </c>
      <c r="Y6" s="109">
        <v>107</v>
      </c>
      <c r="Z6" s="109">
        <v>117</v>
      </c>
      <c r="AA6" s="109">
        <v>121</v>
      </c>
      <c r="AB6" s="109">
        <v>122</v>
      </c>
      <c r="AC6" s="109">
        <v>124</v>
      </c>
      <c r="AD6" s="109">
        <v>132</v>
      </c>
      <c r="AE6" s="109">
        <v>133</v>
      </c>
      <c r="AF6" s="109">
        <v>142</v>
      </c>
      <c r="AG6" s="109">
        <v>143</v>
      </c>
      <c r="AH6" s="128">
        <v>148</v>
      </c>
      <c r="AI6" s="109">
        <v>158</v>
      </c>
      <c r="AJ6" s="109">
        <v>166</v>
      </c>
      <c r="AK6" s="109">
        <v>167</v>
      </c>
      <c r="AL6" s="109">
        <v>181</v>
      </c>
      <c r="AM6" s="109">
        <v>186</v>
      </c>
      <c r="AN6" s="109">
        <v>187</v>
      </c>
      <c r="AO6" s="109">
        <v>192</v>
      </c>
      <c r="AP6" s="109">
        <v>197</v>
      </c>
      <c r="AQ6" s="109">
        <v>206</v>
      </c>
      <c r="AR6" s="109">
        <v>202</v>
      </c>
      <c r="AS6" s="109">
        <v>202</v>
      </c>
      <c r="AT6" s="109">
        <v>203</v>
      </c>
      <c r="AU6" s="109">
        <v>203</v>
      </c>
      <c r="AV6" s="109">
        <v>203</v>
      </c>
      <c r="AW6" s="109">
        <v>214</v>
      </c>
      <c r="AX6" s="109">
        <v>214</v>
      </c>
      <c r="AY6" s="109">
        <v>214</v>
      </c>
      <c r="AZ6" s="109">
        <v>224</v>
      </c>
    </row>
    <row r="7" spans="1:52" s="106" customFormat="1">
      <c r="A7" s="110" t="s">
        <v>107</v>
      </c>
      <c r="B7" s="110" t="s">
        <v>108</v>
      </c>
      <c r="C7" s="107">
        <v>3</v>
      </c>
      <c r="D7" s="108" t="s">
        <v>48</v>
      </c>
      <c r="E7" s="109">
        <v>35</v>
      </c>
      <c r="F7" s="109">
        <v>35</v>
      </c>
      <c r="G7" s="109">
        <v>38</v>
      </c>
      <c r="H7" s="109">
        <v>38</v>
      </c>
      <c r="I7" s="109">
        <v>38</v>
      </c>
      <c r="J7" s="109">
        <v>41</v>
      </c>
      <c r="K7" s="109">
        <v>45</v>
      </c>
      <c r="L7" s="109">
        <v>51</v>
      </c>
      <c r="M7" s="109">
        <v>54</v>
      </c>
      <c r="N7" s="109">
        <v>61</v>
      </c>
      <c r="O7" s="109">
        <v>66</v>
      </c>
      <c r="P7" s="109">
        <v>69</v>
      </c>
      <c r="Q7" s="109">
        <v>71</v>
      </c>
      <c r="R7" s="109">
        <v>76</v>
      </c>
      <c r="S7" s="109">
        <v>79</v>
      </c>
      <c r="T7" s="109">
        <v>82</v>
      </c>
      <c r="U7" s="109">
        <v>92</v>
      </c>
      <c r="V7" s="109">
        <v>102</v>
      </c>
      <c r="W7" s="109">
        <v>107</v>
      </c>
      <c r="X7" s="109">
        <v>125</v>
      </c>
      <c r="Y7" s="109">
        <v>125</v>
      </c>
      <c r="Z7" s="109">
        <v>134</v>
      </c>
      <c r="AA7" s="109">
        <v>136</v>
      </c>
      <c r="AB7" s="109">
        <v>143</v>
      </c>
      <c r="AC7" s="109">
        <v>146</v>
      </c>
      <c r="AD7" s="109">
        <v>148</v>
      </c>
      <c r="AE7" s="109">
        <v>148</v>
      </c>
      <c r="AF7" s="109">
        <v>148</v>
      </c>
      <c r="AG7" s="109">
        <v>159</v>
      </c>
      <c r="AH7" s="128">
        <v>159</v>
      </c>
      <c r="AI7" s="109">
        <v>164</v>
      </c>
      <c r="AJ7" s="109">
        <v>169</v>
      </c>
      <c r="AK7" s="109">
        <v>186</v>
      </c>
      <c r="AL7" s="109">
        <v>186</v>
      </c>
      <c r="AM7" s="109">
        <v>187</v>
      </c>
      <c r="AN7" s="109">
        <v>192</v>
      </c>
      <c r="AO7" s="109">
        <v>192</v>
      </c>
      <c r="AP7" s="109">
        <v>203</v>
      </c>
      <c r="AQ7" s="109">
        <v>213</v>
      </c>
      <c r="AR7" s="109">
        <v>223</v>
      </c>
      <c r="AS7" s="109">
        <v>233</v>
      </c>
      <c r="AT7" s="109">
        <v>234</v>
      </c>
      <c r="AU7" s="109">
        <v>234</v>
      </c>
      <c r="AV7" s="109">
        <v>244</v>
      </c>
      <c r="AW7" s="109">
        <v>245</v>
      </c>
      <c r="AX7" s="109">
        <v>255</v>
      </c>
      <c r="AY7" s="109">
        <v>265</v>
      </c>
      <c r="AZ7" s="109">
        <v>270</v>
      </c>
    </row>
    <row r="8" spans="1:52" s="106" customFormat="1">
      <c r="A8" s="107">
        <v>16000</v>
      </c>
      <c r="B8" s="107">
        <v>19999</v>
      </c>
      <c r="C8" s="107">
        <v>3</v>
      </c>
      <c r="D8" s="108" t="s">
        <v>48</v>
      </c>
      <c r="E8" s="109">
        <v>35</v>
      </c>
      <c r="F8" s="109">
        <v>35</v>
      </c>
      <c r="G8" s="109">
        <v>38</v>
      </c>
      <c r="H8" s="109">
        <v>38</v>
      </c>
      <c r="I8" s="109">
        <v>38</v>
      </c>
      <c r="J8" s="109">
        <v>41</v>
      </c>
      <c r="K8" s="109">
        <v>45</v>
      </c>
      <c r="L8" s="109">
        <v>51</v>
      </c>
      <c r="M8" s="109">
        <v>54</v>
      </c>
      <c r="N8" s="109">
        <v>61</v>
      </c>
      <c r="O8" s="109">
        <v>66</v>
      </c>
      <c r="P8" s="109">
        <v>69</v>
      </c>
      <c r="Q8" s="109">
        <v>71</v>
      </c>
      <c r="R8" s="109">
        <v>76</v>
      </c>
      <c r="S8" s="109">
        <v>79</v>
      </c>
      <c r="T8" s="109">
        <v>82</v>
      </c>
      <c r="U8" s="109">
        <v>92</v>
      </c>
      <c r="V8" s="109">
        <v>102</v>
      </c>
      <c r="W8" s="109">
        <v>107</v>
      </c>
      <c r="X8" s="109">
        <v>125</v>
      </c>
      <c r="Y8" s="109">
        <v>125</v>
      </c>
      <c r="Z8" s="109">
        <v>134</v>
      </c>
      <c r="AA8" s="109">
        <v>136</v>
      </c>
      <c r="AB8" s="109">
        <v>143</v>
      </c>
      <c r="AC8" s="109">
        <v>146</v>
      </c>
      <c r="AD8" s="109">
        <v>148</v>
      </c>
      <c r="AE8" s="109">
        <v>148</v>
      </c>
      <c r="AF8" s="109">
        <v>148</v>
      </c>
      <c r="AG8" s="109">
        <v>159</v>
      </c>
      <c r="AH8" s="128">
        <v>159</v>
      </c>
      <c r="AI8" s="109">
        <v>164</v>
      </c>
      <c r="AJ8" s="109">
        <v>169</v>
      </c>
      <c r="AK8" s="109">
        <v>186</v>
      </c>
      <c r="AL8" s="109">
        <v>186</v>
      </c>
      <c r="AM8" s="109">
        <v>187</v>
      </c>
      <c r="AN8" s="109">
        <v>192</v>
      </c>
      <c r="AO8" s="109">
        <v>192</v>
      </c>
      <c r="AP8" s="109">
        <v>203</v>
      </c>
      <c r="AQ8" s="109">
        <v>213</v>
      </c>
      <c r="AR8" s="109">
        <v>223</v>
      </c>
      <c r="AS8" s="109">
        <v>233</v>
      </c>
      <c r="AT8" s="109">
        <v>234</v>
      </c>
      <c r="AU8" s="109">
        <v>234</v>
      </c>
      <c r="AV8" s="109">
        <v>244</v>
      </c>
      <c r="AW8" s="109">
        <v>245</v>
      </c>
      <c r="AX8" s="109">
        <v>255</v>
      </c>
      <c r="AY8" s="109">
        <v>265</v>
      </c>
      <c r="AZ8" s="109">
        <v>270</v>
      </c>
    </row>
    <row r="9" spans="1:52" s="106" customFormat="1">
      <c r="A9" s="107">
        <v>23700</v>
      </c>
      <c r="B9" s="107">
        <v>23799</v>
      </c>
      <c r="C9" s="107">
        <v>3</v>
      </c>
      <c r="D9" s="108" t="s">
        <v>48</v>
      </c>
      <c r="E9" s="109">
        <v>35</v>
      </c>
      <c r="F9" s="109">
        <v>35</v>
      </c>
      <c r="G9" s="109">
        <v>38</v>
      </c>
      <c r="H9" s="109">
        <v>38</v>
      </c>
      <c r="I9" s="109">
        <v>38</v>
      </c>
      <c r="J9" s="109">
        <v>41</v>
      </c>
      <c r="K9" s="109">
        <v>45</v>
      </c>
      <c r="L9" s="109">
        <v>51</v>
      </c>
      <c r="M9" s="109">
        <v>54</v>
      </c>
      <c r="N9" s="109">
        <v>61</v>
      </c>
      <c r="O9" s="109">
        <v>66</v>
      </c>
      <c r="P9" s="109">
        <v>69</v>
      </c>
      <c r="Q9" s="109">
        <v>71</v>
      </c>
      <c r="R9" s="109">
        <v>76</v>
      </c>
      <c r="S9" s="109">
        <v>79</v>
      </c>
      <c r="T9" s="109">
        <v>82</v>
      </c>
      <c r="U9" s="109">
        <v>92</v>
      </c>
      <c r="V9" s="109">
        <v>102</v>
      </c>
      <c r="W9" s="109">
        <v>107</v>
      </c>
      <c r="X9" s="109">
        <v>125</v>
      </c>
      <c r="Y9" s="109">
        <v>125</v>
      </c>
      <c r="Z9" s="109">
        <v>134</v>
      </c>
      <c r="AA9" s="109">
        <v>136</v>
      </c>
      <c r="AB9" s="109">
        <v>143</v>
      </c>
      <c r="AC9" s="109">
        <v>146</v>
      </c>
      <c r="AD9" s="109">
        <v>148</v>
      </c>
      <c r="AE9" s="109">
        <v>148</v>
      </c>
      <c r="AF9" s="109">
        <v>148</v>
      </c>
      <c r="AG9" s="109">
        <v>159</v>
      </c>
      <c r="AH9" s="128">
        <v>159</v>
      </c>
      <c r="AI9" s="109">
        <v>164</v>
      </c>
      <c r="AJ9" s="109">
        <v>169</v>
      </c>
      <c r="AK9" s="109">
        <v>186</v>
      </c>
      <c r="AL9" s="109">
        <v>186</v>
      </c>
      <c r="AM9" s="109">
        <v>187</v>
      </c>
      <c r="AN9" s="109">
        <v>192</v>
      </c>
      <c r="AO9" s="109">
        <v>192</v>
      </c>
      <c r="AP9" s="109">
        <v>203</v>
      </c>
      <c r="AQ9" s="109">
        <v>213</v>
      </c>
      <c r="AR9" s="109">
        <v>223</v>
      </c>
      <c r="AS9" s="109">
        <v>233</v>
      </c>
      <c r="AT9" s="109">
        <v>234</v>
      </c>
      <c r="AU9" s="109">
        <v>234</v>
      </c>
      <c r="AV9" s="109">
        <v>244</v>
      </c>
      <c r="AW9" s="109">
        <v>245</v>
      </c>
      <c r="AX9" s="109">
        <v>255</v>
      </c>
      <c r="AY9" s="109">
        <v>265</v>
      </c>
      <c r="AZ9" s="109">
        <v>270</v>
      </c>
    </row>
    <row r="10" spans="1:52" s="106" customFormat="1">
      <c r="A10" s="110" t="s">
        <v>109</v>
      </c>
      <c r="B10" s="107">
        <v>27999</v>
      </c>
      <c r="C10" s="107">
        <v>3</v>
      </c>
      <c r="D10" s="108" t="s">
        <v>48</v>
      </c>
      <c r="E10" s="109">
        <v>35</v>
      </c>
      <c r="F10" s="109">
        <v>35</v>
      </c>
      <c r="G10" s="109">
        <v>38</v>
      </c>
      <c r="H10" s="109">
        <v>38</v>
      </c>
      <c r="I10" s="109">
        <v>38</v>
      </c>
      <c r="J10" s="109">
        <v>41</v>
      </c>
      <c r="K10" s="109">
        <v>45</v>
      </c>
      <c r="L10" s="109">
        <v>51</v>
      </c>
      <c r="M10" s="109">
        <v>54</v>
      </c>
      <c r="N10" s="109">
        <v>61</v>
      </c>
      <c r="O10" s="109">
        <v>66</v>
      </c>
      <c r="P10" s="109">
        <v>69</v>
      </c>
      <c r="Q10" s="109">
        <v>71</v>
      </c>
      <c r="R10" s="109">
        <v>76</v>
      </c>
      <c r="S10" s="109">
        <v>79</v>
      </c>
      <c r="T10" s="109">
        <v>82</v>
      </c>
      <c r="U10" s="109">
        <v>92</v>
      </c>
      <c r="V10" s="109">
        <v>102</v>
      </c>
      <c r="W10" s="109">
        <v>107</v>
      </c>
      <c r="X10" s="109">
        <v>125</v>
      </c>
      <c r="Y10" s="109">
        <v>125</v>
      </c>
      <c r="Z10" s="109">
        <v>134</v>
      </c>
      <c r="AA10" s="109">
        <v>136</v>
      </c>
      <c r="AB10" s="109">
        <v>143</v>
      </c>
      <c r="AC10" s="109">
        <v>146</v>
      </c>
      <c r="AD10" s="109">
        <v>148</v>
      </c>
      <c r="AE10" s="109">
        <v>148</v>
      </c>
      <c r="AF10" s="109">
        <v>148</v>
      </c>
      <c r="AG10" s="109">
        <v>159</v>
      </c>
      <c r="AH10" s="128">
        <v>159</v>
      </c>
      <c r="AI10" s="109">
        <v>164</v>
      </c>
      <c r="AJ10" s="109">
        <v>169</v>
      </c>
      <c r="AK10" s="109">
        <v>186</v>
      </c>
      <c r="AL10" s="109">
        <v>186</v>
      </c>
      <c r="AM10" s="109">
        <v>187</v>
      </c>
      <c r="AN10" s="109">
        <v>192</v>
      </c>
      <c r="AO10" s="109">
        <v>192</v>
      </c>
      <c r="AP10" s="109">
        <v>203</v>
      </c>
      <c r="AQ10" s="109">
        <v>213</v>
      </c>
      <c r="AR10" s="109">
        <v>223</v>
      </c>
      <c r="AS10" s="109">
        <v>233</v>
      </c>
      <c r="AT10" s="109">
        <v>234</v>
      </c>
      <c r="AU10" s="109">
        <v>234</v>
      </c>
      <c r="AV10" s="109">
        <v>244</v>
      </c>
      <c r="AW10" s="109">
        <v>245</v>
      </c>
      <c r="AX10" s="109">
        <v>255</v>
      </c>
      <c r="AY10" s="109">
        <v>265</v>
      </c>
      <c r="AZ10" s="109">
        <v>270</v>
      </c>
    </row>
    <row r="11" spans="1:52" s="106" customFormat="1">
      <c r="A11" s="107">
        <v>34000</v>
      </c>
      <c r="B11" s="107">
        <v>39999</v>
      </c>
      <c r="C11" s="107">
        <v>3</v>
      </c>
      <c r="D11" s="108" t="s">
        <v>48</v>
      </c>
      <c r="E11" s="109">
        <v>35</v>
      </c>
      <c r="F11" s="109">
        <v>35</v>
      </c>
      <c r="G11" s="109">
        <v>38</v>
      </c>
      <c r="H11" s="109">
        <v>38</v>
      </c>
      <c r="I11" s="109">
        <v>38</v>
      </c>
      <c r="J11" s="109">
        <v>41</v>
      </c>
      <c r="K11" s="109">
        <v>45</v>
      </c>
      <c r="L11" s="109">
        <v>51</v>
      </c>
      <c r="M11" s="109">
        <v>54</v>
      </c>
      <c r="N11" s="109">
        <v>61</v>
      </c>
      <c r="O11" s="109">
        <v>66</v>
      </c>
      <c r="P11" s="109">
        <v>69</v>
      </c>
      <c r="Q11" s="109">
        <v>71</v>
      </c>
      <c r="R11" s="109">
        <v>76</v>
      </c>
      <c r="S11" s="109">
        <v>79</v>
      </c>
      <c r="T11" s="109">
        <v>82</v>
      </c>
      <c r="U11" s="109">
        <v>92</v>
      </c>
      <c r="V11" s="109">
        <v>102</v>
      </c>
      <c r="W11" s="109">
        <v>107</v>
      </c>
      <c r="X11" s="109">
        <v>125</v>
      </c>
      <c r="Y11" s="109">
        <v>125</v>
      </c>
      <c r="Z11" s="109">
        <v>134</v>
      </c>
      <c r="AA11" s="109">
        <v>136</v>
      </c>
      <c r="AB11" s="109">
        <v>143</v>
      </c>
      <c r="AC11" s="109">
        <v>146</v>
      </c>
      <c r="AD11" s="109">
        <v>148</v>
      </c>
      <c r="AE11" s="109">
        <v>148</v>
      </c>
      <c r="AF11" s="109">
        <v>148</v>
      </c>
      <c r="AG11" s="109">
        <v>159</v>
      </c>
      <c r="AH11" s="128">
        <v>159</v>
      </c>
      <c r="AI11" s="109">
        <v>164</v>
      </c>
      <c r="AJ11" s="109">
        <v>169</v>
      </c>
      <c r="AK11" s="109">
        <v>186</v>
      </c>
      <c r="AL11" s="109">
        <v>186</v>
      </c>
      <c r="AM11" s="109">
        <v>187</v>
      </c>
      <c r="AN11" s="109">
        <v>192</v>
      </c>
      <c r="AO11" s="109">
        <v>192</v>
      </c>
      <c r="AP11" s="109">
        <v>203</v>
      </c>
      <c r="AQ11" s="109">
        <v>213</v>
      </c>
      <c r="AR11" s="109">
        <v>223</v>
      </c>
      <c r="AS11" s="109">
        <v>233</v>
      </c>
      <c r="AT11" s="109">
        <v>234</v>
      </c>
      <c r="AU11" s="109">
        <v>234</v>
      </c>
      <c r="AV11" s="109">
        <v>244</v>
      </c>
      <c r="AW11" s="109">
        <v>245</v>
      </c>
      <c r="AX11" s="109">
        <v>255</v>
      </c>
      <c r="AY11" s="109">
        <v>265</v>
      </c>
      <c r="AZ11" s="109">
        <v>270</v>
      </c>
    </row>
    <row r="12" spans="1:52" s="106" customFormat="1">
      <c r="A12" s="107">
        <v>48000</v>
      </c>
      <c r="B12" s="107">
        <v>49999</v>
      </c>
      <c r="C12" s="107">
        <v>3</v>
      </c>
      <c r="D12" s="108" t="s">
        <v>48</v>
      </c>
      <c r="E12" s="109">
        <v>35</v>
      </c>
      <c r="F12" s="109">
        <v>35</v>
      </c>
      <c r="G12" s="109">
        <v>38</v>
      </c>
      <c r="H12" s="109">
        <v>38</v>
      </c>
      <c r="I12" s="109">
        <v>38</v>
      </c>
      <c r="J12" s="109">
        <v>41</v>
      </c>
      <c r="K12" s="109">
        <v>45</v>
      </c>
      <c r="L12" s="109">
        <v>51</v>
      </c>
      <c r="M12" s="109">
        <v>54</v>
      </c>
      <c r="N12" s="109">
        <v>61</v>
      </c>
      <c r="O12" s="109">
        <v>66</v>
      </c>
      <c r="P12" s="109">
        <v>69</v>
      </c>
      <c r="Q12" s="109">
        <v>71</v>
      </c>
      <c r="R12" s="109">
        <v>76</v>
      </c>
      <c r="S12" s="109">
        <v>79</v>
      </c>
      <c r="T12" s="109">
        <v>82</v>
      </c>
      <c r="U12" s="109">
        <v>92</v>
      </c>
      <c r="V12" s="109">
        <v>102</v>
      </c>
      <c r="W12" s="109">
        <v>107</v>
      </c>
      <c r="X12" s="109">
        <v>125</v>
      </c>
      <c r="Y12" s="109">
        <v>125</v>
      </c>
      <c r="Z12" s="109">
        <v>134</v>
      </c>
      <c r="AA12" s="109">
        <v>136</v>
      </c>
      <c r="AB12" s="109">
        <v>143</v>
      </c>
      <c r="AC12" s="109">
        <v>146</v>
      </c>
      <c r="AD12" s="109">
        <v>148</v>
      </c>
      <c r="AE12" s="109">
        <v>148</v>
      </c>
      <c r="AF12" s="109">
        <v>148</v>
      </c>
      <c r="AG12" s="109">
        <v>159</v>
      </c>
      <c r="AH12" s="128">
        <v>159</v>
      </c>
      <c r="AI12" s="109">
        <v>164</v>
      </c>
      <c r="AJ12" s="109">
        <v>169</v>
      </c>
      <c r="AK12" s="109">
        <v>186</v>
      </c>
      <c r="AL12" s="109">
        <v>186</v>
      </c>
      <c r="AM12" s="109">
        <v>187</v>
      </c>
      <c r="AN12" s="109">
        <v>192</v>
      </c>
      <c r="AO12" s="109">
        <v>192</v>
      </c>
      <c r="AP12" s="109">
        <v>203</v>
      </c>
      <c r="AQ12" s="109">
        <v>213</v>
      </c>
      <c r="AR12" s="109">
        <v>223</v>
      </c>
      <c r="AS12" s="109">
        <v>233</v>
      </c>
      <c r="AT12" s="109">
        <v>234</v>
      </c>
      <c r="AU12" s="109">
        <v>234</v>
      </c>
      <c r="AV12" s="109">
        <v>244</v>
      </c>
      <c r="AW12" s="109">
        <v>245</v>
      </c>
      <c r="AX12" s="109">
        <v>255</v>
      </c>
      <c r="AY12" s="109">
        <v>265</v>
      </c>
      <c r="AZ12" s="109">
        <v>270</v>
      </c>
    </row>
    <row r="13" spans="1:52" s="106" customFormat="1">
      <c r="A13" s="110" t="s">
        <v>50</v>
      </c>
      <c r="B13" s="110" t="s">
        <v>97</v>
      </c>
      <c r="C13" s="111">
        <v>4</v>
      </c>
      <c r="D13" s="108" t="s">
        <v>49</v>
      </c>
      <c r="E13" s="109">
        <v>35</v>
      </c>
      <c r="F13" s="109">
        <v>35</v>
      </c>
      <c r="G13" s="109">
        <v>39</v>
      </c>
      <c r="H13" s="109">
        <v>39</v>
      </c>
      <c r="I13" s="109">
        <v>39</v>
      </c>
      <c r="J13" s="109">
        <v>41</v>
      </c>
      <c r="K13" s="109">
        <v>45</v>
      </c>
      <c r="L13" s="109">
        <v>51</v>
      </c>
      <c r="M13" s="109">
        <v>56</v>
      </c>
      <c r="N13" s="109">
        <v>64</v>
      </c>
      <c r="O13" s="109">
        <v>69</v>
      </c>
      <c r="P13" s="109">
        <v>71</v>
      </c>
      <c r="Q13" s="109">
        <v>75</v>
      </c>
      <c r="R13" s="109">
        <v>80</v>
      </c>
      <c r="S13" s="109">
        <v>84</v>
      </c>
      <c r="T13" s="109">
        <v>88</v>
      </c>
      <c r="U13" s="109">
        <v>98</v>
      </c>
      <c r="V13" s="109">
        <v>109</v>
      </c>
      <c r="W13" s="109">
        <v>117</v>
      </c>
      <c r="X13" s="109">
        <v>125</v>
      </c>
      <c r="Y13" s="109">
        <v>130</v>
      </c>
      <c r="Z13" s="109">
        <v>137</v>
      </c>
      <c r="AA13" s="109">
        <v>144</v>
      </c>
      <c r="AB13" s="109">
        <v>153</v>
      </c>
      <c r="AC13" s="109">
        <v>156</v>
      </c>
      <c r="AD13" s="109">
        <v>159</v>
      </c>
      <c r="AE13" s="109">
        <v>163</v>
      </c>
      <c r="AF13" s="109">
        <v>168</v>
      </c>
      <c r="AG13" s="109">
        <v>169</v>
      </c>
      <c r="AH13" s="128">
        <v>174</v>
      </c>
      <c r="AI13" s="109">
        <v>184</v>
      </c>
      <c r="AJ13" s="109">
        <v>184</v>
      </c>
      <c r="AK13" s="109">
        <v>201</v>
      </c>
      <c r="AL13" s="109">
        <v>201</v>
      </c>
      <c r="AM13" s="109">
        <v>202</v>
      </c>
      <c r="AN13" s="109">
        <v>207</v>
      </c>
      <c r="AO13" s="109">
        <v>207</v>
      </c>
      <c r="AP13" s="109">
        <v>228</v>
      </c>
      <c r="AQ13" s="109">
        <v>228</v>
      </c>
      <c r="AR13" s="109">
        <v>243</v>
      </c>
      <c r="AS13" s="109">
        <v>248</v>
      </c>
      <c r="AT13" s="109">
        <v>249</v>
      </c>
      <c r="AU13" s="109">
        <v>249</v>
      </c>
      <c r="AV13" s="109">
        <v>254</v>
      </c>
      <c r="AW13" s="109">
        <v>260</v>
      </c>
      <c r="AX13" s="109">
        <v>270</v>
      </c>
      <c r="AY13" s="109">
        <v>285</v>
      </c>
      <c r="AZ13" s="109">
        <v>290</v>
      </c>
    </row>
    <row r="14" spans="1:52" s="106" customFormat="1">
      <c r="A14" s="110" t="s">
        <v>101</v>
      </c>
      <c r="B14" s="110" t="s">
        <v>102</v>
      </c>
      <c r="C14" s="111">
        <v>4</v>
      </c>
      <c r="D14" s="108" t="s">
        <v>49</v>
      </c>
      <c r="E14" s="109">
        <v>35</v>
      </c>
      <c r="F14" s="109">
        <v>35</v>
      </c>
      <c r="G14" s="109">
        <v>39</v>
      </c>
      <c r="H14" s="109">
        <v>39</v>
      </c>
      <c r="I14" s="109">
        <v>39</v>
      </c>
      <c r="J14" s="109">
        <v>41</v>
      </c>
      <c r="K14" s="109">
        <v>45</v>
      </c>
      <c r="L14" s="109">
        <v>51</v>
      </c>
      <c r="M14" s="109">
        <v>56</v>
      </c>
      <c r="N14" s="109">
        <v>64</v>
      </c>
      <c r="O14" s="109">
        <v>69</v>
      </c>
      <c r="P14" s="109">
        <v>71</v>
      </c>
      <c r="Q14" s="109">
        <v>75</v>
      </c>
      <c r="R14" s="109">
        <v>80</v>
      </c>
      <c r="S14" s="109">
        <v>84</v>
      </c>
      <c r="T14" s="109">
        <v>88</v>
      </c>
      <c r="U14" s="109">
        <v>98</v>
      </c>
      <c r="V14" s="109">
        <v>109</v>
      </c>
      <c r="W14" s="109">
        <v>117</v>
      </c>
      <c r="X14" s="109">
        <v>125</v>
      </c>
      <c r="Y14" s="109">
        <v>130</v>
      </c>
      <c r="Z14" s="109">
        <v>137</v>
      </c>
      <c r="AA14" s="109">
        <v>144</v>
      </c>
      <c r="AB14" s="109">
        <v>153</v>
      </c>
      <c r="AC14" s="109">
        <v>156</v>
      </c>
      <c r="AD14" s="109">
        <v>159</v>
      </c>
      <c r="AE14" s="109">
        <v>163</v>
      </c>
      <c r="AF14" s="109">
        <v>168</v>
      </c>
      <c r="AG14" s="109">
        <v>169</v>
      </c>
      <c r="AH14" s="128">
        <v>174</v>
      </c>
      <c r="AI14" s="109">
        <v>184</v>
      </c>
      <c r="AJ14" s="109">
        <v>184</v>
      </c>
      <c r="AK14" s="109">
        <v>201</v>
      </c>
      <c r="AL14" s="109">
        <v>201</v>
      </c>
      <c r="AM14" s="109">
        <v>202</v>
      </c>
      <c r="AN14" s="109">
        <v>207</v>
      </c>
      <c r="AO14" s="109">
        <v>207</v>
      </c>
      <c r="AP14" s="109">
        <v>228</v>
      </c>
      <c r="AQ14" s="109">
        <v>228</v>
      </c>
      <c r="AR14" s="109">
        <v>243</v>
      </c>
      <c r="AS14" s="109">
        <v>248</v>
      </c>
      <c r="AT14" s="109">
        <v>249</v>
      </c>
      <c r="AU14" s="109">
        <v>249</v>
      </c>
      <c r="AV14" s="109">
        <v>254</v>
      </c>
      <c r="AW14" s="109">
        <v>260</v>
      </c>
      <c r="AX14" s="109">
        <v>270</v>
      </c>
      <c r="AY14" s="109">
        <v>285</v>
      </c>
      <c r="AZ14" s="109">
        <v>290</v>
      </c>
    </row>
    <row r="15" spans="1:52" s="106" customFormat="1">
      <c r="A15" s="110" t="s">
        <v>105</v>
      </c>
      <c r="B15" s="110" t="s">
        <v>106</v>
      </c>
      <c r="C15" s="111">
        <v>4</v>
      </c>
      <c r="D15" s="108" t="s">
        <v>49</v>
      </c>
      <c r="E15" s="109">
        <v>35</v>
      </c>
      <c r="F15" s="109">
        <v>35</v>
      </c>
      <c r="G15" s="109">
        <v>39</v>
      </c>
      <c r="H15" s="109">
        <v>39</v>
      </c>
      <c r="I15" s="109">
        <v>39</v>
      </c>
      <c r="J15" s="109">
        <v>41</v>
      </c>
      <c r="K15" s="109">
        <v>45</v>
      </c>
      <c r="L15" s="109">
        <v>51</v>
      </c>
      <c r="M15" s="109">
        <v>56</v>
      </c>
      <c r="N15" s="109">
        <v>64</v>
      </c>
      <c r="O15" s="109">
        <v>69</v>
      </c>
      <c r="P15" s="109">
        <v>71</v>
      </c>
      <c r="Q15" s="109">
        <v>75</v>
      </c>
      <c r="R15" s="109">
        <v>80</v>
      </c>
      <c r="S15" s="109">
        <v>84</v>
      </c>
      <c r="T15" s="109">
        <v>88</v>
      </c>
      <c r="U15" s="109">
        <v>98</v>
      </c>
      <c r="V15" s="109">
        <v>109</v>
      </c>
      <c r="W15" s="109">
        <v>117</v>
      </c>
      <c r="X15" s="109">
        <v>125</v>
      </c>
      <c r="Y15" s="109">
        <v>130</v>
      </c>
      <c r="Z15" s="109">
        <v>137</v>
      </c>
      <c r="AA15" s="109">
        <v>144</v>
      </c>
      <c r="AB15" s="109">
        <v>153</v>
      </c>
      <c r="AC15" s="109">
        <v>156</v>
      </c>
      <c r="AD15" s="109">
        <v>159</v>
      </c>
      <c r="AE15" s="109">
        <v>163</v>
      </c>
      <c r="AF15" s="109">
        <v>168</v>
      </c>
      <c r="AG15" s="109">
        <v>169</v>
      </c>
      <c r="AH15" s="128">
        <v>174</v>
      </c>
      <c r="AI15" s="109">
        <v>184</v>
      </c>
      <c r="AJ15" s="109">
        <v>184</v>
      </c>
      <c r="AK15" s="109">
        <v>201</v>
      </c>
      <c r="AL15" s="109">
        <v>201</v>
      </c>
      <c r="AM15" s="109">
        <v>202</v>
      </c>
      <c r="AN15" s="109">
        <v>207</v>
      </c>
      <c r="AO15" s="109">
        <v>207</v>
      </c>
      <c r="AP15" s="109">
        <v>228</v>
      </c>
      <c r="AQ15" s="109">
        <v>228</v>
      </c>
      <c r="AR15" s="109">
        <v>243</v>
      </c>
      <c r="AS15" s="109">
        <v>248</v>
      </c>
      <c r="AT15" s="109">
        <v>249</v>
      </c>
      <c r="AU15" s="109">
        <v>249</v>
      </c>
      <c r="AV15" s="109">
        <v>254</v>
      </c>
      <c r="AW15" s="109">
        <v>260</v>
      </c>
      <c r="AX15" s="109">
        <v>270</v>
      </c>
      <c r="AY15" s="109">
        <v>285</v>
      </c>
      <c r="AZ15" s="109">
        <v>290</v>
      </c>
    </row>
    <row r="16" spans="1:52" s="106" customFormat="1" ht="14.25" customHeight="1">
      <c r="A16" s="107">
        <v>15000</v>
      </c>
      <c r="B16" s="107">
        <v>15999</v>
      </c>
      <c r="C16" s="107">
        <v>4</v>
      </c>
      <c r="D16" s="108" t="s">
        <v>49</v>
      </c>
      <c r="E16" s="109">
        <v>35</v>
      </c>
      <c r="F16" s="109">
        <v>35</v>
      </c>
      <c r="G16" s="109">
        <v>39</v>
      </c>
      <c r="H16" s="109">
        <v>39</v>
      </c>
      <c r="I16" s="109">
        <v>39</v>
      </c>
      <c r="J16" s="109">
        <v>41</v>
      </c>
      <c r="K16" s="109">
        <v>45</v>
      </c>
      <c r="L16" s="109">
        <v>51</v>
      </c>
      <c r="M16" s="109">
        <v>56</v>
      </c>
      <c r="N16" s="109">
        <v>64</v>
      </c>
      <c r="O16" s="109">
        <v>69</v>
      </c>
      <c r="P16" s="109">
        <v>71</v>
      </c>
      <c r="Q16" s="109">
        <v>75</v>
      </c>
      <c r="R16" s="109">
        <v>80</v>
      </c>
      <c r="S16" s="109">
        <v>84</v>
      </c>
      <c r="T16" s="109">
        <v>88</v>
      </c>
      <c r="U16" s="109">
        <v>98</v>
      </c>
      <c r="V16" s="109">
        <v>109</v>
      </c>
      <c r="W16" s="109">
        <v>117</v>
      </c>
      <c r="X16" s="109">
        <v>125</v>
      </c>
      <c r="Y16" s="109">
        <v>130</v>
      </c>
      <c r="Z16" s="109">
        <v>137</v>
      </c>
      <c r="AA16" s="109">
        <v>144</v>
      </c>
      <c r="AB16" s="109">
        <v>153</v>
      </c>
      <c r="AC16" s="109">
        <v>156</v>
      </c>
      <c r="AD16" s="109">
        <v>159</v>
      </c>
      <c r="AE16" s="109">
        <v>163</v>
      </c>
      <c r="AF16" s="109">
        <v>168</v>
      </c>
      <c r="AG16" s="109">
        <v>169</v>
      </c>
      <c r="AH16" s="128">
        <v>174</v>
      </c>
      <c r="AI16" s="109">
        <v>184</v>
      </c>
      <c r="AJ16" s="109">
        <v>184</v>
      </c>
      <c r="AK16" s="109">
        <v>201</v>
      </c>
      <c r="AL16" s="109">
        <v>201</v>
      </c>
      <c r="AM16" s="109">
        <v>202</v>
      </c>
      <c r="AN16" s="109">
        <v>207</v>
      </c>
      <c r="AO16" s="109">
        <v>207</v>
      </c>
      <c r="AP16" s="109">
        <v>228</v>
      </c>
      <c r="AQ16" s="109">
        <v>228</v>
      </c>
      <c r="AR16" s="109">
        <v>243</v>
      </c>
      <c r="AS16" s="109">
        <v>248</v>
      </c>
      <c r="AT16" s="109">
        <v>249</v>
      </c>
      <c r="AU16" s="109">
        <v>249</v>
      </c>
      <c r="AV16" s="109">
        <v>254</v>
      </c>
      <c r="AW16" s="109">
        <v>260</v>
      </c>
      <c r="AX16" s="109">
        <v>270</v>
      </c>
      <c r="AY16" s="109">
        <v>285</v>
      </c>
      <c r="AZ16" s="109">
        <v>290</v>
      </c>
    </row>
    <row r="17" spans="1:52" s="106" customFormat="1">
      <c r="A17" s="107">
        <v>29000</v>
      </c>
      <c r="B17" s="107">
        <v>33999</v>
      </c>
      <c r="C17" s="107">
        <v>4</v>
      </c>
      <c r="D17" s="108" t="s">
        <v>49</v>
      </c>
      <c r="E17" s="109">
        <v>35</v>
      </c>
      <c r="F17" s="109">
        <v>35</v>
      </c>
      <c r="G17" s="109">
        <v>39</v>
      </c>
      <c r="H17" s="109">
        <v>39</v>
      </c>
      <c r="I17" s="109">
        <v>39</v>
      </c>
      <c r="J17" s="109">
        <v>41</v>
      </c>
      <c r="K17" s="109">
        <v>45</v>
      </c>
      <c r="L17" s="109">
        <v>51</v>
      </c>
      <c r="M17" s="109">
        <v>56</v>
      </c>
      <c r="N17" s="109">
        <v>64</v>
      </c>
      <c r="O17" s="109">
        <v>69</v>
      </c>
      <c r="P17" s="109">
        <v>71</v>
      </c>
      <c r="Q17" s="109">
        <v>75</v>
      </c>
      <c r="R17" s="109">
        <v>80</v>
      </c>
      <c r="S17" s="109">
        <v>84</v>
      </c>
      <c r="T17" s="109">
        <v>88</v>
      </c>
      <c r="U17" s="109">
        <v>98</v>
      </c>
      <c r="V17" s="109">
        <v>109</v>
      </c>
      <c r="W17" s="109">
        <v>117</v>
      </c>
      <c r="X17" s="109">
        <v>125</v>
      </c>
      <c r="Y17" s="109">
        <v>130</v>
      </c>
      <c r="Z17" s="109">
        <v>137</v>
      </c>
      <c r="AA17" s="109">
        <v>144</v>
      </c>
      <c r="AB17" s="109">
        <v>153</v>
      </c>
      <c r="AC17" s="109">
        <v>156</v>
      </c>
      <c r="AD17" s="109">
        <v>159</v>
      </c>
      <c r="AE17" s="109">
        <v>163</v>
      </c>
      <c r="AF17" s="109">
        <v>168</v>
      </c>
      <c r="AG17" s="109">
        <v>169</v>
      </c>
      <c r="AH17" s="128">
        <v>174</v>
      </c>
      <c r="AI17" s="109">
        <v>184</v>
      </c>
      <c r="AJ17" s="109">
        <v>184</v>
      </c>
      <c r="AK17" s="109">
        <v>201</v>
      </c>
      <c r="AL17" s="109">
        <v>201</v>
      </c>
      <c r="AM17" s="109">
        <v>202</v>
      </c>
      <c r="AN17" s="109">
        <v>207</v>
      </c>
      <c r="AO17" s="109">
        <v>207</v>
      </c>
      <c r="AP17" s="109">
        <v>228</v>
      </c>
      <c r="AQ17" s="109">
        <v>228</v>
      </c>
      <c r="AR17" s="109">
        <v>243</v>
      </c>
      <c r="AS17" s="109">
        <v>248</v>
      </c>
      <c r="AT17" s="109">
        <v>249</v>
      </c>
      <c r="AU17" s="109">
        <v>249</v>
      </c>
      <c r="AV17" s="109">
        <v>254</v>
      </c>
      <c r="AW17" s="109">
        <v>260</v>
      </c>
      <c r="AX17" s="109">
        <v>270</v>
      </c>
      <c r="AY17" s="109">
        <v>285</v>
      </c>
      <c r="AZ17" s="109">
        <v>290</v>
      </c>
    </row>
    <row r="18" spans="1:52" s="106" customFormat="1">
      <c r="A18" s="107">
        <v>53000</v>
      </c>
      <c r="B18" s="107">
        <v>53999</v>
      </c>
      <c r="C18" s="107">
        <v>4</v>
      </c>
      <c r="D18" s="108" t="s">
        <v>49</v>
      </c>
      <c r="E18" s="109">
        <v>35</v>
      </c>
      <c r="F18" s="109">
        <v>35</v>
      </c>
      <c r="G18" s="109">
        <v>39</v>
      </c>
      <c r="H18" s="109">
        <v>39</v>
      </c>
      <c r="I18" s="109">
        <v>39</v>
      </c>
      <c r="J18" s="109">
        <v>41</v>
      </c>
      <c r="K18" s="109">
        <v>45</v>
      </c>
      <c r="L18" s="109">
        <v>51</v>
      </c>
      <c r="M18" s="109">
        <v>56</v>
      </c>
      <c r="N18" s="109">
        <v>64</v>
      </c>
      <c r="O18" s="109">
        <v>69</v>
      </c>
      <c r="P18" s="109">
        <v>71</v>
      </c>
      <c r="Q18" s="109">
        <v>75</v>
      </c>
      <c r="R18" s="109">
        <v>80</v>
      </c>
      <c r="S18" s="109">
        <v>84</v>
      </c>
      <c r="T18" s="109">
        <v>88</v>
      </c>
      <c r="U18" s="109">
        <v>98</v>
      </c>
      <c r="V18" s="109">
        <v>109</v>
      </c>
      <c r="W18" s="109">
        <v>117</v>
      </c>
      <c r="X18" s="109">
        <v>125</v>
      </c>
      <c r="Y18" s="109">
        <v>130</v>
      </c>
      <c r="Z18" s="109">
        <v>137</v>
      </c>
      <c r="AA18" s="109">
        <v>144</v>
      </c>
      <c r="AB18" s="109">
        <v>153</v>
      </c>
      <c r="AC18" s="109">
        <v>156</v>
      </c>
      <c r="AD18" s="109">
        <v>159</v>
      </c>
      <c r="AE18" s="109">
        <v>163</v>
      </c>
      <c r="AF18" s="109">
        <v>168</v>
      </c>
      <c r="AG18" s="109">
        <v>169</v>
      </c>
      <c r="AH18" s="128">
        <v>174</v>
      </c>
      <c r="AI18" s="109">
        <v>184</v>
      </c>
      <c r="AJ18" s="109">
        <v>184</v>
      </c>
      <c r="AK18" s="109">
        <v>201</v>
      </c>
      <c r="AL18" s="109">
        <v>201</v>
      </c>
      <c r="AM18" s="109">
        <v>202</v>
      </c>
      <c r="AN18" s="109">
        <v>207</v>
      </c>
      <c r="AO18" s="109">
        <v>207</v>
      </c>
      <c r="AP18" s="109">
        <v>228</v>
      </c>
      <c r="AQ18" s="109">
        <v>228</v>
      </c>
      <c r="AR18" s="109">
        <v>243</v>
      </c>
      <c r="AS18" s="109">
        <v>248</v>
      </c>
      <c r="AT18" s="109">
        <v>249</v>
      </c>
      <c r="AU18" s="109">
        <v>249</v>
      </c>
      <c r="AV18" s="109">
        <v>254</v>
      </c>
      <c r="AW18" s="109">
        <v>260</v>
      </c>
      <c r="AX18" s="109">
        <v>270</v>
      </c>
      <c r="AY18" s="109">
        <v>285</v>
      </c>
      <c r="AZ18" s="109">
        <v>290</v>
      </c>
    </row>
    <row r="19" spans="1:52" s="106" customFormat="1">
      <c r="A19" s="107">
        <v>56000</v>
      </c>
      <c r="B19" s="107">
        <v>59999</v>
      </c>
      <c r="C19" s="107">
        <v>4</v>
      </c>
      <c r="D19" s="108" t="s">
        <v>49</v>
      </c>
      <c r="E19" s="109">
        <v>35</v>
      </c>
      <c r="F19" s="109">
        <v>35</v>
      </c>
      <c r="G19" s="109">
        <v>39</v>
      </c>
      <c r="H19" s="109">
        <v>39</v>
      </c>
      <c r="I19" s="109">
        <v>39</v>
      </c>
      <c r="J19" s="109">
        <v>41</v>
      </c>
      <c r="K19" s="109">
        <v>45</v>
      </c>
      <c r="L19" s="109">
        <v>51</v>
      </c>
      <c r="M19" s="109">
        <v>56</v>
      </c>
      <c r="N19" s="109">
        <v>64</v>
      </c>
      <c r="O19" s="109">
        <v>69</v>
      </c>
      <c r="P19" s="109">
        <v>71</v>
      </c>
      <c r="Q19" s="109">
        <v>75</v>
      </c>
      <c r="R19" s="109">
        <v>80</v>
      </c>
      <c r="S19" s="109">
        <v>84</v>
      </c>
      <c r="T19" s="109">
        <v>88</v>
      </c>
      <c r="U19" s="109">
        <v>98</v>
      </c>
      <c r="V19" s="109">
        <v>109</v>
      </c>
      <c r="W19" s="109">
        <v>117</v>
      </c>
      <c r="X19" s="109">
        <v>125</v>
      </c>
      <c r="Y19" s="109">
        <v>130</v>
      </c>
      <c r="Z19" s="109">
        <v>137</v>
      </c>
      <c r="AA19" s="109">
        <v>144</v>
      </c>
      <c r="AB19" s="109">
        <v>153</v>
      </c>
      <c r="AC19" s="109">
        <v>156</v>
      </c>
      <c r="AD19" s="109">
        <v>159</v>
      </c>
      <c r="AE19" s="109">
        <v>163</v>
      </c>
      <c r="AF19" s="109">
        <v>168</v>
      </c>
      <c r="AG19" s="109">
        <v>169</v>
      </c>
      <c r="AH19" s="128">
        <v>174</v>
      </c>
      <c r="AI19" s="109">
        <v>184</v>
      </c>
      <c r="AJ19" s="109">
        <v>184</v>
      </c>
      <c r="AK19" s="109">
        <v>201</v>
      </c>
      <c r="AL19" s="109">
        <v>201</v>
      </c>
      <c r="AM19" s="109">
        <v>202</v>
      </c>
      <c r="AN19" s="109">
        <v>207</v>
      </c>
      <c r="AO19" s="109">
        <v>207</v>
      </c>
      <c r="AP19" s="109">
        <v>228</v>
      </c>
      <c r="AQ19" s="109">
        <v>228</v>
      </c>
      <c r="AR19" s="109">
        <v>243</v>
      </c>
      <c r="AS19" s="109">
        <v>248</v>
      </c>
      <c r="AT19" s="109">
        <v>249</v>
      </c>
      <c r="AU19" s="109">
        <v>249</v>
      </c>
      <c r="AV19" s="109">
        <v>254</v>
      </c>
      <c r="AW19" s="109">
        <v>260</v>
      </c>
      <c r="AX19" s="109">
        <v>270</v>
      </c>
      <c r="AY19" s="109">
        <v>285</v>
      </c>
      <c r="AZ19" s="109">
        <v>290</v>
      </c>
    </row>
    <row r="20" spans="1:52" s="106" customFormat="1">
      <c r="A20" s="107">
        <v>98000</v>
      </c>
      <c r="B20" s="107">
        <v>99999</v>
      </c>
      <c r="C20" s="107">
        <v>4</v>
      </c>
      <c r="D20" s="108" t="s">
        <v>49</v>
      </c>
      <c r="E20" s="109">
        <v>35</v>
      </c>
      <c r="F20" s="109">
        <v>35</v>
      </c>
      <c r="G20" s="109">
        <v>39</v>
      </c>
      <c r="H20" s="109">
        <v>39</v>
      </c>
      <c r="I20" s="109">
        <v>39</v>
      </c>
      <c r="J20" s="109">
        <v>41</v>
      </c>
      <c r="K20" s="109">
        <v>45</v>
      </c>
      <c r="L20" s="109">
        <v>51</v>
      </c>
      <c r="M20" s="109">
        <v>56</v>
      </c>
      <c r="N20" s="109">
        <v>64</v>
      </c>
      <c r="O20" s="109">
        <v>69</v>
      </c>
      <c r="P20" s="109">
        <v>71</v>
      </c>
      <c r="Q20" s="109">
        <v>75</v>
      </c>
      <c r="R20" s="109">
        <v>80</v>
      </c>
      <c r="S20" s="109">
        <v>84</v>
      </c>
      <c r="T20" s="109">
        <v>88</v>
      </c>
      <c r="U20" s="109">
        <v>98</v>
      </c>
      <c r="V20" s="109">
        <v>109</v>
      </c>
      <c r="W20" s="109">
        <v>117</v>
      </c>
      <c r="X20" s="109">
        <v>125</v>
      </c>
      <c r="Y20" s="109">
        <v>130</v>
      </c>
      <c r="Z20" s="109">
        <v>137</v>
      </c>
      <c r="AA20" s="109">
        <v>144</v>
      </c>
      <c r="AB20" s="109">
        <v>153</v>
      </c>
      <c r="AC20" s="109">
        <v>156</v>
      </c>
      <c r="AD20" s="109">
        <v>159</v>
      </c>
      <c r="AE20" s="109">
        <v>163</v>
      </c>
      <c r="AF20" s="109">
        <v>168</v>
      </c>
      <c r="AG20" s="109">
        <v>169</v>
      </c>
      <c r="AH20" s="128">
        <v>174</v>
      </c>
      <c r="AI20" s="109">
        <v>184</v>
      </c>
      <c r="AJ20" s="109">
        <v>184</v>
      </c>
      <c r="AK20" s="109">
        <v>201</v>
      </c>
      <c r="AL20" s="109">
        <v>201</v>
      </c>
      <c r="AM20" s="109">
        <v>202</v>
      </c>
      <c r="AN20" s="109">
        <v>207</v>
      </c>
      <c r="AO20" s="109">
        <v>207</v>
      </c>
      <c r="AP20" s="109">
        <v>228</v>
      </c>
      <c r="AQ20" s="109">
        <v>228</v>
      </c>
      <c r="AR20" s="109">
        <v>243</v>
      </c>
      <c r="AS20" s="109">
        <v>248</v>
      </c>
      <c r="AT20" s="109">
        <v>249</v>
      </c>
      <c r="AU20" s="109">
        <v>249</v>
      </c>
      <c r="AV20" s="109">
        <v>254</v>
      </c>
      <c r="AW20" s="109">
        <v>260</v>
      </c>
      <c r="AX20" s="109">
        <v>270</v>
      </c>
      <c r="AY20" s="109">
        <v>285</v>
      </c>
      <c r="AZ20" s="109">
        <v>290</v>
      </c>
    </row>
    <row r="21" spans="1:52" s="106" customFormat="1">
      <c r="A21" s="107">
        <v>40000</v>
      </c>
      <c r="B21" s="107">
        <v>47999</v>
      </c>
      <c r="C21" s="107">
        <v>5</v>
      </c>
      <c r="D21" s="108" t="s">
        <v>110</v>
      </c>
      <c r="E21" s="109">
        <v>32</v>
      </c>
      <c r="F21" s="109">
        <v>33</v>
      </c>
      <c r="G21" s="109">
        <v>33</v>
      </c>
      <c r="H21" s="109">
        <v>33</v>
      </c>
      <c r="I21" s="109">
        <v>33</v>
      </c>
      <c r="J21" s="109">
        <v>35</v>
      </c>
      <c r="K21" s="109">
        <v>50</v>
      </c>
      <c r="L21" s="109">
        <v>50</v>
      </c>
      <c r="M21" s="109">
        <v>51</v>
      </c>
      <c r="N21" s="109">
        <v>52</v>
      </c>
      <c r="O21" s="109">
        <v>53</v>
      </c>
      <c r="P21" s="109">
        <v>64</v>
      </c>
      <c r="Q21" s="109">
        <v>64</v>
      </c>
      <c r="R21" s="109">
        <v>67</v>
      </c>
      <c r="S21" s="109">
        <v>67</v>
      </c>
      <c r="T21" s="109">
        <v>67</v>
      </c>
      <c r="U21" s="109">
        <v>78</v>
      </c>
      <c r="V21" s="109">
        <v>81</v>
      </c>
      <c r="W21" s="109">
        <v>84</v>
      </c>
      <c r="X21" s="109">
        <v>99</v>
      </c>
      <c r="Y21" s="109">
        <v>106</v>
      </c>
      <c r="Z21" s="109">
        <v>106</v>
      </c>
      <c r="AA21" s="109">
        <v>110</v>
      </c>
      <c r="AB21" s="109">
        <v>111</v>
      </c>
      <c r="AC21" s="109">
        <v>112</v>
      </c>
      <c r="AD21" s="109">
        <v>117</v>
      </c>
      <c r="AE21" s="109">
        <v>120</v>
      </c>
      <c r="AF21" s="109">
        <v>127</v>
      </c>
      <c r="AG21" s="109">
        <v>135</v>
      </c>
      <c r="AH21" s="128">
        <v>142</v>
      </c>
      <c r="AI21" s="109">
        <v>148</v>
      </c>
      <c r="AJ21" s="109">
        <v>148</v>
      </c>
      <c r="AK21" s="109">
        <v>155</v>
      </c>
      <c r="AL21" s="109">
        <v>159</v>
      </c>
      <c r="AM21" s="109">
        <v>160</v>
      </c>
      <c r="AN21" s="109">
        <v>166</v>
      </c>
      <c r="AO21" s="109">
        <v>168</v>
      </c>
      <c r="AP21" s="109">
        <v>173</v>
      </c>
      <c r="AQ21" s="109">
        <v>175</v>
      </c>
      <c r="AR21" s="109">
        <v>176</v>
      </c>
      <c r="AS21" s="109">
        <v>189</v>
      </c>
      <c r="AT21" s="109">
        <v>222</v>
      </c>
      <c r="AU21" s="109">
        <v>229</v>
      </c>
      <c r="AV21" s="109">
        <v>235</v>
      </c>
      <c r="AW21" s="109">
        <v>252</v>
      </c>
      <c r="AX21" s="109">
        <v>266</v>
      </c>
      <c r="AY21" s="109">
        <v>286</v>
      </c>
      <c r="AZ21" s="109">
        <v>306</v>
      </c>
    </row>
    <row r="22" spans="1:52" s="106" customFormat="1">
      <c r="A22" s="107">
        <v>50000</v>
      </c>
      <c r="B22" s="107">
        <v>52999</v>
      </c>
      <c r="C22" s="107">
        <v>5</v>
      </c>
      <c r="D22" s="108" t="s">
        <v>110</v>
      </c>
      <c r="E22" s="109">
        <v>32</v>
      </c>
      <c r="F22" s="109">
        <v>33</v>
      </c>
      <c r="G22" s="109">
        <v>33</v>
      </c>
      <c r="H22" s="109">
        <v>33</v>
      </c>
      <c r="I22" s="109">
        <v>33</v>
      </c>
      <c r="J22" s="109">
        <v>35</v>
      </c>
      <c r="K22" s="109">
        <v>50</v>
      </c>
      <c r="L22" s="109">
        <v>50</v>
      </c>
      <c r="M22" s="109">
        <v>51</v>
      </c>
      <c r="N22" s="109">
        <v>52</v>
      </c>
      <c r="O22" s="109">
        <v>53</v>
      </c>
      <c r="P22" s="109">
        <v>64</v>
      </c>
      <c r="Q22" s="109">
        <v>64</v>
      </c>
      <c r="R22" s="109">
        <v>67</v>
      </c>
      <c r="S22" s="109">
        <v>67</v>
      </c>
      <c r="T22" s="109">
        <v>67</v>
      </c>
      <c r="U22" s="109">
        <v>78</v>
      </c>
      <c r="V22" s="109">
        <v>81</v>
      </c>
      <c r="W22" s="109">
        <v>84</v>
      </c>
      <c r="X22" s="109">
        <v>99</v>
      </c>
      <c r="Y22" s="109">
        <v>106</v>
      </c>
      <c r="Z22" s="109">
        <v>106</v>
      </c>
      <c r="AA22" s="109">
        <v>110</v>
      </c>
      <c r="AB22" s="109">
        <v>111</v>
      </c>
      <c r="AC22" s="109">
        <v>112</v>
      </c>
      <c r="AD22" s="109">
        <v>117</v>
      </c>
      <c r="AE22" s="109">
        <v>120</v>
      </c>
      <c r="AF22" s="109">
        <v>127</v>
      </c>
      <c r="AG22" s="109">
        <v>135</v>
      </c>
      <c r="AH22" s="128">
        <v>142</v>
      </c>
      <c r="AI22" s="109">
        <v>148</v>
      </c>
      <c r="AJ22" s="109">
        <v>148</v>
      </c>
      <c r="AK22" s="109">
        <v>155</v>
      </c>
      <c r="AL22" s="109">
        <v>159</v>
      </c>
      <c r="AM22" s="109">
        <v>160</v>
      </c>
      <c r="AN22" s="109">
        <v>166</v>
      </c>
      <c r="AO22" s="109">
        <v>168</v>
      </c>
      <c r="AP22" s="109">
        <v>173</v>
      </c>
      <c r="AQ22" s="109">
        <v>175</v>
      </c>
      <c r="AR22" s="109">
        <v>176</v>
      </c>
      <c r="AS22" s="109">
        <v>189</v>
      </c>
      <c r="AT22" s="109">
        <v>222</v>
      </c>
      <c r="AU22" s="109">
        <v>229</v>
      </c>
      <c r="AV22" s="109">
        <v>235</v>
      </c>
      <c r="AW22" s="109">
        <v>252</v>
      </c>
      <c r="AX22" s="109">
        <v>266</v>
      </c>
      <c r="AY22" s="109">
        <v>286</v>
      </c>
      <c r="AZ22" s="109">
        <v>306</v>
      </c>
    </row>
    <row r="23" spans="1:52" s="106" customFormat="1">
      <c r="A23" s="110" t="s">
        <v>98</v>
      </c>
      <c r="B23" s="110" t="s">
        <v>99</v>
      </c>
      <c r="C23" s="112">
        <v>6</v>
      </c>
      <c r="D23" s="108" t="s">
        <v>100</v>
      </c>
      <c r="E23" s="109">
        <v>33</v>
      </c>
      <c r="F23" s="109">
        <v>36</v>
      </c>
      <c r="G23" s="109">
        <v>36</v>
      </c>
      <c r="H23" s="109">
        <v>36</v>
      </c>
      <c r="I23" s="109">
        <v>36</v>
      </c>
      <c r="J23" s="109">
        <v>37</v>
      </c>
      <c r="K23" s="109">
        <v>51</v>
      </c>
      <c r="L23" s="109">
        <v>53</v>
      </c>
      <c r="M23" s="109">
        <v>55</v>
      </c>
      <c r="N23" s="109">
        <v>55</v>
      </c>
      <c r="O23" s="109">
        <v>56</v>
      </c>
      <c r="P23" s="109">
        <v>64</v>
      </c>
      <c r="Q23" s="109">
        <v>64</v>
      </c>
      <c r="R23" s="109">
        <v>65</v>
      </c>
      <c r="S23" s="109">
        <v>69</v>
      </c>
      <c r="T23" s="109">
        <v>74</v>
      </c>
      <c r="U23" s="109">
        <v>80</v>
      </c>
      <c r="V23" s="109">
        <v>83</v>
      </c>
      <c r="W23" s="109">
        <v>96</v>
      </c>
      <c r="X23" s="109">
        <v>101</v>
      </c>
      <c r="Y23" s="109">
        <v>117</v>
      </c>
      <c r="Z23" s="109">
        <v>121</v>
      </c>
      <c r="AA23" s="109">
        <v>124</v>
      </c>
      <c r="AB23" s="109">
        <v>124</v>
      </c>
      <c r="AC23" s="109">
        <v>129</v>
      </c>
      <c r="AD23" s="109">
        <v>134</v>
      </c>
      <c r="AE23" s="109">
        <v>140</v>
      </c>
      <c r="AF23" s="109">
        <v>142</v>
      </c>
      <c r="AG23" s="109">
        <v>153</v>
      </c>
      <c r="AH23" s="128">
        <v>161</v>
      </c>
      <c r="AI23" s="109">
        <v>170</v>
      </c>
      <c r="AJ23" s="109">
        <v>170</v>
      </c>
      <c r="AK23" s="109">
        <v>177</v>
      </c>
      <c r="AL23" s="109">
        <v>183</v>
      </c>
      <c r="AM23" s="109">
        <v>194</v>
      </c>
      <c r="AN23" s="109">
        <v>200</v>
      </c>
      <c r="AO23" s="109">
        <v>205</v>
      </c>
      <c r="AP23" s="109">
        <v>214</v>
      </c>
      <c r="AQ23" s="109">
        <v>214</v>
      </c>
      <c r="AR23" s="109">
        <v>214</v>
      </c>
      <c r="AS23" s="109">
        <v>239</v>
      </c>
      <c r="AT23" s="109">
        <v>275</v>
      </c>
      <c r="AU23" s="109">
        <v>305</v>
      </c>
      <c r="AV23" s="109">
        <v>325</v>
      </c>
      <c r="AW23" s="109">
        <v>336</v>
      </c>
      <c r="AX23" s="109">
        <v>371</v>
      </c>
      <c r="AY23" s="109">
        <v>401</v>
      </c>
      <c r="AZ23" s="109">
        <v>426</v>
      </c>
    </row>
    <row r="24" spans="1:52" s="106" customFormat="1">
      <c r="A24" s="110" t="s">
        <v>103</v>
      </c>
      <c r="B24" s="110" t="s">
        <v>104</v>
      </c>
      <c r="C24" s="112">
        <v>6</v>
      </c>
      <c r="D24" s="108" t="s">
        <v>100</v>
      </c>
      <c r="E24" s="109">
        <v>33</v>
      </c>
      <c r="F24" s="109">
        <v>36</v>
      </c>
      <c r="G24" s="109">
        <v>36</v>
      </c>
      <c r="H24" s="109">
        <v>36</v>
      </c>
      <c r="I24" s="109">
        <v>36</v>
      </c>
      <c r="J24" s="109">
        <v>37</v>
      </c>
      <c r="K24" s="109">
        <v>51</v>
      </c>
      <c r="L24" s="109">
        <v>53</v>
      </c>
      <c r="M24" s="109">
        <v>55</v>
      </c>
      <c r="N24" s="109">
        <v>55</v>
      </c>
      <c r="O24" s="109">
        <v>56</v>
      </c>
      <c r="P24" s="109">
        <v>64</v>
      </c>
      <c r="Q24" s="109">
        <v>64</v>
      </c>
      <c r="R24" s="109">
        <v>65</v>
      </c>
      <c r="S24" s="109">
        <v>69</v>
      </c>
      <c r="T24" s="109">
        <v>74</v>
      </c>
      <c r="U24" s="109">
        <v>80</v>
      </c>
      <c r="V24" s="109">
        <v>83</v>
      </c>
      <c r="W24" s="109">
        <v>96</v>
      </c>
      <c r="X24" s="109">
        <v>101</v>
      </c>
      <c r="Y24" s="109">
        <v>117</v>
      </c>
      <c r="Z24" s="109">
        <v>121</v>
      </c>
      <c r="AA24" s="109">
        <v>124</v>
      </c>
      <c r="AB24" s="109">
        <v>124</v>
      </c>
      <c r="AC24" s="109">
        <v>129</v>
      </c>
      <c r="AD24" s="109">
        <v>134</v>
      </c>
      <c r="AE24" s="109">
        <v>140</v>
      </c>
      <c r="AF24" s="109">
        <v>142</v>
      </c>
      <c r="AG24" s="109">
        <v>153</v>
      </c>
      <c r="AH24" s="128">
        <v>161</v>
      </c>
      <c r="AI24" s="109">
        <v>170</v>
      </c>
      <c r="AJ24" s="109">
        <v>170</v>
      </c>
      <c r="AK24" s="109">
        <v>177</v>
      </c>
      <c r="AL24" s="109">
        <v>183</v>
      </c>
      <c r="AM24" s="109">
        <v>194</v>
      </c>
      <c r="AN24" s="109">
        <v>200</v>
      </c>
      <c r="AO24" s="109">
        <v>205</v>
      </c>
      <c r="AP24" s="109">
        <v>214</v>
      </c>
      <c r="AQ24" s="109">
        <v>214</v>
      </c>
      <c r="AR24" s="109">
        <v>214</v>
      </c>
      <c r="AS24" s="109">
        <v>239</v>
      </c>
      <c r="AT24" s="109">
        <v>275</v>
      </c>
      <c r="AU24" s="109">
        <v>305</v>
      </c>
      <c r="AV24" s="109">
        <v>325</v>
      </c>
      <c r="AW24" s="109">
        <v>336</v>
      </c>
      <c r="AX24" s="109">
        <v>371</v>
      </c>
      <c r="AY24" s="109">
        <v>401</v>
      </c>
      <c r="AZ24" s="109">
        <v>426</v>
      </c>
    </row>
    <row r="25" spans="1:52" s="106" customFormat="1">
      <c r="A25" s="110" t="s">
        <v>112</v>
      </c>
      <c r="B25" s="110" t="s">
        <v>113</v>
      </c>
      <c r="C25" s="112">
        <v>6</v>
      </c>
      <c r="D25" s="108" t="s">
        <v>100</v>
      </c>
      <c r="E25" s="109">
        <v>33</v>
      </c>
      <c r="F25" s="109">
        <v>36</v>
      </c>
      <c r="G25" s="109">
        <v>36</v>
      </c>
      <c r="H25" s="109">
        <v>36</v>
      </c>
      <c r="I25" s="109">
        <v>36</v>
      </c>
      <c r="J25" s="109">
        <v>37</v>
      </c>
      <c r="K25" s="109">
        <v>51</v>
      </c>
      <c r="L25" s="109">
        <v>53</v>
      </c>
      <c r="M25" s="109">
        <v>55</v>
      </c>
      <c r="N25" s="109">
        <v>55</v>
      </c>
      <c r="O25" s="109">
        <v>56</v>
      </c>
      <c r="P25" s="109">
        <v>64</v>
      </c>
      <c r="Q25" s="109">
        <v>64</v>
      </c>
      <c r="R25" s="109">
        <v>65</v>
      </c>
      <c r="S25" s="109">
        <v>69</v>
      </c>
      <c r="T25" s="109">
        <v>74</v>
      </c>
      <c r="U25" s="109">
        <v>80</v>
      </c>
      <c r="V25" s="109">
        <v>83</v>
      </c>
      <c r="W25" s="109">
        <v>96</v>
      </c>
      <c r="X25" s="109">
        <v>101</v>
      </c>
      <c r="Y25" s="109">
        <v>117</v>
      </c>
      <c r="Z25" s="109">
        <v>121</v>
      </c>
      <c r="AA25" s="109">
        <v>124</v>
      </c>
      <c r="AB25" s="109">
        <v>124</v>
      </c>
      <c r="AC25" s="109">
        <v>129</v>
      </c>
      <c r="AD25" s="109">
        <v>134</v>
      </c>
      <c r="AE25" s="109">
        <v>140</v>
      </c>
      <c r="AF25" s="109">
        <v>142</v>
      </c>
      <c r="AG25" s="109">
        <v>153</v>
      </c>
      <c r="AH25" s="128">
        <v>161</v>
      </c>
      <c r="AI25" s="109">
        <v>170</v>
      </c>
      <c r="AJ25" s="109">
        <v>170</v>
      </c>
      <c r="AK25" s="109">
        <v>177</v>
      </c>
      <c r="AL25" s="109">
        <v>183</v>
      </c>
      <c r="AM25" s="109">
        <v>194</v>
      </c>
      <c r="AN25" s="109">
        <v>200</v>
      </c>
      <c r="AO25" s="109">
        <v>205</v>
      </c>
      <c r="AP25" s="109">
        <v>214</v>
      </c>
      <c r="AQ25" s="109">
        <v>214</v>
      </c>
      <c r="AR25" s="109">
        <v>214</v>
      </c>
      <c r="AS25" s="109">
        <v>239</v>
      </c>
      <c r="AT25" s="109">
        <v>275</v>
      </c>
      <c r="AU25" s="109">
        <v>305</v>
      </c>
      <c r="AV25" s="109">
        <v>325</v>
      </c>
      <c r="AW25" s="109">
        <v>336</v>
      </c>
      <c r="AX25" s="109">
        <v>371</v>
      </c>
      <c r="AY25" s="109">
        <v>401</v>
      </c>
      <c r="AZ25" s="109">
        <v>426</v>
      </c>
    </row>
    <row r="26" spans="1:52" s="106" customFormat="1">
      <c r="A26" s="110" t="s">
        <v>116</v>
      </c>
      <c r="B26" s="110" t="s">
        <v>117</v>
      </c>
      <c r="C26" s="112">
        <v>6</v>
      </c>
      <c r="D26" s="108" t="s">
        <v>100</v>
      </c>
      <c r="E26" s="109">
        <v>33</v>
      </c>
      <c r="F26" s="109">
        <v>36</v>
      </c>
      <c r="G26" s="109">
        <v>36</v>
      </c>
      <c r="H26" s="109">
        <v>36</v>
      </c>
      <c r="I26" s="109">
        <v>36</v>
      </c>
      <c r="J26" s="109">
        <v>37</v>
      </c>
      <c r="K26" s="109">
        <v>51</v>
      </c>
      <c r="L26" s="109">
        <v>53</v>
      </c>
      <c r="M26" s="109">
        <v>55</v>
      </c>
      <c r="N26" s="109">
        <v>55</v>
      </c>
      <c r="O26" s="109">
        <v>56</v>
      </c>
      <c r="P26" s="109">
        <v>64</v>
      </c>
      <c r="Q26" s="109">
        <v>64</v>
      </c>
      <c r="R26" s="109">
        <v>65</v>
      </c>
      <c r="S26" s="109">
        <v>69</v>
      </c>
      <c r="T26" s="109">
        <v>74</v>
      </c>
      <c r="U26" s="109">
        <v>80</v>
      </c>
      <c r="V26" s="109">
        <v>83</v>
      </c>
      <c r="W26" s="109">
        <v>96</v>
      </c>
      <c r="X26" s="109">
        <v>101</v>
      </c>
      <c r="Y26" s="109">
        <v>117</v>
      </c>
      <c r="Z26" s="109">
        <v>121</v>
      </c>
      <c r="AA26" s="109">
        <v>124</v>
      </c>
      <c r="AB26" s="109">
        <v>124</v>
      </c>
      <c r="AC26" s="109">
        <v>129</v>
      </c>
      <c r="AD26" s="109">
        <v>134</v>
      </c>
      <c r="AE26" s="109">
        <v>140</v>
      </c>
      <c r="AF26" s="109">
        <v>142</v>
      </c>
      <c r="AG26" s="109">
        <v>153</v>
      </c>
      <c r="AH26" s="128">
        <v>161</v>
      </c>
      <c r="AI26" s="109">
        <v>170</v>
      </c>
      <c r="AJ26" s="109">
        <v>170</v>
      </c>
      <c r="AK26" s="109">
        <v>177</v>
      </c>
      <c r="AL26" s="109">
        <v>183</v>
      </c>
      <c r="AM26" s="109">
        <v>194</v>
      </c>
      <c r="AN26" s="109">
        <v>200</v>
      </c>
      <c r="AO26" s="109">
        <v>205</v>
      </c>
      <c r="AP26" s="109">
        <v>214</v>
      </c>
      <c r="AQ26" s="109">
        <v>214</v>
      </c>
      <c r="AR26" s="109">
        <v>214</v>
      </c>
      <c r="AS26" s="109">
        <v>239</v>
      </c>
      <c r="AT26" s="109">
        <v>275</v>
      </c>
      <c r="AU26" s="109">
        <v>305</v>
      </c>
      <c r="AV26" s="109">
        <v>325</v>
      </c>
      <c r="AW26" s="109">
        <v>336</v>
      </c>
      <c r="AX26" s="109">
        <v>371</v>
      </c>
      <c r="AY26" s="109">
        <v>401</v>
      </c>
      <c r="AZ26" s="109">
        <v>426</v>
      </c>
    </row>
    <row r="27" spans="1:52" s="106" customFormat="1">
      <c r="A27" s="110" t="s">
        <v>122</v>
      </c>
      <c r="B27" s="110" t="s">
        <v>123</v>
      </c>
      <c r="C27" s="112">
        <v>7</v>
      </c>
      <c r="D27" s="108" t="s">
        <v>111</v>
      </c>
      <c r="E27" s="109">
        <v>35</v>
      </c>
      <c r="F27" s="109">
        <v>36</v>
      </c>
      <c r="G27" s="109">
        <v>39</v>
      </c>
      <c r="H27" s="109">
        <v>39</v>
      </c>
      <c r="I27" s="109">
        <v>41</v>
      </c>
      <c r="J27" s="109">
        <v>45</v>
      </c>
      <c r="K27" s="109">
        <v>53</v>
      </c>
      <c r="L27" s="109">
        <v>58</v>
      </c>
      <c r="M27" s="109">
        <v>58</v>
      </c>
      <c r="N27" s="109">
        <v>67</v>
      </c>
      <c r="O27" s="109">
        <v>70</v>
      </c>
      <c r="P27" s="109">
        <v>73</v>
      </c>
      <c r="Q27" s="109">
        <v>77</v>
      </c>
      <c r="R27" s="109">
        <v>82</v>
      </c>
      <c r="S27" s="109">
        <v>87</v>
      </c>
      <c r="T27" s="109">
        <v>92</v>
      </c>
      <c r="U27" s="109">
        <v>104</v>
      </c>
      <c r="V27" s="109">
        <v>119</v>
      </c>
      <c r="W27" s="109">
        <v>124</v>
      </c>
      <c r="X27" s="109">
        <v>136</v>
      </c>
      <c r="Y27" s="109">
        <v>145</v>
      </c>
      <c r="Z27" s="109">
        <v>151</v>
      </c>
      <c r="AA27" s="109">
        <v>157</v>
      </c>
      <c r="AB27" s="109">
        <v>163</v>
      </c>
      <c r="AC27" s="109">
        <v>165</v>
      </c>
      <c r="AD27" s="109">
        <v>170</v>
      </c>
      <c r="AE27" s="109">
        <v>175</v>
      </c>
      <c r="AF27" s="109">
        <v>180</v>
      </c>
      <c r="AG27" s="109">
        <v>181</v>
      </c>
      <c r="AH27" s="128">
        <v>192</v>
      </c>
      <c r="AI27" s="109">
        <v>199</v>
      </c>
      <c r="AJ27" s="109">
        <v>202</v>
      </c>
      <c r="AK27" s="109">
        <v>228</v>
      </c>
      <c r="AL27" s="109">
        <v>229</v>
      </c>
      <c r="AM27" s="109">
        <v>232</v>
      </c>
      <c r="AN27" s="109">
        <v>232</v>
      </c>
      <c r="AO27" s="109">
        <v>235</v>
      </c>
      <c r="AP27" s="109">
        <v>245</v>
      </c>
      <c r="AQ27" s="109">
        <v>245</v>
      </c>
      <c r="AR27" s="109">
        <v>255</v>
      </c>
      <c r="AS27" s="109">
        <v>290</v>
      </c>
      <c r="AT27" s="109">
        <v>336</v>
      </c>
      <c r="AU27" s="109">
        <v>336</v>
      </c>
      <c r="AV27" s="109">
        <v>346</v>
      </c>
      <c r="AW27" s="109">
        <v>357</v>
      </c>
      <c r="AX27" s="109">
        <v>387</v>
      </c>
      <c r="AY27" s="109">
        <v>422</v>
      </c>
      <c r="AZ27" s="109">
        <v>437</v>
      </c>
    </row>
    <row r="28" spans="1:52" s="106" customFormat="1">
      <c r="A28" s="110" t="s">
        <v>114</v>
      </c>
      <c r="B28" s="110" t="s">
        <v>115</v>
      </c>
      <c r="C28" s="112">
        <v>7</v>
      </c>
      <c r="D28" s="108" t="s">
        <v>111</v>
      </c>
      <c r="E28" s="109">
        <v>35</v>
      </c>
      <c r="F28" s="109">
        <v>36</v>
      </c>
      <c r="G28" s="109">
        <v>39</v>
      </c>
      <c r="H28" s="109">
        <v>39</v>
      </c>
      <c r="I28" s="109">
        <v>41</v>
      </c>
      <c r="J28" s="109">
        <v>45</v>
      </c>
      <c r="K28" s="109">
        <v>53</v>
      </c>
      <c r="L28" s="109">
        <v>58</v>
      </c>
      <c r="M28" s="109">
        <v>58</v>
      </c>
      <c r="N28" s="109">
        <v>67</v>
      </c>
      <c r="O28" s="109">
        <v>70</v>
      </c>
      <c r="P28" s="109">
        <v>73</v>
      </c>
      <c r="Q28" s="109">
        <v>77</v>
      </c>
      <c r="R28" s="109">
        <v>82</v>
      </c>
      <c r="S28" s="109">
        <v>87</v>
      </c>
      <c r="T28" s="109">
        <v>92</v>
      </c>
      <c r="U28" s="109">
        <v>104</v>
      </c>
      <c r="V28" s="109">
        <v>119</v>
      </c>
      <c r="W28" s="109">
        <v>124</v>
      </c>
      <c r="X28" s="109">
        <v>136</v>
      </c>
      <c r="Y28" s="109">
        <v>145</v>
      </c>
      <c r="Z28" s="109">
        <v>151</v>
      </c>
      <c r="AA28" s="109">
        <v>157</v>
      </c>
      <c r="AB28" s="109">
        <v>163</v>
      </c>
      <c r="AC28" s="109">
        <v>165</v>
      </c>
      <c r="AD28" s="109">
        <v>170</v>
      </c>
      <c r="AE28" s="109">
        <v>175</v>
      </c>
      <c r="AF28" s="109">
        <v>180</v>
      </c>
      <c r="AG28" s="109">
        <v>181</v>
      </c>
      <c r="AH28" s="128">
        <v>192</v>
      </c>
      <c r="AI28" s="109">
        <v>199</v>
      </c>
      <c r="AJ28" s="109">
        <v>202</v>
      </c>
      <c r="AK28" s="109">
        <v>228</v>
      </c>
      <c r="AL28" s="109">
        <v>229</v>
      </c>
      <c r="AM28" s="109">
        <v>232</v>
      </c>
      <c r="AN28" s="109">
        <v>232</v>
      </c>
      <c r="AO28" s="109">
        <v>235</v>
      </c>
      <c r="AP28" s="109">
        <v>245</v>
      </c>
      <c r="AQ28" s="109">
        <v>245</v>
      </c>
      <c r="AR28" s="109">
        <v>255</v>
      </c>
      <c r="AS28" s="109">
        <v>290</v>
      </c>
      <c r="AT28" s="109">
        <v>336</v>
      </c>
      <c r="AU28" s="109">
        <v>336</v>
      </c>
      <c r="AV28" s="109">
        <v>346</v>
      </c>
      <c r="AW28" s="109">
        <v>357</v>
      </c>
      <c r="AX28" s="109">
        <v>387</v>
      </c>
      <c r="AY28" s="109">
        <v>422</v>
      </c>
      <c r="AZ28" s="109">
        <v>437</v>
      </c>
    </row>
    <row r="29" spans="1:52" s="129" customFormat="1">
      <c r="A29" s="125" t="s">
        <v>118</v>
      </c>
      <c r="B29" s="125" t="s">
        <v>119</v>
      </c>
      <c r="C29" s="126">
        <v>7</v>
      </c>
      <c r="D29" s="127" t="s">
        <v>111</v>
      </c>
      <c r="E29" s="128">
        <v>35</v>
      </c>
      <c r="F29" s="128">
        <v>36</v>
      </c>
      <c r="G29" s="128">
        <v>39</v>
      </c>
      <c r="H29" s="128">
        <v>39</v>
      </c>
      <c r="I29" s="128">
        <v>41</v>
      </c>
      <c r="J29" s="128">
        <v>45</v>
      </c>
      <c r="K29" s="128">
        <v>53</v>
      </c>
      <c r="L29" s="128">
        <v>58</v>
      </c>
      <c r="M29" s="128">
        <v>58</v>
      </c>
      <c r="N29" s="128">
        <v>67</v>
      </c>
      <c r="O29" s="128">
        <v>70</v>
      </c>
      <c r="P29" s="128">
        <v>73</v>
      </c>
      <c r="Q29" s="128">
        <v>77</v>
      </c>
      <c r="R29" s="128">
        <v>82</v>
      </c>
      <c r="S29" s="128">
        <v>87</v>
      </c>
      <c r="T29" s="128">
        <v>92</v>
      </c>
      <c r="U29" s="128">
        <v>104</v>
      </c>
      <c r="V29" s="128">
        <v>119</v>
      </c>
      <c r="W29" s="128">
        <v>124</v>
      </c>
      <c r="X29" s="128">
        <v>136</v>
      </c>
      <c r="Y29" s="128">
        <v>145</v>
      </c>
      <c r="Z29" s="128">
        <v>151</v>
      </c>
      <c r="AA29" s="128">
        <v>157</v>
      </c>
      <c r="AB29" s="128">
        <v>163</v>
      </c>
      <c r="AC29" s="128">
        <v>165</v>
      </c>
      <c r="AD29" s="128">
        <v>170</v>
      </c>
      <c r="AE29" s="128">
        <v>175</v>
      </c>
      <c r="AF29" s="128">
        <v>180</v>
      </c>
      <c r="AG29" s="128">
        <v>181</v>
      </c>
      <c r="AH29" s="128">
        <v>192</v>
      </c>
      <c r="AI29" s="128">
        <v>199</v>
      </c>
      <c r="AJ29" s="128">
        <v>202</v>
      </c>
      <c r="AK29" s="128">
        <v>228</v>
      </c>
      <c r="AL29" s="128">
        <v>229</v>
      </c>
      <c r="AM29" s="128">
        <v>232</v>
      </c>
      <c r="AN29" s="128">
        <v>232</v>
      </c>
      <c r="AO29" s="128">
        <v>235</v>
      </c>
      <c r="AP29" s="128">
        <v>245</v>
      </c>
      <c r="AQ29" s="128">
        <v>245</v>
      </c>
      <c r="AR29" s="128">
        <v>255</v>
      </c>
      <c r="AS29" s="128">
        <v>290</v>
      </c>
      <c r="AT29" s="128">
        <v>336</v>
      </c>
      <c r="AU29" s="128">
        <v>336</v>
      </c>
      <c r="AV29" s="128">
        <v>346</v>
      </c>
      <c r="AW29" s="128">
        <v>357</v>
      </c>
      <c r="AX29" s="128">
        <v>387</v>
      </c>
      <c r="AY29" s="128">
        <v>422</v>
      </c>
      <c r="AZ29" s="128">
        <v>437</v>
      </c>
    </row>
    <row r="30" spans="1:52"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3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</row>
    <row r="31" spans="1:52">
      <c r="A31" s="1" t="s">
        <v>93</v>
      </c>
    </row>
    <row r="32" spans="1:52">
      <c r="A32" s="10" t="s">
        <v>94</v>
      </c>
    </row>
    <row r="33" spans="1:1">
      <c r="A33" s="10" t="s">
        <v>95</v>
      </c>
    </row>
    <row r="34" spans="1:1">
      <c r="A34" s="114" t="s">
        <v>96</v>
      </c>
    </row>
  </sheetData>
  <autoFilter ref="A2:C2"/>
  <phoneticPr fontId="30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zoomScaleNormal="100" workbookViewId="0">
      <selection activeCell="F20" sqref="F20"/>
    </sheetView>
  </sheetViews>
  <sheetFormatPr defaultColWidth="10.25" defaultRowHeight="12.75"/>
  <cols>
    <col min="1" max="1" width="52.75" style="9" customWidth="1"/>
    <col min="2" max="2" width="6.625" style="9" customWidth="1"/>
    <col min="3" max="3" width="11.625" style="9" customWidth="1"/>
    <col min="4" max="4" width="14.75" style="9" customWidth="1"/>
    <col min="5" max="5" width="7.875" style="9" customWidth="1"/>
    <col min="6" max="6" width="12.25" style="9" customWidth="1"/>
    <col min="7" max="8" width="13.25" style="9" customWidth="1"/>
    <col min="9" max="9" width="14.375" style="9" customWidth="1"/>
    <col min="10" max="10" width="13.25" style="9" customWidth="1"/>
    <col min="11" max="16384" width="10.25" style="9"/>
  </cols>
  <sheetData>
    <row r="1" spans="1:10" s="2" customFormat="1" ht="15.75">
      <c r="F1" s="3" t="s">
        <v>138</v>
      </c>
    </row>
    <row r="2" spans="1:10" s="4" customFormat="1">
      <c r="A2" s="2" t="s">
        <v>51</v>
      </c>
      <c r="B2" s="2"/>
      <c r="C2" s="4" t="s">
        <v>52</v>
      </c>
    </row>
    <row r="3" spans="1:10" s="4" customFormat="1">
      <c r="A3" s="2" t="s">
        <v>53</v>
      </c>
      <c r="B3" s="2"/>
      <c r="C3" s="2" t="s">
        <v>54</v>
      </c>
      <c r="D3" s="2"/>
    </row>
    <row r="4" spans="1:10" s="4" customFormat="1">
      <c r="A4" s="2" t="s">
        <v>55</v>
      </c>
      <c r="B4" s="2"/>
      <c r="C4" s="4" t="s">
        <v>56</v>
      </c>
    </row>
    <row r="5" spans="1:10" s="4" customFormat="1">
      <c r="A5" s="2"/>
      <c r="B5" s="2"/>
      <c r="C5" s="4" t="s">
        <v>132</v>
      </c>
    </row>
    <row r="6" spans="1:10" s="4" customFormat="1">
      <c r="A6" s="2"/>
      <c r="B6" s="2"/>
      <c r="C6" s="4" t="s">
        <v>57</v>
      </c>
    </row>
    <row r="7" spans="1:10" s="4" customFormat="1">
      <c r="A7" s="2"/>
      <c r="B7" s="2"/>
      <c r="C7" s="4" t="s">
        <v>58</v>
      </c>
    </row>
    <row r="8" spans="1:10" s="4" customFormat="1">
      <c r="A8" s="2" t="s">
        <v>59</v>
      </c>
      <c r="B8" s="2"/>
      <c r="C8" s="2" t="s">
        <v>139</v>
      </c>
      <c r="D8" s="2"/>
    </row>
    <row r="9" spans="1:10" s="5" customFormat="1" ht="27.75" customHeight="1">
      <c r="A9" s="5" t="s">
        <v>60</v>
      </c>
      <c r="B9" s="5" t="s">
        <v>61</v>
      </c>
      <c r="C9" s="5" t="s">
        <v>62</v>
      </c>
      <c r="D9" s="93" t="s">
        <v>133</v>
      </c>
      <c r="E9" s="5" t="s">
        <v>63</v>
      </c>
      <c r="F9" s="93" t="s">
        <v>64</v>
      </c>
      <c r="G9" s="93" t="s">
        <v>124</v>
      </c>
      <c r="H9" s="93" t="s">
        <v>125</v>
      </c>
      <c r="I9" s="93" t="s">
        <v>126</v>
      </c>
      <c r="J9" s="93" t="s">
        <v>65</v>
      </c>
    </row>
    <row r="10" spans="1:10" s="6" customFormat="1" ht="12">
      <c r="A10" s="5" t="s">
        <v>140</v>
      </c>
      <c r="B10" s="6">
        <v>1</v>
      </c>
      <c r="C10" s="6" t="s">
        <v>66</v>
      </c>
      <c r="D10" s="6" t="s">
        <v>134</v>
      </c>
      <c r="E10" s="6" t="s">
        <v>67</v>
      </c>
      <c r="F10" s="6">
        <v>500</v>
      </c>
      <c r="G10" s="6" t="s">
        <v>68</v>
      </c>
      <c r="H10" s="6" t="s">
        <v>69</v>
      </c>
      <c r="I10" s="7" t="s">
        <v>135</v>
      </c>
      <c r="J10" s="6" t="s">
        <v>70</v>
      </c>
    </row>
    <row r="11" spans="1:10" s="6" customFormat="1" ht="12"/>
    <row r="12" spans="1:10" s="6" customFormat="1" ht="12">
      <c r="A12" s="5" t="s">
        <v>141</v>
      </c>
    </row>
    <row r="13" spans="1:10" s="6" customFormat="1" ht="12.75" customHeight="1">
      <c r="A13" s="6" t="s">
        <v>142</v>
      </c>
      <c r="B13" s="6">
        <v>1</v>
      </c>
      <c r="C13" s="6" t="s">
        <v>66</v>
      </c>
      <c r="D13" s="6" t="s">
        <v>134</v>
      </c>
      <c r="E13" s="6" t="s">
        <v>67</v>
      </c>
      <c r="F13" s="6">
        <v>600</v>
      </c>
      <c r="G13" s="6" t="s">
        <v>143</v>
      </c>
      <c r="H13" s="6" t="s">
        <v>144</v>
      </c>
      <c r="I13" s="6" t="s">
        <v>145</v>
      </c>
      <c r="J13" s="6" t="s">
        <v>70</v>
      </c>
    </row>
    <row r="14" spans="1:10" s="6" customFormat="1" ht="12.75" customHeight="1">
      <c r="A14" s="7" t="s">
        <v>146</v>
      </c>
      <c r="B14" s="6">
        <v>2</v>
      </c>
      <c r="C14" s="6" t="s">
        <v>66</v>
      </c>
      <c r="D14" s="6" t="s">
        <v>134</v>
      </c>
      <c r="E14" s="6" t="s">
        <v>67</v>
      </c>
      <c r="F14" s="6">
        <v>700</v>
      </c>
      <c r="G14" s="6" t="s">
        <v>147</v>
      </c>
      <c r="H14" s="6" t="s">
        <v>148</v>
      </c>
      <c r="I14" s="6" t="s">
        <v>149</v>
      </c>
      <c r="J14" s="6" t="s">
        <v>70</v>
      </c>
    </row>
    <row r="15" spans="1:10" s="6" customFormat="1" ht="12.75" customHeight="1">
      <c r="A15" s="7" t="s">
        <v>150</v>
      </c>
      <c r="B15" s="6">
        <v>3</v>
      </c>
      <c r="C15" s="6" t="s">
        <v>66</v>
      </c>
      <c r="D15" s="6" t="s">
        <v>134</v>
      </c>
      <c r="E15" s="6" t="s">
        <v>67</v>
      </c>
      <c r="F15" s="6">
        <v>800</v>
      </c>
      <c r="G15" s="6" t="s">
        <v>151</v>
      </c>
      <c r="H15" s="6" t="s">
        <v>143</v>
      </c>
      <c r="I15" s="6" t="s">
        <v>144</v>
      </c>
      <c r="J15" s="6" t="s">
        <v>70</v>
      </c>
    </row>
    <row r="16" spans="1:10" s="6" customFormat="1" ht="12.75" customHeight="1"/>
    <row r="17" spans="1:10" s="6" customFormat="1" ht="12.75" customHeight="1">
      <c r="A17" s="5" t="s">
        <v>71</v>
      </c>
    </row>
    <row r="18" spans="1:10" s="6" customFormat="1" ht="12.75" customHeight="1">
      <c r="A18" s="6" t="s">
        <v>152</v>
      </c>
      <c r="B18" s="6">
        <v>1</v>
      </c>
      <c r="C18" s="6" t="s">
        <v>66</v>
      </c>
      <c r="D18" s="6" t="s">
        <v>134</v>
      </c>
      <c r="E18" s="6" t="s">
        <v>72</v>
      </c>
      <c r="F18" s="6">
        <v>500</v>
      </c>
      <c r="G18" s="6" t="s">
        <v>153</v>
      </c>
      <c r="H18" s="6" t="s">
        <v>154</v>
      </c>
      <c r="I18" s="6" t="s">
        <v>135</v>
      </c>
      <c r="J18" s="6" t="s">
        <v>70</v>
      </c>
    </row>
    <row r="19" spans="1:10" s="6" customFormat="1" ht="24" customHeight="1">
      <c r="A19" s="7" t="s">
        <v>155</v>
      </c>
      <c r="B19" s="7">
        <v>2</v>
      </c>
      <c r="C19" s="6" t="s">
        <v>66</v>
      </c>
      <c r="D19" s="6" t="s">
        <v>134</v>
      </c>
      <c r="E19" s="6" t="s">
        <v>67</v>
      </c>
      <c r="F19" s="6">
        <v>700</v>
      </c>
      <c r="G19" s="6" t="s">
        <v>147</v>
      </c>
      <c r="H19" s="6" t="s">
        <v>148</v>
      </c>
      <c r="I19" s="6" t="s">
        <v>156</v>
      </c>
      <c r="J19" s="6" t="s">
        <v>70</v>
      </c>
    </row>
    <row r="20" spans="1:10" s="6" customFormat="1" ht="26.25" customHeight="1">
      <c r="A20" s="7" t="s">
        <v>157</v>
      </c>
      <c r="B20" s="6">
        <v>3</v>
      </c>
      <c r="C20" s="6" t="s">
        <v>66</v>
      </c>
      <c r="D20" s="6" t="s">
        <v>134</v>
      </c>
      <c r="E20" s="6" t="s">
        <v>67</v>
      </c>
      <c r="F20" s="6">
        <v>800</v>
      </c>
      <c r="G20" s="6" t="s">
        <v>229</v>
      </c>
      <c r="H20" s="6" t="s">
        <v>143</v>
      </c>
      <c r="I20" s="6" t="s">
        <v>144</v>
      </c>
      <c r="J20" s="6" t="s">
        <v>70</v>
      </c>
    </row>
    <row r="21" spans="1:10" s="6" customFormat="1" ht="26.25" customHeight="1"/>
    <row r="22" spans="1:10" s="6" customFormat="1" ht="12.75" customHeight="1">
      <c r="A22" s="5" t="s">
        <v>158</v>
      </c>
    </row>
    <row r="23" spans="1:10" s="6" customFormat="1" ht="12.75" customHeight="1">
      <c r="A23" s="6" t="s">
        <v>159</v>
      </c>
      <c r="B23" s="6">
        <v>1</v>
      </c>
      <c r="C23" s="6" t="s">
        <v>66</v>
      </c>
      <c r="D23" s="6" t="s">
        <v>136</v>
      </c>
      <c r="E23" s="6" t="s">
        <v>67</v>
      </c>
      <c r="F23" s="6">
        <v>700</v>
      </c>
      <c r="G23" s="6" t="s">
        <v>160</v>
      </c>
      <c r="H23" s="6" t="s">
        <v>161</v>
      </c>
      <c r="I23" s="6" t="s">
        <v>162</v>
      </c>
    </row>
    <row r="24" spans="1:10" s="6" customFormat="1" ht="12.75" customHeight="1">
      <c r="A24" s="6" t="s">
        <v>163</v>
      </c>
      <c r="B24" s="6">
        <v>2</v>
      </c>
      <c r="C24" s="6" t="s">
        <v>66</v>
      </c>
      <c r="D24" s="6" t="s">
        <v>136</v>
      </c>
      <c r="E24" s="6" t="s">
        <v>73</v>
      </c>
      <c r="F24" s="6">
        <v>800</v>
      </c>
      <c r="G24" s="6" t="s">
        <v>164</v>
      </c>
      <c r="H24" s="6" t="s">
        <v>160</v>
      </c>
      <c r="I24" s="6" t="s">
        <v>161</v>
      </c>
    </row>
    <row r="25" spans="1:10" s="6" customFormat="1" ht="12.75" customHeight="1"/>
    <row r="26" spans="1:10" s="6" customFormat="1" ht="12.75" customHeight="1">
      <c r="A26" s="5" t="s">
        <v>165</v>
      </c>
      <c r="B26" s="6">
        <v>1</v>
      </c>
      <c r="C26" s="6" t="s">
        <v>66</v>
      </c>
      <c r="D26" s="6" t="s">
        <v>136</v>
      </c>
      <c r="E26" s="6" t="s">
        <v>73</v>
      </c>
      <c r="F26" s="6">
        <v>900</v>
      </c>
      <c r="G26" s="6" t="s">
        <v>74</v>
      </c>
      <c r="H26" s="6" t="s">
        <v>75</v>
      </c>
      <c r="I26" s="6" t="s">
        <v>76</v>
      </c>
      <c r="J26" s="6" t="s">
        <v>70</v>
      </c>
    </row>
    <row r="27" spans="1:10" s="6" customFormat="1" ht="12.75" customHeight="1">
      <c r="A27" s="5"/>
    </row>
    <row r="28" spans="1:10" s="117" customFormat="1" ht="12.75" customHeight="1">
      <c r="A28" s="116" t="s">
        <v>166</v>
      </c>
    </row>
    <row r="29" spans="1:10" s="117" customFormat="1" ht="12.75" customHeight="1">
      <c r="A29" s="117" t="s">
        <v>167</v>
      </c>
      <c r="B29" s="117">
        <v>1</v>
      </c>
      <c r="C29" s="117" t="s">
        <v>66</v>
      </c>
      <c r="E29" s="117" t="s">
        <v>73</v>
      </c>
      <c r="F29" s="117">
        <v>800</v>
      </c>
      <c r="G29" s="117" t="s">
        <v>74</v>
      </c>
      <c r="H29" s="117" t="s">
        <v>75</v>
      </c>
      <c r="I29" s="117" t="s">
        <v>76</v>
      </c>
    </row>
    <row r="30" spans="1:10" s="117" customFormat="1" ht="12.75" customHeight="1">
      <c r="A30" s="117" t="s">
        <v>168</v>
      </c>
      <c r="B30" s="117">
        <v>2</v>
      </c>
      <c r="C30" s="117" t="s">
        <v>66</v>
      </c>
      <c r="E30" s="117" t="s">
        <v>169</v>
      </c>
      <c r="F30" s="117">
        <v>900</v>
      </c>
      <c r="G30" s="117" t="s">
        <v>170</v>
      </c>
      <c r="H30" s="117" t="s">
        <v>171</v>
      </c>
      <c r="I30" s="117" t="s">
        <v>172</v>
      </c>
    </row>
    <row r="31" spans="1:10" s="117" customFormat="1" ht="12.75" customHeight="1">
      <c r="A31" s="116"/>
    </row>
    <row r="32" spans="1:10" s="117" customFormat="1" ht="12.75" customHeight="1">
      <c r="A32" s="116" t="s">
        <v>173</v>
      </c>
    </row>
    <row r="33" spans="1:10" s="117" customFormat="1" ht="12.75" customHeight="1">
      <c r="A33" s="117" t="s">
        <v>174</v>
      </c>
      <c r="B33" s="117">
        <v>1</v>
      </c>
      <c r="C33" s="117" t="s">
        <v>66</v>
      </c>
      <c r="E33" s="117" t="s">
        <v>169</v>
      </c>
      <c r="F33" s="117">
        <v>900</v>
      </c>
      <c r="G33" s="117" t="s">
        <v>175</v>
      </c>
      <c r="H33" s="117" t="s">
        <v>176</v>
      </c>
      <c r="I33" s="117" t="s">
        <v>177</v>
      </c>
    </row>
    <row r="34" spans="1:10" s="6" customFormat="1" ht="12.75" customHeight="1"/>
    <row r="35" spans="1:10" s="6" customFormat="1" ht="12.75" customHeight="1">
      <c r="A35" s="5" t="s">
        <v>178</v>
      </c>
      <c r="B35" s="6">
        <v>1</v>
      </c>
      <c r="C35" s="6" t="s">
        <v>66</v>
      </c>
      <c r="D35" s="6" t="s">
        <v>136</v>
      </c>
      <c r="E35" s="6" t="s">
        <v>169</v>
      </c>
      <c r="F35" s="6">
        <v>900</v>
      </c>
      <c r="G35" s="6" t="s">
        <v>179</v>
      </c>
      <c r="H35" s="6" t="s">
        <v>180</v>
      </c>
      <c r="I35" s="6" t="s">
        <v>181</v>
      </c>
    </row>
    <row r="36" spans="1:10" s="6" customFormat="1" ht="12.75" customHeight="1"/>
    <row r="37" spans="1:10" s="6" customFormat="1" ht="12.75" customHeight="1">
      <c r="A37" s="5" t="s">
        <v>77</v>
      </c>
    </row>
    <row r="38" spans="1:10" s="6" customFormat="1" ht="12.75" customHeight="1">
      <c r="A38" s="6" t="s">
        <v>182</v>
      </c>
      <c r="B38" s="6">
        <v>1</v>
      </c>
      <c r="C38" s="6" t="s">
        <v>66</v>
      </c>
      <c r="D38" s="6" t="s">
        <v>136</v>
      </c>
      <c r="E38" s="6" t="s">
        <v>73</v>
      </c>
      <c r="F38" s="6">
        <v>800</v>
      </c>
      <c r="G38" s="6" t="s">
        <v>164</v>
      </c>
      <c r="H38" s="6" t="s">
        <v>160</v>
      </c>
      <c r="I38" s="6" t="s">
        <v>161</v>
      </c>
      <c r="J38" s="6" t="s">
        <v>70</v>
      </c>
    </row>
    <row r="39" spans="1:10" s="6" customFormat="1" ht="12.75" customHeight="1">
      <c r="A39" s="6" t="s">
        <v>78</v>
      </c>
      <c r="B39" s="6">
        <v>2</v>
      </c>
      <c r="C39" s="6" t="s">
        <v>66</v>
      </c>
      <c r="D39" s="6" t="s">
        <v>136</v>
      </c>
      <c r="E39" s="6" t="s">
        <v>73</v>
      </c>
      <c r="F39" s="6">
        <v>900</v>
      </c>
      <c r="G39" s="6" t="s">
        <v>183</v>
      </c>
      <c r="H39" s="6" t="s">
        <v>184</v>
      </c>
      <c r="I39" s="6" t="s">
        <v>164</v>
      </c>
      <c r="J39" s="6" t="s">
        <v>70</v>
      </c>
    </row>
    <row r="40" spans="1:10" s="6" customFormat="1" ht="12.75" customHeight="1"/>
    <row r="41" spans="1:10" s="6" customFormat="1" ht="12.75" customHeight="1">
      <c r="A41" s="5" t="s">
        <v>185</v>
      </c>
    </row>
    <row r="42" spans="1:10" s="6" customFormat="1" ht="12.75" customHeight="1">
      <c r="A42" s="6" t="s">
        <v>186</v>
      </c>
      <c r="B42" s="6">
        <v>1</v>
      </c>
      <c r="C42" s="6" t="s">
        <v>66</v>
      </c>
      <c r="D42" s="6" t="s">
        <v>136</v>
      </c>
      <c r="E42" s="6" t="s">
        <v>73</v>
      </c>
      <c r="F42" s="6">
        <v>800</v>
      </c>
      <c r="G42" s="6" t="s">
        <v>187</v>
      </c>
      <c r="H42" s="6" t="s">
        <v>188</v>
      </c>
      <c r="I42" s="7" t="s">
        <v>189</v>
      </c>
      <c r="J42" s="6" t="s">
        <v>70</v>
      </c>
    </row>
    <row r="43" spans="1:10" s="6" customFormat="1" ht="12.75" customHeight="1">
      <c r="A43" s="6" t="s">
        <v>190</v>
      </c>
      <c r="B43" s="6">
        <v>2</v>
      </c>
      <c r="C43" s="6" t="s">
        <v>66</v>
      </c>
      <c r="D43" s="6" t="s">
        <v>136</v>
      </c>
      <c r="E43" s="6" t="s">
        <v>73</v>
      </c>
      <c r="F43" s="6">
        <v>900</v>
      </c>
      <c r="G43" s="6" t="s">
        <v>191</v>
      </c>
      <c r="H43" s="6" t="s">
        <v>192</v>
      </c>
      <c r="I43" s="6" t="s">
        <v>193</v>
      </c>
      <c r="J43" s="6" t="s">
        <v>70</v>
      </c>
    </row>
    <row r="44" spans="1:10" s="6" customFormat="1" ht="12.75" customHeight="1"/>
    <row r="45" spans="1:10" s="6" customFormat="1" ht="12.75" customHeight="1">
      <c r="A45" s="5" t="s">
        <v>194</v>
      </c>
    </row>
    <row r="46" spans="1:10" s="6" customFormat="1" ht="12.75" customHeight="1">
      <c r="A46" s="6" t="s">
        <v>195</v>
      </c>
      <c r="B46" s="6">
        <v>1</v>
      </c>
      <c r="C46" s="6" t="s">
        <v>66</v>
      </c>
      <c r="D46" s="6" t="s">
        <v>136</v>
      </c>
      <c r="E46" s="6" t="s">
        <v>73</v>
      </c>
      <c r="F46" s="6">
        <v>800</v>
      </c>
      <c r="G46" s="6" t="s">
        <v>164</v>
      </c>
      <c r="H46" s="6" t="s">
        <v>160</v>
      </c>
      <c r="I46" s="6" t="s">
        <v>161</v>
      </c>
      <c r="J46" s="6" t="s">
        <v>70</v>
      </c>
    </row>
    <row r="47" spans="1:10" s="6" customFormat="1" ht="12.75" customHeight="1">
      <c r="A47" s="6" t="s">
        <v>196</v>
      </c>
      <c r="B47" s="6">
        <v>2</v>
      </c>
      <c r="C47" s="6" t="s">
        <v>66</v>
      </c>
      <c r="D47" s="6" t="s">
        <v>136</v>
      </c>
      <c r="E47" s="6" t="s">
        <v>73</v>
      </c>
      <c r="F47" s="6">
        <v>900</v>
      </c>
      <c r="G47" s="6" t="s">
        <v>183</v>
      </c>
      <c r="H47" s="6" t="s">
        <v>184</v>
      </c>
      <c r="I47" s="6" t="s">
        <v>164</v>
      </c>
      <c r="J47" s="6" t="s">
        <v>70</v>
      </c>
    </row>
    <row r="48" spans="1:10" s="6" customFormat="1" ht="12.75" customHeight="1"/>
    <row r="49" spans="1:10" s="6" customFormat="1" ht="12.75" customHeight="1">
      <c r="A49" s="5" t="s">
        <v>79</v>
      </c>
    </row>
    <row r="50" spans="1:10" s="6" customFormat="1" ht="12.75" customHeight="1">
      <c r="A50" s="6" t="s">
        <v>197</v>
      </c>
      <c r="B50" s="6">
        <v>1</v>
      </c>
      <c r="C50" s="6" t="s">
        <v>66</v>
      </c>
      <c r="D50" s="6" t="s">
        <v>136</v>
      </c>
      <c r="E50" s="6" t="s">
        <v>73</v>
      </c>
      <c r="F50" s="6">
        <v>700</v>
      </c>
      <c r="G50" s="6" t="s">
        <v>181</v>
      </c>
      <c r="H50" s="6" t="s">
        <v>184</v>
      </c>
      <c r="I50" s="7" t="s">
        <v>198</v>
      </c>
      <c r="J50" s="6" t="s">
        <v>70</v>
      </c>
    </row>
    <row r="51" spans="1:10" s="6" customFormat="1" ht="12.75" customHeight="1">
      <c r="A51" s="6" t="s">
        <v>199</v>
      </c>
      <c r="B51" s="6">
        <v>2</v>
      </c>
      <c r="C51" s="6" t="s">
        <v>66</v>
      </c>
      <c r="D51" s="6" t="s">
        <v>136</v>
      </c>
      <c r="E51" s="6" t="s">
        <v>73</v>
      </c>
      <c r="F51" s="6">
        <v>800</v>
      </c>
      <c r="G51" s="6" t="s">
        <v>200</v>
      </c>
      <c r="H51" s="6" t="s">
        <v>181</v>
      </c>
      <c r="I51" s="7" t="s">
        <v>183</v>
      </c>
      <c r="J51" s="6" t="s">
        <v>70</v>
      </c>
    </row>
    <row r="52" spans="1:10" s="6" customFormat="1" ht="12.75" customHeight="1">
      <c r="A52" s="6" t="s">
        <v>80</v>
      </c>
      <c r="B52" s="6">
        <v>3</v>
      </c>
      <c r="C52" s="6" t="s">
        <v>66</v>
      </c>
      <c r="D52" s="6" t="s">
        <v>136</v>
      </c>
      <c r="E52" s="6" t="s">
        <v>73</v>
      </c>
      <c r="F52" s="6">
        <v>900</v>
      </c>
      <c r="G52" s="6" t="s">
        <v>191</v>
      </c>
      <c r="H52" s="6" t="s">
        <v>192</v>
      </c>
      <c r="I52" s="6" t="s">
        <v>193</v>
      </c>
      <c r="J52" s="6" t="s">
        <v>70</v>
      </c>
    </row>
    <row r="53" spans="1:10" s="6" customFormat="1" ht="12.75" customHeight="1"/>
    <row r="54" spans="1:10" s="6" customFormat="1" ht="12.75" customHeight="1">
      <c r="A54" s="5" t="s">
        <v>81</v>
      </c>
    </row>
    <row r="55" spans="1:10" s="6" customFormat="1" ht="12.75" customHeight="1">
      <c r="A55" s="6" t="s">
        <v>201</v>
      </c>
      <c r="B55" s="6">
        <v>1</v>
      </c>
      <c r="C55" s="6" t="s">
        <v>66</v>
      </c>
      <c r="D55" s="6" t="s">
        <v>136</v>
      </c>
      <c r="E55" s="6" t="s">
        <v>73</v>
      </c>
      <c r="F55" s="6">
        <v>800</v>
      </c>
      <c r="G55" s="6" t="s">
        <v>202</v>
      </c>
      <c r="H55" s="6" t="s">
        <v>203</v>
      </c>
      <c r="I55" s="6" t="s">
        <v>184</v>
      </c>
      <c r="J55" s="6" t="s">
        <v>70</v>
      </c>
    </row>
    <row r="56" spans="1:10" s="6" customFormat="1" ht="12.75" customHeight="1">
      <c r="A56" s="7" t="s">
        <v>204</v>
      </c>
      <c r="B56" s="6">
        <v>2</v>
      </c>
      <c r="C56" s="6" t="s">
        <v>66</v>
      </c>
      <c r="D56" s="6" t="s">
        <v>136</v>
      </c>
      <c r="E56" s="6" t="s">
        <v>73</v>
      </c>
      <c r="F56" s="6">
        <v>900</v>
      </c>
      <c r="G56" s="6" t="s">
        <v>205</v>
      </c>
      <c r="H56" s="6" t="s">
        <v>206</v>
      </c>
      <c r="I56" s="6" t="s">
        <v>181</v>
      </c>
      <c r="J56" s="6" t="s">
        <v>70</v>
      </c>
    </row>
    <row r="57" spans="1:10" s="6" customFormat="1" ht="12.75" customHeight="1">
      <c r="A57" s="6" t="s">
        <v>82</v>
      </c>
      <c r="B57" s="6">
        <v>3</v>
      </c>
      <c r="C57" s="6" t="s">
        <v>66</v>
      </c>
      <c r="D57" s="6" t="s">
        <v>136</v>
      </c>
      <c r="E57" s="6" t="s">
        <v>73</v>
      </c>
      <c r="F57" s="6">
        <v>1000</v>
      </c>
      <c r="G57" s="6" t="s">
        <v>207</v>
      </c>
      <c r="H57" s="6" t="s">
        <v>208</v>
      </c>
      <c r="I57" s="6" t="s">
        <v>193</v>
      </c>
      <c r="J57" s="6" t="s">
        <v>70</v>
      </c>
    </row>
    <row r="58" spans="1:10" s="8" customFormat="1"/>
    <row r="59" spans="1:10" ht="14.25">
      <c r="A59" s="118" t="s">
        <v>209</v>
      </c>
      <c r="B59"/>
      <c r="C59"/>
      <c r="D59"/>
      <c r="E59"/>
      <c r="F59"/>
      <c r="G59"/>
      <c r="H59"/>
    </row>
    <row r="60" spans="1:10">
      <c r="A60" s="119" t="s">
        <v>210</v>
      </c>
      <c r="B60" s="119">
        <v>2</v>
      </c>
      <c r="C60" s="119" t="s">
        <v>66</v>
      </c>
      <c r="D60" s="119"/>
      <c r="E60" s="119" t="s">
        <v>73</v>
      </c>
      <c r="F60" s="119">
        <v>800</v>
      </c>
      <c r="G60" s="119" t="s">
        <v>211</v>
      </c>
      <c r="H60" s="119" t="s">
        <v>212</v>
      </c>
      <c r="I60" s="119" t="s">
        <v>213</v>
      </c>
    </row>
    <row r="62" spans="1:10">
      <c r="A62" s="115" t="s">
        <v>127</v>
      </c>
    </row>
    <row r="63" spans="1:10" ht="25.5">
      <c r="A63" s="115" t="s">
        <v>128</v>
      </c>
    </row>
    <row r="64" spans="1:10" ht="25.5">
      <c r="A64" s="115" t="s">
        <v>137</v>
      </c>
    </row>
    <row r="65" spans="1:9">
      <c r="A65" s="115"/>
    </row>
    <row r="66" spans="1:9">
      <c r="A66" s="115" t="s">
        <v>129</v>
      </c>
    </row>
    <row r="67" spans="1:9">
      <c r="A67" s="115"/>
    </row>
    <row r="68" spans="1:9">
      <c r="A68" s="115" t="s">
        <v>130</v>
      </c>
    </row>
    <row r="69" spans="1:9">
      <c r="A69" s="115" t="s">
        <v>131</v>
      </c>
    </row>
    <row r="70" spans="1:9">
      <c r="A70" s="115"/>
    </row>
    <row r="74" spans="1:9">
      <c r="A74" s="9" t="s">
        <v>81</v>
      </c>
    </row>
    <row r="75" spans="1:9">
      <c r="A75" s="9" t="s">
        <v>214</v>
      </c>
      <c r="B75" s="9">
        <v>1</v>
      </c>
      <c r="C75" s="9" t="s">
        <v>66</v>
      </c>
      <c r="D75" s="9" t="s">
        <v>73</v>
      </c>
      <c r="E75" s="9">
        <v>800</v>
      </c>
      <c r="F75" s="9" t="s">
        <v>215</v>
      </c>
      <c r="G75" s="9" t="s">
        <v>216</v>
      </c>
      <c r="H75" s="9" t="s">
        <v>76</v>
      </c>
      <c r="I75" s="9" t="s">
        <v>70</v>
      </c>
    </row>
    <row r="76" spans="1:9">
      <c r="A76" s="9" t="s">
        <v>217</v>
      </c>
      <c r="B76" s="9">
        <v>2</v>
      </c>
      <c r="C76" s="9" t="s">
        <v>66</v>
      </c>
      <c r="D76" s="9" t="s">
        <v>73</v>
      </c>
      <c r="E76" s="9">
        <v>900</v>
      </c>
      <c r="F76" s="9" t="s">
        <v>218</v>
      </c>
      <c r="G76" s="9" t="s">
        <v>219</v>
      </c>
      <c r="H76" s="9" t="s">
        <v>74</v>
      </c>
      <c r="I76" s="9" t="s">
        <v>70</v>
      </c>
    </row>
    <row r="77" spans="1:9">
      <c r="A77" s="9" t="s">
        <v>82</v>
      </c>
      <c r="B77" s="9">
        <v>3</v>
      </c>
      <c r="C77" s="9" t="s">
        <v>66</v>
      </c>
      <c r="D77" s="9" t="s">
        <v>73</v>
      </c>
      <c r="E77" s="9">
        <v>1000</v>
      </c>
      <c r="F77" s="9" t="s">
        <v>220</v>
      </c>
      <c r="G77" s="9" t="s">
        <v>221</v>
      </c>
      <c r="H77" s="9" t="s">
        <v>222</v>
      </c>
      <c r="I77" s="9" t="s">
        <v>70</v>
      </c>
    </row>
  </sheetData>
  <phoneticPr fontId="3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workbookViewId="0">
      <selection activeCell="D7" sqref="D7"/>
    </sheetView>
  </sheetViews>
  <sheetFormatPr defaultColWidth="11" defaultRowHeight="13.5"/>
  <sheetData>
    <row r="3" spans="2:6">
      <c r="B3">
        <v>1.2</v>
      </c>
      <c r="C3">
        <v>0.8</v>
      </c>
      <c r="D3">
        <v>1.65</v>
      </c>
      <c r="E3">
        <f>B3*C3*D3</f>
        <v>1.5839999999999999</v>
      </c>
      <c r="F3">
        <v>345</v>
      </c>
    </row>
    <row r="4" spans="2:6">
      <c r="B4">
        <v>1.2</v>
      </c>
      <c r="C4">
        <v>0.8</v>
      </c>
      <c r="D4">
        <v>1.45</v>
      </c>
      <c r="E4">
        <f t="shared" ref="E4:E5" si="0">B4*C4*D4</f>
        <v>1.3919999999999999</v>
      </c>
      <c r="F4">
        <v>300</v>
      </c>
    </row>
    <row r="5" spans="2:6">
      <c r="B5">
        <v>1.2</v>
      </c>
      <c r="C5">
        <v>0.8</v>
      </c>
      <c r="D5">
        <v>1.7</v>
      </c>
      <c r="E5">
        <f t="shared" si="0"/>
        <v>1.6319999999999999</v>
      </c>
      <c r="F5">
        <v>330</v>
      </c>
    </row>
    <row r="6" spans="2:6">
      <c r="D6">
        <f>SUM(D3:D5)</f>
        <v>4.8</v>
      </c>
      <c r="E6">
        <f>SUM(E3:E5)</f>
        <v>4.6079999999999997</v>
      </c>
      <c r="F6">
        <f>SUM(F3:F5)</f>
        <v>975</v>
      </c>
    </row>
  </sheetData>
  <phoneticPr fontId="30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LCL Calculator</vt:lpstr>
      <vt:lpstr>DE pre-carriage</vt:lpstr>
      <vt:lpstr>China</vt:lpstr>
      <vt:lpstr>Tabelle1</vt:lpstr>
      <vt:lpstr>'LCL Calculator'!Chargeable</vt:lpstr>
      <vt:lpstr>'LCL Calculator'!Print_Area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Vender</dc:creator>
  <cp:lastModifiedBy>WM</cp:lastModifiedBy>
  <cp:lastPrinted>2016-09-07T12:16:44Z</cp:lastPrinted>
  <dcterms:created xsi:type="dcterms:W3CDTF">2014-09-18T20:03:32Z</dcterms:created>
  <dcterms:modified xsi:type="dcterms:W3CDTF">2018-03-25T17:23:54Z</dcterms:modified>
</cp:coreProperties>
</file>