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xample\Thesis\FraMCoS-X\"/>
    </mc:Choice>
  </mc:AlternateContent>
  <xr:revisionPtr revIDLastSave="0" documentId="13_ncr:1_{FD8BD84B-0787-47D9-84E4-CD195071A932}" xr6:coauthVersionLast="40" xr6:coauthVersionMax="40" xr10:uidLastSave="{00000000-0000-0000-0000-000000000000}"/>
  <bookViews>
    <workbookView xWindow="9972" yWindow="768" windowWidth="9972" windowHeight="9408" xr2:uid="{00000000-000D-0000-FFFF-FFFF00000000}"/>
  </bookViews>
  <sheets>
    <sheet name="Simulation Dat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" l="1"/>
  <c r="BB52" i="1"/>
  <c r="BA52" i="1"/>
  <c r="AY52" i="1"/>
  <c r="AP52" i="1"/>
  <c r="AX52" i="1" s="1"/>
  <c r="AO52" i="1"/>
  <c r="AN52" i="1"/>
  <c r="AM52" i="1"/>
  <c r="AW52" i="1" s="1"/>
  <c r="AL52" i="1"/>
  <c r="AQ52" i="1" s="1"/>
  <c r="AK52" i="1"/>
  <c r="AJ52" i="1"/>
  <c r="AV52" i="1" s="1"/>
  <c r="AI52" i="1"/>
  <c r="AH52" i="1"/>
  <c r="AU52" i="1" s="1"/>
  <c r="W52" i="1"/>
  <c r="U52" i="1"/>
  <c r="T52" i="1"/>
  <c r="V52" i="1" s="1"/>
  <c r="O52" i="1"/>
  <c r="AY51" i="1"/>
  <c r="AP51" i="1"/>
  <c r="AX51" i="1" s="1"/>
  <c r="AO51" i="1"/>
  <c r="AN51" i="1"/>
  <c r="AM51" i="1"/>
  <c r="BB51" i="1" s="1"/>
  <c r="AL51" i="1"/>
  <c r="BA51" i="1" s="1"/>
  <c r="AK51" i="1"/>
  <c r="BC51" i="1" s="1"/>
  <c r="AJ51" i="1"/>
  <c r="AI51" i="1"/>
  <c r="AH51" i="1"/>
  <c r="U51" i="1"/>
  <c r="W51" i="1" s="1"/>
  <c r="T51" i="1"/>
  <c r="V51" i="1" s="1"/>
  <c r="O51" i="1"/>
  <c r="AY49" i="1"/>
  <c r="AV49" i="1"/>
  <c r="AP49" i="1"/>
  <c r="AX49" i="1" s="1"/>
  <c r="AO49" i="1"/>
  <c r="AQ49" i="1" s="1"/>
  <c r="AN49" i="1"/>
  <c r="AM49" i="1"/>
  <c r="BB49" i="1" s="1"/>
  <c r="AL49" i="1"/>
  <c r="BA49" i="1" s="1"/>
  <c r="AK49" i="1"/>
  <c r="AJ49" i="1"/>
  <c r="AI49" i="1"/>
  <c r="AH49" i="1"/>
  <c r="U49" i="1"/>
  <c r="W49" i="1" s="1"/>
  <c r="T49" i="1"/>
  <c r="V49" i="1" s="1"/>
  <c r="O49" i="1"/>
  <c r="AY48" i="1"/>
  <c r="AX48" i="1"/>
  <c r="AW48" i="1"/>
  <c r="AV48" i="1"/>
  <c r="AU48" i="1"/>
  <c r="AP48" i="1"/>
  <c r="AO48" i="1"/>
  <c r="AN48" i="1"/>
  <c r="AM48" i="1"/>
  <c r="AR48" i="1" s="1"/>
  <c r="AL48" i="1"/>
  <c r="AQ48" i="1" s="1"/>
  <c r="AK48" i="1"/>
  <c r="AJ48" i="1"/>
  <c r="AI48" i="1"/>
  <c r="AH48" i="1"/>
  <c r="BC48" i="1" s="1"/>
  <c r="U48" i="1"/>
  <c r="W48" i="1" s="1"/>
  <c r="T48" i="1"/>
  <c r="V48" i="1" s="1"/>
  <c r="O48" i="1"/>
  <c r="BB47" i="1"/>
  <c r="BA47" i="1"/>
  <c r="AY47" i="1"/>
  <c r="AW47" i="1"/>
  <c r="AP47" i="1"/>
  <c r="AX47" i="1" s="1"/>
  <c r="AO47" i="1"/>
  <c r="AN47" i="1"/>
  <c r="AM47" i="1"/>
  <c r="AL47" i="1"/>
  <c r="AQ47" i="1" s="1"/>
  <c r="AK47" i="1"/>
  <c r="AJ47" i="1"/>
  <c r="AV47" i="1" s="1"/>
  <c r="AI47" i="1"/>
  <c r="AH47" i="1"/>
  <c r="AU47" i="1" s="1"/>
  <c r="W47" i="1"/>
  <c r="U47" i="1"/>
  <c r="T47" i="1"/>
  <c r="V47" i="1" s="1"/>
  <c r="O47" i="1"/>
  <c r="BF49" i="1" l="1"/>
  <c r="AU49" i="1"/>
  <c r="BC52" i="1"/>
  <c r="BA48" i="1"/>
  <c r="AW49" i="1"/>
  <c r="AQ51" i="1"/>
  <c r="AZ51" i="1" s="1"/>
  <c r="BC47" i="1"/>
  <c r="BB48" i="1"/>
  <c r="AR51" i="1"/>
  <c r="AZ48" i="1"/>
  <c r="AU51" i="1"/>
  <c r="AV51" i="1"/>
  <c r="AW51" i="1"/>
  <c r="AR52" i="1"/>
  <c r="AZ52" i="1" s="1"/>
  <c r="AR49" i="1"/>
  <c r="AZ49" i="1"/>
  <c r="BD49" i="1" s="1"/>
  <c r="AR47" i="1"/>
  <c r="BC49" i="1"/>
  <c r="BN52" i="1" l="1"/>
  <c r="BM52" i="1"/>
  <c r="BD52" i="1"/>
  <c r="BL52" i="1"/>
  <c r="BH52" i="1"/>
  <c r="BJ52" i="1"/>
  <c r="BG52" i="1"/>
  <c r="BK52" i="1"/>
  <c r="BI52" i="1"/>
  <c r="BE52" i="1"/>
  <c r="BF52" i="1"/>
  <c r="BN51" i="1"/>
  <c r="BM51" i="1"/>
  <c r="BD51" i="1"/>
  <c r="BF51" i="1"/>
  <c r="BE51" i="1"/>
  <c r="BG51" i="1"/>
  <c r="BK51" i="1"/>
  <c r="BI51" i="1"/>
  <c r="BH51" i="1"/>
  <c r="BL51" i="1"/>
  <c r="BJ51" i="1"/>
  <c r="BI48" i="1"/>
  <c r="BD48" i="1"/>
  <c r="BN48" i="1"/>
  <c r="BL48" i="1"/>
  <c r="BF48" i="1"/>
  <c r="BE48" i="1"/>
  <c r="BM48" i="1"/>
  <c r="BK48" i="1"/>
  <c r="BD47" i="1"/>
  <c r="BL49" i="1"/>
  <c r="BJ48" i="1"/>
  <c r="BE49" i="1"/>
  <c r="BN49" i="1"/>
  <c r="BI49" i="1"/>
  <c r="BH49" i="1"/>
  <c r="BM49" i="1"/>
  <c r="BJ49" i="1"/>
  <c r="BG49" i="1"/>
  <c r="AZ47" i="1"/>
  <c r="BH48" i="1"/>
  <c r="BG48" i="1"/>
  <c r="BK49" i="1"/>
  <c r="BE47" i="1" l="1"/>
  <c r="BG47" i="1"/>
  <c r="BH47" i="1" s="1"/>
  <c r="BF47" i="1"/>
  <c r="BI47" i="1" l="1"/>
  <c r="BJ47" i="1" s="1"/>
  <c r="BK47" i="1" l="1"/>
  <c r="BL47" i="1" s="1"/>
  <c r="BM47" i="1" l="1"/>
  <c r="BN47" i="1" s="1"/>
  <c r="J43" i="1" l="1"/>
  <c r="J35" i="1"/>
  <c r="K21" i="1"/>
  <c r="K14" i="1"/>
  <c r="O15" i="1"/>
  <c r="T15" i="1"/>
  <c r="U15" i="1"/>
  <c r="W15" i="1" s="1"/>
  <c r="V15" i="1"/>
  <c r="AH15" i="1"/>
  <c r="AI15" i="1"/>
  <c r="AJ15" i="1"/>
  <c r="AK15" i="1"/>
  <c r="AL15" i="1"/>
  <c r="AM15" i="1"/>
  <c r="AN15" i="1"/>
  <c r="AO15" i="1"/>
  <c r="AP15" i="1"/>
  <c r="AY15" i="1"/>
  <c r="AU15" i="1" l="1"/>
  <c r="AQ15" i="1"/>
  <c r="AW15" i="1"/>
  <c r="BA15" i="1"/>
  <c r="AR15" i="1"/>
  <c r="AZ15" i="1" s="1"/>
  <c r="BB15" i="1"/>
  <c r="AX15" i="1"/>
  <c r="BC15" i="1"/>
  <c r="AV15" i="1"/>
  <c r="T22" i="1"/>
  <c r="BK15" i="1" l="1"/>
  <c r="BE15" i="1"/>
  <c r="BM15" i="1"/>
  <c r="BH15" i="1"/>
  <c r="BG15" i="1"/>
  <c r="BL15" i="1"/>
  <c r="BF15" i="1"/>
  <c r="BJ15" i="1"/>
  <c r="BD15" i="1"/>
  <c r="BI15" i="1"/>
  <c r="BN15" i="1"/>
  <c r="AH3" i="1"/>
  <c r="AI3" i="1"/>
  <c r="AJ3" i="1"/>
  <c r="AK3" i="1"/>
  <c r="AL3" i="1"/>
  <c r="AM3" i="1"/>
  <c r="AN3" i="1"/>
  <c r="AO3" i="1"/>
  <c r="AP3" i="1"/>
  <c r="AH4" i="1"/>
  <c r="AI4" i="1"/>
  <c r="AJ4" i="1"/>
  <c r="AK4" i="1"/>
  <c r="AL4" i="1"/>
  <c r="AM4" i="1"/>
  <c r="AN4" i="1"/>
  <c r="AO4" i="1"/>
  <c r="AP4" i="1"/>
  <c r="AH6" i="1"/>
  <c r="AI6" i="1"/>
  <c r="AJ6" i="1"/>
  <c r="AK6" i="1"/>
  <c r="AL6" i="1"/>
  <c r="AM6" i="1"/>
  <c r="AN6" i="1"/>
  <c r="AO6" i="1"/>
  <c r="AP6" i="1"/>
  <c r="AH7" i="1"/>
  <c r="AI7" i="1"/>
  <c r="AJ7" i="1"/>
  <c r="AK7" i="1"/>
  <c r="AL7" i="1"/>
  <c r="AM7" i="1"/>
  <c r="AN7" i="1"/>
  <c r="AO7" i="1"/>
  <c r="AP7" i="1"/>
  <c r="AH8" i="1"/>
  <c r="AI8" i="1"/>
  <c r="AJ8" i="1"/>
  <c r="AK8" i="1"/>
  <c r="AL8" i="1"/>
  <c r="AM8" i="1"/>
  <c r="AN8" i="1"/>
  <c r="AO8" i="1"/>
  <c r="AP8" i="1"/>
  <c r="AH9" i="1"/>
  <c r="AI9" i="1"/>
  <c r="AJ9" i="1"/>
  <c r="AK9" i="1"/>
  <c r="AL9" i="1"/>
  <c r="AM9" i="1"/>
  <c r="AN9" i="1"/>
  <c r="AO9" i="1"/>
  <c r="AP9" i="1"/>
  <c r="AH10" i="1"/>
  <c r="AI10" i="1"/>
  <c r="AJ10" i="1"/>
  <c r="AK10" i="1"/>
  <c r="AL10" i="1"/>
  <c r="AM10" i="1"/>
  <c r="AN10" i="1"/>
  <c r="AO10" i="1"/>
  <c r="AP10" i="1"/>
  <c r="AH11" i="1"/>
  <c r="AI11" i="1"/>
  <c r="AJ11" i="1"/>
  <c r="AK11" i="1"/>
  <c r="AL11" i="1"/>
  <c r="AM11" i="1"/>
  <c r="AN11" i="1"/>
  <c r="AO11" i="1"/>
  <c r="AP11" i="1"/>
  <c r="AH12" i="1"/>
  <c r="AI12" i="1"/>
  <c r="AJ12" i="1"/>
  <c r="AK12" i="1"/>
  <c r="AL12" i="1"/>
  <c r="AM12" i="1"/>
  <c r="AN12" i="1"/>
  <c r="AO12" i="1"/>
  <c r="AP12" i="1"/>
  <c r="AH13" i="1"/>
  <c r="AI13" i="1"/>
  <c r="AJ13" i="1"/>
  <c r="AK13" i="1"/>
  <c r="AL13" i="1"/>
  <c r="AM13" i="1"/>
  <c r="AN13" i="1"/>
  <c r="AO13" i="1"/>
  <c r="AP13" i="1"/>
  <c r="AH16" i="1"/>
  <c r="AI16" i="1"/>
  <c r="AJ16" i="1"/>
  <c r="AK16" i="1"/>
  <c r="AL16" i="1"/>
  <c r="AM16" i="1"/>
  <c r="AN16" i="1"/>
  <c r="AO16" i="1"/>
  <c r="AP16" i="1"/>
  <c r="AH17" i="1"/>
  <c r="AI17" i="1"/>
  <c r="AJ17" i="1"/>
  <c r="AK17" i="1"/>
  <c r="AL17" i="1"/>
  <c r="AM17" i="1"/>
  <c r="AN17" i="1"/>
  <c r="AO17" i="1"/>
  <c r="AP17" i="1"/>
  <c r="AH18" i="1"/>
  <c r="AI18" i="1"/>
  <c r="AJ18" i="1"/>
  <c r="AK18" i="1"/>
  <c r="AL18" i="1"/>
  <c r="AM18" i="1"/>
  <c r="AN18" i="1"/>
  <c r="AO18" i="1"/>
  <c r="AP18" i="1"/>
  <c r="AH19" i="1"/>
  <c r="AI19" i="1"/>
  <c r="AJ19" i="1"/>
  <c r="AK19" i="1"/>
  <c r="AL19" i="1"/>
  <c r="AM19" i="1"/>
  <c r="AN19" i="1"/>
  <c r="AO19" i="1"/>
  <c r="AP19" i="1"/>
  <c r="AH20" i="1"/>
  <c r="AI20" i="1"/>
  <c r="AJ20" i="1"/>
  <c r="AK20" i="1"/>
  <c r="AL20" i="1"/>
  <c r="AM20" i="1"/>
  <c r="AN20" i="1"/>
  <c r="AO20" i="1"/>
  <c r="AP20" i="1"/>
  <c r="AH22" i="1"/>
  <c r="AI22" i="1"/>
  <c r="AJ22" i="1"/>
  <c r="AK22" i="1"/>
  <c r="AL22" i="1"/>
  <c r="AM22" i="1"/>
  <c r="AN22" i="1"/>
  <c r="AO22" i="1"/>
  <c r="AP22" i="1"/>
  <c r="AH23" i="1"/>
  <c r="AI23" i="1"/>
  <c r="AJ23" i="1"/>
  <c r="AK23" i="1"/>
  <c r="AL23" i="1"/>
  <c r="AM23" i="1"/>
  <c r="AN23" i="1"/>
  <c r="AO23" i="1"/>
  <c r="AP23" i="1"/>
  <c r="AH24" i="1"/>
  <c r="AI24" i="1"/>
  <c r="AJ24" i="1"/>
  <c r="AK24" i="1"/>
  <c r="AL24" i="1"/>
  <c r="AM24" i="1"/>
  <c r="AN24" i="1"/>
  <c r="AO24" i="1"/>
  <c r="AP24" i="1"/>
  <c r="AH25" i="1"/>
  <c r="AI25" i="1"/>
  <c r="AJ25" i="1"/>
  <c r="AK25" i="1"/>
  <c r="AL25" i="1"/>
  <c r="AM25" i="1"/>
  <c r="AN25" i="1"/>
  <c r="AO25" i="1"/>
  <c r="AP25" i="1"/>
  <c r="AH26" i="1"/>
  <c r="AI26" i="1"/>
  <c r="AJ26" i="1"/>
  <c r="AK26" i="1"/>
  <c r="AL26" i="1"/>
  <c r="AM26" i="1"/>
  <c r="AN26" i="1"/>
  <c r="AO26" i="1"/>
  <c r="AP26" i="1"/>
  <c r="AH27" i="1"/>
  <c r="AI27" i="1"/>
  <c r="AJ27" i="1"/>
  <c r="AK27" i="1"/>
  <c r="AL27" i="1"/>
  <c r="AM27" i="1"/>
  <c r="AN27" i="1"/>
  <c r="AO27" i="1"/>
  <c r="AP27" i="1"/>
  <c r="AH29" i="1"/>
  <c r="AI29" i="1"/>
  <c r="AJ29" i="1"/>
  <c r="AK29" i="1"/>
  <c r="AL29" i="1"/>
  <c r="AM29" i="1"/>
  <c r="AN29" i="1"/>
  <c r="AO29" i="1"/>
  <c r="AP29" i="1"/>
  <c r="AH30" i="1"/>
  <c r="AI30" i="1"/>
  <c r="AJ30" i="1"/>
  <c r="AK30" i="1"/>
  <c r="AL30" i="1"/>
  <c r="AM30" i="1"/>
  <c r="AN30" i="1"/>
  <c r="AO30" i="1"/>
  <c r="AP30" i="1"/>
  <c r="AH31" i="1"/>
  <c r="AI31" i="1"/>
  <c r="AJ31" i="1"/>
  <c r="AK31" i="1"/>
  <c r="AL31" i="1"/>
  <c r="AM31" i="1"/>
  <c r="AN31" i="1"/>
  <c r="AO31" i="1"/>
  <c r="AP31" i="1"/>
  <c r="AH32" i="1"/>
  <c r="AI32" i="1"/>
  <c r="AJ32" i="1"/>
  <c r="AK32" i="1"/>
  <c r="AL32" i="1"/>
  <c r="AM32" i="1"/>
  <c r="AN32" i="1"/>
  <c r="AO32" i="1"/>
  <c r="AP32" i="1"/>
  <c r="AH33" i="1"/>
  <c r="AI33" i="1"/>
  <c r="AJ33" i="1"/>
  <c r="AK33" i="1"/>
  <c r="AL33" i="1"/>
  <c r="AM33" i="1"/>
  <c r="AN33" i="1"/>
  <c r="AO33" i="1"/>
  <c r="AP33" i="1"/>
  <c r="AH34" i="1"/>
  <c r="AI34" i="1"/>
  <c r="AJ34" i="1"/>
  <c r="AK34" i="1"/>
  <c r="AL34" i="1"/>
  <c r="AM34" i="1"/>
  <c r="AN34" i="1"/>
  <c r="AO34" i="1"/>
  <c r="AP34" i="1"/>
  <c r="AH36" i="1"/>
  <c r="AI36" i="1"/>
  <c r="AJ36" i="1"/>
  <c r="AK36" i="1"/>
  <c r="AL36" i="1"/>
  <c r="AM36" i="1"/>
  <c r="AN36" i="1"/>
  <c r="AO36" i="1"/>
  <c r="AP36" i="1"/>
  <c r="AH37" i="1"/>
  <c r="AI37" i="1"/>
  <c r="AJ37" i="1"/>
  <c r="AK37" i="1"/>
  <c r="AL37" i="1"/>
  <c r="AM37" i="1"/>
  <c r="AN37" i="1"/>
  <c r="AO37" i="1"/>
  <c r="AP37" i="1"/>
  <c r="AH38" i="1"/>
  <c r="AI38" i="1"/>
  <c r="AJ38" i="1"/>
  <c r="AK38" i="1"/>
  <c r="AL38" i="1"/>
  <c r="AM38" i="1"/>
  <c r="AN38" i="1"/>
  <c r="AO38" i="1"/>
  <c r="AP38" i="1"/>
  <c r="AH39" i="1"/>
  <c r="AI39" i="1"/>
  <c r="AJ39" i="1"/>
  <c r="AK39" i="1"/>
  <c r="AL39" i="1"/>
  <c r="AM39" i="1"/>
  <c r="AN39" i="1"/>
  <c r="AO39" i="1"/>
  <c r="AP39" i="1"/>
  <c r="AH40" i="1"/>
  <c r="AI40" i="1"/>
  <c r="AJ40" i="1"/>
  <c r="AK40" i="1"/>
  <c r="AL40" i="1"/>
  <c r="AM40" i="1"/>
  <c r="AN40" i="1"/>
  <c r="AO40" i="1"/>
  <c r="AP40" i="1"/>
  <c r="AH41" i="1"/>
  <c r="AI41" i="1"/>
  <c r="AJ41" i="1"/>
  <c r="AK41" i="1"/>
  <c r="AL41" i="1"/>
  <c r="AM41" i="1"/>
  <c r="AN41" i="1"/>
  <c r="AO41" i="1"/>
  <c r="AP41" i="1"/>
  <c r="AH42" i="1"/>
  <c r="AI42" i="1"/>
  <c r="AJ42" i="1"/>
  <c r="AK42" i="1"/>
  <c r="AL42" i="1"/>
  <c r="AM42" i="1"/>
  <c r="AN42" i="1"/>
  <c r="AO42" i="1"/>
  <c r="AP42" i="1"/>
  <c r="AH44" i="1"/>
  <c r="AI44" i="1"/>
  <c r="AJ44" i="1"/>
  <c r="AK44" i="1"/>
  <c r="AL44" i="1"/>
  <c r="AM44" i="1"/>
  <c r="AN44" i="1"/>
  <c r="AO44" i="1"/>
  <c r="AP44" i="1"/>
  <c r="AH45" i="1"/>
  <c r="AI45" i="1"/>
  <c r="AJ45" i="1"/>
  <c r="AK45" i="1"/>
  <c r="AL45" i="1"/>
  <c r="AM45" i="1"/>
  <c r="AN45" i="1"/>
  <c r="AO45" i="1"/>
  <c r="AP45" i="1"/>
  <c r="AI2" i="1"/>
  <c r="AJ2" i="1"/>
  <c r="AK2" i="1"/>
  <c r="AL2" i="1"/>
  <c r="AM2" i="1"/>
  <c r="AN2" i="1"/>
  <c r="AO2" i="1"/>
  <c r="AP2" i="1"/>
  <c r="AH2" i="1"/>
  <c r="AQ11" i="1" l="1"/>
  <c r="AR8" i="1"/>
  <c r="AR9" i="1"/>
  <c r="AR10" i="1"/>
  <c r="AR11" i="1"/>
  <c r="AR12" i="1"/>
  <c r="AR13" i="1"/>
  <c r="AR16" i="1"/>
  <c r="AR17" i="1"/>
  <c r="AR18" i="1"/>
  <c r="AR19" i="1"/>
  <c r="AR20" i="1"/>
  <c r="AR22" i="1"/>
  <c r="AR23" i="1"/>
  <c r="AR24" i="1"/>
  <c r="AR25" i="1"/>
  <c r="AR26" i="1"/>
  <c r="AR27" i="1"/>
  <c r="AR29" i="1"/>
  <c r="AR30" i="1"/>
  <c r="AR31" i="1"/>
  <c r="AR32" i="1"/>
  <c r="AR33" i="1"/>
  <c r="AR34" i="1"/>
  <c r="AR36" i="1"/>
  <c r="AR37" i="1"/>
  <c r="AR38" i="1"/>
  <c r="AR39" i="1"/>
  <c r="AR41" i="1"/>
  <c r="AR42" i="1"/>
  <c r="AR44" i="1"/>
  <c r="AR45" i="1"/>
  <c r="AR3" i="1"/>
  <c r="AR4" i="1"/>
  <c r="AR6" i="1"/>
  <c r="AR7" i="1"/>
  <c r="AQ3" i="1"/>
  <c r="AQ8" i="1"/>
  <c r="AQ9" i="1"/>
  <c r="AQ10" i="1"/>
  <c r="AQ12" i="1"/>
  <c r="AQ13" i="1"/>
  <c r="AQ16" i="1"/>
  <c r="AQ17" i="1"/>
  <c r="AQ18" i="1"/>
  <c r="AQ19" i="1"/>
  <c r="AQ20" i="1"/>
  <c r="AQ22" i="1"/>
  <c r="AQ23" i="1"/>
  <c r="AQ24" i="1"/>
  <c r="AQ25" i="1"/>
  <c r="AQ26" i="1"/>
  <c r="AQ27" i="1"/>
  <c r="AQ29" i="1"/>
  <c r="AQ30" i="1"/>
  <c r="AQ31" i="1"/>
  <c r="AQ32" i="1"/>
  <c r="AQ33" i="1"/>
  <c r="AQ34" i="1"/>
  <c r="AQ36" i="1"/>
  <c r="AQ37" i="1"/>
  <c r="AQ38" i="1"/>
  <c r="AQ39" i="1"/>
  <c r="AQ41" i="1"/>
  <c r="AQ42" i="1"/>
  <c r="AQ44" i="1"/>
  <c r="AQ45" i="1"/>
  <c r="AQ4" i="1"/>
  <c r="AQ6" i="1"/>
  <c r="AQ7" i="1"/>
  <c r="AZ13" i="1" l="1"/>
  <c r="O33" i="1"/>
  <c r="O6" i="1"/>
  <c r="O19" i="1"/>
  <c r="AZ3" i="1"/>
  <c r="BD3" i="1" s="1"/>
  <c r="BA3" i="1"/>
  <c r="BB3" i="1"/>
  <c r="BC3" i="1"/>
  <c r="AZ4" i="1"/>
  <c r="BD4" i="1" s="1"/>
  <c r="BA4" i="1"/>
  <c r="BB4" i="1"/>
  <c r="BC4" i="1"/>
  <c r="AZ6" i="1"/>
  <c r="BD6" i="1" s="1"/>
  <c r="BA6" i="1"/>
  <c r="BB6" i="1"/>
  <c r="BC6" i="1"/>
  <c r="AZ7" i="1"/>
  <c r="BM7" i="1" s="1"/>
  <c r="BA7" i="1"/>
  <c r="BB7" i="1"/>
  <c r="BC7" i="1"/>
  <c r="AZ8" i="1"/>
  <c r="BN8" i="1" s="1"/>
  <c r="BA8" i="1"/>
  <c r="BB8" i="1"/>
  <c r="BC8" i="1"/>
  <c r="AZ9" i="1"/>
  <c r="BD9" i="1" s="1"/>
  <c r="BA9" i="1"/>
  <c r="BB9" i="1"/>
  <c r="BC9" i="1"/>
  <c r="AZ10" i="1"/>
  <c r="BK10" i="1" s="1"/>
  <c r="BA10" i="1"/>
  <c r="BB10" i="1"/>
  <c r="BC10" i="1"/>
  <c r="O4" i="1"/>
  <c r="K5" i="1" s="1"/>
  <c r="O3" i="1"/>
  <c r="O12" i="1"/>
  <c r="BH6" i="1" l="1"/>
  <c r="BH8" i="1"/>
  <c r="BD10" i="1"/>
  <c r="BL3" i="1"/>
  <c r="BN3" i="1"/>
  <c r="BN4" i="1"/>
  <c r="BM3" i="1"/>
  <c r="BM4" i="1"/>
  <c r="BL4" i="1"/>
  <c r="BK3" i="1"/>
  <c r="BI3" i="1"/>
  <c r="BK4" i="1"/>
  <c r="BJ3" i="1"/>
  <c r="BJ4" i="1"/>
  <c r="BN6" i="1"/>
  <c r="BI4" i="1"/>
  <c r="BH3" i="1"/>
  <c r="BM6" i="1"/>
  <c r="BH4" i="1"/>
  <c r="BG3" i="1"/>
  <c r="BL6" i="1"/>
  <c r="BG4" i="1"/>
  <c r="BF3" i="1"/>
  <c r="BK6" i="1"/>
  <c r="BF4" i="1"/>
  <c r="BE3" i="1"/>
  <c r="BJ6" i="1"/>
  <c r="BE4" i="1"/>
  <c r="BI6" i="1"/>
  <c r="BN9" i="1"/>
  <c r="BJ7" i="1"/>
  <c r="BJ9" i="1"/>
  <c r="BI7" i="1"/>
  <c r="BF6" i="1"/>
  <c r="BH7" i="1"/>
  <c r="BE6" i="1"/>
  <c r="BG7" i="1"/>
  <c r="BF9" i="1"/>
  <c r="BK8" i="1"/>
  <c r="BN7" i="1"/>
  <c r="BM9" i="1"/>
  <c r="BL7" i="1"/>
  <c r="BL9" i="1"/>
  <c r="BK7" i="1"/>
  <c r="BK9" i="1"/>
  <c r="BG6" i="1"/>
  <c r="BI9" i="1"/>
  <c r="BH9" i="1"/>
  <c r="BM8" i="1"/>
  <c r="BG9" i="1"/>
  <c r="BL8" i="1"/>
  <c r="BF7" i="1"/>
  <c r="BH10" i="1"/>
  <c r="BF10" i="1"/>
  <c r="BE9" i="1"/>
  <c r="BJ8" i="1"/>
  <c r="BE10" i="1"/>
  <c r="BI8" i="1"/>
  <c r="BJ10" i="1"/>
  <c r="BI10" i="1"/>
  <c r="BG10" i="1"/>
  <c r="BM10" i="1"/>
  <c r="BL10" i="1"/>
  <c r="BG8" i="1"/>
  <c r="BF8" i="1"/>
  <c r="BE7" i="1"/>
  <c r="BE8" i="1"/>
  <c r="BD7" i="1"/>
  <c r="BD8" i="1"/>
  <c r="BN10" i="1"/>
  <c r="AU3" i="1"/>
  <c r="AV3" i="1"/>
  <c r="AW3" i="1"/>
  <c r="AX3" i="1"/>
  <c r="AY3" i="1"/>
  <c r="AU4" i="1"/>
  <c r="AV4" i="1"/>
  <c r="AW4" i="1"/>
  <c r="AX4" i="1"/>
  <c r="AY4" i="1"/>
  <c r="AU6" i="1"/>
  <c r="AV6" i="1"/>
  <c r="AW6" i="1"/>
  <c r="AX6" i="1"/>
  <c r="AY6" i="1"/>
  <c r="AU7" i="1"/>
  <c r="AV7" i="1"/>
  <c r="AW7" i="1"/>
  <c r="AX7" i="1"/>
  <c r="AY7" i="1"/>
  <c r="AY40" i="1"/>
  <c r="AU41" i="1"/>
  <c r="AV41" i="1"/>
  <c r="AW41" i="1"/>
  <c r="AX41" i="1"/>
  <c r="AY41" i="1"/>
  <c r="AZ41" i="1"/>
  <c r="AU42" i="1"/>
  <c r="AV42" i="1"/>
  <c r="AW42" i="1"/>
  <c r="AX42" i="1"/>
  <c r="AY42" i="1"/>
  <c r="AZ42" i="1"/>
  <c r="AU44" i="1"/>
  <c r="AV44" i="1"/>
  <c r="AW44" i="1"/>
  <c r="AX44" i="1"/>
  <c r="AY44" i="1"/>
  <c r="AZ44" i="1"/>
  <c r="AU45" i="1"/>
  <c r="AV45" i="1"/>
  <c r="AW45" i="1"/>
  <c r="AX45" i="1"/>
  <c r="AY45" i="1"/>
  <c r="AZ45" i="1"/>
  <c r="AX11" i="1"/>
  <c r="AX12" i="1"/>
  <c r="AX13" i="1"/>
  <c r="AX16" i="1"/>
  <c r="AX17" i="1"/>
  <c r="AX18" i="1"/>
  <c r="AX19" i="1"/>
  <c r="AX20" i="1"/>
  <c r="AX22" i="1"/>
  <c r="AX23" i="1"/>
  <c r="AX24" i="1"/>
  <c r="AX25" i="1"/>
  <c r="AX26" i="1"/>
  <c r="AX27" i="1"/>
  <c r="AX29" i="1"/>
  <c r="AX30" i="1"/>
  <c r="AX31" i="1"/>
  <c r="AX32" i="1"/>
  <c r="AX33" i="1"/>
  <c r="AX34" i="1"/>
  <c r="AX36" i="1"/>
  <c r="AX37" i="1"/>
  <c r="AX38" i="1"/>
  <c r="AW10" i="1"/>
  <c r="AX10" i="1"/>
  <c r="AY10" i="1"/>
  <c r="AV10" i="1"/>
  <c r="AU10" i="1"/>
  <c r="AU11" i="1"/>
  <c r="AV11" i="1"/>
  <c r="AW11" i="1"/>
  <c r="AY11" i="1"/>
  <c r="AU12" i="1"/>
  <c r="AV12" i="1"/>
  <c r="AW12" i="1"/>
  <c r="AY12" i="1"/>
  <c r="AU13" i="1"/>
  <c r="AV13" i="1"/>
  <c r="AW13" i="1"/>
  <c r="AY13" i="1"/>
  <c r="AU16" i="1"/>
  <c r="AV16" i="1"/>
  <c r="AW16" i="1"/>
  <c r="AY16" i="1"/>
  <c r="AU17" i="1"/>
  <c r="AV17" i="1"/>
  <c r="AW17" i="1"/>
  <c r="AY17" i="1"/>
  <c r="AU18" i="1"/>
  <c r="AV18" i="1"/>
  <c r="AW18" i="1"/>
  <c r="AY18" i="1"/>
  <c r="AU19" i="1"/>
  <c r="AV19" i="1"/>
  <c r="AW19" i="1"/>
  <c r="AY19" i="1"/>
  <c r="AU20" i="1"/>
  <c r="AV20" i="1"/>
  <c r="AW20" i="1"/>
  <c r="AY20" i="1"/>
  <c r="AU22" i="1"/>
  <c r="AV22" i="1"/>
  <c r="AW22" i="1"/>
  <c r="AY22" i="1"/>
  <c r="AU23" i="1"/>
  <c r="AV23" i="1"/>
  <c r="AW23" i="1"/>
  <c r="AY23" i="1"/>
  <c r="AU24" i="1"/>
  <c r="AV24" i="1"/>
  <c r="AW24" i="1"/>
  <c r="AY24" i="1"/>
  <c r="AU25" i="1"/>
  <c r="AV25" i="1"/>
  <c r="AW25" i="1"/>
  <c r="AY25" i="1"/>
  <c r="AU26" i="1"/>
  <c r="AV26" i="1"/>
  <c r="AW26" i="1"/>
  <c r="AY26" i="1"/>
  <c r="AU27" i="1"/>
  <c r="AV27" i="1"/>
  <c r="AW27" i="1"/>
  <c r="AY27" i="1"/>
  <c r="AU29" i="1"/>
  <c r="AV29" i="1"/>
  <c r="AW29" i="1"/>
  <c r="AY29" i="1"/>
  <c r="AU30" i="1"/>
  <c r="AV30" i="1"/>
  <c r="AW30" i="1"/>
  <c r="AY30" i="1"/>
  <c r="AU31" i="1"/>
  <c r="AV31" i="1"/>
  <c r="AW31" i="1"/>
  <c r="AY31" i="1"/>
  <c r="AU32" i="1"/>
  <c r="AV32" i="1"/>
  <c r="AW32" i="1"/>
  <c r="AY32" i="1"/>
  <c r="AU33" i="1"/>
  <c r="AV33" i="1"/>
  <c r="AW33" i="1"/>
  <c r="AY33" i="1"/>
  <c r="AU34" i="1"/>
  <c r="AV34" i="1"/>
  <c r="AW34" i="1"/>
  <c r="AY34" i="1"/>
  <c r="AU36" i="1"/>
  <c r="AV36" i="1"/>
  <c r="AW36" i="1"/>
  <c r="AY36" i="1"/>
  <c r="AU37" i="1"/>
  <c r="AV37" i="1"/>
  <c r="AW37" i="1"/>
  <c r="AY37" i="1"/>
  <c r="AU38" i="1"/>
  <c r="AV38" i="1"/>
  <c r="AW38" i="1"/>
  <c r="AY38" i="1"/>
  <c r="O34" i="1" l="1"/>
  <c r="O7" i="1"/>
  <c r="T7" i="1"/>
  <c r="V7" i="1" s="1"/>
  <c r="U7" i="1"/>
  <c r="W7" i="1" s="1"/>
  <c r="O26" i="1"/>
  <c r="O36" i="1"/>
  <c r="O37" i="1"/>
  <c r="O30" i="1"/>
  <c r="O13" i="1"/>
  <c r="O22" i="1"/>
  <c r="O20" i="1"/>
  <c r="BC11" i="1" l="1"/>
  <c r="BC12" i="1"/>
  <c r="BC13" i="1"/>
  <c r="BC16" i="1"/>
  <c r="BC18" i="1"/>
  <c r="BC19" i="1"/>
  <c r="BC20" i="1"/>
  <c r="BC22" i="1"/>
  <c r="BC23" i="1"/>
  <c r="BC25" i="1"/>
  <c r="BC26" i="1"/>
  <c r="BC27" i="1"/>
  <c r="BC29" i="1"/>
  <c r="BC30" i="1"/>
  <c r="BC32" i="1"/>
  <c r="BC33" i="1"/>
  <c r="BC34" i="1"/>
  <c r="BC36" i="1"/>
  <c r="BC37" i="1"/>
  <c r="BB11" i="1" l="1"/>
  <c r="BB12" i="1"/>
  <c r="BB13" i="1"/>
  <c r="BB16" i="1"/>
  <c r="BB18" i="1"/>
  <c r="BB19" i="1"/>
  <c r="BB20" i="1"/>
  <c r="BB22" i="1"/>
  <c r="BB23" i="1"/>
  <c r="BB25" i="1"/>
  <c r="BB26" i="1"/>
  <c r="BB27" i="1"/>
  <c r="BB29" i="1"/>
  <c r="BB30" i="1"/>
  <c r="BB32" i="1"/>
  <c r="BB33" i="1"/>
  <c r="BB34" i="1"/>
  <c r="BB36" i="1"/>
  <c r="BB37" i="1"/>
  <c r="BA18" i="1"/>
  <c r="BA19" i="1"/>
  <c r="BA20" i="1"/>
  <c r="BA22" i="1"/>
  <c r="BA23" i="1"/>
  <c r="BA25" i="1"/>
  <c r="BA26" i="1"/>
  <c r="BA27" i="1"/>
  <c r="BA29" i="1"/>
  <c r="BA30" i="1"/>
  <c r="BA32" i="1"/>
  <c r="BA33" i="1"/>
  <c r="BA34" i="1"/>
  <c r="BA36" i="1"/>
  <c r="BA37" i="1"/>
  <c r="BA11" i="1"/>
  <c r="BA12" i="1"/>
  <c r="BA13" i="1"/>
  <c r="BA16" i="1"/>
  <c r="AZ11" i="1"/>
  <c r="BD11" i="1" s="1"/>
  <c r="AZ12" i="1"/>
  <c r="BI12" i="1" s="1"/>
  <c r="BD13" i="1"/>
  <c r="AZ16" i="1"/>
  <c r="BE16" i="1" s="1"/>
  <c r="AZ18" i="1"/>
  <c r="BD18" i="1" s="1"/>
  <c r="AZ19" i="1"/>
  <c r="BL19" i="1" s="1"/>
  <c r="AZ20" i="1"/>
  <c r="BF20" i="1" s="1"/>
  <c r="AZ22" i="1"/>
  <c r="BK22" i="1" s="1"/>
  <c r="AZ23" i="1"/>
  <c r="BJ23" i="1" s="1"/>
  <c r="AZ25" i="1"/>
  <c r="BD25" i="1" s="1"/>
  <c r="AZ26" i="1"/>
  <c r="BN26" i="1" s="1"/>
  <c r="AZ27" i="1"/>
  <c r="BN27" i="1" s="1"/>
  <c r="AZ29" i="1"/>
  <c r="BK29" i="1" s="1"/>
  <c r="AZ30" i="1"/>
  <c r="BM30" i="1" s="1"/>
  <c r="AZ32" i="1"/>
  <c r="AZ33" i="1"/>
  <c r="BG33" i="1" s="1"/>
  <c r="AZ34" i="1"/>
  <c r="BJ34" i="1" s="1"/>
  <c r="AZ36" i="1"/>
  <c r="BM36" i="1" s="1"/>
  <c r="AZ37" i="1"/>
  <c r="BM37" i="1" s="1"/>
  <c r="T11" i="1"/>
  <c r="V11" i="1" s="1"/>
  <c r="U11" i="1"/>
  <c r="W11" i="1" s="1"/>
  <c r="O11" i="1"/>
  <c r="BH20" i="1" l="1"/>
  <c r="BI20" i="1"/>
  <c r="BN30" i="1"/>
  <c r="BG20" i="1"/>
  <c r="BL30" i="1"/>
  <c r="BE30" i="1"/>
  <c r="BD30" i="1"/>
  <c r="BL20" i="1"/>
  <c r="BJ20" i="1"/>
  <c r="BG30" i="1"/>
  <c r="BI30" i="1"/>
  <c r="BK30" i="1"/>
  <c r="BK20" i="1"/>
  <c r="BF30" i="1"/>
  <c r="BH30" i="1"/>
  <c r="BJ30" i="1"/>
  <c r="BN19" i="1"/>
  <c r="BD34" i="1"/>
  <c r="BE34" i="1"/>
  <c r="BF34" i="1"/>
  <c r="BG34" i="1"/>
  <c r="BK34" i="1"/>
  <c r="BL34" i="1"/>
  <c r="BM34" i="1"/>
  <c r="BN34" i="1"/>
  <c r="BE22" i="1"/>
  <c r="BN16" i="1"/>
  <c r="BL22" i="1"/>
  <c r="BG16" i="1"/>
  <c r="BN23" i="1"/>
  <c r="BL23" i="1"/>
  <c r="BM23" i="1"/>
  <c r="BD26" i="1"/>
  <c r="BE26" i="1"/>
  <c r="BF26" i="1"/>
  <c r="BF22" i="1"/>
  <c r="BM16" i="1"/>
  <c r="BL16" i="1"/>
  <c r="BK23" i="1"/>
  <c r="BI26" i="1"/>
  <c r="BH34" i="1"/>
  <c r="BM13" i="1"/>
  <c r="BK26" i="1"/>
  <c r="BI34" i="1"/>
  <c r="BM22" i="1"/>
  <c r="BI16" i="1"/>
  <c r="BF23" i="1"/>
  <c r="BH23" i="1"/>
  <c r="BI23" i="1"/>
  <c r="BG26" i="1"/>
  <c r="BH26" i="1"/>
  <c r="BN13" i="1"/>
  <c r="BJ26" i="1"/>
  <c r="BL13" i="1"/>
  <c r="BL26" i="1"/>
  <c r="BJ13" i="1"/>
  <c r="BI13" i="1"/>
  <c r="BD27" i="1"/>
  <c r="BH13" i="1"/>
  <c r="BG13" i="1"/>
  <c r="BF27" i="1"/>
  <c r="BD36" i="1"/>
  <c r="BF13" i="1"/>
  <c r="BG27" i="1"/>
  <c r="BE36" i="1"/>
  <c r="BD22" i="1"/>
  <c r="BH22" i="1"/>
  <c r="BG23" i="1"/>
  <c r="BK13" i="1"/>
  <c r="BE13" i="1"/>
  <c r="BH27" i="1"/>
  <c r="BF36" i="1"/>
  <c r="BI27" i="1"/>
  <c r="BG36" i="1"/>
  <c r="BM20" i="1"/>
  <c r="BN20" i="1"/>
  <c r="BE27" i="1"/>
  <c r="BN12" i="1"/>
  <c r="BJ27" i="1"/>
  <c r="BH36" i="1"/>
  <c r="BG22" i="1"/>
  <c r="BN22" i="1"/>
  <c r="BH16" i="1"/>
  <c r="BM12" i="1"/>
  <c r="BK27" i="1"/>
  <c r="BI36" i="1"/>
  <c r="BL12" i="1"/>
  <c r="BL29" i="1"/>
  <c r="BJ36" i="1"/>
  <c r="BM29" i="1"/>
  <c r="BK36" i="1"/>
  <c r="BN29" i="1"/>
  <c r="BN36" i="1"/>
  <c r="BD37" i="1"/>
  <c r="BH12" i="1"/>
  <c r="BF37" i="1"/>
  <c r="BG37" i="1"/>
  <c r="BJ12" i="1"/>
  <c r="BF12" i="1"/>
  <c r="BH37" i="1"/>
  <c r="BI22" i="1"/>
  <c r="BJ22" i="1"/>
  <c r="BE23" i="1"/>
  <c r="BF16" i="1"/>
  <c r="BD16" i="1"/>
  <c r="BM26" i="1"/>
  <c r="BE12" i="1"/>
  <c r="BJ37" i="1"/>
  <c r="BK12" i="1"/>
  <c r="BD12" i="1"/>
  <c r="BL37" i="1"/>
  <c r="BE19" i="1"/>
  <c r="BN37" i="1"/>
  <c r="BF19" i="1"/>
  <c r="BG12" i="1"/>
  <c r="BE18" i="1"/>
  <c r="BK16" i="1"/>
  <c r="BJ16" i="1"/>
  <c r="BD23" i="1"/>
  <c r="BM19" i="1"/>
  <c r="BD20" i="1"/>
  <c r="BE20" i="1"/>
  <c r="BD19" i="1"/>
  <c r="BL36" i="1"/>
  <c r="BE37" i="1"/>
  <c r="BI37" i="1"/>
  <c r="BK37" i="1"/>
  <c r="BJ33" i="1"/>
  <c r="BL33" i="1"/>
  <c r="BK33" i="1"/>
  <c r="BH33" i="1"/>
  <c r="BI33" i="1"/>
  <c r="BN33" i="1"/>
  <c r="BM33" i="1"/>
  <c r="BE25" i="1"/>
  <c r="BF25" i="1" s="1"/>
  <c r="BK11" i="1"/>
  <c r="BJ11" i="1"/>
  <c r="BL27" i="1"/>
  <c r="BM27" i="1"/>
  <c r="BD29" i="1"/>
  <c r="BH11" i="1"/>
  <c r="BF11" i="1"/>
  <c r="BE11" i="1"/>
  <c r="BE29" i="1"/>
  <c r="BF29" i="1"/>
  <c r="BI11" i="1"/>
  <c r="BD32" i="1"/>
  <c r="BN11" i="1"/>
  <c r="BG11" i="1"/>
  <c r="BI19" i="1"/>
  <c r="BM11" i="1"/>
  <c r="BL11" i="1"/>
  <c r="BG19" i="1"/>
  <c r="BH19" i="1"/>
  <c r="BG29" i="1"/>
  <c r="BH29" i="1"/>
  <c r="BD33" i="1"/>
  <c r="BJ19" i="1"/>
  <c r="BI29" i="1"/>
  <c r="BE33" i="1"/>
  <c r="BK19" i="1"/>
  <c r="BJ29" i="1"/>
  <c r="BF33" i="1"/>
  <c r="U20" i="1"/>
  <c r="U19" i="1"/>
  <c r="W19" i="1" s="1"/>
  <c r="T19" i="1"/>
  <c r="V19" i="1" s="1"/>
  <c r="BF18" i="1" l="1"/>
  <c r="BE32" i="1"/>
  <c r="BF32" i="1" s="1"/>
  <c r="BG25" i="1"/>
  <c r="T26" i="1"/>
  <c r="V26" i="1" s="1"/>
  <c r="U26" i="1"/>
  <c r="W26" i="1" s="1"/>
  <c r="BG18" i="1" l="1"/>
  <c r="BG32" i="1"/>
  <c r="BH25" i="1"/>
  <c r="BI25" i="1" s="1"/>
  <c r="BJ25" i="1" s="1"/>
  <c r="O45" i="1"/>
  <c r="BK25" i="1" l="1"/>
  <c r="BL25" i="1" s="1"/>
  <c r="BH18" i="1"/>
  <c r="BH32" i="1"/>
  <c r="BI32" i="1" s="1"/>
  <c r="O29" i="1"/>
  <c r="U45" i="1"/>
  <c r="W45" i="1" s="1"/>
  <c r="T45" i="1"/>
  <c r="V45" i="1" s="1"/>
  <c r="U44" i="1"/>
  <c r="W44" i="1" s="1"/>
  <c r="T44" i="1"/>
  <c r="V44" i="1" s="1"/>
  <c r="O44" i="1"/>
  <c r="U42" i="1"/>
  <c r="W42" i="1" s="1"/>
  <c r="T42" i="1"/>
  <c r="V42" i="1" s="1"/>
  <c r="O42" i="1"/>
  <c r="U41" i="1"/>
  <c r="W41" i="1" s="1"/>
  <c r="T41" i="1"/>
  <c r="V41" i="1" s="1"/>
  <c r="O41" i="1"/>
  <c r="O40" i="1"/>
  <c r="P40" i="1" s="1"/>
  <c r="Q40" i="1" s="1"/>
  <c r="R40" i="1" s="1"/>
  <c r="S40" i="1" s="1"/>
  <c r="T40" i="1" s="1"/>
  <c r="U40" i="1" s="1"/>
  <c r="V40" i="1" s="1"/>
  <c r="W40" i="1" s="1"/>
  <c r="T32" i="1"/>
  <c r="V32" i="1" s="1"/>
  <c r="U32" i="1"/>
  <c r="W32" i="1" s="1"/>
  <c r="T25" i="1"/>
  <c r="V25" i="1" s="1"/>
  <c r="U25" i="1"/>
  <c r="W25" i="1" s="1"/>
  <c r="T27" i="1"/>
  <c r="V27" i="1" s="1"/>
  <c r="U27" i="1"/>
  <c r="W27" i="1" s="1"/>
  <c r="T29" i="1"/>
  <c r="V29" i="1" s="1"/>
  <c r="U29" i="1"/>
  <c r="W29" i="1" s="1"/>
  <c r="T30" i="1"/>
  <c r="V30" i="1" s="1"/>
  <c r="U30" i="1"/>
  <c r="W30" i="1" s="1"/>
  <c r="T33" i="1"/>
  <c r="V33" i="1" s="1"/>
  <c r="U33" i="1"/>
  <c r="W33" i="1" s="1"/>
  <c r="T34" i="1"/>
  <c r="V34" i="1" s="1"/>
  <c r="U34" i="1"/>
  <c r="W34" i="1" s="1"/>
  <c r="T36" i="1"/>
  <c r="V36" i="1" s="1"/>
  <c r="U36" i="1"/>
  <c r="W36" i="1" s="1"/>
  <c r="T37" i="1"/>
  <c r="V37" i="1" s="1"/>
  <c r="U37" i="1"/>
  <c r="W37" i="1" s="1"/>
  <c r="V22" i="1"/>
  <c r="U22" i="1"/>
  <c r="W22" i="1" s="1"/>
  <c r="T23" i="1"/>
  <c r="V23" i="1" s="1"/>
  <c r="U23" i="1"/>
  <c r="W23" i="1" s="1"/>
  <c r="O25" i="1"/>
  <c r="O27" i="1"/>
  <c r="J28" i="1" s="1"/>
  <c r="O32" i="1"/>
  <c r="O23" i="1"/>
  <c r="W20" i="1"/>
  <c r="U18" i="1"/>
  <c r="W18" i="1" s="1"/>
  <c r="T18" i="1"/>
  <c r="V18" i="1" s="1"/>
  <c r="O18" i="1"/>
  <c r="AU40" i="1" l="1"/>
  <c r="BM25" i="1"/>
  <c r="BN25" i="1" s="1"/>
  <c r="BI18" i="1"/>
  <c r="BJ18" i="1" s="1"/>
  <c r="BK18" i="1" s="1"/>
  <c r="BJ32" i="1"/>
  <c r="BK32" i="1" s="1"/>
  <c r="T20" i="1"/>
  <c r="V20" i="1" s="1"/>
  <c r="BL18" i="1" l="1"/>
  <c r="BM18" i="1" s="1"/>
  <c r="BN18" i="1" s="1"/>
  <c r="BL32" i="1"/>
  <c r="BM32" i="1" s="1"/>
  <c r="BN32" i="1" s="1"/>
  <c r="U2" i="1"/>
  <c r="W2" i="1" s="1"/>
  <c r="U3" i="1"/>
  <c r="W3" i="1" s="1"/>
  <c r="U4" i="1"/>
  <c r="W4" i="1" s="1"/>
  <c r="U6" i="1"/>
  <c r="W6" i="1" s="1"/>
  <c r="U10" i="1"/>
  <c r="W10" i="1" s="1"/>
  <c r="U12" i="1"/>
  <c r="W12" i="1" s="1"/>
  <c r="U13" i="1"/>
  <c r="W13" i="1" s="1"/>
  <c r="U16" i="1"/>
  <c r="W16" i="1" s="1"/>
  <c r="AV40" i="1" l="1"/>
  <c r="AR40" i="1" l="1"/>
  <c r="AQ40" i="1"/>
  <c r="AW40" i="1"/>
  <c r="AX40" i="1"/>
  <c r="O16" i="1"/>
  <c r="AZ40" i="1" l="1"/>
  <c r="BA40" i="1" s="1"/>
  <c r="BB40" i="1" s="1"/>
  <c r="T2" i="1"/>
  <c r="V2" i="1" s="1"/>
  <c r="T3" i="1"/>
  <c r="V3" i="1" s="1"/>
  <c r="T4" i="1"/>
  <c r="V4" i="1" s="1"/>
  <c r="T6" i="1"/>
  <c r="V6" i="1" s="1"/>
  <c r="O2" i="1"/>
  <c r="T12" i="1"/>
  <c r="T13" i="1"/>
  <c r="T16" i="1"/>
  <c r="V16" i="1" l="1"/>
  <c r="O10" i="1"/>
  <c r="T10" i="1" l="1"/>
  <c r="V10" i="1" s="1"/>
  <c r="V12" i="1"/>
  <c r="V13" i="1"/>
</calcChain>
</file>

<file path=xl/sharedStrings.xml><?xml version="1.0" encoding="utf-8"?>
<sst xmlns="http://schemas.openxmlformats.org/spreadsheetml/2006/main" count="162" uniqueCount="97">
  <si>
    <t>X</t>
    <phoneticPr fontId="1"/>
  </si>
  <si>
    <t>Y</t>
    <phoneticPr fontId="1"/>
  </si>
  <si>
    <t>C</t>
    <phoneticPr fontId="1"/>
  </si>
  <si>
    <t>D</t>
    <phoneticPr fontId="1"/>
  </si>
  <si>
    <t>A</t>
    <phoneticPr fontId="1"/>
  </si>
  <si>
    <t>Step Exp</t>
    <phoneticPr fontId="1"/>
  </si>
  <si>
    <t>CS</t>
    <phoneticPr fontId="1"/>
  </si>
  <si>
    <t>EM</t>
    <phoneticPr fontId="1"/>
  </si>
  <si>
    <t>Agg</t>
    <phoneticPr fontId="1"/>
  </si>
  <si>
    <t>Per</t>
    <phoneticPr fontId="1"/>
  </si>
  <si>
    <t>BD</t>
    <phoneticPr fontId="1"/>
  </si>
  <si>
    <t>Ver</t>
    <phoneticPr fontId="1"/>
  </si>
  <si>
    <t>Org. CS</t>
    <phoneticPr fontId="1"/>
  </si>
  <si>
    <t>Org.EM</t>
    <phoneticPr fontId="1"/>
  </si>
  <si>
    <t>Residual CS</t>
    <phoneticPr fontId="1"/>
  </si>
  <si>
    <t>Residual EM</t>
    <phoneticPr fontId="1"/>
  </si>
  <si>
    <t>Lost CS</t>
    <phoneticPr fontId="1"/>
  </si>
  <si>
    <t>Lost EM</t>
    <phoneticPr fontId="1"/>
  </si>
  <si>
    <t>Exp Raw</t>
    <phoneticPr fontId="1"/>
  </si>
  <si>
    <t>EXP %</t>
    <phoneticPr fontId="1"/>
  </si>
  <si>
    <t>Type</t>
  </si>
  <si>
    <t>DEF</t>
  </si>
  <si>
    <t>ASR</t>
  </si>
  <si>
    <t>BD-MARK</t>
  </si>
  <si>
    <t>FIX</t>
  </si>
  <si>
    <t>FIX</t>
    <phoneticPr fontId="1"/>
  </si>
  <si>
    <t>DEF</t>
    <phoneticPr fontId="1"/>
  </si>
  <si>
    <t>FIX</t>
    <phoneticPr fontId="1"/>
  </si>
  <si>
    <t>ASR</t>
    <phoneticPr fontId="1"/>
  </si>
  <si>
    <t>0-0.00005</t>
    <phoneticPr fontId="1"/>
  </si>
  <si>
    <t>0.00005-0.0001</t>
    <phoneticPr fontId="1"/>
  </si>
  <si>
    <t>0.0001-0.0002</t>
    <phoneticPr fontId="1"/>
  </si>
  <si>
    <t>0.0002-0.0005</t>
    <phoneticPr fontId="1"/>
  </si>
  <si>
    <t>0.0005-0.001</t>
    <phoneticPr fontId="1"/>
  </si>
  <si>
    <t>0.001-0.003</t>
    <phoneticPr fontId="1"/>
  </si>
  <si>
    <t>0.01-0.03</t>
    <phoneticPr fontId="1"/>
  </si>
  <si>
    <t>0.003-0.01</t>
    <phoneticPr fontId="1"/>
  </si>
  <si>
    <t>SUM OF CRACK</t>
    <phoneticPr fontId="1"/>
  </si>
  <si>
    <t>0.1+</t>
    <phoneticPr fontId="1"/>
  </si>
  <si>
    <t>0-0.00005[%]</t>
    <phoneticPr fontId="1"/>
  </si>
  <si>
    <t>0.00005-0.0001[%]</t>
    <phoneticPr fontId="1"/>
  </si>
  <si>
    <t>0.0001-0.0002[%]</t>
    <phoneticPr fontId="1"/>
  </si>
  <si>
    <t>0.0002-0.0005[%]</t>
    <phoneticPr fontId="1"/>
  </si>
  <si>
    <t>0.0005-0.001[%]</t>
    <phoneticPr fontId="1"/>
  </si>
  <si>
    <t>0.001-0.003[%]</t>
    <phoneticPr fontId="1"/>
  </si>
  <si>
    <t>0.003-0.01[%]</t>
    <phoneticPr fontId="1"/>
  </si>
  <si>
    <t>0.01-0.03[%]</t>
    <phoneticPr fontId="1"/>
  </si>
  <si>
    <t>0.03-0.1[%]</t>
    <phoneticPr fontId="1"/>
  </si>
  <si>
    <t>0.1+[%]</t>
    <phoneticPr fontId="1"/>
  </si>
  <si>
    <t>SUM OF CRACK[%]</t>
    <phoneticPr fontId="1"/>
  </si>
  <si>
    <t>0.0005+</t>
    <phoneticPr fontId="1"/>
  </si>
  <si>
    <t>0.001+</t>
    <phoneticPr fontId="1"/>
  </si>
  <si>
    <t>Cal Crack</t>
    <phoneticPr fontId="1"/>
  </si>
  <si>
    <t>ASR_A30P75_0</t>
  </si>
  <si>
    <t>ASR_A30P75_1</t>
  </si>
  <si>
    <t>ASR_A30P75_2</t>
  </si>
  <si>
    <t>ASR_A30P75_3</t>
  </si>
  <si>
    <t>ASR_A30P75_4</t>
  </si>
  <si>
    <t>ASR_A30P75_5</t>
  </si>
  <si>
    <t>ASR_A30P25_0</t>
  </si>
  <si>
    <t>ASR_A30P25_1</t>
  </si>
  <si>
    <t>ASR_A30P25_2</t>
  </si>
  <si>
    <t>ASR_A30P25_3</t>
  </si>
  <si>
    <t>ASR_A30P25_4</t>
  </si>
  <si>
    <t>DEF_A30X0_0</t>
  </si>
  <si>
    <t>DEF_A30X0_1</t>
  </si>
  <si>
    <t>DEF_A30X0_2</t>
  </si>
  <si>
    <t>DEF_A30X0_3</t>
  </si>
  <si>
    <t>DEF_A30X0_4</t>
  </si>
  <si>
    <t>DEF_A30X-1_0</t>
  </si>
  <si>
    <t>DEF_A30X-1_1</t>
  </si>
  <si>
    <t>DEF_A30X-1_2</t>
  </si>
  <si>
    <t>DEF_A30X-1_3</t>
  </si>
  <si>
    <t>DEF_A30X-1_4</t>
  </si>
  <si>
    <t>ASR_A15P75_0</t>
  </si>
  <si>
    <t>ASR_A15P75_2</t>
  </si>
  <si>
    <t>ASR_A15P75_3</t>
  </si>
  <si>
    <t>ASR_A15P75_4</t>
  </si>
  <si>
    <t>ASR_A15P75_5</t>
  </si>
  <si>
    <t>DEF_A15X0_0</t>
  </si>
  <si>
    <t>DEF_A15X0_1</t>
  </si>
  <si>
    <t>DEF_A15X0_2</t>
  </si>
  <si>
    <t>DEF_A15X0_3</t>
  </si>
  <si>
    <t>DEF_A15X0_4</t>
  </si>
  <si>
    <t>0-0.0001</t>
  </si>
  <si>
    <t>0.0001-0.001</t>
  </si>
  <si>
    <t>0.001-0.01</t>
  </si>
  <si>
    <t>0.01-0.1</t>
  </si>
  <si>
    <t>0.1+</t>
  </si>
  <si>
    <t>0.0005+</t>
  </si>
  <si>
    <t>0.001+</t>
  </si>
  <si>
    <t>0.03-0.1</t>
  </si>
  <si>
    <t>DEF_A30X-5_0</t>
  </si>
  <si>
    <t>DEF_A30X-5_1</t>
  </si>
  <si>
    <t>DEF_A30X-5_2</t>
  </si>
  <si>
    <t>DEF_A30X-5_3</t>
  </si>
  <si>
    <t>DEF_A30X-5_4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</si>
</sst>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/>
    <xf numFmtId="0" fontId="3" fillId="3" borderId="1" applyNumberFormat="0" applyAlignment="0" applyProtection="0"/>
  </cellStyleXfs>
  <cellXfs count="3">
    <xf numFmtId="0" fontId="0" fillId="0" borderId="0" xfId="0">
      <alignment vertical="center"/>
    </xf>
    <xf numFmtId="0" fontId="2" fillId="2" borderId="1" xfId="1" applyAlignment="1">
      <alignment vertical="center"/>
    </xf>
    <xf numFmtId="0" fontId="3" fillId="3" borderId="1" xfId="2" applyAlignment="1">
      <alignment vertical="center"/>
    </xf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2"/>
  <sheetViews>
    <sheetView tabSelected="1" topLeftCell="G1" zoomScale="92" zoomScaleNormal="92" workbookViewId="0">
      <selection activeCell="K5" sqref="K5"/>
    </sheetView>
  </sheetViews>
  <sheetFormatPr defaultRowHeight="14.4"/>
  <cols>
    <col min="1" max="1" width="5.109375" customWidth="1"/>
    <col min="2" max="2" width="6.77734375" customWidth="1"/>
    <col min="3" max="3" width="5.21875" customWidth="1"/>
    <col min="4" max="4" width="5.6640625" customWidth="1"/>
    <col min="5" max="5" width="9.77734375" bestFit="1" customWidth="1"/>
    <col min="6" max="6" width="5.6640625" customWidth="1"/>
    <col min="7" max="7" width="7" customWidth="1"/>
    <col min="8" max="8" width="4.33203125" customWidth="1"/>
    <col min="9" max="9" width="4.77734375" customWidth="1"/>
    <col min="10" max="10" width="10.33203125" customWidth="1"/>
    <col min="11" max="11" width="9" customWidth="1"/>
    <col min="12" max="12" width="8.44140625" bestFit="1" customWidth="1"/>
    <col min="13" max="13" width="14.33203125" customWidth="1"/>
    <col min="14" max="14" width="9.44140625" bestFit="1" customWidth="1"/>
    <col min="15" max="15" width="10.44140625" customWidth="1"/>
    <col min="16" max="16" width="8.77734375" customWidth="1"/>
    <col min="17" max="17" width="6.44140625" customWidth="1"/>
    <col min="18" max="18" width="7.109375" customWidth="1"/>
    <col min="19" max="19" width="8.33203125" customWidth="1"/>
    <col min="20" max="20" width="11.109375" customWidth="1"/>
    <col min="21" max="21" width="12.77734375" customWidth="1"/>
    <col min="22" max="22" width="12.5546875" customWidth="1"/>
    <col min="23" max="33" width="11.77734375" customWidth="1"/>
    <col min="34" max="34" width="19.77734375" customWidth="1"/>
    <col min="35" max="35" width="19.44140625" customWidth="1"/>
    <col min="36" max="36" width="20.5546875" customWidth="1"/>
    <col min="37" max="37" width="14.21875" bestFit="1" customWidth="1"/>
    <col min="38" max="38" width="13.109375" bestFit="1" customWidth="1"/>
    <col min="39" max="39" width="12" bestFit="1" customWidth="1"/>
    <col min="40" max="40" width="10.88671875" bestFit="1" customWidth="1"/>
    <col min="41" max="41" width="9.6640625" bestFit="1" customWidth="1"/>
    <col min="42" max="42" width="8.5546875" bestFit="1" customWidth="1"/>
    <col min="43" max="45" width="11" customWidth="1"/>
    <col min="46" max="46" width="10.88671875" customWidth="1"/>
    <col min="47" max="47" width="9.21875" customWidth="1"/>
    <col min="48" max="48" width="14.5546875" customWidth="1"/>
    <col min="49" max="49" width="11.77734375" customWidth="1"/>
    <col min="50" max="51" width="9.21875" customWidth="1"/>
    <col min="52" max="52" width="12.88671875" customWidth="1"/>
    <col min="53" max="53" width="13" customWidth="1"/>
    <col min="54" max="55" width="12.88671875" customWidth="1"/>
    <col min="56" max="56" width="12.77734375" bestFit="1" customWidth="1"/>
    <col min="66" max="66" width="18.109375" customWidth="1"/>
  </cols>
  <sheetData>
    <row r="1" spans="1:66">
      <c r="A1" t="s">
        <v>11</v>
      </c>
      <c r="B1" t="s">
        <v>8</v>
      </c>
      <c r="C1" t="s">
        <v>9</v>
      </c>
      <c r="D1" t="s">
        <v>10</v>
      </c>
      <c r="E1" t="s">
        <v>23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18</v>
      </c>
      <c r="O1" t="s">
        <v>19</v>
      </c>
      <c r="P1" t="s">
        <v>6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>
        <v>0</v>
      </c>
      <c r="Y1">
        <v>5.0000000000000002E-5</v>
      </c>
      <c r="Z1">
        <v>1E-4</v>
      </c>
      <c r="AA1">
        <v>2.0000000000000001E-4</v>
      </c>
      <c r="AB1">
        <v>5.0000000000000001E-4</v>
      </c>
      <c r="AC1">
        <v>1E-3</v>
      </c>
      <c r="AD1">
        <v>3.0000000000000001E-3</v>
      </c>
      <c r="AE1">
        <v>0.01</v>
      </c>
      <c r="AF1">
        <v>0.03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36</v>
      </c>
      <c r="AO1" t="s">
        <v>35</v>
      </c>
      <c r="AP1" t="s">
        <v>91</v>
      </c>
      <c r="AQ1" t="s">
        <v>89</v>
      </c>
      <c r="AR1" t="s">
        <v>90</v>
      </c>
      <c r="AT1" t="s">
        <v>38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37</v>
      </c>
      <c r="BA1" t="s">
        <v>50</v>
      </c>
      <c r="BB1" t="s">
        <v>51</v>
      </c>
      <c r="BC1" t="s">
        <v>52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</row>
    <row r="2" spans="1:66">
      <c r="A2">
        <v>13</v>
      </c>
      <c r="B2">
        <v>15</v>
      </c>
      <c r="C2">
        <v>75</v>
      </c>
      <c r="D2">
        <v>1</v>
      </c>
      <c r="E2" t="s">
        <v>24</v>
      </c>
      <c r="F2" t="s">
        <v>22</v>
      </c>
      <c r="G2">
        <v>0</v>
      </c>
      <c r="H2">
        <v>-1</v>
      </c>
      <c r="I2">
        <v>1</v>
      </c>
      <c r="J2">
        <v>0</v>
      </c>
      <c r="K2">
        <v>0</v>
      </c>
      <c r="L2">
        <v>0</v>
      </c>
      <c r="M2" t="s">
        <v>74</v>
      </c>
      <c r="N2">
        <v>0</v>
      </c>
      <c r="O2">
        <f t="shared" ref="O2:O7" si="0">N2*100</f>
        <v>0</v>
      </c>
      <c r="P2">
        <v>28.093</v>
      </c>
      <c r="Q2">
        <v>31.53</v>
      </c>
      <c r="R2">
        <v>28.093</v>
      </c>
      <c r="S2">
        <v>31.53</v>
      </c>
      <c r="T2">
        <f t="shared" ref="T2:T7" si="1">P2/R2</f>
        <v>1</v>
      </c>
      <c r="U2">
        <f t="shared" ref="U2:U16" si="2">Q2/S2</f>
        <v>1</v>
      </c>
      <c r="V2">
        <f t="shared" ref="V2:V7" si="3">1-T2</f>
        <v>0</v>
      </c>
      <c r="W2">
        <f t="shared" ref="W2:W16" si="4">1-U2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f>X2-Y2</f>
        <v>0</v>
      </c>
      <c r="AI2">
        <f t="shared" ref="AI2:AP2" si="5">Y2-Z2</f>
        <v>0</v>
      </c>
      <c r="AJ2">
        <f t="shared" si="5"/>
        <v>0</v>
      </c>
      <c r="AK2">
        <f t="shared" si="5"/>
        <v>0</v>
      </c>
      <c r="AL2">
        <f t="shared" si="5"/>
        <v>0</v>
      </c>
      <c r="AM2">
        <f t="shared" si="5"/>
        <v>0</v>
      </c>
      <c r="AN2">
        <f t="shared" si="5"/>
        <v>0</v>
      </c>
      <c r="AO2">
        <f t="shared" si="5"/>
        <v>0</v>
      </c>
      <c r="AP2">
        <f t="shared" si="5"/>
        <v>0</v>
      </c>
    </row>
    <row r="3" spans="1:66">
      <c r="A3">
        <v>13</v>
      </c>
      <c r="B3">
        <v>15</v>
      </c>
      <c r="C3">
        <v>75</v>
      </c>
      <c r="D3">
        <v>1</v>
      </c>
      <c r="E3" t="s">
        <v>24</v>
      </c>
      <c r="F3" t="s">
        <v>22</v>
      </c>
      <c r="G3">
        <v>0</v>
      </c>
      <c r="H3">
        <v>-1</v>
      </c>
      <c r="I3">
        <v>1</v>
      </c>
      <c r="J3">
        <v>0</v>
      </c>
      <c r="K3">
        <v>5.0000000000000001E-4</v>
      </c>
      <c r="L3">
        <v>20</v>
      </c>
      <c r="M3" t="s">
        <v>75</v>
      </c>
      <c r="N3">
        <v>1.364E-3</v>
      </c>
      <c r="O3">
        <f>N3*100</f>
        <v>0.13639999999999999</v>
      </c>
      <c r="P3">
        <v>20.992000000000001</v>
      </c>
      <c r="Q3">
        <v>6.69</v>
      </c>
      <c r="R3">
        <v>28.093</v>
      </c>
      <c r="S3">
        <v>31.53</v>
      </c>
      <c r="T3">
        <f t="shared" si="1"/>
        <v>0.74723240664934332</v>
      </c>
      <c r="U3">
        <f t="shared" si="2"/>
        <v>0.21217887725975262</v>
      </c>
      <c r="V3">
        <f t="shared" si="3"/>
        <v>0.25276759335065668</v>
      </c>
      <c r="W3">
        <f t="shared" si="4"/>
        <v>0.7878211227402474</v>
      </c>
      <c r="X3">
        <v>355069</v>
      </c>
      <c r="Y3">
        <v>284984</v>
      </c>
      <c r="Z3">
        <v>237102</v>
      </c>
      <c r="AA3">
        <v>184886</v>
      </c>
      <c r="AB3">
        <v>107852</v>
      </c>
      <c r="AC3">
        <v>53149</v>
      </c>
      <c r="AD3">
        <v>4615</v>
      </c>
      <c r="AE3">
        <v>0</v>
      </c>
      <c r="AF3">
        <v>0</v>
      </c>
      <c r="AH3">
        <f t="shared" ref="AH3:AH45" si="6">X3-Y3</f>
        <v>70085</v>
      </c>
      <c r="AI3">
        <f t="shared" ref="AI3:AI45" si="7">Y3-Z3</f>
        <v>47882</v>
      </c>
      <c r="AJ3">
        <f t="shared" ref="AJ3:AJ45" si="8">Z3-AA3</f>
        <v>52216</v>
      </c>
      <c r="AK3">
        <f t="shared" ref="AK3:AK45" si="9">AA3-AB3</f>
        <v>77034</v>
      </c>
      <c r="AL3">
        <f t="shared" ref="AL3:AL45" si="10">AB3-AC3</f>
        <v>54703</v>
      </c>
      <c r="AM3">
        <f t="shared" ref="AM3:AM45" si="11">AC3-AD3</f>
        <v>48534</v>
      </c>
      <c r="AN3">
        <f t="shared" ref="AN3:AN45" si="12">AD3-AE3</f>
        <v>4615</v>
      </c>
      <c r="AO3">
        <f t="shared" ref="AO3:AO45" si="13">AE3-AF3</f>
        <v>0</v>
      </c>
      <c r="AP3">
        <f t="shared" ref="AP3:AP45" si="14">AF3-AG3</f>
        <v>0</v>
      </c>
      <c r="AQ3">
        <f>SUM(AL3+AM3+AN3+AO3+AP3)</f>
        <v>107852</v>
      </c>
      <c r="AR3">
        <f t="shared" ref="AR3:AR45" si="15">SUM(AM3+AN3+AO3+AP3)</f>
        <v>53149</v>
      </c>
      <c r="AT3">
        <v>0</v>
      </c>
      <c r="AU3">
        <f t="shared" ref="AU3:AU7" si="16">AH3+AI3</f>
        <v>117967</v>
      </c>
      <c r="AV3">
        <f t="shared" ref="AV3:AV7" si="17">AJ3+AK3+AL3</f>
        <v>183953</v>
      </c>
      <c r="AW3">
        <f t="shared" ref="AW3:AW7" si="18">AM3+AN3</f>
        <v>53149</v>
      </c>
      <c r="AX3">
        <f t="shared" ref="AX3:AX7" si="19">AP3+AO3</f>
        <v>0</v>
      </c>
      <c r="AY3">
        <f t="shared" ref="AY3:AY7" si="20">AT3</f>
        <v>0</v>
      </c>
      <c r="AZ3">
        <f t="shared" ref="AZ3:AZ10" si="21">SUM(AH3:AT3)</f>
        <v>516070</v>
      </c>
      <c r="BA3">
        <f t="shared" ref="BA3:BA10" si="22">AL3+AM3+AN3+AO3+AP3+AT3</f>
        <v>107852</v>
      </c>
      <c r="BB3">
        <f t="shared" ref="BB3:BB10" si="23">AM3+AN3+AO3+AP3+AT3</f>
        <v>53149</v>
      </c>
      <c r="BC3">
        <f t="shared" ref="BC3:BC10" si="24">0.000025*AH3+0.000075*AI3+0.00015*AJ3+0.00035*AK3+0.00075*AL3+0.002*AM3+0.0065*AN3+0.02*AO3+0.065*AP3+0.1*AT3</f>
        <v>208.23032499999999</v>
      </c>
      <c r="BD3">
        <f t="shared" ref="BD3:BD10" si="25">AH3/$AZ3*100</f>
        <v>13.58052202220629</v>
      </c>
      <c r="BE3">
        <f t="shared" ref="BE3:BE10" si="26">AI3/$AZ3*100</f>
        <v>9.2781986939756234</v>
      </c>
      <c r="BF3">
        <f t="shared" ref="BF3:BF10" si="27">AJ3/$AZ3*100</f>
        <v>10.118007247078884</v>
      </c>
      <c r="BG3">
        <f t="shared" ref="BG3:BG10" si="28">AK3/$AZ3*100</f>
        <v>14.927044780746797</v>
      </c>
      <c r="BH3">
        <f t="shared" ref="BH3:BH10" si="29">AL3/$AZ3*100</f>
        <v>10.599918615691669</v>
      </c>
      <c r="BI3">
        <f t="shared" ref="BI3:BI10" si="30">AM3/$AZ3*100</f>
        <v>9.4045381440502265</v>
      </c>
      <c r="BJ3">
        <f t="shared" ref="BJ3:BJ10" si="31">AN3/$AZ3*100</f>
        <v>0.8942585308194626</v>
      </c>
      <c r="BK3">
        <f t="shared" ref="BK3:BK10" si="32">AO3/$AZ3*100</f>
        <v>0</v>
      </c>
      <c r="BL3">
        <f t="shared" ref="BL3:BL10" si="33">AP3/$AZ3*100</f>
        <v>0</v>
      </c>
      <c r="BM3">
        <f t="shared" ref="BM3:BM10" si="34">AT3/$AZ3*100</f>
        <v>0</v>
      </c>
      <c r="BN3">
        <f t="shared" ref="BN3:BN10" si="35">AZ3/$AZ3*100</f>
        <v>100</v>
      </c>
    </row>
    <row r="4" spans="1:66">
      <c r="A4">
        <v>13</v>
      </c>
      <c r="B4">
        <v>15</v>
      </c>
      <c r="C4">
        <v>75</v>
      </c>
      <c r="D4">
        <v>1</v>
      </c>
      <c r="E4" t="s">
        <v>24</v>
      </c>
      <c r="F4" t="s">
        <v>22</v>
      </c>
      <c r="G4">
        <v>0</v>
      </c>
      <c r="H4">
        <v>-1</v>
      </c>
      <c r="I4">
        <v>1</v>
      </c>
      <c r="J4">
        <v>0</v>
      </c>
      <c r="K4">
        <v>1E-3</v>
      </c>
      <c r="L4">
        <v>20</v>
      </c>
      <c r="M4" t="s">
        <v>76</v>
      </c>
      <c r="N4">
        <v>3.0509999999999999E-3</v>
      </c>
      <c r="O4">
        <f t="shared" si="0"/>
        <v>0.30509999999999998</v>
      </c>
      <c r="P4">
        <v>18.151</v>
      </c>
      <c r="Q4">
        <v>3.1</v>
      </c>
      <c r="R4">
        <v>28.093</v>
      </c>
      <c r="S4">
        <v>31.53</v>
      </c>
      <c r="T4">
        <f t="shared" si="1"/>
        <v>0.64610401167550635</v>
      </c>
      <c r="U4">
        <f t="shared" si="2"/>
        <v>9.8319061211544559E-2</v>
      </c>
      <c r="V4">
        <f t="shared" si="3"/>
        <v>0.35389598832449365</v>
      </c>
      <c r="W4">
        <f t="shared" si="4"/>
        <v>0.90168093878845545</v>
      </c>
      <c r="X4">
        <v>363340</v>
      </c>
      <c r="Y4">
        <v>303804</v>
      </c>
      <c r="Z4">
        <v>263111</v>
      </c>
      <c r="AA4">
        <v>220320</v>
      </c>
      <c r="AB4">
        <v>163316</v>
      </c>
      <c r="AC4">
        <v>117764</v>
      </c>
      <c r="AD4">
        <v>45969</v>
      </c>
      <c r="AE4">
        <v>696</v>
      </c>
      <c r="AF4">
        <v>0</v>
      </c>
      <c r="AH4">
        <f t="shared" si="6"/>
        <v>59536</v>
      </c>
      <c r="AI4">
        <f t="shared" si="7"/>
        <v>40693</v>
      </c>
      <c r="AJ4">
        <f t="shared" si="8"/>
        <v>42791</v>
      </c>
      <c r="AK4">
        <f t="shared" si="9"/>
        <v>57004</v>
      </c>
      <c r="AL4">
        <f t="shared" si="10"/>
        <v>45552</v>
      </c>
      <c r="AM4">
        <f t="shared" si="11"/>
        <v>71795</v>
      </c>
      <c r="AN4">
        <f t="shared" si="12"/>
        <v>45273</v>
      </c>
      <c r="AO4">
        <f t="shared" si="13"/>
        <v>696</v>
      </c>
      <c r="AP4">
        <f t="shared" si="14"/>
        <v>0</v>
      </c>
      <c r="AQ4">
        <f t="shared" ref="AQ4:AQ45" si="36">SUM(AL4+AM4+AN4+AO4+AP4)</f>
        <v>163316</v>
      </c>
      <c r="AR4">
        <f t="shared" si="15"/>
        <v>117764</v>
      </c>
      <c r="AT4">
        <v>0</v>
      </c>
      <c r="AU4">
        <f t="shared" si="16"/>
        <v>100229</v>
      </c>
      <c r="AV4">
        <f t="shared" si="17"/>
        <v>145347</v>
      </c>
      <c r="AW4">
        <f t="shared" si="18"/>
        <v>117068</v>
      </c>
      <c r="AX4">
        <f t="shared" si="19"/>
        <v>696</v>
      </c>
      <c r="AY4">
        <f t="shared" si="20"/>
        <v>0</v>
      </c>
      <c r="AZ4">
        <f t="shared" si="21"/>
        <v>644420</v>
      </c>
      <c r="BA4">
        <f t="shared" si="22"/>
        <v>163316</v>
      </c>
      <c r="BB4">
        <f t="shared" si="23"/>
        <v>117764</v>
      </c>
      <c r="BC4">
        <f t="shared" si="24"/>
        <v>516.858925</v>
      </c>
      <c r="BD4">
        <f t="shared" si="25"/>
        <v>9.2386952608547226</v>
      </c>
      <c r="BE4">
        <f t="shared" si="26"/>
        <v>6.314670556469383</v>
      </c>
      <c r="BF4">
        <f t="shared" si="27"/>
        <v>6.6402346295893979</v>
      </c>
      <c r="BG4">
        <f t="shared" si="28"/>
        <v>8.8457838055926263</v>
      </c>
      <c r="BH4">
        <f t="shared" si="29"/>
        <v>7.0686819155209326</v>
      </c>
      <c r="BI4">
        <f t="shared" si="30"/>
        <v>11.141026038918717</v>
      </c>
      <c r="BJ4">
        <f t="shared" si="31"/>
        <v>7.0253871698581678</v>
      </c>
      <c r="BK4">
        <f t="shared" si="32"/>
        <v>0.10800409670711647</v>
      </c>
      <c r="BL4">
        <f t="shared" si="33"/>
        <v>0</v>
      </c>
      <c r="BM4">
        <f t="shared" si="34"/>
        <v>0</v>
      </c>
      <c r="BN4">
        <f t="shared" si="35"/>
        <v>100</v>
      </c>
    </row>
    <row r="5" spans="1:66" s="1" customFormat="1">
      <c r="K5" s="1">
        <f>K4+(0.5-O4)/(O6-O4)*(K6-K4)</f>
        <v>1.6017289286816921E-3</v>
      </c>
    </row>
    <row r="6" spans="1:66">
      <c r="A6">
        <v>13</v>
      </c>
      <c r="B6">
        <v>15</v>
      </c>
      <c r="C6">
        <v>75</v>
      </c>
      <c r="D6">
        <v>1</v>
      </c>
      <c r="E6" t="s">
        <v>24</v>
      </c>
      <c r="F6" t="s">
        <v>22</v>
      </c>
      <c r="G6">
        <v>0</v>
      </c>
      <c r="H6">
        <v>-1</v>
      </c>
      <c r="I6">
        <v>1</v>
      </c>
      <c r="J6">
        <v>0</v>
      </c>
      <c r="K6">
        <v>2E-3</v>
      </c>
      <c r="L6">
        <v>20</v>
      </c>
      <c r="M6" t="s">
        <v>77</v>
      </c>
      <c r="N6">
        <v>6.2899999999999996E-3</v>
      </c>
      <c r="O6">
        <f>N6*100</f>
        <v>0.629</v>
      </c>
      <c r="P6">
        <v>15.005000000000001</v>
      </c>
      <c r="Q6">
        <v>1.32</v>
      </c>
      <c r="R6">
        <v>28.093</v>
      </c>
      <c r="S6">
        <v>31.53</v>
      </c>
      <c r="T6">
        <f t="shared" si="1"/>
        <v>0.53411881963478447</v>
      </c>
      <c r="U6">
        <f t="shared" si="2"/>
        <v>4.1864890580399619E-2</v>
      </c>
      <c r="V6">
        <f t="shared" si="3"/>
        <v>0.46588118036521553</v>
      </c>
      <c r="W6">
        <f t="shared" si="4"/>
        <v>0.95813510941960034</v>
      </c>
      <c r="X6">
        <v>378213</v>
      </c>
      <c r="Y6">
        <v>328063</v>
      </c>
      <c r="Z6">
        <v>293935</v>
      </c>
      <c r="AA6">
        <v>257386</v>
      </c>
      <c r="AB6">
        <v>209828</v>
      </c>
      <c r="AC6">
        <v>174021</v>
      </c>
      <c r="AD6">
        <v>106489</v>
      </c>
      <c r="AE6">
        <v>14005</v>
      </c>
      <c r="AF6">
        <v>1</v>
      </c>
      <c r="AH6">
        <f t="shared" si="6"/>
        <v>50150</v>
      </c>
      <c r="AI6">
        <f t="shared" si="7"/>
        <v>34128</v>
      </c>
      <c r="AJ6">
        <f t="shared" si="8"/>
        <v>36549</v>
      </c>
      <c r="AK6">
        <f t="shared" si="9"/>
        <v>47558</v>
      </c>
      <c r="AL6">
        <f t="shared" si="10"/>
        <v>35807</v>
      </c>
      <c r="AM6">
        <f t="shared" si="11"/>
        <v>67532</v>
      </c>
      <c r="AN6">
        <f t="shared" si="12"/>
        <v>92484</v>
      </c>
      <c r="AO6">
        <f t="shared" si="13"/>
        <v>14004</v>
      </c>
      <c r="AP6">
        <f t="shared" si="14"/>
        <v>1</v>
      </c>
      <c r="AQ6">
        <f t="shared" si="36"/>
        <v>209828</v>
      </c>
      <c r="AR6">
        <f t="shared" si="15"/>
        <v>174021</v>
      </c>
      <c r="AT6">
        <v>0</v>
      </c>
      <c r="AU6">
        <f t="shared" si="16"/>
        <v>84278</v>
      </c>
      <c r="AV6">
        <f t="shared" si="17"/>
        <v>119914</v>
      </c>
      <c r="AW6">
        <f t="shared" si="18"/>
        <v>160016</v>
      </c>
      <c r="AX6">
        <f t="shared" si="19"/>
        <v>14005</v>
      </c>
      <c r="AY6">
        <f t="shared" si="20"/>
        <v>0</v>
      </c>
      <c r="AZ6">
        <f t="shared" si="21"/>
        <v>762062</v>
      </c>
      <c r="BA6">
        <f t="shared" si="22"/>
        <v>209828</v>
      </c>
      <c r="BB6">
        <f t="shared" si="23"/>
        <v>174021</v>
      </c>
      <c r="BC6">
        <f t="shared" si="24"/>
        <v>1069.1512499999999</v>
      </c>
      <c r="BD6">
        <f t="shared" si="25"/>
        <v>6.5808293813364269</v>
      </c>
      <c r="BE6">
        <f t="shared" si="26"/>
        <v>4.4783757751993933</v>
      </c>
      <c r="BF6">
        <f t="shared" si="27"/>
        <v>4.7960664617839495</v>
      </c>
      <c r="BG6">
        <f t="shared" si="28"/>
        <v>6.2406995756250803</v>
      </c>
      <c r="BH6">
        <f t="shared" si="29"/>
        <v>4.6986990559823214</v>
      </c>
      <c r="BI6">
        <f t="shared" si="30"/>
        <v>8.861746157136821</v>
      </c>
      <c r="BJ6">
        <f t="shared" si="31"/>
        <v>12.136020428784009</v>
      </c>
      <c r="BK6">
        <f t="shared" si="32"/>
        <v>1.8376457558571351</v>
      </c>
      <c r="BL6">
        <f t="shared" si="33"/>
        <v>1.3122291887011819E-4</v>
      </c>
      <c r="BM6">
        <f t="shared" si="34"/>
        <v>0</v>
      </c>
      <c r="BN6">
        <f t="shared" si="35"/>
        <v>100</v>
      </c>
    </row>
    <row r="7" spans="1:66">
      <c r="A7">
        <v>13</v>
      </c>
      <c r="B7">
        <v>15</v>
      </c>
      <c r="C7">
        <v>75</v>
      </c>
      <c r="D7">
        <v>1</v>
      </c>
      <c r="E7" t="s">
        <v>24</v>
      </c>
      <c r="F7" t="s">
        <v>22</v>
      </c>
      <c r="G7">
        <v>0</v>
      </c>
      <c r="H7">
        <v>-1</v>
      </c>
      <c r="I7">
        <v>1</v>
      </c>
      <c r="J7">
        <v>0</v>
      </c>
      <c r="K7">
        <v>3.0000000000000001E-3</v>
      </c>
      <c r="L7">
        <v>20</v>
      </c>
      <c r="M7" t="s">
        <v>78</v>
      </c>
      <c r="N7">
        <v>9.2429999999999995E-3</v>
      </c>
      <c r="O7">
        <f t="shared" si="0"/>
        <v>0.9242999999999999</v>
      </c>
      <c r="P7">
        <v>12.986000000000001</v>
      </c>
      <c r="Q7">
        <v>0.81</v>
      </c>
      <c r="R7">
        <v>28.093</v>
      </c>
      <c r="S7">
        <v>31.53</v>
      </c>
      <c r="T7">
        <f t="shared" si="1"/>
        <v>0.46225038265760154</v>
      </c>
      <c r="U7">
        <f t="shared" si="2"/>
        <v>2.5689819219790678E-2</v>
      </c>
      <c r="V7">
        <f t="shared" si="3"/>
        <v>0.53774961734239846</v>
      </c>
      <c r="W7">
        <f t="shared" si="4"/>
        <v>0.97431018078020937</v>
      </c>
      <c r="X7">
        <v>391801</v>
      </c>
      <c r="Y7">
        <v>349074</v>
      </c>
      <c r="Z7">
        <v>319357</v>
      </c>
      <c r="AA7">
        <v>286988</v>
      </c>
      <c r="AB7">
        <v>243659</v>
      </c>
      <c r="AC7">
        <v>211368</v>
      </c>
      <c r="AD7">
        <v>148970</v>
      </c>
      <c r="AE7">
        <v>37248</v>
      </c>
      <c r="AF7">
        <v>32</v>
      </c>
      <c r="AH7">
        <f t="shared" si="6"/>
        <v>42727</v>
      </c>
      <c r="AI7">
        <f t="shared" si="7"/>
        <v>29717</v>
      </c>
      <c r="AJ7">
        <f t="shared" si="8"/>
        <v>32369</v>
      </c>
      <c r="AK7">
        <f t="shared" si="9"/>
        <v>43329</v>
      </c>
      <c r="AL7">
        <f t="shared" si="10"/>
        <v>32291</v>
      </c>
      <c r="AM7">
        <f t="shared" si="11"/>
        <v>62398</v>
      </c>
      <c r="AN7">
        <f t="shared" si="12"/>
        <v>111722</v>
      </c>
      <c r="AO7">
        <f t="shared" si="13"/>
        <v>37216</v>
      </c>
      <c r="AP7">
        <f t="shared" si="14"/>
        <v>32</v>
      </c>
      <c r="AQ7">
        <f t="shared" si="36"/>
        <v>243659</v>
      </c>
      <c r="AR7">
        <f t="shared" si="15"/>
        <v>211368</v>
      </c>
      <c r="AT7">
        <v>0</v>
      </c>
      <c r="AU7">
        <f t="shared" si="16"/>
        <v>72444</v>
      </c>
      <c r="AV7">
        <f t="shared" si="17"/>
        <v>107989</v>
      </c>
      <c r="AW7">
        <f t="shared" si="18"/>
        <v>174120</v>
      </c>
      <c r="AX7">
        <f t="shared" si="19"/>
        <v>37248</v>
      </c>
      <c r="AY7">
        <f t="shared" si="20"/>
        <v>0</v>
      </c>
      <c r="AZ7">
        <f t="shared" si="21"/>
        <v>846828</v>
      </c>
      <c r="BA7">
        <f t="shared" si="22"/>
        <v>243659</v>
      </c>
      <c r="BB7">
        <f t="shared" si="23"/>
        <v>211368</v>
      </c>
      <c r="BC7">
        <f t="shared" si="24"/>
        <v>1644.9247</v>
      </c>
      <c r="BD7">
        <f t="shared" si="25"/>
        <v>5.0455346304090085</v>
      </c>
      <c r="BE7">
        <f t="shared" si="26"/>
        <v>3.5092132050428186</v>
      </c>
      <c r="BF7">
        <f t="shared" si="27"/>
        <v>3.8223818768392164</v>
      </c>
      <c r="BG7">
        <f t="shared" si="28"/>
        <v>5.1166234465558533</v>
      </c>
      <c r="BH7">
        <f t="shared" si="29"/>
        <v>3.8131710335510869</v>
      </c>
      <c r="BI7">
        <f t="shared" si="30"/>
        <v>7.3684384550345525</v>
      </c>
      <c r="BJ7">
        <f t="shared" si="31"/>
        <v>13.192997869697271</v>
      </c>
      <c r="BK7">
        <f t="shared" si="32"/>
        <v>4.3947531257823309</v>
      </c>
      <c r="BL7">
        <f t="shared" si="33"/>
        <v>3.7788075028222972E-3</v>
      </c>
      <c r="BM7">
        <f t="shared" si="34"/>
        <v>0</v>
      </c>
      <c r="BN7">
        <f t="shared" si="35"/>
        <v>100</v>
      </c>
    </row>
    <row r="8" spans="1:66"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  <c r="AP8">
        <f t="shared" si="14"/>
        <v>0</v>
      </c>
      <c r="AQ8">
        <f t="shared" si="36"/>
        <v>0</v>
      </c>
      <c r="AR8">
        <f t="shared" si="15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  <c r="BD8" t="e">
        <f t="shared" si="25"/>
        <v>#DIV/0!</v>
      </c>
      <c r="BE8" t="e">
        <f t="shared" si="26"/>
        <v>#DIV/0!</v>
      </c>
      <c r="BF8" t="e">
        <f t="shared" si="27"/>
        <v>#DIV/0!</v>
      </c>
      <c r="BG8" t="e">
        <f t="shared" si="28"/>
        <v>#DIV/0!</v>
      </c>
      <c r="BH8" t="e">
        <f t="shared" si="29"/>
        <v>#DIV/0!</v>
      </c>
      <c r="BI8" t="e">
        <f t="shared" si="30"/>
        <v>#DIV/0!</v>
      </c>
      <c r="BJ8" t="e">
        <f t="shared" si="31"/>
        <v>#DIV/0!</v>
      </c>
      <c r="BK8" t="e">
        <f t="shared" si="32"/>
        <v>#DIV/0!</v>
      </c>
      <c r="BL8" t="e">
        <f t="shared" si="33"/>
        <v>#DIV/0!</v>
      </c>
      <c r="BM8" t="e">
        <f t="shared" si="34"/>
        <v>#DIV/0!</v>
      </c>
      <c r="BN8" t="e">
        <f t="shared" si="35"/>
        <v>#DIV/0!</v>
      </c>
    </row>
    <row r="9" spans="1:66">
      <c r="AH9">
        <f t="shared" si="6"/>
        <v>0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0</v>
      </c>
      <c r="AQ9">
        <f t="shared" si="36"/>
        <v>0</v>
      </c>
      <c r="AR9">
        <f t="shared" si="15"/>
        <v>0</v>
      </c>
      <c r="AZ9">
        <f t="shared" si="21"/>
        <v>0</v>
      </c>
      <c r="BA9">
        <f t="shared" si="22"/>
        <v>0</v>
      </c>
      <c r="BB9">
        <f t="shared" si="23"/>
        <v>0</v>
      </c>
      <c r="BC9">
        <f t="shared" si="24"/>
        <v>0</v>
      </c>
      <c r="BD9" t="e">
        <f t="shared" si="25"/>
        <v>#DIV/0!</v>
      </c>
      <c r="BE9" t="e">
        <f t="shared" si="26"/>
        <v>#DIV/0!</v>
      </c>
      <c r="BF9" t="e">
        <f t="shared" si="27"/>
        <v>#DIV/0!</v>
      </c>
      <c r="BG9" t="e">
        <f t="shared" si="28"/>
        <v>#DIV/0!</v>
      </c>
      <c r="BH9" t="e">
        <f t="shared" si="29"/>
        <v>#DIV/0!</v>
      </c>
      <c r="BI9" t="e">
        <f t="shared" si="30"/>
        <v>#DIV/0!</v>
      </c>
      <c r="BJ9" t="e">
        <f t="shared" si="31"/>
        <v>#DIV/0!</v>
      </c>
      <c r="BK9" t="e">
        <f t="shared" si="32"/>
        <v>#DIV/0!</v>
      </c>
      <c r="BL9" t="e">
        <f t="shared" si="33"/>
        <v>#DIV/0!</v>
      </c>
      <c r="BM9" t="e">
        <f t="shared" si="34"/>
        <v>#DIV/0!</v>
      </c>
      <c r="BN9" t="e">
        <f t="shared" si="35"/>
        <v>#DIV/0!</v>
      </c>
    </row>
    <row r="10" spans="1:66">
      <c r="A10">
        <v>13</v>
      </c>
      <c r="B10">
        <v>30</v>
      </c>
      <c r="C10">
        <v>75</v>
      </c>
      <c r="D10">
        <v>1</v>
      </c>
      <c r="E10" t="s">
        <v>24</v>
      </c>
      <c r="F10" t="s">
        <v>22</v>
      </c>
      <c r="G10">
        <v>0</v>
      </c>
      <c r="H10">
        <v>-1</v>
      </c>
      <c r="I10">
        <v>1</v>
      </c>
      <c r="J10">
        <v>0</v>
      </c>
      <c r="K10">
        <v>0</v>
      </c>
      <c r="L10">
        <v>0</v>
      </c>
      <c r="M10" t="s">
        <v>53</v>
      </c>
      <c r="N10">
        <v>0</v>
      </c>
      <c r="O10">
        <f>N10*100</f>
        <v>0</v>
      </c>
      <c r="P10">
        <v>29.986999999999998</v>
      </c>
      <c r="Q10">
        <v>33.799999999999997</v>
      </c>
      <c r="R10">
        <v>29.986999999999998</v>
      </c>
      <c r="S10">
        <v>33.799999999999997</v>
      </c>
      <c r="T10">
        <f t="shared" ref="T10:T16" si="37">P10/R10</f>
        <v>1</v>
      </c>
      <c r="U10">
        <f t="shared" si="2"/>
        <v>1</v>
      </c>
      <c r="V10">
        <f t="shared" ref="V10:V16" si="38">1-T10</f>
        <v>0</v>
      </c>
      <c r="W10">
        <f t="shared" si="4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f t="shared" si="6"/>
        <v>0</v>
      </c>
      <c r="AI10">
        <f t="shared" si="7"/>
        <v>0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0</v>
      </c>
      <c r="AQ10">
        <f t="shared" si="36"/>
        <v>0</v>
      </c>
      <c r="AR10">
        <f t="shared" si="15"/>
        <v>0</v>
      </c>
      <c r="AT10">
        <v>0</v>
      </c>
      <c r="AU10">
        <f>AH10+AI10</f>
        <v>0</v>
      </c>
      <c r="AV10">
        <f>AJ10+AK10+AL10</f>
        <v>0</v>
      </c>
      <c r="AW10">
        <f>AM10+AN10</f>
        <v>0</v>
      </c>
      <c r="AX10">
        <f>AP10+AO10</f>
        <v>0</v>
      </c>
      <c r="AY10">
        <f>AT10</f>
        <v>0</v>
      </c>
      <c r="AZ10">
        <f t="shared" si="21"/>
        <v>0</v>
      </c>
      <c r="BA10">
        <f t="shared" si="22"/>
        <v>0</v>
      </c>
      <c r="BB10">
        <f t="shared" si="23"/>
        <v>0</v>
      </c>
      <c r="BC10">
        <f t="shared" si="24"/>
        <v>0</v>
      </c>
      <c r="BD10" t="e">
        <f t="shared" si="25"/>
        <v>#DIV/0!</v>
      </c>
      <c r="BE10" t="e">
        <f t="shared" si="26"/>
        <v>#DIV/0!</v>
      </c>
      <c r="BF10" t="e">
        <f t="shared" si="27"/>
        <v>#DIV/0!</v>
      </c>
      <c r="BG10" t="e">
        <f t="shared" si="28"/>
        <v>#DIV/0!</v>
      </c>
      <c r="BH10" t="e">
        <f t="shared" si="29"/>
        <v>#DIV/0!</v>
      </c>
      <c r="BI10" t="e">
        <f t="shared" si="30"/>
        <v>#DIV/0!</v>
      </c>
      <c r="BJ10" t="e">
        <f t="shared" si="31"/>
        <v>#DIV/0!</v>
      </c>
      <c r="BK10" t="e">
        <f t="shared" si="32"/>
        <v>#DIV/0!</v>
      </c>
      <c r="BL10" t="e">
        <f t="shared" si="33"/>
        <v>#DIV/0!</v>
      </c>
      <c r="BM10" t="e">
        <f t="shared" si="34"/>
        <v>#DIV/0!</v>
      </c>
      <c r="BN10" t="e">
        <f t="shared" si="35"/>
        <v>#DIV/0!</v>
      </c>
    </row>
    <row r="11" spans="1:66">
      <c r="A11">
        <v>13</v>
      </c>
      <c r="B11">
        <v>30</v>
      </c>
      <c r="C11">
        <v>75</v>
      </c>
      <c r="D11">
        <v>1</v>
      </c>
      <c r="E11" t="s">
        <v>24</v>
      </c>
      <c r="F11" t="s">
        <v>22</v>
      </c>
      <c r="G11">
        <v>0</v>
      </c>
      <c r="H11">
        <v>-1</v>
      </c>
      <c r="I11">
        <v>1</v>
      </c>
      <c r="J11">
        <v>0</v>
      </c>
      <c r="K11">
        <v>2.0000000000000001E-4</v>
      </c>
      <c r="L11">
        <v>20</v>
      </c>
      <c r="M11" t="s">
        <v>54</v>
      </c>
      <c r="N11">
        <v>6.9899999999999997E-4</v>
      </c>
      <c r="O11">
        <f>N11*100</f>
        <v>6.989999999999999E-2</v>
      </c>
      <c r="P11">
        <v>27.600999999999999</v>
      </c>
      <c r="Q11">
        <v>14.11</v>
      </c>
      <c r="R11">
        <v>29.986999999999998</v>
      </c>
      <c r="S11">
        <v>33.799999999999997</v>
      </c>
      <c r="T11">
        <f t="shared" si="37"/>
        <v>0.92043218728115517</v>
      </c>
      <c r="U11">
        <f t="shared" ref="U11" si="39">Q11/S11</f>
        <v>0.41745562130177516</v>
      </c>
      <c r="V11">
        <f t="shared" si="38"/>
        <v>7.9567812718844833E-2</v>
      </c>
      <c r="W11">
        <f t="shared" ref="W11" si="40">1-U11</f>
        <v>0.58254437869822484</v>
      </c>
      <c r="X11">
        <v>284980</v>
      </c>
      <c r="Y11">
        <v>227916</v>
      </c>
      <c r="Z11">
        <v>178177</v>
      </c>
      <c r="AA11">
        <v>107661</v>
      </c>
      <c r="AB11">
        <v>24365</v>
      </c>
      <c r="AC11">
        <v>2117</v>
      </c>
      <c r="AD11">
        <v>1</v>
      </c>
      <c r="AE11">
        <v>0</v>
      </c>
      <c r="AF11">
        <v>0</v>
      </c>
      <c r="AH11">
        <f t="shared" si="6"/>
        <v>57064</v>
      </c>
      <c r="AI11">
        <f t="shared" si="7"/>
        <v>49739</v>
      </c>
      <c r="AJ11">
        <f t="shared" si="8"/>
        <v>70516</v>
      </c>
      <c r="AK11">
        <f t="shared" si="9"/>
        <v>83296</v>
      </c>
      <c r="AL11">
        <f t="shared" si="10"/>
        <v>22248</v>
      </c>
      <c r="AM11">
        <f t="shared" si="11"/>
        <v>2116</v>
      </c>
      <c r="AN11">
        <f t="shared" si="12"/>
        <v>1</v>
      </c>
      <c r="AO11">
        <f t="shared" si="13"/>
        <v>0</v>
      </c>
      <c r="AP11">
        <f t="shared" si="14"/>
        <v>0</v>
      </c>
      <c r="AQ11">
        <f>SUM(AL11+AM11+AN11+AO11+AP11)</f>
        <v>24365</v>
      </c>
      <c r="AR11">
        <f t="shared" si="15"/>
        <v>2117</v>
      </c>
      <c r="AT11">
        <v>0</v>
      </c>
      <c r="AU11">
        <f t="shared" ref="AU11:AU38" si="41">AH11+AI11</f>
        <v>106803</v>
      </c>
      <c r="AV11">
        <f t="shared" ref="AV11:AV38" si="42">AJ11+AK11+AL11</f>
        <v>176060</v>
      </c>
      <c r="AW11">
        <f t="shared" ref="AW11:AW38" si="43">AM11+AN11</f>
        <v>2117</v>
      </c>
      <c r="AX11">
        <f t="shared" ref="AX11:AX38" si="44">AP11+AO11</f>
        <v>0</v>
      </c>
      <c r="AY11">
        <f t="shared" ref="AY11:AY38" si="45">AT11</f>
        <v>0</v>
      </c>
      <c r="AZ11">
        <f t="shared" ref="AZ11:AZ37" si="46">SUM(AH11:AT11)</f>
        <v>311462</v>
      </c>
      <c r="BA11">
        <f t="shared" ref="BA11:BA37" si="47">AL11+AM11+AN11+AO11+AP11+AT11</f>
        <v>24365</v>
      </c>
      <c r="BB11">
        <f t="shared" ref="BB11:BB37" si="48">AM11+AN11+AO11+AP11+AT11</f>
        <v>2117</v>
      </c>
      <c r="BC11">
        <f t="shared" ref="BC11:BC37" si="49">0.000025*AH11+0.000075*AI11+0.00015*AJ11+0.00035*AK11+0.00075*AL11+0.002*AM11+0.0065*AN11+0.02*AO11+0.065*AP11+0.1*AT11</f>
        <v>65.812525000000008</v>
      </c>
      <c r="BD11">
        <f t="shared" ref="BD11:BD16" si="50">AH11/$AZ11*100</f>
        <v>18.321336150156359</v>
      </c>
      <c r="BE11">
        <f t="shared" ref="BE11:BE16" si="51">AI11/$AZ11*100</f>
        <v>15.969524372154547</v>
      </c>
      <c r="BF11">
        <f t="shared" ref="BF11:BF16" si="52">AJ11/$AZ11*100</f>
        <v>22.640322093866988</v>
      </c>
      <c r="BG11">
        <f t="shared" ref="BG11:BG16" si="53">AK11/$AZ11*100</f>
        <v>26.743551380264684</v>
      </c>
      <c r="BH11">
        <f t="shared" ref="BH11:BH16" si="54">AL11/$AZ11*100</f>
        <v>7.1430864760388113</v>
      </c>
      <c r="BI11">
        <f t="shared" ref="BI11:BI16" si="55">AM11/$AZ11*100</f>
        <v>0.67937661737226374</v>
      </c>
      <c r="BJ11">
        <f t="shared" ref="BJ11:BJ16" si="56">AN11/$AZ11*100</f>
        <v>3.2106645433471824E-4</v>
      </c>
      <c r="BK11">
        <f t="shared" ref="BK11:BK16" si="57">AO11/$AZ11*100</f>
        <v>0</v>
      </c>
      <c r="BL11">
        <f t="shared" ref="BL11:BL16" si="58">AP11/$AZ11*100</f>
        <v>0</v>
      </c>
      <c r="BM11">
        <f t="shared" ref="BM11:BM16" si="59">AT11/$AZ11*100</f>
        <v>0</v>
      </c>
      <c r="BN11">
        <f t="shared" ref="BN11:BN16" si="60">AZ11/$AZ11*100</f>
        <v>100</v>
      </c>
    </row>
    <row r="12" spans="1:66">
      <c r="A12">
        <v>13</v>
      </c>
      <c r="B12">
        <v>30</v>
      </c>
      <c r="C12">
        <v>75</v>
      </c>
      <c r="D12">
        <v>1</v>
      </c>
      <c r="E12" t="s">
        <v>24</v>
      </c>
      <c r="F12" t="s">
        <v>22</v>
      </c>
      <c r="G12">
        <v>0</v>
      </c>
      <c r="H12">
        <v>-1</v>
      </c>
      <c r="I12">
        <v>1</v>
      </c>
      <c r="J12">
        <v>0</v>
      </c>
      <c r="K12">
        <v>5.0000000000000001E-4</v>
      </c>
      <c r="L12">
        <v>20</v>
      </c>
      <c r="M12" t="s">
        <v>55</v>
      </c>
      <c r="N12">
        <v>1.936E-3</v>
      </c>
      <c r="O12">
        <f>N12*100</f>
        <v>0.19359999999999999</v>
      </c>
      <c r="P12">
        <v>25.338999999999999</v>
      </c>
      <c r="Q12">
        <v>6.79</v>
      </c>
      <c r="R12">
        <v>29.986999999999998</v>
      </c>
      <c r="S12">
        <v>33.799999999999997</v>
      </c>
      <c r="T12">
        <f t="shared" si="37"/>
        <v>0.84499949978323941</v>
      </c>
      <c r="U12">
        <f t="shared" si="2"/>
        <v>0.20088757396449705</v>
      </c>
      <c r="V12">
        <f t="shared" si="38"/>
        <v>0.15500050021676059</v>
      </c>
      <c r="W12">
        <f t="shared" si="4"/>
        <v>0.79911242603550292</v>
      </c>
      <c r="X12">
        <v>307822</v>
      </c>
      <c r="Y12">
        <v>271427</v>
      </c>
      <c r="Z12">
        <v>242334</v>
      </c>
      <c r="AA12">
        <v>202569</v>
      </c>
      <c r="AB12">
        <v>125768</v>
      </c>
      <c r="AC12">
        <v>59702</v>
      </c>
      <c r="AD12">
        <v>2947</v>
      </c>
      <c r="AE12">
        <v>0</v>
      </c>
      <c r="AF12">
        <v>0</v>
      </c>
      <c r="AH12">
        <f t="shared" si="6"/>
        <v>36395</v>
      </c>
      <c r="AI12">
        <f t="shared" si="7"/>
        <v>29093</v>
      </c>
      <c r="AJ12">
        <f t="shared" si="8"/>
        <v>39765</v>
      </c>
      <c r="AK12">
        <f t="shared" si="9"/>
        <v>76801</v>
      </c>
      <c r="AL12">
        <f t="shared" si="10"/>
        <v>66066</v>
      </c>
      <c r="AM12">
        <f t="shared" si="11"/>
        <v>56755</v>
      </c>
      <c r="AN12">
        <f t="shared" si="12"/>
        <v>2947</v>
      </c>
      <c r="AO12">
        <f t="shared" si="13"/>
        <v>0</v>
      </c>
      <c r="AP12">
        <f t="shared" si="14"/>
        <v>0</v>
      </c>
      <c r="AQ12">
        <f t="shared" si="36"/>
        <v>125768</v>
      </c>
      <c r="AR12">
        <f t="shared" si="15"/>
        <v>59702</v>
      </c>
      <c r="AT12">
        <v>0</v>
      </c>
      <c r="AU12">
        <f t="shared" si="41"/>
        <v>65488</v>
      </c>
      <c r="AV12">
        <f t="shared" si="42"/>
        <v>182632</v>
      </c>
      <c r="AW12">
        <f t="shared" si="43"/>
        <v>59702</v>
      </c>
      <c r="AX12">
        <f t="shared" si="44"/>
        <v>0</v>
      </c>
      <c r="AY12">
        <f t="shared" si="45"/>
        <v>0</v>
      </c>
      <c r="AZ12">
        <f t="shared" si="46"/>
        <v>493292</v>
      </c>
      <c r="BA12">
        <f t="shared" si="47"/>
        <v>125768</v>
      </c>
      <c r="BB12">
        <f t="shared" si="48"/>
        <v>59702</v>
      </c>
      <c r="BC12">
        <f t="shared" si="49"/>
        <v>218.15194999999997</v>
      </c>
      <c r="BD12">
        <f t="shared" si="50"/>
        <v>7.3779830201989904</v>
      </c>
      <c r="BE12">
        <f t="shared" si="51"/>
        <v>5.8977238633507127</v>
      </c>
      <c r="BF12">
        <f t="shared" si="52"/>
        <v>8.0611483664847583</v>
      </c>
      <c r="BG12">
        <f t="shared" si="53"/>
        <v>15.569074706259173</v>
      </c>
      <c r="BH12">
        <f t="shared" si="54"/>
        <v>13.392878862823643</v>
      </c>
      <c r="BI12">
        <f t="shared" si="55"/>
        <v>11.505355854139131</v>
      </c>
      <c r="BJ12">
        <f t="shared" si="56"/>
        <v>0.59741491854722961</v>
      </c>
      <c r="BK12">
        <f t="shared" si="57"/>
        <v>0</v>
      </c>
      <c r="BL12">
        <f t="shared" si="58"/>
        <v>0</v>
      </c>
      <c r="BM12">
        <f t="shared" si="59"/>
        <v>0</v>
      </c>
      <c r="BN12">
        <f t="shared" si="60"/>
        <v>100</v>
      </c>
    </row>
    <row r="13" spans="1:66" ht="15" customHeight="1">
      <c r="A13">
        <v>13</v>
      </c>
      <c r="B13">
        <v>30</v>
      </c>
      <c r="C13">
        <v>75</v>
      </c>
      <c r="D13">
        <v>1</v>
      </c>
      <c r="E13" t="s">
        <v>24</v>
      </c>
      <c r="F13" t="s">
        <v>22</v>
      </c>
      <c r="G13">
        <v>0</v>
      </c>
      <c r="H13">
        <v>-1</v>
      </c>
      <c r="I13">
        <v>1</v>
      </c>
      <c r="J13">
        <v>0</v>
      </c>
      <c r="K13">
        <v>1E-3</v>
      </c>
      <c r="L13">
        <v>20</v>
      </c>
      <c r="M13" t="s">
        <v>56</v>
      </c>
      <c r="N13">
        <v>4.2230000000000002E-3</v>
      </c>
      <c r="O13">
        <f>N13*100</f>
        <v>0.42230000000000001</v>
      </c>
      <c r="P13">
        <v>22.667000000000002</v>
      </c>
      <c r="Q13">
        <v>3.42</v>
      </c>
      <c r="R13">
        <v>29.986999999999998</v>
      </c>
      <c r="S13">
        <v>33.799999999999997</v>
      </c>
      <c r="T13">
        <f t="shared" si="37"/>
        <v>0.75589422082902602</v>
      </c>
      <c r="U13">
        <f t="shared" si="2"/>
        <v>0.10118343195266273</v>
      </c>
      <c r="V13">
        <f t="shared" si="38"/>
        <v>0.24410577917097398</v>
      </c>
      <c r="W13">
        <f t="shared" si="4"/>
        <v>0.89881656804733723</v>
      </c>
      <c r="X13">
        <v>316744</v>
      </c>
      <c r="Y13">
        <v>286704</v>
      </c>
      <c r="Z13">
        <v>263943</v>
      </c>
      <c r="AA13">
        <v>234672</v>
      </c>
      <c r="AB13">
        <v>183238</v>
      </c>
      <c r="AC13">
        <v>131553</v>
      </c>
      <c r="AD13">
        <v>42432</v>
      </c>
      <c r="AE13">
        <v>275</v>
      </c>
      <c r="AF13">
        <v>0</v>
      </c>
      <c r="AH13">
        <f t="shared" si="6"/>
        <v>30040</v>
      </c>
      <c r="AI13">
        <f t="shared" si="7"/>
        <v>22761</v>
      </c>
      <c r="AJ13">
        <f t="shared" si="8"/>
        <v>29271</v>
      </c>
      <c r="AK13">
        <f t="shared" si="9"/>
        <v>51434</v>
      </c>
      <c r="AL13">
        <f t="shared" si="10"/>
        <v>51685</v>
      </c>
      <c r="AM13">
        <f t="shared" si="11"/>
        <v>89121</v>
      </c>
      <c r="AN13">
        <f t="shared" si="12"/>
        <v>42157</v>
      </c>
      <c r="AO13">
        <f t="shared" si="13"/>
        <v>275</v>
      </c>
      <c r="AP13">
        <f t="shared" si="14"/>
        <v>0</v>
      </c>
      <c r="AQ13">
        <f t="shared" si="36"/>
        <v>183238</v>
      </c>
      <c r="AR13">
        <f t="shared" si="15"/>
        <v>131553</v>
      </c>
      <c r="AT13">
        <v>0</v>
      </c>
      <c r="AU13">
        <f t="shared" si="41"/>
        <v>52801</v>
      </c>
      <c r="AV13">
        <f t="shared" si="42"/>
        <v>132390</v>
      </c>
      <c r="AW13">
        <f t="shared" si="43"/>
        <v>131278</v>
      </c>
      <c r="AX13">
        <f t="shared" si="44"/>
        <v>275</v>
      </c>
      <c r="AY13">
        <f t="shared" si="45"/>
        <v>0</v>
      </c>
      <c r="AZ13">
        <f>SUM(AH13:AT13)</f>
        <v>631535</v>
      </c>
      <c r="BA13">
        <f t="shared" si="47"/>
        <v>183238</v>
      </c>
      <c r="BB13">
        <f t="shared" si="48"/>
        <v>131553</v>
      </c>
      <c r="BC13">
        <f t="shared" si="49"/>
        <v>521.37687499999993</v>
      </c>
      <c r="BD13">
        <f t="shared" si="50"/>
        <v>4.7566643178921204</v>
      </c>
      <c r="BE13">
        <f t="shared" si="51"/>
        <v>3.6040757836066093</v>
      </c>
      <c r="BF13">
        <f t="shared" si="52"/>
        <v>4.6348975116185169</v>
      </c>
      <c r="BG13">
        <f t="shared" si="53"/>
        <v>8.1442833730513762</v>
      </c>
      <c r="BH13">
        <f t="shared" si="54"/>
        <v>8.1840278052681175</v>
      </c>
      <c r="BI13">
        <f t="shared" si="55"/>
        <v>14.111806946566698</v>
      </c>
      <c r="BJ13">
        <f t="shared" si="56"/>
        <v>6.6753228245465408</v>
      </c>
      <c r="BK13">
        <f t="shared" si="57"/>
        <v>4.3544696651808691E-2</v>
      </c>
      <c r="BL13">
        <f t="shared" si="58"/>
        <v>0</v>
      </c>
      <c r="BM13">
        <f t="shared" si="59"/>
        <v>0</v>
      </c>
      <c r="BN13">
        <f t="shared" si="60"/>
        <v>100</v>
      </c>
    </row>
    <row r="14" spans="1:66" s="1" customFormat="1">
      <c r="K14" s="1">
        <f>K13+(0.5-O13)/(O15-O13)*(K15-K13)</f>
        <v>1.1685832067693644E-3</v>
      </c>
    </row>
    <row r="15" spans="1:66">
      <c r="A15">
        <v>13</v>
      </c>
      <c r="B15">
        <v>30</v>
      </c>
      <c r="C15">
        <v>75</v>
      </c>
      <c r="D15">
        <v>1</v>
      </c>
      <c r="E15" t="s">
        <v>24</v>
      </c>
      <c r="F15" t="s">
        <v>22</v>
      </c>
      <c r="G15">
        <v>0</v>
      </c>
      <c r="H15">
        <v>-1</v>
      </c>
      <c r="I15">
        <v>1</v>
      </c>
      <c r="J15">
        <v>0</v>
      </c>
      <c r="K15">
        <v>2E-3</v>
      </c>
      <c r="L15">
        <v>20</v>
      </c>
      <c r="M15" t="s">
        <v>57</v>
      </c>
      <c r="N15">
        <v>8.8319999999999996E-3</v>
      </c>
      <c r="O15">
        <f>N15*100</f>
        <v>0.88319999999999999</v>
      </c>
      <c r="P15">
        <v>18.725000000000001</v>
      </c>
      <c r="Q15">
        <v>1.7</v>
      </c>
      <c r="R15">
        <v>29.986999999999998</v>
      </c>
      <c r="S15">
        <v>33.799999999999997</v>
      </c>
      <c r="T15">
        <f t="shared" si="37"/>
        <v>0.62443725614432932</v>
      </c>
      <c r="U15">
        <f t="shared" si="2"/>
        <v>5.0295857988165681E-2</v>
      </c>
      <c r="V15">
        <f t="shared" si="38"/>
        <v>0.37556274385567068</v>
      </c>
      <c r="W15">
        <f t="shared" si="4"/>
        <v>0.94970414201183428</v>
      </c>
      <c r="X15">
        <v>326975</v>
      </c>
      <c r="Y15">
        <v>302823</v>
      </c>
      <c r="Z15">
        <v>284847</v>
      </c>
      <c r="AA15">
        <v>262370</v>
      </c>
      <c r="AB15">
        <v>224562</v>
      </c>
      <c r="AC15">
        <v>189032</v>
      </c>
      <c r="AD15">
        <v>110332</v>
      </c>
      <c r="AE15">
        <v>8393</v>
      </c>
      <c r="AF15">
        <v>0</v>
      </c>
      <c r="AH15">
        <f t="shared" si="6"/>
        <v>24152</v>
      </c>
      <c r="AI15">
        <f t="shared" si="7"/>
        <v>17976</v>
      </c>
      <c r="AJ15">
        <f t="shared" si="8"/>
        <v>22477</v>
      </c>
      <c r="AK15">
        <f t="shared" si="9"/>
        <v>37808</v>
      </c>
      <c r="AL15">
        <f t="shared" si="10"/>
        <v>35530</v>
      </c>
      <c r="AM15">
        <f t="shared" si="11"/>
        <v>78700</v>
      </c>
      <c r="AN15">
        <f t="shared" si="12"/>
        <v>101939</v>
      </c>
      <c r="AO15">
        <f t="shared" si="13"/>
        <v>8393</v>
      </c>
      <c r="AP15">
        <f t="shared" si="14"/>
        <v>0</v>
      </c>
      <c r="AQ15">
        <f t="shared" si="36"/>
        <v>224562</v>
      </c>
      <c r="AR15">
        <f t="shared" si="15"/>
        <v>189032</v>
      </c>
      <c r="AT15">
        <v>0</v>
      </c>
      <c r="AU15">
        <f t="shared" si="41"/>
        <v>42128</v>
      </c>
      <c r="AV15">
        <f t="shared" si="42"/>
        <v>95815</v>
      </c>
      <c r="AW15">
        <f t="shared" si="43"/>
        <v>180639</v>
      </c>
      <c r="AX15">
        <f t="shared" si="44"/>
        <v>8393</v>
      </c>
      <c r="AY15">
        <f t="shared" si="45"/>
        <v>0</v>
      </c>
      <c r="AZ15">
        <f t="shared" si="46"/>
        <v>740569</v>
      </c>
      <c r="BA15">
        <f t="shared" si="47"/>
        <v>224562</v>
      </c>
      <c r="BB15">
        <f t="shared" si="48"/>
        <v>189032</v>
      </c>
      <c r="BC15">
        <f t="shared" si="49"/>
        <v>1033.0673499999998</v>
      </c>
      <c r="BD15">
        <f t="shared" si="50"/>
        <v>3.261276126870015</v>
      </c>
      <c r="BE15">
        <f t="shared" si="51"/>
        <v>2.4273227747853339</v>
      </c>
      <c r="BF15">
        <f t="shared" si="52"/>
        <v>3.0350986876307271</v>
      </c>
      <c r="BG15">
        <f t="shared" si="53"/>
        <v>5.1052636553784998</v>
      </c>
      <c r="BH15">
        <f t="shared" si="54"/>
        <v>4.7976623380130681</v>
      </c>
      <c r="BI15">
        <f t="shared" si="55"/>
        <v>10.626963861571305</v>
      </c>
      <c r="BJ15">
        <f t="shared" si="56"/>
        <v>13.764956405142531</v>
      </c>
      <c r="BK15">
        <f t="shared" si="57"/>
        <v>1.1333177597225916</v>
      </c>
      <c r="BL15">
        <f t="shared" si="58"/>
        <v>0</v>
      </c>
      <c r="BM15">
        <f t="shared" si="59"/>
        <v>0</v>
      </c>
      <c r="BN15">
        <f t="shared" si="60"/>
        <v>100</v>
      </c>
    </row>
    <row r="16" spans="1:66">
      <c r="A16">
        <v>13</v>
      </c>
      <c r="B16">
        <v>30</v>
      </c>
      <c r="C16">
        <v>75</v>
      </c>
      <c r="D16">
        <v>1</v>
      </c>
      <c r="E16" t="s">
        <v>24</v>
      </c>
      <c r="F16" t="s">
        <v>22</v>
      </c>
      <c r="G16">
        <v>0</v>
      </c>
      <c r="H16">
        <v>-1</v>
      </c>
      <c r="I16">
        <v>1</v>
      </c>
      <c r="J16">
        <v>0</v>
      </c>
      <c r="K16">
        <v>3.0000000000000001E-3</v>
      </c>
      <c r="L16">
        <v>20</v>
      </c>
      <c r="M16" t="s">
        <v>58</v>
      </c>
      <c r="N16">
        <v>1.3224E-2</v>
      </c>
      <c r="O16">
        <f t="shared" ref="O16" si="61">N16*100</f>
        <v>1.3224</v>
      </c>
      <c r="P16">
        <v>15.993</v>
      </c>
      <c r="Q16">
        <v>1.1100000000000001</v>
      </c>
      <c r="R16">
        <v>29.986999999999998</v>
      </c>
      <c r="S16">
        <v>33.799999999999997</v>
      </c>
      <c r="T16">
        <f t="shared" si="37"/>
        <v>0.53333111014773071</v>
      </c>
      <c r="U16">
        <f t="shared" si="2"/>
        <v>3.2840236686390537E-2</v>
      </c>
      <c r="V16">
        <f t="shared" si="38"/>
        <v>0.46666888985226929</v>
      </c>
      <c r="W16">
        <f t="shared" si="4"/>
        <v>0.96715976331360942</v>
      </c>
      <c r="X16">
        <v>336495</v>
      </c>
      <c r="Y16">
        <v>315694</v>
      </c>
      <c r="Z16">
        <v>300675</v>
      </c>
      <c r="AA16">
        <v>282000</v>
      </c>
      <c r="AB16">
        <v>250578</v>
      </c>
      <c r="AC16">
        <v>221366</v>
      </c>
      <c r="AD16">
        <v>155090</v>
      </c>
      <c r="AE16">
        <v>29719</v>
      </c>
      <c r="AF16">
        <v>6</v>
      </c>
      <c r="AH16">
        <f t="shared" si="6"/>
        <v>20801</v>
      </c>
      <c r="AI16">
        <f t="shared" si="7"/>
        <v>15019</v>
      </c>
      <c r="AJ16">
        <f t="shared" si="8"/>
        <v>18675</v>
      </c>
      <c r="AK16">
        <f t="shared" si="9"/>
        <v>31422</v>
      </c>
      <c r="AL16">
        <f t="shared" si="10"/>
        <v>29212</v>
      </c>
      <c r="AM16">
        <f t="shared" si="11"/>
        <v>66276</v>
      </c>
      <c r="AN16">
        <f t="shared" si="12"/>
        <v>125371</v>
      </c>
      <c r="AO16">
        <f t="shared" si="13"/>
        <v>29713</v>
      </c>
      <c r="AP16">
        <f t="shared" si="14"/>
        <v>6</v>
      </c>
      <c r="AQ16">
        <f t="shared" si="36"/>
        <v>250578</v>
      </c>
      <c r="AR16">
        <f t="shared" si="15"/>
        <v>221366</v>
      </c>
      <c r="AT16">
        <v>0</v>
      </c>
      <c r="AU16">
        <f t="shared" si="41"/>
        <v>35820</v>
      </c>
      <c r="AV16">
        <f t="shared" si="42"/>
        <v>79309</v>
      </c>
      <c r="AW16">
        <f t="shared" si="43"/>
        <v>191647</v>
      </c>
      <c r="AX16">
        <f t="shared" si="44"/>
        <v>29719</v>
      </c>
      <c r="AY16">
        <f t="shared" si="45"/>
        <v>0</v>
      </c>
      <c r="AZ16">
        <f t="shared" si="46"/>
        <v>808439</v>
      </c>
      <c r="BA16">
        <f t="shared" si="47"/>
        <v>250578</v>
      </c>
      <c r="BB16">
        <f t="shared" si="48"/>
        <v>221366</v>
      </c>
      <c r="BC16">
        <f t="shared" si="49"/>
        <v>1579.4678999999999</v>
      </c>
      <c r="BD16">
        <f t="shared" si="50"/>
        <v>2.5729832430152428</v>
      </c>
      <c r="BE16">
        <f t="shared" si="51"/>
        <v>1.8577777667826516</v>
      </c>
      <c r="BF16">
        <f t="shared" si="52"/>
        <v>2.3100073103845804</v>
      </c>
      <c r="BG16">
        <f t="shared" si="53"/>
        <v>3.8867496496334293</v>
      </c>
      <c r="BH16">
        <f t="shared" si="54"/>
        <v>3.6133833226749323</v>
      </c>
      <c r="BI16">
        <f t="shared" si="55"/>
        <v>8.1980211246612296</v>
      </c>
      <c r="BJ16">
        <f t="shared" si="56"/>
        <v>15.507787229463199</v>
      </c>
      <c r="BK16">
        <f t="shared" si="57"/>
        <v>3.6753546031302298</v>
      </c>
      <c r="BL16">
        <f t="shared" si="58"/>
        <v>7.4217102341673277E-4</v>
      </c>
      <c r="BM16">
        <f t="shared" si="59"/>
        <v>0</v>
      </c>
      <c r="BN16">
        <f t="shared" si="60"/>
        <v>100</v>
      </c>
    </row>
    <row r="17" spans="1:66"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36"/>
        <v>0</v>
      </c>
      <c r="AR17">
        <f t="shared" si="15"/>
        <v>0</v>
      </c>
      <c r="AU17">
        <f t="shared" si="41"/>
        <v>0</v>
      </c>
      <c r="AV17">
        <f t="shared" si="42"/>
        <v>0</v>
      </c>
      <c r="AW17">
        <f t="shared" si="43"/>
        <v>0</v>
      </c>
      <c r="AX17">
        <f t="shared" si="44"/>
        <v>0</v>
      </c>
      <c r="AY17">
        <f t="shared" si="45"/>
        <v>0</v>
      </c>
    </row>
    <row r="18" spans="1:66">
      <c r="A18">
        <v>13</v>
      </c>
      <c r="B18">
        <v>30</v>
      </c>
      <c r="C18">
        <v>25</v>
      </c>
      <c r="D18">
        <v>1</v>
      </c>
      <c r="E18" t="s">
        <v>24</v>
      </c>
      <c r="F18" t="s">
        <v>22</v>
      </c>
      <c r="G18">
        <v>0</v>
      </c>
      <c r="H18">
        <v>-1</v>
      </c>
      <c r="I18">
        <v>1</v>
      </c>
      <c r="J18">
        <v>0</v>
      </c>
      <c r="K18">
        <v>0</v>
      </c>
      <c r="L18">
        <v>0</v>
      </c>
      <c r="M18" t="s">
        <v>59</v>
      </c>
      <c r="N18">
        <v>0</v>
      </c>
      <c r="O18">
        <f>N18*100</f>
        <v>0</v>
      </c>
      <c r="P18">
        <v>29.986999999999998</v>
      </c>
      <c r="Q18">
        <v>33.799999999999997</v>
      </c>
      <c r="R18">
        <v>29.986999999999998</v>
      </c>
      <c r="S18">
        <v>33.799999999999997</v>
      </c>
      <c r="T18">
        <f>P18/R18</f>
        <v>1</v>
      </c>
      <c r="U18">
        <f t="shared" ref="U18" si="62">Q18/S18</f>
        <v>1</v>
      </c>
      <c r="V18">
        <f>1-T18</f>
        <v>0</v>
      </c>
      <c r="W18">
        <f t="shared" ref="W18" si="63">1-U18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36"/>
        <v>0</v>
      </c>
      <c r="AR18">
        <f t="shared" si="15"/>
        <v>0</v>
      </c>
      <c r="AT18">
        <v>0</v>
      </c>
      <c r="AU18">
        <f t="shared" si="41"/>
        <v>0</v>
      </c>
      <c r="AV18">
        <f t="shared" si="42"/>
        <v>0</v>
      </c>
      <c r="AW18">
        <f t="shared" si="43"/>
        <v>0</v>
      </c>
      <c r="AX18">
        <f t="shared" si="44"/>
        <v>0</v>
      </c>
      <c r="AY18">
        <f t="shared" si="45"/>
        <v>0</v>
      </c>
      <c r="AZ18">
        <f t="shared" si="46"/>
        <v>0</v>
      </c>
      <c r="BA18">
        <f t="shared" si="47"/>
        <v>0</v>
      </c>
      <c r="BB18">
        <f t="shared" si="48"/>
        <v>0</v>
      </c>
      <c r="BC18">
        <f t="shared" si="49"/>
        <v>0</v>
      </c>
      <c r="BD18">
        <f t="shared" ref="BD18" si="64">SUM(AI18:AZ18)</f>
        <v>0</v>
      </c>
      <c r="BE18">
        <f t="shared" ref="BE18" si="65">SUM(AJ18:BD18)</f>
        <v>0</v>
      </c>
      <c r="BF18">
        <f t="shared" ref="BF18" si="66">SUM(AK18:BE18)</f>
        <v>0</v>
      </c>
      <c r="BG18">
        <f t="shared" ref="BG18" si="67">SUM(AL18:BF18)</f>
        <v>0</v>
      </c>
      <c r="BH18">
        <f t="shared" ref="BH18" si="68">SUM(AM18:BG18)</f>
        <v>0</v>
      </c>
      <c r="BI18">
        <f t="shared" ref="BI18" si="69">SUM(AN18:BH18)</f>
        <v>0</v>
      </c>
      <c r="BJ18">
        <f t="shared" ref="BJ18" si="70">SUM(AO18:BI18)</f>
        <v>0</v>
      </c>
      <c r="BK18">
        <f t="shared" ref="BK18" si="71">SUM(AP18:BJ18)</f>
        <v>0</v>
      </c>
      <c r="BL18">
        <f t="shared" ref="BL18" si="72">SUM(AT18:BK18)</f>
        <v>0</v>
      </c>
      <c r="BM18">
        <f t="shared" ref="BM18" si="73">SUM(AZ18:BL18)</f>
        <v>0</v>
      </c>
      <c r="BN18">
        <f t="shared" ref="BN18" si="74">SUM(BD18:BM18)</f>
        <v>0</v>
      </c>
    </row>
    <row r="19" spans="1:66">
      <c r="A19">
        <v>13</v>
      </c>
      <c r="B19">
        <v>30</v>
      </c>
      <c r="C19">
        <v>25</v>
      </c>
      <c r="D19">
        <v>1</v>
      </c>
      <c r="E19" t="s">
        <v>24</v>
      </c>
      <c r="F19" t="s">
        <v>22</v>
      </c>
      <c r="G19">
        <v>0</v>
      </c>
      <c r="H19">
        <v>-1</v>
      </c>
      <c r="I19">
        <v>1</v>
      </c>
      <c r="J19">
        <v>0</v>
      </c>
      <c r="K19">
        <v>1E-3</v>
      </c>
      <c r="L19">
        <v>20</v>
      </c>
      <c r="M19" t="s">
        <v>60</v>
      </c>
      <c r="N19">
        <v>1.6509999999999999E-3</v>
      </c>
      <c r="O19">
        <f>N19*100</f>
        <v>0.1651</v>
      </c>
      <c r="P19">
        <v>24.170999999999999</v>
      </c>
      <c r="Q19">
        <v>5.09</v>
      </c>
      <c r="R19">
        <v>29.986999999999998</v>
      </c>
      <c r="S19">
        <v>33.799999999999997</v>
      </c>
      <c r="T19">
        <f>P19/R19</f>
        <v>0.80604928802481079</v>
      </c>
      <c r="U19">
        <f>Q19/S19</f>
        <v>0.15059171597633136</v>
      </c>
      <c r="V19">
        <f>1-T19</f>
        <v>0.19395071197518921</v>
      </c>
      <c r="W19">
        <f t="shared" ref="W19" si="75">1-U19</f>
        <v>0.84940828402366864</v>
      </c>
      <c r="X19">
        <v>301026</v>
      </c>
      <c r="Y19">
        <v>236945</v>
      </c>
      <c r="Z19">
        <v>209002</v>
      </c>
      <c r="AA19">
        <v>179801</v>
      </c>
      <c r="AB19">
        <v>136208</v>
      </c>
      <c r="AC19">
        <v>97741</v>
      </c>
      <c r="AD19">
        <v>33167</v>
      </c>
      <c r="AE19">
        <v>196</v>
      </c>
      <c r="AF19">
        <v>0</v>
      </c>
      <c r="AH19">
        <f t="shared" si="6"/>
        <v>64081</v>
      </c>
      <c r="AI19">
        <f t="shared" si="7"/>
        <v>27943</v>
      </c>
      <c r="AJ19">
        <f t="shared" si="8"/>
        <v>29201</v>
      </c>
      <c r="AK19">
        <f t="shared" si="9"/>
        <v>43593</v>
      </c>
      <c r="AL19">
        <f t="shared" si="10"/>
        <v>38467</v>
      </c>
      <c r="AM19">
        <f t="shared" si="11"/>
        <v>64574</v>
      </c>
      <c r="AN19">
        <f t="shared" si="12"/>
        <v>32971</v>
      </c>
      <c r="AO19">
        <f t="shared" si="13"/>
        <v>196</v>
      </c>
      <c r="AP19">
        <f t="shared" si="14"/>
        <v>0</v>
      </c>
      <c r="AQ19">
        <f t="shared" si="36"/>
        <v>136208</v>
      </c>
      <c r="AR19">
        <f t="shared" si="15"/>
        <v>97741</v>
      </c>
      <c r="AT19">
        <v>0</v>
      </c>
      <c r="AU19">
        <f t="shared" si="41"/>
        <v>92024</v>
      </c>
      <c r="AV19">
        <f t="shared" si="42"/>
        <v>111261</v>
      </c>
      <c r="AW19">
        <f t="shared" si="43"/>
        <v>97545</v>
      </c>
      <c r="AX19">
        <f t="shared" si="44"/>
        <v>196</v>
      </c>
      <c r="AY19">
        <f t="shared" si="45"/>
        <v>0</v>
      </c>
      <c r="AZ19">
        <f t="shared" si="46"/>
        <v>534975</v>
      </c>
      <c r="BA19">
        <f t="shared" si="47"/>
        <v>136208</v>
      </c>
      <c r="BB19">
        <f t="shared" si="48"/>
        <v>97741</v>
      </c>
      <c r="BC19">
        <f t="shared" si="49"/>
        <v>399.5652</v>
      </c>
      <c r="BD19">
        <f t="shared" ref="BD19:BL23" si="76">AH19/$AZ19*100</f>
        <v>11.978316743773073</v>
      </c>
      <c r="BE19">
        <f t="shared" si="76"/>
        <v>5.2232347305948874</v>
      </c>
      <c r="BF19">
        <f t="shared" si="76"/>
        <v>5.4583859058834525</v>
      </c>
      <c r="BG19">
        <f t="shared" si="76"/>
        <v>8.1486050750035055</v>
      </c>
      <c r="BH19">
        <f t="shared" si="76"/>
        <v>7.1904294593205282</v>
      </c>
      <c r="BI19">
        <f t="shared" si="76"/>
        <v>12.07047058273751</v>
      </c>
      <c r="BJ19">
        <f t="shared" si="76"/>
        <v>6.1630917332585629</v>
      </c>
      <c r="BK19">
        <f t="shared" si="76"/>
        <v>3.6637226038599931E-2</v>
      </c>
      <c r="BL19">
        <f t="shared" si="76"/>
        <v>0</v>
      </c>
      <c r="BM19">
        <f>AT19/$AZ19*100</f>
        <v>0</v>
      </c>
      <c r="BN19">
        <f>AZ19/$AZ19*100</f>
        <v>100</v>
      </c>
    </row>
    <row r="20" spans="1:66">
      <c r="A20">
        <v>13</v>
      </c>
      <c r="B20">
        <v>30</v>
      </c>
      <c r="C20">
        <v>25</v>
      </c>
      <c r="D20">
        <v>1</v>
      </c>
      <c r="E20" t="s">
        <v>27</v>
      </c>
      <c r="F20" t="s">
        <v>28</v>
      </c>
      <c r="G20">
        <v>0</v>
      </c>
      <c r="H20">
        <v>-1</v>
      </c>
      <c r="I20">
        <v>1</v>
      </c>
      <c r="J20">
        <v>0</v>
      </c>
      <c r="K20">
        <v>2E-3</v>
      </c>
      <c r="L20">
        <v>20</v>
      </c>
      <c r="M20" t="s">
        <v>61</v>
      </c>
      <c r="N20">
        <v>3.6059999999999998E-3</v>
      </c>
      <c r="O20">
        <f>N20*100</f>
        <v>0.36059999999999998</v>
      </c>
      <c r="P20">
        <v>20.895</v>
      </c>
      <c r="Q20">
        <v>2.41</v>
      </c>
      <c r="R20">
        <v>29.986999999999998</v>
      </c>
      <c r="S20">
        <v>33.799999999999997</v>
      </c>
      <c r="T20">
        <f>P20/R20</f>
        <v>0.69680194751058799</v>
      </c>
      <c r="U20">
        <f>Q20/S20</f>
        <v>7.1301775147929E-2</v>
      </c>
      <c r="V20">
        <f>1-T20</f>
        <v>0.30319805248941201</v>
      </c>
      <c r="W20">
        <f>1-U20</f>
        <v>0.92869822485207099</v>
      </c>
      <c r="X20">
        <v>327828</v>
      </c>
      <c r="Y20">
        <v>280821</v>
      </c>
      <c r="Z20">
        <v>256125</v>
      </c>
      <c r="AA20">
        <v>229235</v>
      </c>
      <c r="AB20">
        <v>189533</v>
      </c>
      <c r="AC20">
        <v>154639</v>
      </c>
      <c r="AD20">
        <v>85126</v>
      </c>
      <c r="AE20">
        <v>6584</v>
      </c>
      <c r="AF20">
        <v>0</v>
      </c>
      <c r="AH20">
        <f t="shared" si="6"/>
        <v>47007</v>
      </c>
      <c r="AI20">
        <f t="shared" si="7"/>
        <v>24696</v>
      </c>
      <c r="AJ20">
        <f t="shared" si="8"/>
        <v>26890</v>
      </c>
      <c r="AK20">
        <f t="shared" si="9"/>
        <v>39702</v>
      </c>
      <c r="AL20">
        <f t="shared" si="10"/>
        <v>34894</v>
      </c>
      <c r="AM20">
        <f t="shared" si="11"/>
        <v>69513</v>
      </c>
      <c r="AN20">
        <f t="shared" si="12"/>
        <v>78542</v>
      </c>
      <c r="AO20">
        <f t="shared" si="13"/>
        <v>6584</v>
      </c>
      <c r="AP20">
        <f t="shared" si="14"/>
        <v>0</v>
      </c>
      <c r="AQ20">
        <f t="shared" si="36"/>
        <v>189533</v>
      </c>
      <c r="AR20">
        <f t="shared" si="15"/>
        <v>154639</v>
      </c>
      <c r="AT20">
        <v>0</v>
      </c>
      <c r="AU20">
        <f t="shared" si="41"/>
        <v>71703</v>
      </c>
      <c r="AV20">
        <f t="shared" si="42"/>
        <v>101486</v>
      </c>
      <c r="AW20">
        <f t="shared" si="43"/>
        <v>148055</v>
      </c>
      <c r="AX20">
        <f t="shared" si="44"/>
        <v>6584</v>
      </c>
      <c r="AY20">
        <f t="shared" si="45"/>
        <v>0</v>
      </c>
      <c r="AZ20">
        <f t="shared" si="46"/>
        <v>672000</v>
      </c>
      <c r="BA20">
        <f t="shared" si="47"/>
        <v>189533</v>
      </c>
      <c r="BB20">
        <f t="shared" si="48"/>
        <v>154639</v>
      </c>
      <c r="BC20">
        <f t="shared" si="49"/>
        <v>828.35607499999992</v>
      </c>
      <c r="BD20">
        <f t="shared" si="76"/>
        <v>6.9950892857142861</v>
      </c>
      <c r="BE20">
        <f t="shared" si="76"/>
        <v>3.6749999999999998</v>
      </c>
      <c r="BF20">
        <f t="shared" si="76"/>
        <v>4.0014880952380958</v>
      </c>
      <c r="BG20">
        <f t="shared" si="76"/>
        <v>5.9080357142857141</v>
      </c>
      <c r="BH20">
        <f t="shared" si="76"/>
        <v>5.1925595238095239</v>
      </c>
      <c r="BI20">
        <f t="shared" si="76"/>
        <v>10.344196428571429</v>
      </c>
      <c r="BJ20">
        <f t="shared" si="76"/>
        <v>11.687797619047618</v>
      </c>
      <c r="BK20">
        <f t="shared" si="76"/>
        <v>0.97976190476190483</v>
      </c>
      <c r="BL20">
        <f t="shared" si="76"/>
        <v>0</v>
      </c>
      <c r="BM20">
        <f>AT20/$AZ20*100</f>
        <v>0</v>
      </c>
      <c r="BN20">
        <f>AZ20/$AZ20*100</f>
        <v>100</v>
      </c>
    </row>
    <row r="21" spans="1:66" s="1" customFormat="1">
      <c r="K21" s="1">
        <f>K20+(0.5-O20)/(O22-O20)*(K22-K20)</f>
        <v>2.815681685196021E-3</v>
      </c>
    </row>
    <row r="22" spans="1:66">
      <c r="A22">
        <v>13</v>
      </c>
      <c r="B22">
        <v>30</v>
      </c>
      <c r="C22">
        <v>25</v>
      </c>
      <c r="D22">
        <v>1</v>
      </c>
      <c r="E22" t="s">
        <v>24</v>
      </c>
      <c r="F22" t="s">
        <v>22</v>
      </c>
      <c r="G22">
        <v>0</v>
      </c>
      <c r="H22">
        <v>-1</v>
      </c>
      <c r="I22">
        <v>1</v>
      </c>
      <c r="J22">
        <v>0</v>
      </c>
      <c r="K22">
        <v>4.0000000000000001E-3</v>
      </c>
      <c r="L22">
        <v>20</v>
      </c>
      <c r="M22" t="s">
        <v>62</v>
      </c>
      <c r="N22">
        <v>7.0239999999999999E-3</v>
      </c>
      <c r="O22">
        <f>N22*100</f>
        <v>0.70240000000000002</v>
      </c>
      <c r="P22">
        <v>16.341999999999999</v>
      </c>
      <c r="Q22">
        <v>1.1100000000000001</v>
      </c>
      <c r="R22">
        <v>29.986999999999998</v>
      </c>
      <c r="S22">
        <v>33.799999999999997</v>
      </c>
      <c r="T22">
        <f>P22/R22</f>
        <v>0.5449694867776036</v>
      </c>
      <c r="U22">
        <f t="shared" ref="U22:U25" si="77">Q22/S22</f>
        <v>3.2840236686390537E-2</v>
      </c>
      <c r="V22">
        <f>1-T22</f>
        <v>0.4550305132223964</v>
      </c>
      <c r="W22">
        <f t="shared" ref="W22:W25" si="78">1-U22</f>
        <v>0.96715976331360942</v>
      </c>
      <c r="X22">
        <v>356348</v>
      </c>
      <c r="Y22">
        <v>323646</v>
      </c>
      <c r="Z22">
        <v>303924</v>
      </c>
      <c r="AA22">
        <v>281351</v>
      </c>
      <c r="AB22">
        <v>247177</v>
      </c>
      <c r="AC22">
        <v>217485</v>
      </c>
      <c r="AD22">
        <v>154202</v>
      </c>
      <c r="AE22">
        <v>31766</v>
      </c>
      <c r="AF22">
        <v>97</v>
      </c>
      <c r="AH22">
        <f t="shared" si="6"/>
        <v>32702</v>
      </c>
      <c r="AI22">
        <f t="shared" si="7"/>
        <v>19722</v>
      </c>
      <c r="AJ22">
        <f t="shared" si="8"/>
        <v>22573</v>
      </c>
      <c r="AK22">
        <f t="shared" si="9"/>
        <v>34174</v>
      </c>
      <c r="AL22">
        <f t="shared" si="10"/>
        <v>29692</v>
      </c>
      <c r="AM22">
        <f t="shared" si="11"/>
        <v>63283</v>
      </c>
      <c r="AN22">
        <f t="shared" si="12"/>
        <v>122436</v>
      </c>
      <c r="AO22">
        <f t="shared" si="13"/>
        <v>31669</v>
      </c>
      <c r="AP22">
        <f t="shared" si="14"/>
        <v>97</v>
      </c>
      <c r="AQ22">
        <f t="shared" si="36"/>
        <v>247177</v>
      </c>
      <c r="AR22">
        <f t="shared" si="15"/>
        <v>217485</v>
      </c>
      <c r="AT22">
        <v>0</v>
      </c>
      <c r="AU22">
        <f t="shared" si="41"/>
        <v>52424</v>
      </c>
      <c r="AV22">
        <f t="shared" si="42"/>
        <v>86439</v>
      </c>
      <c r="AW22">
        <f t="shared" si="43"/>
        <v>185719</v>
      </c>
      <c r="AX22">
        <f t="shared" si="44"/>
        <v>31766</v>
      </c>
      <c r="AY22">
        <f t="shared" si="45"/>
        <v>0</v>
      </c>
      <c r="AZ22">
        <f t="shared" si="46"/>
        <v>821010</v>
      </c>
      <c r="BA22">
        <f t="shared" si="47"/>
        <v>247177</v>
      </c>
      <c r="BB22">
        <f t="shared" si="48"/>
        <v>217485</v>
      </c>
      <c r="BC22">
        <f t="shared" si="49"/>
        <v>1601.99755</v>
      </c>
      <c r="BD22">
        <f t="shared" si="76"/>
        <v>3.9831427144614557</v>
      </c>
      <c r="BE22">
        <f t="shared" si="76"/>
        <v>2.4021631892425184</v>
      </c>
      <c r="BF22">
        <f t="shared" si="76"/>
        <v>2.7494183992886811</v>
      </c>
      <c r="BG22">
        <f t="shared" si="76"/>
        <v>4.1624340751026176</v>
      </c>
      <c r="BH22">
        <f t="shared" si="76"/>
        <v>3.6165211142373419</v>
      </c>
      <c r="BI22">
        <f t="shared" si="76"/>
        <v>7.7079450920208039</v>
      </c>
      <c r="BJ22">
        <f t="shared" si="76"/>
        <v>14.912851244199219</v>
      </c>
      <c r="BK22">
        <f t="shared" si="76"/>
        <v>3.8573220789028149</v>
      </c>
      <c r="BL22">
        <f t="shared" si="76"/>
        <v>1.1814716020511321E-2</v>
      </c>
      <c r="BM22">
        <f>AT22/$AZ22*100</f>
        <v>0</v>
      </c>
      <c r="BN22">
        <f>AZ22/$AZ22*100</f>
        <v>100</v>
      </c>
    </row>
    <row r="23" spans="1:66">
      <c r="A23">
        <v>13</v>
      </c>
      <c r="B23">
        <v>30</v>
      </c>
      <c r="C23">
        <v>25</v>
      </c>
      <c r="D23">
        <v>1</v>
      </c>
      <c r="E23" t="s">
        <v>24</v>
      </c>
      <c r="F23" t="s">
        <v>22</v>
      </c>
      <c r="G23">
        <v>0</v>
      </c>
      <c r="H23">
        <v>-1</v>
      </c>
      <c r="I23">
        <v>1</v>
      </c>
      <c r="J23">
        <v>0</v>
      </c>
      <c r="K23">
        <v>6.0000000000000001E-3</v>
      </c>
      <c r="L23">
        <v>20</v>
      </c>
      <c r="M23" t="s">
        <v>63</v>
      </c>
      <c r="N23">
        <v>1.0201E-2</v>
      </c>
      <c r="O23">
        <f>N23*100</f>
        <v>1.0201</v>
      </c>
      <c r="P23">
        <v>13.507999999999999</v>
      </c>
      <c r="Q23">
        <v>0.69</v>
      </c>
      <c r="R23">
        <v>29.986999999999998</v>
      </c>
      <c r="S23">
        <v>33.799999999999997</v>
      </c>
      <c r="T23">
        <f t="shared" ref="T23:T27" si="79">P23/R23</f>
        <v>0.45046186680895056</v>
      </c>
      <c r="U23">
        <f t="shared" si="77"/>
        <v>2.0414201183431954E-2</v>
      </c>
      <c r="V23">
        <f t="shared" ref="V23:V27" si="80">1-T23</f>
        <v>0.54953813319104938</v>
      </c>
      <c r="W23">
        <f t="shared" si="78"/>
        <v>0.97958579881656804</v>
      </c>
      <c r="X23">
        <v>374184</v>
      </c>
      <c r="Y23">
        <v>348878</v>
      </c>
      <c r="Z23">
        <v>332340</v>
      </c>
      <c r="AA23">
        <v>313335</v>
      </c>
      <c r="AB23">
        <v>283207</v>
      </c>
      <c r="AC23">
        <v>257104</v>
      </c>
      <c r="AD23">
        <v>200706</v>
      </c>
      <c r="AE23">
        <v>74665</v>
      </c>
      <c r="AF23">
        <v>952</v>
      </c>
      <c r="AH23">
        <f t="shared" si="6"/>
        <v>25306</v>
      </c>
      <c r="AI23">
        <f t="shared" si="7"/>
        <v>16538</v>
      </c>
      <c r="AJ23">
        <f t="shared" si="8"/>
        <v>19005</v>
      </c>
      <c r="AK23">
        <f t="shared" si="9"/>
        <v>30128</v>
      </c>
      <c r="AL23">
        <f t="shared" si="10"/>
        <v>26103</v>
      </c>
      <c r="AM23">
        <f t="shared" si="11"/>
        <v>56398</v>
      </c>
      <c r="AN23">
        <f t="shared" si="12"/>
        <v>126041</v>
      </c>
      <c r="AO23">
        <f t="shared" si="13"/>
        <v>73713</v>
      </c>
      <c r="AP23">
        <f t="shared" si="14"/>
        <v>952</v>
      </c>
      <c r="AQ23">
        <f t="shared" si="36"/>
        <v>283207</v>
      </c>
      <c r="AR23">
        <f t="shared" si="15"/>
        <v>257104</v>
      </c>
      <c r="AT23">
        <v>0</v>
      </c>
      <c r="AU23">
        <f t="shared" si="41"/>
        <v>41844</v>
      </c>
      <c r="AV23">
        <f t="shared" si="42"/>
        <v>75236</v>
      </c>
      <c r="AW23">
        <f t="shared" si="43"/>
        <v>182439</v>
      </c>
      <c r="AX23">
        <f t="shared" si="44"/>
        <v>74665</v>
      </c>
      <c r="AY23">
        <f t="shared" si="45"/>
        <v>0</v>
      </c>
      <c r="AZ23">
        <f t="shared" si="46"/>
        <v>914495</v>
      </c>
      <c r="BA23">
        <f t="shared" si="47"/>
        <v>283207</v>
      </c>
      <c r="BB23">
        <f t="shared" si="48"/>
        <v>257104</v>
      </c>
      <c r="BC23">
        <f t="shared" si="49"/>
        <v>2503.0482999999999</v>
      </c>
      <c r="BD23">
        <f t="shared" si="76"/>
        <v>2.7672103182630852</v>
      </c>
      <c r="BE23">
        <f t="shared" si="76"/>
        <v>1.8084297891185845</v>
      </c>
      <c r="BF23">
        <f t="shared" si="76"/>
        <v>2.0781961629095838</v>
      </c>
      <c r="BG23">
        <f t="shared" si="76"/>
        <v>3.2944958693049169</v>
      </c>
      <c r="BH23">
        <f t="shared" si="76"/>
        <v>2.8543622436426661</v>
      </c>
      <c r="BI23">
        <f t="shared" si="76"/>
        <v>6.167119557788725</v>
      </c>
      <c r="BJ23">
        <f t="shared" si="76"/>
        <v>13.782579456421304</v>
      </c>
      <c r="BK23">
        <f t="shared" si="76"/>
        <v>8.060514272904717</v>
      </c>
      <c r="BL23">
        <f t="shared" si="76"/>
        <v>0.10410117059141931</v>
      </c>
      <c r="BM23">
        <f>AT23/$AZ23*100</f>
        <v>0</v>
      </c>
      <c r="BN23">
        <f>AZ23/$AZ23*100</f>
        <v>100</v>
      </c>
    </row>
    <row r="24" spans="1:66"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36"/>
        <v>0</v>
      </c>
      <c r="AR24">
        <f t="shared" si="15"/>
        <v>0</v>
      </c>
      <c r="AU24">
        <f t="shared" si="41"/>
        <v>0</v>
      </c>
      <c r="AV24">
        <f t="shared" si="42"/>
        <v>0</v>
      </c>
      <c r="AW24">
        <f t="shared" si="43"/>
        <v>0</v>
      </c>
      <c r="AX24">
        <f t="shared" si="44"/>
        <v>0</v>
      </c>
      <c r="AY24">
        <f t="shared" si="45"/>
        <v>0</v>
      </c>
    </row>
    <row r="25" spans="1:66">
      <c r="A25">
        <v>13</v>
      </c>
      <c r="B25">
        <v>30</v>
      </c>
      <c r="D25">
        <v>1</v>
      </c>
      <c r="E25" t="s">
        <v>24</v>
      </c>
      <c r="F25" t="s">
        <v>26</v>
      </c>
      <c r="G25">
        <v>-1</v>
      </c>
      <c r="H25">
        <v>1</v>
      </c>
      <c r="I25">
        <v>1</v>
      </c>
      <c r="J25">
        <v>0</v>
      </c>
      <c r="K25">
        <v>0</v>
      </c>
      <c r="L25">
        <v>0</v>
      </c>
      <c r="M25" t="s">
        <v>69</v>
      </c>
      <c r="N25">
        <v>0</v>
      </c>
      <c r="O25">
        <f t="shared" ref="O25:O32" si="81">N25*100</f>
        <v>0</v>
      </c>
      <c r="P25">
        <v>29.986999999999998</v>
      </c>
      <c r="Q25">
        <v>33.799999999999997</v>
      </c>
      <c r="R25">
        <v>29.986999999999998</v>
      </c>
      <c r="S25">
        <v>33.799999999999997</v>
      </c>
      <c r="T25">
        <f t="shared" si="79"/>
        <v>1</v>
      </c>
      <c r="U25">
        <f t="shared" si="77"/>
        <v>1</v>
      </c>
      <c r="V25">
        <f t="shared" si="80"/>
        <v>0</v>
      </c>
      <c r="W25">
        <f t="shared" si="78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36"/>
        <v>0</v>
      </c>
      <c r="AR25">
        <f t="shared" si="15"/>
        <v>0</v>
      </c>
      <c r="AT25">
        <v>0</v>
      </c>
      <c r="AU25">
        <f t="shared" si="41"/>
        <v>0</v>
      </c>
      <c r="AV25">
        <f t="shared" si="42"/>
        <v>0</v>
      </c>
      <c r="AW25">
        <f t="shared" si="43"/>
        <v>0</v>
      </c>
      <c r="AX25">
        <f t="shared" si="44"/>
        <v>0</v>
      </c>
      <c r="AY25">
        <f t="shared" si="45"/>
        <v>0</v>
      </c>
      <c r="AZ25">
        <f t="shared" si="46"/>
        <v>0</v>
      </c>
      <c r="BA25">
        <f t="shared" si="47"/>
        <v>0</v>
      </c>
      <c r="BB25">
        <f t="shared" si="48"/>
        <v>0</v>
      </c>
      <c r="BC25">
        <f t="shared" si="49"/>
        <v>0</v>
      </c>
      <c r="BD25">
        <f t="shared" ref="BD25" si="82">SUM(AI25:AZ25)</f>
        <v>0</v>
      </c>
      <c r="BE25">
        <f t="shared" ref="BE25" si="83">SUM(AJ25:BD25)</f>
        <v>0</v>
      </c>
      <c r="BF25">
        <f t="shared" ref="BF25" si="84">SUM(AK25:BE25)</f>
        <v>0</v>
      </c>
      <c r="BG25">
        <f t="shared" ref="BG25" si="85">SUM(AL25:BF25)</f>
        <v>0</v>
      </c>
      <c r="BH25">
        <f t="shared" ref="BH25" si="86">SUM(AM25:BG25)</f>
        <v>0</v>
      </c>
      <c r="BI25">
        <f t="shared" ref="BI25" si="87">SUM(AN25:BH25)</f>
        <v>0</v>
      </c>
      <c r="BJ25">
        <f t="shared" ref="BJ25" si="88">SUM(AO25:BI25)</f>
        <v>0</v>
      </c>
      <c r="BK25">
        <f t="shared" ref="BK25" si="89">SUM(AP25:BJ25)</f>
        <v>0</v>
      </c>
      <c r="BL25">
        <f t="shared" ref="BL25" si="90">SUM(AT25:BK25)</f>
        <v>0</v>
      </c>
      <c r="BM25">
        <f t="shared" ref="BM25" si="91">SUM(AZ25:BL25)</f>
        <v>0</v>
      </c>
      <c r="BN25">
        <f t="shared" ref="BN25" si="92">SUM(BD25:BM25)</f>
        <v>0</v>
      </c>
    </row>
    <row r="26" spans="1:66">
      <c r="A26">
        <v>13</v>
      </c>
      <c r="B26">
        <v>30</v>
      </c>
      <c r="D26">
        <v>1</v>
      </c>
      <c r="E26" t="s">
        <v>24</v>
      </c>
      <c r="F26" t="s">
        <v>26</v>
      </c>
      <c r="G26">
        <v>-1</v>
      </c>
      <c r="H26">
        <v>1</v>
      </c>
      <c r="I26">
        <v>1</v>
      </c>
      <c r="J26">
        <v>1E-4</v>
      </c>
      <c r="K26">
        <v>0</v>
      </c>
      <c r="L26">
        <v>20</v>
      </c>
      <c r="M26" t="s">
        <v>70</v>
      </c>
      <c r="N26">
        <v>2E-3</v>
      </c>
      <c r="O26">
        <f>N26*100</f>
        <v>0.2</v>
      </c>
      <c r="P26">
        <v>27.681000000000001</v>
      </c>
      <c r="Q26">
        <v>6.24</v>
      </c>
      <c r="R26">
        <v>29.986999999999998</v>
      </c>
      <c r="S26">
        <v>33.799999999999997</v>
      </c>
      <c r="T26">
        <f t="shared" ref="T26" si="93">P26/R26</f>
        <v>0.92310001000433528</v>
      </c>
      <c r="U26">
        <f t="shared" ref="U26" si="94">Q26/S26</f>
        <v>0.18461538461538463</v>
      </c>
      <c r="V26">
        <f t="shared" ref="V26" si="95">1-T26</f>
        <v>7.6899989995664719E-2</v>
      </c>
      <c r="W26">
        <f t="shared" ref="W26" si="96">1-U26</f>
        <v>0.81538461538461537</v>
      </c>
      <c r="X26">
        <v>310245</v>
      </c>
      <c r="Y26">
        <v>236635</v>
      </c>
      <c r="Z26">
        <v>185142</v>
      </c>
      <c r="AA26">
        <v>135884</v>
      </c>
      <c r="AB26">
        <v>53942</v>
      </c>
      <c r="AC26">
        <v>27843</v>
      </c>
      <c r="AD26">
        <v>0</v>
      </c>
      <c r="AE26">
        <v>0</v>
      </c>
      <c r="AF26">
        <v>0</v>
      </c>
      <c r="AH26">
        <f t="shared" si="6"/>
        <v>73610</v>
      </c>
      <c r="AI26">
        <f t="shared" si="7"/>
        <v>51493</v>
      </c>
      <c r="AJ26">
        <f t="shared" si="8"/>
        <v>49258</v>
      </c>
      <c r="AK26">
        <f t="shared" si="9"/>
        <v>81942</v>
      </c>
      <c r="AL26">
        <f t="shared" si="10"/>
        <v>26099</v>
      </c>
      <c r="AM26">
        <f t="shared" si="11"/>
        <v>27843</v>
      </c>
      <c r="AN26">
        <f t="shared" si="12"/>
        <v>0</v>
      </c>
      <c r="AO26">
        <f t="shared" si="13"/>
        <v>0</v>
      </c>
      <c r="AP26">
        <f t="shared" si="14"/>
        <v>0</v>
      </c>
      <c r="AQ26">
        <f t="shared" si="36"/>
        <v>53942</v>
      </c>
      <c r="AR26">
        <f t="shared" si="15"/>
        <v>27843</v>
      </c>
      <c r="AT26">
        <v>0</v>
      </c>
      <c r="AU26">
        <f t="shared" si="41"/>
        <v>125103</v>
      </c>
      <c r="AV26">
        <f t="shared" si="42"/>
        <v>157299</v>
      </c>
      <c r="AW26">
        <f t="shared" si="43"/>
        <v>27843</v>
      </c>
      <c r="AX26">
        <f t="shared" si="44"/>
        <v>0</v>
      </c>
      <c r="AY26">
        <f t="shared" si="45"/>
        <v>0</v>
      </c>
      <c r="AZ26">
        <f t="shared" si="46"/>
        <v>392030</v>
      </c>
      <c r="BA26">
        <f t="shared" si="47"/>
        <v>53942</v>
      </c>
      <c r="BB26">
        <f t="shared" si="48"/>
        <v>27843</v>
      </c>
      <c r="BC26">
        <f t="shared" si="49"/>
        <v>117.03087499999999</v>
      </c>
      <c r="BD26">
        <f t="shared" ref="BD26:BD30" si="97">AH26/$AZ26*100</f>
        <v>18.776624237940972</v>
      </c>
      <c r="BE26">
        <f t="shared" ref="BE26:BL30" si="98">AI26/$AZ26*100</f>
        <v>13.134964160906055</v>
      </c>
      <c r="BF26">
        <f t="shared" si="98"/>
        <v>12.564854730505317</v>
      </c>
      <c r="BG26">
        <f t="shared" si="98"/>
        <v>20.901971787873379</v>
      </c>
      <c r="BH26">
        <f t="shared" si="98"/>
        <v>6.6573986684692503</v>
      </c>
      <c r="BI26">
        <f t="shared" si="98"/>
        <v>7.1022625819452596</v>
      </c>
      <c r="BJ26">
        <f t="shared" si="98"/>
        <v>0</v>
      </c>
      <c r="BK26">
        <f t="shared" si="98"/>
        <v>0</v>
      </c>
      <c r="BL26">
        <f t="shared" si="98"/>
        <v>0</v>
      </c>
      <c r="BM26">
        <f>AT26/$AZ26*100</f>
        <v>0</v>
      </c>
      <c r="BN26">
        <f>AZ26/$AZ26*100</f>
        <v>100</v>
      </c>
    </row>
    <row r="27" spans="1:66">
      <c r="A27">
        <v>13</v>
      </c>
      <c r="B27">
        <v>30</v>
      </c>
      <c r="D27">
        <v>1</v>
      </c>
      <c r="E27" t="s">
        <v>24</v>
      </c>
      <c r="F27" t="s">
        <v>21</v>
      </c>
      <c r="G27">
        <v>-1</v>
      </c>
      <c r="H27">
        <v>1</v>
      </c>
      <c r="I27">
        <v>1</v>
      </c>
      <c r="J27">
        <v>2.0000000000000001E-4</v>
      </c>
      <c r="K27">
        <v>0</v>
      </c>
      <c r="L27">
        <v>20</v>
      </c>
      <c r="M27" t="s">
        <v>71</v>
      </c>
      <c r="N27">
        <v>4.0870000000000004E-3</v>
      </c>
      <c r="O27">
        <f t="shared" si="81"/>
        <v>0.40870000000000006</v>
      </c>
      <c r="P27">
        <v>25.667999999999999</v>
      </c>
      <c r="Q27">
        <v>3.56</v>
      </c>
      <c r="R27">
        <v>29.986999999999998</v>
      </c>
      <c r="S27">
        <v>33.799999999999997</v>
      </c>
      <c r="T27">
        <f t="shared" si="79"/>
        <v>0.8559709207323174</v>
      </c>
      <c r="U27">
        <f t="shared" ref="U27:U37" si="99">Q27/S27</f>
        <v>0.10532544378698226</v>
      </c>
      <c r="V27">
        <f t="shared" si="80"/>
        <v>0.1440290792676826</v>
      </c>
      <c r="W27">
        <f t="shared" ref="W27:W37" si="100">1-U27</f>
        <v>0.89467455621301772</v>
      </c>
      <c r="X27">
        <v>356842</v>
      </c>
      <c r="Y27">
        <v>311054</v>
      </c>
      <c r="Z27">
        <v>259839</v>
      </c>
      <c r="AA27">
        <v>196163</v>
      </c>
      <c r="AB27">
        <v>110939</v>
      </c>
      <c r="AC27">
        <v>54542</v>
      </c>
      <c r="AD27">
        <v>12369</v>
      </c>
      <c r="AE27">
        <v>0</v>
      </c>
      <c r="AF27">
        <v>0</v>
      </c>
      <c r="AH27">
        <f t="shared" si="6"/>
        <v>45788</v>
      </c>
      <c r="AI27">
        <f t="shared" si="7"/>
        <v>51215</v>
      </c>
      <c r="AJ27">
        <f t="shared" si="8"/>
        <v>63676</v>
      </c>
      <c r="AK27">
        <f t="shared" si="9"/>
        <v>85224</v>
      </c>
      <c r="AL27">
        <f t="shared" si="10"/>
        <v>56397</v>
      </c>
      <c r="AM27">
        <f t="shared" si="11"/>
        <v>42173</v>
      </c>
      <c r="AN27">
        <f t="shared" si="12"/>
        <v>12369</v>
      </c>
      <c r="AO27">
        <f t="shared" si="13"/>
        <v>0</v>
      </c>
      <c r="AP27">
        <f t="shared" si="14"/>
        <v>0</v>
      </c>
      <c r="AQ27">
        <f t="shared" si="36"/>
        <v>110939</v>
      </c>
      <c r="AR27">
        <f t="shared" si="15"/>
        <v>54542</v>
      </c>
      <c r="AT27">
        <v>0</v>
      </c>
      <c r="AU27">
        <f t="shared" si="41"/>
        <v>97003</v>
      </c>
      <c r="AV27">
        <f t="shared" si="42"/>
        <v>205297</v>
      </c>
      <c r="AW27">
        <f t="shared" si="43"/>
        <v>54542</v>
      </c>
      <c r="AX27">
        <f t="shared" si="44"/>
        <v>0</v>
      </c>
      <c r="AY27">
        <f t="shared" si="45"/>
        <v>0</v>
      </c>
      <c r="AZ27">
        <f t="shared" si="46"/>
        <v>522323</v>
      </c>
      <c r="BA27">
        <f t="shared" si="47"/>
        <v>110939</v>
      </c>
      <c r="BB27">
        <f t="shared" si="48"/>
        <v>54542</v>
      </c>
      <c r="BC27">
        <f t="shared" si="49"/>
        <v>251.40787499999999</v>
      </c>
      <c r="BD27">
        <f t="shared" si="97"/>
        <v>8.7662231990549913</v>
      </c>
      <c r="BE27">
        <f t="shared" si="98"/>
        <v>9.8052354577531524</v>
      </c>
      <c r="BF27">
        <f t="shared" si="98"/>
        <v>12.190924006792732</v>
      </c>
      <c r="BG27">
        <f t="shared" si="98"/>
        <v>16.316340655111876</v>
      </c>
      <c r="BH27">
        <f t="shared" si="98"/>
        <v>10.797341874663761</v>
      </c>
      <c r="BI27">
        <f t="shared" si="98"/>
        <v>8.0741227171692618</v>
      </c>
      <c r="BJ27">
        <f t="shared" si="98"/>
        <v>2.368074926817314</v>
      </c>
      <c r="BK27">
        <f t="shared" si="98"/>
        <v>0</v>
      </c>
      <c r="BL27">
        <f t="shared" si="98"/>
        <v>0</v>
      </c>
      <c r="BM27">
        <f>AT27/$AZ27*100</f>
        <v>0</v>
      </c>
      <c r="BN27">
        <f>AZ27/$AZ27*100</f>
        <v>100</v>
      </c>
    </row>
    <row r="28" spans="1:66" s="1" customFormat="1">
      <c r="J28" s="1">
        <f>J27+(0.5-O27)/(O29-O27)*(J29-J27)</f>
        <v>2.4339353612167299E-4</v>
      </c>
    </row>
    <row r="29" spans="1:66">
      <c r="A29">
        <v>13</v>
      </c>
      <c r="B29">
        <v>30</v>
      </c>
      <c r="D29">
        <v>1</v>
      </c>
      <c r="E29" t="s">
        <v>24</v>
      </c>
      <c r="F29" t="s">
        <v>21</v>
      </c>
      <c r="G29">
        <v>-1</v>
      </c>
      <c r="H29">
        <v>1</v>
      </c>
      <c r="I29">
        <v>1</v>
      </c>
      <c r="J29">
        <v>2.9999999999999997E-4</v>
      </c>
      <c r="K29">
        <v>0</v>
      </c>
      <c r="L29">
        <v>20</v>
      </c>
      <c r="M29" t="s">
        <v>72</v>
      </c>
      <c r="N29">
        <v>6.1910000000000003E-3</v>
      </c>
      <c r="O29">
        <f t="shared" si="81"/>
        <v>0.61909999999999998</v>
      </c>
      <c r="P29">
        <v>24.07</v>
      </c>
      <c r="Q29">
        <v>2.33</v>
      </c>
      <c r="R29">
        <v>29.986999999999998</v>
      </c>
      <c r="S29">
        <v>33.799999999999997</v>
      </c>
      <c r="T29">
        <f t="shared" ref="T29:T37" si="101">P29/R29</f>
        <v>0.80268116183679605</v>
      </c>
      <c r="U29">
        <f t="shared" si="99"/>
        <v>6.8934911242603564E-2</v>
      </c>
      <c r="V29">
        <f t="shared" ref="V29:V37" si="102">1-T29</f>
        <v>0.19731883816320395</v>
      </c>
      <c r="W29">
        <f t="shared" si="100"/>
        <v>0.93106508875739646</v>
      </c>
      <c r="X29">
        <v>374625</v>
      </c>
      <c r="Y29">
        <v>341970</v>
      </c>
      <c r="Z29">
        <v>304017</v>
      </c>
      <c r="AA29">
        <v>243092</v>
      </c>
      <c r="AB29">
        <v>157748</v>
      </c>
      <c r="AC29">
        <v>77330</v>
      </c>
      <c r="AD29">
        <v>29408</v>
      </c>
      <c r="AE29">
        <v>0</v>
      </c>
      <c r="AF29">
        <v>0</v>
      </c>
      <c r="AH29">
        <f t="shared" si="6"/>
        <v>32655</v>
      </c>
      <c r="AI29">
        <f t="shared" si="7"/>
        <v>37953</v>
      </c>
      <c r="AJ29">
        <f t="shared" si="8"/>
        <v>60925</v>
      </c>
      <c r="AK29">
        <f t="shared" si="9"/>
        <v>85344</v>
      </c>
      <c r="AL29">
        <f t="shared" si="10"/>
        <v>80418</v>
      </c>
      <c r="AM29">
        <f t="shared" si="11"/>
        <v>47922</v>
      </c>
      <c r="AN29">
        <f t="shared" si="12"/>
        <v>29408</v>
      </c>
      <c r="AO29">
        <f t="shared" si="13"/>
        <v>0</v>
      </c>
      <c r="AP29">
        <f t="shared" si="14"/>
        <v>0</v>
      </c>
      <c r="AQ29">
        <f t="shared" si="36"/>
        <v>157748</v>
      </c>
      <c r="AR29">
        <f t="shared" si="15"/>
        <v>77330</v>
      </c>
      <c r="AT29">
        <v>0</v>
      </c>
      <c r="AU29">
        <f t="shared" si="41"/>
        <v>70608</v>
      </c>
      <c r="AV29">
        <f t="shared" si="42"/>
        <v>226687</v>
      </c>
      <c r="AW29">
        <f t="shared" si="43"/>
        <v>77330</v>
      </c>
      <c r="AX29">
        <f t="shared" si="44"/>
        <v>0</v>
      </c>
      <c r="AY29">
        <f t="shared" si="45"/>
        <v>0</v>
      </c>
      <c r="AZ29">
        <f t="shared" si="46"/>
        <v>609703</v>
      </c>
      <c r="BA29">
        <f t="shared" si="47"/>
        <v>157748</v>
      </c>
      <c r="BB29">
        <f t="shared" si="48"/>
        <v>77330</v>
      </c>
      <c r="BC29">
        <f t="shared" si="49"/>
        <v>389.98149999999998</v>
      </c>
      <c r="BD29">
        <f t="shared" si="97"/>
        <v>5.3558863905868916</v>
      </c>
      <c r="BE29">
        <f t="shared" si="98"/>
        <v>6.2248340585498187</v>
      </c>
      <c r="BF29">
        <f t="shared" si="98"/>
        <v>9.9925701530089235</v>
      </c>
      <c r="BG29">
        <f t="shared" si="98"/>
        <v>13.997634914048316</v>
      </c>
      <c r="BH29">
        <f t="shared" si="98"/>
        <v>13.18970055912469</v>
      </c>
      <c r="BI29">
        <f t="shared" si="98"/>
        <v>7.8598924394336258</v>
      </c>
      <c r="BJ29">
        <f t="shared" si="98"/>
        <v>4.8233320157519319</v>
      </c>
      <c r="BK29">
        <f t="shared" si="98"/>
        <v>0</v>
      </c>
      <c r="BL29">
        <f t="shared" si="98"/>
        <v>0</v>
      </c>
      <c r="BM29">
        <f>AT29/$AZ29*100</f>
        <v>0</v>
      </c>
      <c r="BN29">
        <f>AZ29/$AZ29*100</f>
        <v>100</v>
      </c>
    </row>
    <row r="30" spans="1:66">
      <c r="A30">
        <v>13</v>
      </c>
      <c r="B30">
        <v>30</v>
      </c>
      <c r="D30">
        <v>1</v>
      </c>
      <c r="E30" t="s">
        <v>24</v>
      </c>
      <c r="F30" t="s">
        <v>21</v>
      </c>
      <c r="G30">
        <v>-1</v>
      </c>
      <c r="H30">
        <v>1</v>
      </c>
      <c r="I30">
        <v>1</v>
      </c>
      <c r="J30">
        <v>5.0000000000000001E-4</v>
      </c>
      <c r="K30">
        <v>0</v>
      </c>
      <c r="L30">
        <v>20</v>
      </c>
      <c r="M30" t="s">
        <v>73</v>
      </c>
      <c r="N30">
        <v>1.0454E-2</v>
      </c>
      <c r="O30">
        <f>N30*100</f>
        <v>1.0453999999999999</v>
      </c>
      <c r="P30">
        <v>21.422000000000001</v>
      </c>
      <c r="Q30">
        <v>1.44</v>
      </c>
      <c r="R30">
        <v>29.986999999999998</v>
      </c>
      <c r="S30">
        <v>33.799999999999997</v>
      </c>
      <c r="T30">
        <f t="shared" si="101"/>
        <v>0.71437622969953651</v>
      </c>
      <c r="U30">
        <f t="shared" si="99"/>
        <v>4.2603550295857988E-2</v>
      </c>
      <c r="V30">
        <f t="shared" si="102"/>
        <v>0.28562377030046349</v>
      </c>
      <c r="W30">
        <f t="shared" si="100"/>
        <v>0.95739644970414206</v>
      </c>
      <c r="X30">
        <v>390420</v>
      </c>
      <c r="Y30">
        <v>367816</v>
      </c>
      <c r="Z30">
        <v>343479</v>
      </c>
      <c r="AA30">
        <v>300500</v>
      </c>
      <c r="AB30">
        <v>210408</v>
      </c>
      <c r="AC30">
        <v>141511</v>
      </c>
      <c r="AD30">
        <v>51340</v>
      </c>
      <c r="AE30">
        <v>1909</v>
      </c>
      <c r="AF30">
        <v>0</v>
      </c>
      <c r="AH30">
        <f t="shared" si="6"/>
        <v>22604</v>
      </c>
      <c r="AI30">
        <f t="shared" si="7"/>
        <v>24337</v>
      </c>
      <c r="AJ30">
        <f t="shared" si="8"/>
        <v>42979</v>
      </c>
      <c r="AK30">
        <f t="shared" si="9"/>
        <v>90092</v>
      </c>
      <c r="AL30">
        <f t="shared" si="10"/>
        <v>68897</v>
      </c>
      <c r="AM30">
        <f t="shared" si="11"/>
        <v>90171</v>
      </c>
      <c r="AN30">
        <f t="shared" si="12"/>
        <v>49431</v>
      </c>
      <c r="AO30">
        <f t="shared" si="13"/>
        <v>1909</v>
      </c>
      <c r="AP30">
        <f t="shared" si="14"/>
        <v>0</v>
      </c>
      <c r="AQ30">
        <f t="shared" si="36"/>
        <v>210408</v>
      </c>
      <c r="AR30">
        <f t="shared" si="15"/>
        <v>141511</v>
      </c>
      <c r="AT30">
        <v>0</v>
      </c>
      <c r="AU30">
        <f t="shared" si="41"/>
        <v>46941</v>
      </c>
      <c r="AV30">
        <f t="shared" si="42"/>
        <v>201968</v>
      </c>
      <c r="AW30">
        <f t="shared" si="43"/>
        <v>139602</v>
      </c>
      <c r="AX30">
        <f t="shared" si="44"/>
        <v>1909</v>
      </c>
      <c r="AY30">
        <f t="shared" si="45"/>
        <v>0</v>
      </c>
      <c r="AZ30">
        <f t="shared" si="46"/>
        <v>742339</v>
      </c>
      <c r="BA30">
        <f t="shared" si="47"/>
        <v>210408</v>
      </c>
      <c r="BB30">
        <f t="shared" si="48"/>
        <v>141511</v>
      </c>
      <c r="BC30">
        <f t="shared" si="49"/>
        <v>631.8656749999999</v>
      </c>
      <c r="BD30">
        <f t="shared" si="97"/>
        <v>3.0449700204354073</v>
      </c>
      <c r="BE30">
        <f t="shared" si="98"/>
        <v>3.2784213142513057</v>
      </c>
      <c r="BF30">
        <f t="shared" si="98"/>
        <v>5.7896729122409036</v>
      </c>
      <c r="BG30">
        <f t="shared" si="98"/>
        <v>12.136234254161508</v>
      </c>
      <c r="BH30">
        <f t="shared" si="98"/>
        <v>9.2810696999618774</v>
      </c>
      <c r="BI30">
        <f t="shared" si="98"/>
        <v>12.146876292367773</v>
      </c>
      <c r="BJ30">
        <f t="shared" si="98"/>
        <v>6.658817602200612</v>
      </c>
      <c r="BK30">
        <f t="shared" si="98"/>
        <v>0.25716013842732227</v>
      </c>
      <c r="BL30">
        <f t="shared" si="98"/>
        <v>0</v>
      </c>
      <c r="BM30">
        <f>AT30/$AZ30*100</f>
        <v>0</v>
      </c>
      <c r="BN30">
        <f>AZ30/$AZ30*100</f>
        <v>100</v>
      </c>
    </row>
    <row r="31" spans="1:66"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0</v>
      </c>
      <c r="AQ31">
        <f t="shared" si="36"/>
        <v>0</v>
      </c>
      <c r="AR31">
        <f t="shared" si="15"/>
        <v>0</v>
      </c>
      <c r="AU31">
        <f t="shared" si="41"/>
        <v>0</v>
      </c>
      <c r="AV31">
        <f t="shared" si="42"/>
        <v>0</v>
      </c>
      <c r="AW31">
        <f t="shared" si="43"/>
        <v>0</v>
      </c>
      <c r="AX31">
        <f t="shared" si="44"/>
        <v>0</v>
      </c>
      <c r="AY31">
        <f t="shared" si="45"/>
        <v>0</v>
      </c>
    </row>
    <row r="32" spans="1:66">
      <c r="A32">
        <v>13</v>
      </c>
      <c r="B32">
        <v>30</v>
      </c>
      <c r="D32">
        <v>1</v>
      </c>
      <c r="E32" t="s">
        <v>24</v>
      </c>
      <c r="F32" t="s">
        <v>26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 t="s">
        <v>64</v>
      </c>
      <c r="N32">
        <v>0</v>
      </c>
      <c r="O32">
        <f t="shared" si="81"/>
        <v>0</v>
      </c>
      <c r="P32">
        <v>29.986999999999998</v>
      </c>
      <c r="Q32">
        <v>33.799999999999997</v>
      </c>
      <c r="R32">
        <v>29.986999999999998</v>
      </c>
      <c r="S32">
        <v>33.799999999999997</v>
      </c>
      <c r="T32">
        <f t="shared" si="101"/>
        <v>1</v>
      </c>
      <c r="U32">
        <f t="shared" si="99"/>
        <v>1</v>
      </c>
      <c r="V32">
        <f t="shared" si="102"/>
        <v>0</v>
      </c>
      <c r="W32">
        <f t="shared" si="100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36"/>
        <v>0</v>
      </c>
      <c r="AR32">
        <f t="shared" si="15"/>
        <v>0</v>
      </c>
      <c r="AT32">
        <v>0</v>
      </c>
      <c r="AU32">
        <f t="shared" si="41"/>
        <v>0</v>
      </c>
      <c r="AV32">
        <f t="shared" si="42"/>
        <v>0</v>
      </c>
      <c r="AW32">
        <f t="shared" si="43"/>
        <v>0</v>
      </c>
      <c r="AX32">
        <f t="shared" si="44"/>
        <v>0</v>
      </c>
      <c r="AY32">
        <f t="shared" si="45"/>
        <v>0</v>
      </c>
      <c r="AZ32">
        <f t="shared" si="46"/>
        <v>0</v>
      </c>
      <c r="BA32">
        <f t="shared" si="47"/>
        <v>0</v>
      </c>
      <c r="BB32">
        <f t="shared" si="48"/>
        <v>0</v>
      </c>
      <c r="BC32">
        <f t="shared" si="49"/>
        <v>0</v>
      </c>
      <c r="BD32">
        <f t="shared" ref="BD32" si="103">SUM(AI32:AZ32)</f>
        <v>0</v>
      </c>
      <c r="BE32">
        <f t="shared" ref="BE32" si="104">SUM(AJ32:BD32)</f>
        <v>0</v>
      </c>
      <c r="BF32">
        <f t="shared" ref="BF32" si="105">SUM(AK32:BE32)</f>
        <v>0</v>
      </c>
      <c r="BG32">
        <f t="shared" ref="BG32" si="106">SUM(AL32:BF32)</f>
        <v>0</v>
      </c>
      <c r="BH32">
        <f t="shared" ref="BH32" si="107">SUM(AM32:BG32)</f>
        <v>0</v>
      </c>
      <c r="BI32">
        <f t="shared" ref="BI32" si="108">SUM(AN32:BH32)</f>
        <v>0</v>
      </c>
      <c r="BJ32">
        <f t="shared" ref="BJ32" si="109">SUM(AO32:BI32)</f>
        <v>0</v>
      </c>
      <c r="BK32">
        <f t="shared" ref="BK32" si="110">SUM(AP32:BJ32)</f>
        <v>0</v>
      </c>
      <c r="BL32">
        <f t="shared" ref="BL32" si="111">SUM(AT32:BK32)</f>
        <v>0</v>
      </c>
      <c r="BM32">
        <f t="shared" ref="BM32" si="112">SUM(AZ32:BL32)</f>
        <v>0</v>
      </c>
      <c r="BN32">
        <f t="shared" ref="BN32" si="113">SUM(BD32:BM32)</f>
        <v>0</v>
      </c>
    </row>
    <row r="33" spans="1:66">
      <c r="A33">
        <v>13</v>
      </c>
      <c r="B33">
        <v>30</v>
      </c>
      <c r="D33">
        <v>1</v>
      </c>
      <c r="E33" t="s">
        <v>25</v>
      </c>
      <c r="F33" t="s">
        <v>26</v>
      </c>
      <c r="G33">
        <v>0</v>
      </c>
      <c r="H33">
        <v>1</v>
      </c>
      <c r="I33">
        <v>1</v>
      </c>
      <c r="J33">
        <v>1E-4</v>
      </c>
      <c r="K33">
        <v>0</v>
      </c>
      <c r="L33">
        <v>20</v>
      </c>
      <c r="M33" t="s">
        <v>65</v>
      </c>
      <c r="N33">
        <v>1.379E-3</v>
      </c>
      <c r="O33">
        <f>N33*100</f>
        <v>0.13789999999999999</v>
      </c>
      <c r="P33">
        <v>27.891999999999999</v>
      </c>
      <c r="Q33">
        <v>12.36</v>
      </c>
      <c r="R33">
        <v>29.986999999999998</v>
      </c>
      <c r="S33">
        <v>33.799999999999997</v>
      </c>
      <c r="T33">
        <f t="shared" si="101"/>
        <v>0.93013639243672264</v>
      </c>
      <c r="U33">
        <f t="shared" si="99"/>
        <v>0.36568047337278109</v>
      </c>
      <c r="V33">
        <f t="shared" si="102"/>
        <v>6.9863607563277363E-2</v>
      </c>
      <c r="W33">
        <f t="shared" si="100"/>
        <v>0.63431952662721891</v>
      </c>
      <c r="X33">
        <v>309757</v>
      </c>
      <c r="Y33">
        <v>228134</v>
      </c>
      <c r="Z33">
        <v>175982</v>
      </c>
      <c r="AA33">
        <v>126256</v>
      </c>
      <c r="AB33">
        <v>63284</v>
      </c>
      <c r="AC33">
        <v>29223</v>
      </c>
      <c r="AD33">
        <v>2784</v>
      </c>
      <c r="AE33">
        <v>0</v>
      </c>
      <c r="AF33">
        <v>0</v>
      </c>
      <c r="AH33">
        <f t="shared" si="6"/>
        <v>81623</v>
      </c>
      <c r="AI33">
        <f t="shared" si="7"/>
        <v>52152</v>
      </c>
      <c r="AJ33">
        <f t="shared" si="8"/>
        <v>49726</v>
      </c>
      <c r="AK33">
        <f t="shared" si="9"/>
        <v>62972</v>
      </c>
      <c r="AL33">
        <f t="shared" si="10"/>
        <v>34061</v>
      </c>
      <c r="AM33">
        <f t="shared" si="11"/>
        <v>26439</v>
      </c>
      <c r="AN33">
        <f t="shared" si="12"/>
        <v>2784</v>
      </c>
      <c r="AO33">
        <f t="shared" si="13"/>
        <v>0</v>
      </c>
      <c r="AP33">
        <f t="shared" si="14"/>
        <v>0</v>
      </c>
      <c r="AQ33">
        <f t="shared" si="36"/>
        <v>63284</v>
      </c>
      <c r="AR33">
        <f t="shared" si="15"/>
        <v>29223</v>
      </c>
      <c r="AT33">
        <v>0</v>
      </c>
      <c r="AU33">
        <f t="shared" si="41"/>
        <v>133775</v>
      </c>
      <c r="AV33">
        <f t="shared" si="42"/>
        <v>146759</v>
      </c>
      <c r="AW33">
        <f t="shared" si="43"/>
        <v>29223</v>
      </c>
      <c r="AX33">
        <f t="shared" si="44"/>
        <v>0</v>
      </c>
      <c r="AY33">
        <f t="shared" si="45"/>
        <v>0</v>
      </c>
      <c r="AZ33">
        <f t="shared" si="46"/>
        <v>402264</v>
      </c>
      <c r="BA33">
        <f t="shared" si="47"/>
        <v>63284</v>
      </c>
      <c r="BB33">
        <f t="shared" si="48"/>
        <v>29223</v>
      </c>
      <c r="BC33">
        <f t="shared" si="49"/>
        <v>131.97082499999999</v>
      </c>
      <c r="BD33">
        <f t="shared" ref="BD33:BD37" si="114">AH33/$AZ33*100</f>
        <v>20.290903486267727</v>
      </c>
      <c r="BE33">
        <f t="shared" ref="BE33:BL37" si="115">AI33/$AZ33*100</f>
        <v>12.964620249388462</v>
      </c>
      <c r="BF33">
        <f t="shared" si="115"/>
        <v>12.361533719149612</v>
      </c>
      <c r="BG33">
        <f t="shared" si="115"/>
        <v>15.654396117972277</v>
      </c>
      <c r="BH33">
        <f t="shared" si="115"/>
        <v>8.4673249408348745</v>
      </c>
      <c r="BI33">
        <f t="shared" si="115"/>
        <v>6.5725493705626148</v>
      </c>
      <c r="BJ33">
        <f t="shared" si="115"/>
        <v>0.69208281128810933</v>
      </c>
      <c r="BK33">
        <f t="shared" si="115"/>
        <v>0</v>
      </c>
      <c r="BL33">
        <f t="shared" si="115"/>
        <v>0</v>
      </c>
      <c r="BM33">
        <f>AT33/$AZ33*100</f>
        <v>0</v>
      </c>
      <c r="BN33">
        <f>AZ33/$AZ33*100</f>
        <v>100</v>
      </c>
    </row>
    <row r="34" spans="1:66">
      <c r="A34">
        <v>13</v>
      </c>
      <c r="B34">
        <v>30</v>
      </c>
      <c r="D34">
        <v>1</v>
      </c>
      <c r="E34" t="s">
        <v>25</v>
      </c>
      <c r="F34" t="s">
        <v>26</v>
      </c>
      <c r="G34">
        <v>0</v>
      </c>
      <c r="H34">
        <v>1</v>
      </c>
      <c r="I34">
        <v>1</v>
      </c>
      <c r="J34">
        <v>2.0000000000000001E-4</v>
      </c>
      <c r="K34">
        <v>0</v>
      </c>
      <c r="L34">
        <v>20</v>
      </c>
      <c r="M34" t="s">
        <v>66</v>
      </c>
      <c r="N34">
        <v>2.8730000000000001E-3</v>
      </c>
      <c r="O34">
        <f>N34*100</f>
        <v>0.2873</v>
      </c>
      <c r="P34">
        <v>26.097000000000001</v>
      </c>
      <c r="Q34">
        <v>6.7</v>
      </c>
      <c r="R34">
        <v>29.986999999999998</v>
      </c>
      <c r="S34">
        <v>33.799999999999997</v>
      </c>
      <c r="T34">
        <f t="shared" si="101"/>
        <v>0.87027712008537039</v>
      </c>
      <c r="U34">
        <f t="shared" si="99"/>
        <v>0.19822485207100593</v>
      </c>
      <c r="V34">
        <f t="shared" si="102"/>
        <v>0.12972287991462961</v>
      </c>
      <c r="W34">
        <f t="shared" si="100"/>
        <v>0.80177514792899407</v>
      </c>
      <c r="X34">
        <v>342558</v>
      </c>
      <c r="Y34">
        <v>284859</v>
      </c>
      <c r="Z34">
        <v>239189</v>
      </c>
      <c r="AA34">
        <v>189274</v>
      </c>
      <c r="AB34">
        <v>120779</v>
      </c>
      <c r="AC34">
        <v>72422</v>
      </c>
      <c r="AD34">
        <v>17778</v>
      </c>
      <c r="AE34">
        <v>151</v>
      </c>
      <c r="AF34">
        <v>0</v>
      </c>
      <c r="AH34">
        <f t="shared" si="6"/>
        <v>57699</v>
      </c>
      <c r="AI34">
        <f t="shared" si="7"/>
        <v>45670</v>
      </c>
      <c r="AJ34">
        <f t="shared" si="8"/>
        <v>49915</v>
      </c>
      <c r="AK34">
        <f t="shared" si="9"/>
        <v>68495</v>
      </c>
      <c r="AL34">
        <f t="shared" si="10"/>
        <v>48357</v>
      </c>
      <c r="AM34">
        <f t="shared" si="11"/>
        <v>54644</v>
      </c>
      <c r="AN34">
        <f t="shared" si="12"/>
        <v>17627</v>
      </c>
      <c r="AO34">
        <f t="shared" si="13"/>
        <v>151</v>
      </c>
      <c r="AP34">
        <f t="shared" si="14"/>
        <v>0</v>
      </c>
      <c r="AQ34">
        <f t="shared" si="36"/>
        <v>120779</v>
      </c>
      <c r="AR34">
        <f t="shared" si="15"/>
        <v>72422</v>
      </c>
      <c r="AT34">
        <v>0</v>
      </c>
      <c r="AU34">
        <f t="shared" si="41"/>
        <v>103369</v>
      </c>
      <c r="AV34">
        <f t="shared" si="42"/>
        <v>166767</v>
      </c>
      <c r="AW34">
        <f t="shared" si="43"/>
        <v>72271</v>
      </c>
      <c r="AX34">
        <f t="shared" si="44"/>
        <v>151</v>
      </c>
      <c r="AY34">
        <f t="shared" si="45"/>
        <v>0</v>
      </c>
      <c r="AZ34">
        <f t="shared" si="46"/>
        <v>535759</v>
      </c>
      <c r="BA34">
        <f t="shared" si="47"/>
        <v>120779</v>
      </c>
      <c r="BB34">
        <f t="shared" si="48"/>
        <v>72422</v>
      </c>
      <c r="BC34">
        <f t="shared" si="49"/>
        <v>299.47947499999998</v>
      </c>
      <c r="BD34">
        <f t="shared" si="114"/>
        <v>10.769581098964274</v>
      </c>
      <c r="BE34">
        <f t="shared" si="115"/>
        <v>8.524355167155381</v>
      </c>
      <c r="BF34">
        <f t="shared" si="115"/>
        <v>9.3166890336886556</v>
      </c>
      <c r="BG34">
        <f t="shared" si="115"/>
        <v>12.784666239857847</v>
      </c>
      <c r="BH34">
        <f t="shared" si="115"/>
        <v>9.0258866393285029</v>
      </c>
      <c r="BI34">
        <f t="shared" si="115"/>
        <v>10.199362026582847</v>
      </c>
      <c r="BJ34">
        <f t="shared" si="115"/>
        <v>3.2900987197601905</v>
      </c>
      <c r="BK34">
        <f t="shared" si="115"/>
        <v>2.8184314215906777E-2</v>
      </c>
      <c r="BL34">
        <f t="shared" si="115"/>
        <v>0</v>
      </c>
      <c r="BM34">
        <f>AT34/$AZ34*100</f>
        <v>0</v>
      </c>
      <c r="BN34">
        <f>AZ34/$AZ34*100</f>
        <v>100</v>
      </c>
    </row>
    <row r="35" spans="1:66" s="1" customFormat="1">
      <c r="J35" s="1">
        <f>J34+(0.5-O34)/(O36-O34)*(J36-J34)</f>
        <v>3.4558521560574954E-4</v>
      </c>
    </row>
    <row r="36" spans="1:66">
      <c r="A36">
        <v>13</v>
      </c>
      <c r="B36">
        <v>30</v>
      </c>
      <c r="D36">
        <v>1</v>
      </c>
      <c r="E36" t="s">
        <v>25</v>
      </c>
      <c r="F36" t="s">
        <v>26</v>
      </c>
      <c r="G36">
        <v>0</v>
      </c>
      <c r="H36">
        <v>1</v>
      </c>
      <c r="I36">
        <v>1</v>
      </c>
      <c r="J36">
        <v>4.0000000000000002E-4</v>
      </c>
      <c r="K36">
        <v>0</v>
      </c>
      <c r="L36">
        <v>20</v>
      </c>
      <c r="M36" t="s">
        <v>67</v>
      </c>
      <c r="N36">
        <v>5.7949999999999998E-3</v>
      </c>
      <c r="O36">
        <f>N36*100</f>
        <v>0.57950000000000002</v>
      </c>
      <c r="P36">
        <v>23.495999999999999</v>
      </c>
      <c r="Q36">
        <v>3.18</v>
      </c>
      <c r="R36">
        <v>29.986999999999998</v>
      </c>
      <c r="S36">
        <v>33.799999999999997</v>
      </c>
      <c r="T36">
        <f t="shared" si="101"/>
        <v>0.78353953379797914</v>
      </c>
      <c r="U36">
        <f t="shared" si="99"/>
        <v>9.4082840236686407E-2</v>
      </c>
      <c r="V36">
        <f t="shared" si="102"/>
        <v>0.21646046620202086</v>
      </c>
      <c r="W36">
        <f t="shared" si="100"/>
        <v>0.90591715976331355</v>
      </c>
      <c r="X36">
        <v>367538</v>
      </c>
      <c r="Y36">
        <v>328471</v>
      </c>
      <c r="Z36">
        <v>294472</v>
      </c>
      <c r="AA36">
        <v>251035</v>
      </c>
      <c r="AB36">
        <v>186058</v>
      </c>
      <c r="AC36">
        <v>133854</v>
      </c>
      <c r="AD36">
        <v>57421</v>
      </c>
      <c r="AE36">
        <v>1736</v>
      </c>
      <c r="AF36">
        <v>0</v>
      </c>
      <c r="AH36">
        <f t="shared" si="6"/>
        <v>39067</v>
      </c>
      <c r="AI36">
        <f t="shared" si="7"/>
        <v>33999</v>
      </c>
      <c r="AJ36">
        <f t="shared" si="8"/>
        <v>43437</v>
      </c>
      <c r="AK36">
        <f t="shared" si="9"/>
        <v>64977</v>
      </c>
      <c r="AL36">
        <f t="shared" si="10"/>
        <v>52204</v>
      </c>
      <c r="AM36">
        <f t="shared" si="11"/>
        <v>76433</v>
      </c>
      <c r="AN36">
        <f t="shared" si="12"/>
        <v>55685</v>
      </c>
      <c r="AO36">
        <f t="shared" si="13"/>
        <v>1736</v>
      </c>
      <c r="AP36">
        <f t="shared" si="14"/>
        <v>0</v>
      </c>
      <c r="AQ36">
        <f t="shared" si="36"/>
        <v>186058</v>
      </c>
      <c r="AR36">
        <f t="shared" si="15"/>
        <v>133854</v>
      </c>
      <c r="AT36">
        <v>0</v>
      </c>
      <c r="AU36">
        <f t="shared" si="41"/>
        <v>73066</v>
      </c>
      <c r="AV36">
        <f t="shared" si="42"/>
        <v>160618</v>
      </c>
      <c r="AW36">
        <f t="shared" si="43"/>
        <v>132118</v>
      </c>
      <c r="AX36">
        <f t="shared" si="44"/>
        <v>1736</v>
      </c>
      <c r="AY36">
        <f t="shared" si="45"/>
        <v>0</v>
      </c>
      <c r="AZ36">
        <f t="shared" si="46"/>
        <v>687450</v>
      </c>
      <c r="BA36">
        <f t="shared" si="47"/>
        <v>186058</v>
      </c>
      <c r="BB36">
        <f t="shared" si="48"/>
        <v>133854</v>
      </c>
      <c r="BC36">
        <f t="shared" si="49"/>
        <v>621.47559999999999</v>
      </c>
      <c r="BD36">
        <f t="shared" si="114"/>
        <v>5.6828860280747691</v>
      </c>
      <c r="BE36">
        <f t="shared" si="115"/>
        <v>4.945668775910975</v>
      </c>
      <c r="BF36">
        <f t="shared" si="115"/>
        <v>6.3185686231725953</v>
      </c>
      <c r="BG36">
        <f t="shared" si="115"/>
        <v>9.4518874099934536</v>
      </c>
      <c r="BH36">
        <f t="shared" si="115"/>
        <v>7.5938613717361259</v>
      </c>
      <c r="BI36">
        <f t="shared" si="115"/>
        <v>11.118335878973017</v>
      </c>
      <c r="BJ36">
        <f t="shared" si="115"/>
        <v>8.1002254709433412</v>
      </c>
      <c r="BK36">
        <f t="shared" si="115"/>
        <v>0.25252745654229397</v>
      </c>
      <c r="BL36">
        <f t="shared" si="115"/>
        <v>0</v>
      </c>
      <c r="BM36">
        <f>AT36/$AZ36*100</f>
        <v>0</v>
      </c>
      <c r="BN36">
        <f>AZ36/$AZ36*100</f>
        <v>100</v>
      </c>
    </row>
    <row r="37" spans="1:66">
      <c r="A37">
        <v>13</v>
      </c>
      <c r="B37">
        <v>30</v>
      </c>
      <c r="D37">
        <v>1</v>
      </c>
      <c r="E37" t="s">
        <v>25</v>
      </c>
      <c r="F37" t="s">
        <v>26</v>
      </c>
      <c r="G37">
        <v>0</v>
      </c>
      <c r="H37">
        <v>1</v>
      </c>
      <c r="I37">
        <v>1</v>
      </c>
      <c r="J37">
        <v>5.9999999999999995E-4</v>
      </c>
      <c r="K37">
        <v>0</v>
      </c>
      <c r="L37">
        <v>20</v>
      </c>
      <c r="M37" t="s">
        <v>68</v>
      </c>
      <c r="N37">
        <v>8.7889999999999999E-3</v>
      </c>
      <c r="O37">
        <f>N37*100</f>
        <v>0.87890000000000001</v>
      </c>
      <c r="P37">
        <v>21.375</v>
      </c>
      <c r="Q37">
        <v>2</v>
      </c>
      <c r="R37">
        <v>29.986999999999998</v>
      </c>
      <c r="S37">
        <v>33.799999999999997</v>
      </c>
      <c r="T37">
        <f t="shared" si="101"/>
        <v>0.71280888384966823</v>
      </c>
      <c r="U37">
        <f t="shared" si="99"/>
        <v>5.9171597633136098E-2</v>
      </c>
      <c r="V37">
        <f t="shared" si="102"/>
        <v>0.28719111615033177</v>
      </c>
      <c r="W37">
        <f t="shared" si="100"/>
        <v>0.94082840236686394</v>
      </c>
      <c r="X37">
        <v>379343</v>
      </c>
      <c r="Y37">
        <v>348916</v>
      </c>
      <c r="Z37">
        <v>321745</v>
      </c>
      <c r="AA37">
        <v>284373</v>
      </c>
      <c r="AB37">
        <v>223385</v>
      </c>
      <c r="AC37">
        <v>174026</v>
      </c>
      <c r="AD37">
        <v>88205</v>
      </c>
      <c r="AE37">
        <v>8098</v>
      </c>
      <c r="AF37">
        <v>0</v>
      </c>
      <c r="AH37">
        <f t="shared" si="6"/>
        <v>30427</v>
      </c>
      <c r="AI37">
        <f t="shared" si="7"/>
        <v>27171</v>
      </c>
      <c r="AJ37">
        <f t="shared" si="8"/>
        <v>37372</v>
      </c>
      <c r="AK37">
        <f t="shared" si="9"/>
        <v>60988</v>
      </c>
      <c r="AL37">
        <f t="shared" si="10"/>
        <v>49359</v>
      </c>
      <c r="AM37">
        <f t="shared" si="11"/>
        <v>85821</v>
      </c>
      <c r="AN37">
        <f t="shared" si="12"/>
        <v>80107</v>
      </c>
      <c r="AO37">
        <f t="shared" si="13"/>
        <v>8098</v>
      </c>
      <c r="AP37">
        <f t="shared" si="14"/>
        <v>0</v>
      </c>
      <c r="AQ37">
        <f t="shared" si="36"/>
        <v>223385</v>
      </c>
      <c r="AR37">
        <f t="shared" si="15"/>
        <v>174026</v>
      </c>
      <c r="AT37">
        <v>0</v>
      </c>
      <c r="AU37">
        <f t="shared" si="41"/>
        <v>57598</v>
      </c>
      <c r="AV37">
        <f t="shared" si="42"/>
        <v>147719</v>
      </c>
      <c r="AW37">
        <f t="shared" si="43"/>
        <v>165928</v>
      </c>
      <c r="AX37">
        <f t="shared" si="44"/>
        <v>8098</v>
      </c>
      <c r="AY37">
        <f t="shared" si="45"/>
        <v>0</v>
      </c>
      <c r="AZ37">
        <f t="shared" si="46"/>
        <v>776754</v>
      </c>
      <c r="BA37">
        <f t="shared" si="47"/>
        <v>223385</v>
      </c>
      <c r="BB37">
        <f t="shared" si="48"/>
        <v>174026</v>
      </c>
      <c r="BC37">
        <f t="shared" si="49"/>
        <v>921.06684999999993</v>
      </c>
      <c r="BD37">
        <f t="shared" si="114"/>
        <v>3.9171990102400502</v>
      </c>
      <c r="BE37">
        <f t="shared" si="115"/>
        <v>3.4980186777280839</v>
      </c>
      <c r="BF37">
        <f t="shared" si="115"/>
        <v>4.8113044799254334</v>
      </c>
      <c r="BG37">
        <f t="shared" si="115"/>
        <v>7.8516492995208269</v>
      </c>
      <c r="BH37">
        <f t="shared" si="115"/>
        <v>6.354521508740218</v>
      </c>
      <c r="BI37">
        <f t="shared" si="115"/>
        <v>11.048671780254752</v>
      </c>
      <c r="BJ37">
        <f t="shared" si="115"/>
        <v>10.313046344144993</v>
      </c>
      <c r="BK37">
        <f t="shared" si="115"/>
        <v>1.042543713968644</v>
      </c>
      <c r="BL37">
        <f t="shared" si="115"/>
        <v>0</v>
      </c>
      <c r="BM37">
        <f>AT37/$AZ37*100</f>
        <v>0</v>
      </c>
      <c r="BN37">
        <f>AZ37/$AZ37*100</f>
        <v>100</v>
      </c>
    </row>
    <row r="38" spans="1:66"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36"/>
        <v>0</v>
      </c>
      <c r="AR38">
        <f t="shared" si="15"/>
        <v>0</v>
      </c>
      <c r="AU38">
        <f t="shared" si="41"/>
        <v>0</v>
      </c>
      <c r="AV38">
        <f t="shared" si="42"/>
        <v>0</v>
      </c>
      <c r="AW38">
        <f t="shared" si="43"/>
        <v>0</v>
      </c>
      <c r="AX38">
        <f t="shared" si="44"/>
        <v>0</v>
      </c>
      <c r="AY38">
        <f t="shared" si="45"/>
        <v>0</v>
      </c>
    </row>
    <row r="39" spans="1:66"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36"/>
        <v>0</v>
      </c>
      <c r="AR39">
        <f t="shared" si="15"/>
        <v>0</v>
      </c>
    </row>
    <row r="40" spans="1:66">
      <c r="A40">
        <v>13</v>
      </c>
      <c r="B40">
        <v>15</v>
      </c>
      <c r="D40">
        <v>1</v>
      </c>
      <c r="E40" t="s">
        <v>24</v>
      </c>
      <c r="F40" t="s">
        <v>21</v>
      </c>
      <c r="G40">
        <v>0</v>
      </c>
      <c r="H40">
        <v>1</v>
      </c>
      <c r="I40">
        <v>1</v>
      </c>
      <c r="J40">
        <v>0</v>
      </c>
      <c r="K40">
        <v>0</v>
      </c>
      <c r="L40">
        <v>20</v>
      </c>
      <c r="M40" t="s">
        <v>79</v>
      </c>
      <c r="N40">
        <v>0</v>
      </c>
      <c r="O40">
        <f>N40*100</f>
        <v>0</v>
      </c>
      <c r="P40">
        <f t="shared" ref="P40:BB40" si="116">O40*100</f>
        <v>0</v>
      </c>
      <c r="Q40">
        <f t="shared" si="116"/>
        <v>0</v>
      </c>
      <c r="R40">
        <f t="shared" si="116"/>
        <v>0</v>
      </c>
      <c r="S40">
        <f t="shared" si="116"/>
        <v>0</v>
      </c>
      <c r="T40">
        <f t="shared" si="116"/>
        <v>0</v>
      </c>
      <c r="U40">
        <f t="shared" si="116"/>
        <v>0</v>
      </c>
      <c r="V40">
        <f t="shared" si="116"/>
        <v>0</v>
      </c>
      <c r="W40">
        <f t="shared" si="116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36"/>
        <v>0</v>
      </c>
      <c r="AR40">
        <f t="shared" si="15"/>
        <v>0</v>
      </c>
      <c r="AT40">
        <v>0</v>
      </c>
      <c r="AU40">
        <f t="shared" ref="AU40:AU45" si="117">AH40+AI40</f>
        <v>0</v>
      </c>
      <c r="AV40">
        <f t="shared" ref="AV40:AV45" si="118">AJ40+AK40+AL40</f>
        <v>0</v>
      </c>
      <c r="AW40">
        <f t="shared" ref="AW40:AW45" si="119">AM40+AN40</f>
        <v>0</v>
      </c>
      <c r="AX40">
        <f t="shared" ref="AX40:AX45" si="120">AP40+AO40</f>
        <v>0</v>
      </c>
      <c r="AY40">
        <f t="shared" ref="AY40:AY45" si="121">AT40</f>
        <v>0</v>
      </c>
      <c r="AZ40">
        <f t="shared" ref="AZ40:AZ45" si="122">SUM(AH40:AT40)</f>
        <v>0</v>
      </c>
      <c r="BA40">
        <f t="shared" si="116"/>
        <v>0</v>
      </c>
      <c r="BB40">
        <f t="shared" si="116"/>
        <v>0</v>
      </c>
    </row>
    <row r="41" spans="1:66">
      <c r="A41">
        <v>13</v>
      </c>
      <c r="B41">
        <v>15</v>
      </c>
      <c r="D41">
        <v>1</v>
      </c>
      <c r="E41" t="s">
        <v>24</v>
      </c>
      <c r="F41" t="s">
        <v>21</v>
      </c>
      <c r="G41">
        <v>0</v>
      </c>
      <c r="H41">
        <v>1</v>
      </c>
      <c r="I41">
        <v>1</v>
      </c>
      <c r="J41">
        <v>1E-4</v>
      </c>
      <c r="K41">
        <v>0</v>
      </c>
      <c r="L41">
        <v>20</v>
      </c>
      <c r="M41" t="s">
        <v>80</v>
      </c>
      <c r="N41">
        <v>1.645E-3</v>
      </c>
      <c r="O41">
        <f t="shared" ref="O41:O45" si="123">N41*100</f>
        <v>0.16450000000000001</v>
      </c>
      <c r="P41">
        <v>25.713999999999999</v>
      </c>
      <c r="Q41">
        <v>12.28</v>
      </c>
      <c r="R41">
        <v>28.093</v>
      </c>
      <c r="S41">
        <v>31.53</v>
      </c>
      <c r="T41">
        <f t="shared" ref="T41:T45" si="124">P41/R41</f>
        <v>0.91531698287829699</v>
      </c>
      <c r="U41">
        <f t="shared" ref="U41:U45" si="125">Q41/S41</f>
        <v>0.38947034570250549</v>
      </c>
      <c r="V41">
        <f t="shared" ref="V41:V45" si="126">1-T41</f>
        <v>8.4683017121703008E-2</v>
      </c>
      <c r="W41">
        <f t="shared" ref="W41:W45" si="127">1-U41</f>
        <v>0.61052965429749451</v>
      </c>
      <c r="X41">
        <v>319802</v>
      </c>
      <c r="Y41">
        <v>216230</v>
      </c>
      <c r="Z41">
        <v>148940</v>
      </c>
      <c r="AA41">
        <v>98064</v>
      </c>
      <c r="AB41">
        <v>49572</v>
      </c>
      <c r="AC41">
        <v>25155</v>
      </c>
      <c r="AD41">
        <v>4183</v>
      </c>
      <c r="AE41">
        <v>6</v>
      </c>
      <c r="AF41">
        <v>0</v>
      </c>
      <c r="AH41">
        <f t="shared" si="6"/>
        <v>103572</v>
      </c>
      <c r="AI41">
        <f t="shared" si="7"/>
        <v>67290</v>
      </c>
      <c r="AJ41">
        <f t="shared" si="8"/>
        <v>50876</v>
      </c>
      <c r="AK41">
        <f t="shared" si="9"/>
        <v>48492</v>
      </c>
      <c r="AL41">
        <f t="shared" si="10"/>
        <v>24417</v>
      </c>
      <c r="AM41">
        <f t="shared" si="11"/>
        <v>20972</v>
      </c>
      <c r="AN41">
        <f t="shared" si="12"/>
        <v>4177</v>
      </c>
      <c r="AO41">
        <f t="shared" si="13"/>
        <v>6</v>
      </c>
      <c r="AP41">
        <f t="shared" si="14"/>
        <v>0</v>
      </c>
      <c r="AQ41">
        <f t="shared" si="36"/>
        <v>49572</v>
      </c>
      <c r="AR41">
        <f t="shared" si="15"/>
        <v>25155</v>
      </c>
      <c r="AT41">
        <v>0</v>
      </c>
      <c r="AU41">
        <f t="shared" si="117"/>
        <v>170862</v>
      </c>
      <c r="AV41">
        <f t="shared" si="118"/>
        <v>123785</v>
      </c>
      <c r="AW41">
        <f t="shared" si="119"/>
        <v>25149</v>
      </c>
      <c r="AX41">
        <f t="shared" si="120"/>
        <v>6</v>
      </c>
      <c r="AY41">
        <f t="shared" si="121"/>
        <v>0</v>
      </c>
      <c r="AZ41">
        <f t="shared" si="122"/>
        <v>394529</v>
      </c>
    </row>
    <row r="42" spans="1:66">
      <c r="A42">
        <v>13</v>
      </c>
      <c r="B42">
        <v>15</v>
      </c>
      <c r="D42">
        <v>1</v>
      </c>
      <c r="E42" t="s">
        <v>24</v>
      </c>
      <c r="F42" t="s">
        <v>21</v>
      </c>
      <c r="G42">
        <v>0</v>
      </c>
      <c r="H42">
        <v>1</v>
      </c>
      <c r="I42">
        <v>1</v>
      </c>
      <c r="J42">
        <v>2.0000000000000001E-4</v>
      </c>
      <c r="K42">
        <v>0</v>
      </c>
      <c r="L42">
        <v>20</v>
      </c>
      <c r="M42" t="s">
        <v>81</v>
      </c>
      <c r="N42">
        <v>3.4129999999999998E-3</v>
      </c>
      <c r="O42">
        <f t="shared" si="123"/>
        <v>0.34129999999999999</v>
      </c>
      <c r="P42">
        <v>22.77</v>
      </c>
      <c r="Q42">
        <v>6.39</v>
      </c>
      <c r="R42">
        <v>28.093</v>
      </c>
      <c r="S42">
        <v>31.53</v>
      </c>
      <c r="T42">
        <f t="shared" si="124"/>
        <v>0.81052219414088922</v>
      </c>
      <c r="U42">
        <f t="shared" si="125"/>
        <v>0.20266412940057088</v>
      </c>
      <c r="V42">
        <f t="shared" si="126"/>
        <v>0.18947780585911078</v>
      </c>
      <c r="W42">
        <f t="shared" si="127"/>
        <v>0.79733587059942912</v>
      </c>
      <c r="X42">
        <v>361914</v>
      </c>
      <c r="Y42">
        <v>284773</v>
      </c>
      <c r="Z42">
        <v>220010</v>
      </c>
      <c r="AA42">
        <v>155418</v>
      </c>
      <c r="AB42">
        <v>92208</v>
      </c>
      <c r="AC42">
        <v>58382</v>
      </c>
      <c r="AD42">
        <v>18906</v>
      </c>
      <c r="AE42">
        <v>639</v>
      </c>
      <c r="AF42">
        <v>0</v>
      </c>
      <c r="AH42">
        <f t="shared" si="6"/>
        <v>77141</v>
      </c>
      <c r="AI42">
        <f t="shared" si="7"/>
        <v>64763</v>
      </c>
      <c r="AJ42">
        <f t="shared" si="8"/>
        <v>64592</v>
      </c>
      <c r="AK42">
        <f t="shared" si="9"/>
        <v>63210</v>
      </c>
      <c r="AL42">
        <f t="shared" si="10"/>
        <v>33826</v>
      </c>
      <c r="AM42">
        <f t="shared" si="11"/>
        <v>39476</v>
      </c>
      <c r="AN42">
        <f t="shared" si="12"/>
        <v>18267</v>
      </c>
      <c r="AO42">
        <f t="shared" si="13"/>
        <v>639</v>
      </c>
      <c r="AP42">
        <f t="shared" si="14"/>
        <v>0</v>
      </c>
      <c r="AQ42">
        <f t="shared" si="36"/>
        <v>92208</v>
      </c>
      <c r="AR42">
        <f t="shared" si="15"/>
        <v>58382</v>
      </c>
      <c r="AT42">
        <v>0</v>
      </c>
      <c r="AU42">
        <f t="shared" si="117"/>
        <v>141904</v>
      </c>
      <c r="AV42">
        <f t="shared" si="118"/>
        <v>161628</v>
      </c>
      <c r="AW42">
        <f t="shared" si="119"/>
        <v>57743</v>
      </c>
      <c r="AX42">
        <f t="shared" si="120"/>
        <v>639</v>
      </c>
      <c r="AY42">
        <f t="shared" si="121"/>
        <v>0</v>
      </c>
      <c r="AZ42">
        <f t="shared" si="122"/>
        <v>512504</v>
      </c>
    </row>
    <row r="43" spans="1:66" s="1" customFormat="1">
      <c r="J43" s="1">
        <f>J42+(0.5-O42)/(O44-O42)*(J44-J42)</f>
        <v>2.9863269111249222E-4</v>
      </c>
    </row>
    <row r="44" spans="1:66">
      <c r="A44">
        <v>13</v>
      </c>
      <c r="B44">
        <v>15</v>
      </c>
      <c r="D44">
        <v>1</v>
      </c>
      <c r="E44" t="s">
        <v>24</v>
      </c>
      <c r="F44" t="s">
        <v>21</v>
      </c>
      <c r="G44">
        <v>0</v>
      </c>
      <c r="H44">
        <v>1</v>
      </c>
      <c r="I44">
        <v>1</v>
      </c>
      <c r="J44">
        <v>4.0000000000000002E-4</v>
      </c>
      <c r="K44">
        <v>0</v>
      </c>
      <c r="L44">
        <v>20</v>
      </c>
      <c r="M44" t="s">
        <v>82</v>
      </c>
      <c r="N44">
        <v>6.6309999999999997E-3</v>
      </c>
      <c r="O44">
        <f t="shared" si="123"/>
        <v>0.66310000000000002</v>
      </c>
      <c r="P44">
        <v>19.602</v>
      </c>
      <c r="Q44">
        <v>2.84</v>
      </c>
      <c r="R44">
        <v>28.093</v>
      </c>
      <c r="S44">
        <v>31.53</v>
      </c>
      <c r="T44">
        <f t="shared" si="124"/>
        <v>0.69775388886911327</v>
      </c>
      <c r="U44">
        <f t="shared" si="125"/>
        <v>9.007294640025372E-2</v>
      </c>
      <c r="V44">
        <f t="shared" si="126"/>
        <v>0.30224611113088673</v>
      </c>
      <c r="W44">
        <f t="shared" si="127"/>
        <v>0.90992705359974624</v>
      </c>
      <c r="X44">
        <v>396456</v>
      </c>
      <c r="Y44">
        <v>344516</v>
      </c>
      <c r="Z44">
        <v>294996</v>
      </c>
      <c r="AA44">
        <v>231816</v>
      </c>
      <c r="AB44">
        <v>151693</v>
      </c>
      <c r="AC44">
        <v>105939</v>
      </c>
      <c r="AD44">
        <v>51221</v>
      </c>
      <c r="AE44">
        <v>3983</v>
      </c>
      <c r="AF44">
        <v>0</v>
      </c>
      <c r="AH44">
        <f t="shared" si="6"/>
        <v>51940</v>
      </c>
      <c r="AI44">
        <f t="shared" si="7"/>
        <v>49520</v>
      </c>
      <c r="AJ44">
        <f t="shared" si="8"/>
        <v>63180</v>
      </c>
      <c r="AK44">
        <f t="shared" si="9"/>
        <v>80123</v>
      </c>
      <c r="AL44">
        <f t="shared" si="10"/>
        <v>45754</v>
      </c>
      <c r="AM44">
        <f t="shared" si="11"/>
        <v>54718</v>
      </c>
      <c r="AN44">
        <f t="shared" si="12"/>
        <v>47238</v>
      </c>
      <c r="AO44">
        <f t="shared" si="13"/>
        <v>3983</v>
      </c>
      <c r="AP44">
        <f t="shared" si="14"/>
        <v>0</v>
      </c>
      <c r="AQ44">
        <f t="shared" si="36"/>
        <v>151693</v>
      </c>
      <c r="AR44">
        <f t="shared" si="15"/>
        <v>105939</v>
      </c>
      <c r="AT44">
        <v>0</v>
      </c>
      <c r="AU44">
        <f t="shared" si="117"/>
        <v>101460</v>
      </c>
      <c r="AV44">
        <f t="shared" si="118"/>
        <v>189057</v>
      </c>
      <c r="AW44">
        <f t="shared" si="119"/>
        <v>101956</v>
      </c>
      <c r="AX44">
        <f t="shared" si="120"/>
        <v>3983</v>
      </c>
      <c r="AY44">
        <f t="shared" si="121"/>
        <v>0</v>
      </c>
      <c r="AZ44">
        <f t="shared" si="122"/>
        <v>654088</v>
      </c>
    </row>
    <row r="45" spans="1:66">
      <c r="A45">
        <v>13</v>
      </c>
      <c r="B45">
        <v>15</v>
      </c>
      <c r="D45">
        <v>1</v>
      </c>
      <c r="E45" t="s">
        <v>24</v>
      </c>
      <c r="F45" t="s">
        <v>21</v>
      </c>
      <c r="G45">
        <v>0</v>
      </c>
      <c r="H45">
        <v>1</v>
      </c>
      <c r="I45">
        <v>1</v>
      </c>
      <c r="J45">
        <v>5.9999999999999995E-4</v>
      </c>
      <c r="K45">
        <v>0</v>
      </c>
      <c r="L45">
        <v>20</v>
      </c>
      <c r="M45" t="s">
        <v>83</v>
      </c>
      <c r="N45">
        <v>9.587E-3</v>
      </c>
      <c r="O45">
        <f t="shared" si="123"/>
        <v>0.9587</v>
      </c>
      <c r="P45">
        <v>17.815999999999999</v>
      </c>
      <c r="Q45">
        <v>1.9</v>
      </c>
      <c r="R45">
        <v>28.093</v>
      </c>
      <c r="S45">
        <v>31.53</v>
      </c>
      <c r="T45">
        <f t="shared" si="124"/>
        <v>0.63417933292991135</v>
      </c>
      <c r="U45">
        <f t="shared" si="125"/>
        <v>6.0260069774817626E-2</v>
      </c>
      <c r="V45">
        <f t="shared" si="126"/>
        <v>0.36582066707008865</v>
      </c>
      <c r="W45">
        <f t="shared" si="127"/>
        <v>0.93973993022518232</v>
      </c>
      <c r="X45">
        <v>413514</v>
      </c>
      <c r="Y45">
        <v>373767</v>
      </c>
      <c r="Z45">
        <v>334812</v>
      </c>
      <c r="AA45">
        <v>280545</v>
      </c>
      <c r="AB45">
        <v>197055</v>
      </c>
      <c r="AC45">
        <v>142749</v>
      </c>
      <c r="AD45">
        <v>76554</v>
      </c>
      <c r="AE45">
        <v>12047</v>
      </c>
      <c r="AF45">
        <v>0</v>
      </c>
      <c r="AH45">
        <f t="shared" si="6"/>
        <v>39747</v>
      </c>
      <c r="AI45">
        <f t="shared" si="7"/>
        <v>38955</v>
      </c>
      <c r="AJ45">
        <f t="shared" si="8"/>
        <v>54267</v>
      </c>
      <c r="AK45">
        <f t="shared" si="9"/>
        <v>83490</v>
      </c>
      <c r="AL45">
        <f t="shared" si="10"/>
        <v>54306</v>
      </c>
      <c r="AM45">
        <f t="shared" si="11"/>
        <v>66195</v>
      </c>
      <c r="AN45">
        <f t="shared" si="12"/>
        <v>64507</v>
      </c>
      <c r="AO45">
        <f t="shared" si="13"/>
        <v>12047</v>
      </c>
      <c r="AP45">
        <f t="shared" si="14"/>
        <v>0</v>
      </c>
      <c r="AQ45">
        <f t="shared" si="36"/>
        <v>197055</v>
      </c>
      <c r="AR45">
        <f t="shared" si="15"/>
        <v>142749</v>
      </c>
      <c r="AT45">
        <v>0</v>
      </c>
      <c r="AU45">
        <f t="shared" si="117"/>
        <v>78702</v>
      </c>
      <c r="AV45">
        <f t="shared" si="118"/>
        <v>192063</v>
      </c>
      <c r="AW45">
        <f t="shared" si="119"/>
        <v>130702</v>
      </c>
      <c r="AX45">
        <f t="shared" si="120"/>
        <v>12047</v>
      </c>
      <c r="AY45">
        <f t="shared" si="121"/>
        <v>0</v>
      </c>
      <c r="AZ45">
        <f t="shared" si="122"/>
        <v>753318</v>
      </c>
    </row>
    <row r="47" spans="1:66">
      <c r="A47">
        <v>13</v>
      </c>
      <c r="B47">
        <v>30</v>
      </c>
      <c r="D47">
        <v>1</v>
      </c>
      <c r="E47" t="s">
        <v>24</v>
      </c>
      <c r="F47" t="s">
        <v>26</v>
      </c>
      <c r="G47">
        <v>-0.5</v>
      </c>
      <c r="H47">
        <v>1</v>
      </c>
      <c r="I47">
        <v>1</v>
      </c>
      <c r="J47">
        <v>0</v>
      </c>
      <c r="K47">
        <v>0</v>
      </c>
      <c r="L47">
        <v>0</v>
      </c>
      <c r="M47" t="s">
        <v>92</v>
      </c>
      <c r="N47">
        <v>0</v>
      </c>
      <c r="O47">
        <f t="shared" ref="O47:O52" si="128">N47*100</f>
        <v>0</v>
      </c>
      <c r="P47">
        <v>29.986999999999998</v>
      </c>
      <c r="Q47">
        <v>33.799999999999997</v>
      </c>
      <c r="R47">
        <v>29.986999999999998</v>
      </c>
      <c r="S47">
        <v>33.799999999999997</v>
      </c>
      <c r="T47">
        <f t="shared" ref="T47:U52" si="129">P47/R47</f>
        <v>1</v>
      </c>
      <c r="U47">
        <f t="shared" si="129"/>
        <v>1</v>
      </c>
      <c r="V47">
        <f t="shared" ref="V47:W52" si="130">1-T47</f>
        <v>0</v>
      </c>
      <c r="W47">
        <f t="shared" si="130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ref="AH47:AP52" si="131">X47-Y47</f>
        <v>0</v>
      </c>
      <c r="AI47">
        <f t="shared" si="131"/>
        <v>0</v>
      </c>
      <c r="AJ47">
        <f t="shared" si="131"/>
        <v>0</v>
      </c>
      <c r="AK47">
        <f t="shared" si="131"/>
        <v>0</v>
      </c>
      <c r="AL47">
        <f t="shared" si="131"/>
        <v>0</v>
      </c>
      <c r="AM47">
        <f t="shared" si="131"/>
        <v>0</v>
      </c>
      <c r="AN47">
        <f t="shared" si="131"/>
        <v>0</v>
      </c>
      <c r="AO47">
        <f t="shared" si="131"/>
        <v>0</v>
      </c>
      <c r="AP47">
        <f t="shared" si="131"/>
        <v>0</v>
      </c>
      <c r="AQ47" s="2">
        <f t="shared" ref="AQ47:AQ52" si="132">SUM(AL47+AM47+AN47+AO47+AP47)</f>
        <v>0</v>
      </c>
      <c r="AR47" s="2">
        <f t="shared" ref="AR47:AR52" si="133">SUM(AM47+AN47+AO47+AP47)</f>
        <v>0</v>
      </c>
      <c r="AS47" s="2"/>
      <c r="AT47">
        <v>0</v>
      </c>
      <c r="AU47">
        <f t="shared" ref="AU47:AU52" si="134">AH47+AI47</f>
        <v>0</v>
      </c>
      <c r="AV47">
        <f t="shared" ref="AV47:AV52" si="135">AJ47+AK47+AL47</f>
        <v>0</v>
      </c>
      <c r="AW47">
        <f t="shared" ref="AW47:AW52" si="136">AM47+AN47</f>
        <v>0</v>
      </c>
      <c r="AX47">
        <f t="shared" ref="AX47:AX52" si="137">AP47+AO47</f>
        <v>0</v>
      </c>
      <c r="AY47">
        <f t="shared" ref="AY47:AY52" si="138">AT47</f>
        <v>0</v>
      </c>
      <c r="AZ47">
        <f t="shared" ref="AZ47:AZ52" si="139">SUM(AH47:AT47)</f>
        <v>0</v>
      </c>
      <c r="BA47">
        <f t="shared" ref="BA47:BA52" si="140">AL47+AM47+AN47+AO47+AP47+AT47</f>
        <v>0</v>
      </c>
      <c r="BB47">
        <f t="shared" ref="BB47:BB52" si="141">AM47+AN47+AO47+AP47+AT47</f>
        <v>0</v>
      </c>
      <c r="BC47">
        <f t="shared" ref="BC47:BC52" si="142">0.000025*AH47+0.000075*AI47+0.00015*AJ47+0.00035*AK47+0.00075*AL47+0.002*AM47+0.0065*AN47+0.02*AO47+0.065*AP47+0.1*AT47</f>
        <v>0</v>
      </c>
      <c r="BD47">
        <f t="shared" ref="BD47" si="143">SUM(AI47:AZ47)</f>
        <v>0</v>
      </c>
      <c r="BE47">
        <f t="shared" ref="BE47:BK47" si="144">SUM(AJ47:BD47)</f>
        <v>0</v>
      </c>
      <c r="BF47">
        <f t="shared" si="144"/>
        <v>0</v>
      </c>
      <c r="BG47">
        <f t="shared" si="144"/>
        <v>0</v>
      </c>
      <c r="BH47">
        <f t="shared" si="144"/>
        <v>0</v>
      </c>
      <c r="BI47">
        <f t="shared" si="144"/>
        <v>0</v>
      </c>
      <c r="BJ47">
        <f t="shared" si="144"/>
        <v>0</v>
      </c>
      <c r="BK47">
        <f t="shared" si="144"/>
        <v>0</v>
      </c>
      <c r="BL47">
        <f t="shared" ref="BL47" si="145">SUM(AT47:BK47)</f>
        <v>0</v>
      </c>
      <c r="BM47">
        <f t="shared" ref="BM47" si="146">SUM(AZ47:BL47)</f>
        <v>0</v>
      </c>
      <c r="BN47">
        <f t="shared" ref="BN47" si="147">SUM(BD47:BM47)</f>
        <v>0</v>
      </c>
    </row>
    <row r="48" spans="1:66">
      <c r="A48">
        <v>13</v>
      </c>
      <c r="B48">
        <v>30</v>
      </c>
      <c r="D48">
        <v>1</v>
      </c>
      <c r="E48" t="s">
        <v>25</v>
      </c>
      <c r="F48" t="s">
        <v>26</v>
      </c>
      <c r="G48">
        <v>-0.5</v>
      </c>
      <c r="H48">
        <v>1</v>
      </c>
      <c r="I48">
        <v>1</v>
      </c>
      <c r="J48">
        <v>1E-4</v>
      </c>
      <c r="K48">
        <v>0</v>
      </c>
      <c r="L48">
        <v>20</v>
      </c>
      <c r="M48" t="s">
        <v>93</v>
      </c>
      <c r="N48">
        <v>1.671E-3</v>
      </c>
      <c r="O48">
        <f t="shared" si="128"/>
        <v>0.1671</v>
      </c>
      <c r="P48">
        <v>27.393999999999998</v>
      </c>
      <c r="Q48">
        <v>9.5500000000000007</v>
      </c>
      <c r="R48">
        <v>29.986999999999998</v>
      </c>
      <c r="S48">
        <v>33.799999999999997</v>
      </c>
      <c r="T48">
        <f t="shared" si="129"/>
        <v>0.91352919598492677</v>
      </c>
      <c r="U48">
        <f t="shared" si="129"/>
        <v>0.28254437869822491</v>
      </c>
      <c r="V48">
        <f t="shared" si="130"/>
        <v>8.6470804015073233E-2</v>
      </c>
      <c r="W48">
        <f t="shared" si="130"/>
        <v>0.71745562130177509</v>
      </c>
      <c r="X48">
        <v>326286</v>
      </c>
      <c r="Y48">
        <v>259731</v>
      </c>
      <c r="Z48">
        <v>208885</v>
      </c>
      <c r="AA48">
        <v>154357</v>
      </c>
      <c r="AB48">
        <v>76208</v>
      </c>
      <c r="AC48">
        <v>35908</v>
      </c>
      <c r="AD48">
        <v>653</v>
      </c>
      <c r="AE48">
        <v>0</v>
      </c>
      <c r="AF48">
        <v>0</v>
      </c>
      <c r="AH48">
        <f t="shared" si="131"/>
        <v>66555</v>
      </c>
      <c r="AI48">
        <f t="shared" si="131"/>
        <v>50846</v>
      </c>
      <c r="AJ48">
        <f t="shared" si="131"/>
        <v>54528</v>
      </c>
      <c r="AK48">
        <f t="shared" si="131"/>
        <v>78149</v>
      </c>
      <c r="AL48">
        <f t="shared" si="131"/>
        <v>40300</v>
      </c>
      <c r="AM48">
        <f t="shared" si="131"/>
        <v>35255</v>
      </c>
      <c r="AN48">
        <f t="shared" si="131"/>
        <v>653</v>
      </c>
      <c r="AO48">
        <f t="shared" si="131"/>
        <v>0</v>
      </c>
      <c r="AP48">
        <f t="shared" si="131"/>
        <v>0</v>
      </c>
      <c r="AQ48" s="2">
        <f t="shared" si="132"/>
        <v>76208</v>
      </c>
      <c r="AR48" s="2">
        <f t="shared" si="133"/>
        <v>35908</v>
      </c>
      <c r="AS48" s="2"/>
      <c r="AT48">
        <v>0</v>
      </c>
      <c r="AU48">
        <f t="shared" si="134"/>
        <v>117401</v>
      </c>
      <c r="AV48">
        <f t="shared" si="135"/>
        <v>172977</v>
      </c>
      <c r="AW48">
        <f t="shared" si="136"/>
        <v>35908</v>
      </c>
      <c r="AX48">
        <f t="shared" si="137"/>
        <v>0</v>
      </c>
      <c r="AY48">
        <f t="shared" si="138"/>
        <v>0</v>
      </c>
      <c r="AZ48">
        <f t="shared" si="139"/>
        <v>438402</v>
      </c>
      <c r="BA48">
        <f t="shared" si="140"/>
        <v>76208</v>
      </c>
      <c r="BB48">
        <f t="shared" si="141"/>
        <v>35908</v>
      </c>
      <c r="BC48">
        <f t="shared" si="142"/>
        <v>145.98817499999998</v>
      </c>
      <c r="BD48">
        <f t="shared" ref="BD48:BL52" si="148">AH48/$AZ48*100</f>
        <v>15.181271983248251</v>
      </c>
      <c r="BE48">
        <f t="shared" si="148"/>
        <v>11.598031030880334</v>
      </c>
      <c r="BF48">
        <f t="shared" si="148"/>
        <v>12.437899462137491</v>
      </c>
      <c r="BG48">
        <f t="shared" si="148"/>
        <v>17.825876706766849</v>
      </c>
      <c r="BH48">
        <f t="shared" si="148"/>
        <v>9.1924763116956587</v>
      </c>
      <c r="BI48">
        <f t="shared" si="148"/>
        <v>8.041706014114899</v>
      </c>
      <c r="BJ48">
        <f t="shared" si="148"/>
        <v>0.14895005041035397</v>
      </c>
      <c r="BK48">
        <f t="shared" si="148"/>
        <v>0</v>
      </c>
      <c r="BL48">
        <f t="shared" si="148"/>
        <v>0</v>
      </c>
      <c r="BM48">
        <f>AT48/$AZ48*100</f>
        <v>0</v>
      </c>
      <c r="BN48">
        <f>AZ48/$AZ48*100</f>
        <v>100</v>
      </c>
    </row>
    <row r="49" spans="1:66">
      <c r="A49">
        <v>13</v>
      </c>
      <c r="B49">
        <v>30</v>
      </c>
      <c r="D49">
        <v>1</v>
      </c>
      <c r="E49" t="s">
        <v>25</v>
      </c>
      <c r="F49" t="s">
        <v>26</v>
      </c>
      <c r="G49">
        <v>-0.5</v>
      </c>
      <c r="H49">
        <v>1</v>
      </c>
      <c r="I49">
        <v>1</v>
      </c>
      <c r="J49">
        <v>2.0000000000000001E-4</v>
      </c>
      <c r="K49">
        <v>0</v>
      </c>
      <c r="L49">
        <v>20</v>
      </c>
      <c r="M49" t="s">
        <v>94</v>
      </c>
      <c r="N49">
        <v>3.3800000000000002E-3</v>
      </c>
      <c r="O49">
        <f>N49*100</f>
        <v>0.33800000000000002</v>
      </c>
      <c r="P49">
        <v>25.297000000000001</v>
      </c>
      <c r="Q49">
        <v>5</v>
      </c>
      <c r="R49">
        <v>29.986999999999998</v>
      </c>
      <c r="S49">
        <v>33.799999999999997</v>
      </c>
      <c r="T49">
        <f t="shared" si="129"/>
        <v>0.84359889285356993</v>
      </c>
      <c r="U49">
        <f t="shared" si="129"/>
        <v>0.14792899408284024</v>
      </c>
      <c r="V49">
        <f t="shared" si="130"/>
        <v>0.15640110714643007</v>
      </c>
      <c r="W49">
        <f t="shared" si="130"/>
        <v>0.85207100591715978</v>
      </c>
      <c r="X49">
        <v>358945</v>
      </c>
      <c r="Y49">
        <v>311060</v>
      </c>
      <c r="Z49">
        <v>266408</v>
      </c>
      <c r="AA49">
        <v>212900</v>
      </c>
      <c r="AB49">
        <v>136938</v>
      </c>
      <c r="AC49">
        <v>80737</v>
      </c>
      <c r="AD49">
        <v>19212</v>
      </c>
      <c r="AE49">
        <v>5</v>
      </c>
      <c r="AF49">
        <v>0</v>
      </c>
      <c r="AH49">
        <f t="shared" si="131"/>
        <v>47885</v>
      </c>
      <c r="AI49">
        <f t="shared" si="131"/>
        <v>44652</v>
      </c>
      <c r="AJ49">
        <f t="shared" si="131"/>
        <v>53508</v>
      </c>
      <c r="AK49">
        <f t="shared" si="131"/>
        <v>75962</v>
      </c>
      <c r="AL49">
        <f t="shared" si="131"/>
        <v>56201</v>
      </c>
      <c r="AM49">
        <f t="shared" si="131"/>
        <v>61525</v>
      </c>
      <c r="AN49">
        <f t="shared" si="131"/>
        <v>19207</v>
      </c>
      <c r="AO49">
        <f t="shared" si="131"/>
        <v>5</v>
      </c>
      <c r="AP49">
        <f t="shared" si="131"/>
        <v>0</v>
      </c>
      <c r="AQ49" s="2">
        <f t="shared" si="132"/>
        <v>136938</v>
      </c>
      <c r="AR49" s="2">
        <f t="shared" si="133"/>
        <v>80737</v>
      </c>
      <c r="AS49" s="2"/>
      <c r="AT49">
        <v>0</v>
      </c>
      <c r="AU49">
        <f t="shared" si="134"/>
        <v>92537</v>
      </c>
      <c r="AV49">
        <f t="shared" si="135"/>
        <v>185671</v>
      </c>
      <c r="AW49">
        <f t="shared" si="136"/>
        <v>80732</v>
      </c>
      <c r="AX49">
        <f t="shared" si="137"/>
        <v>5</v>
      </c>
      <c r="AY49">
        <f t="shared" si="138"/>
        <v>0</v>
      </c>
      <c r="AZ49">
        <f t="shared" si="139"/>
        <v>576620</v>
      </c>
      <c r="BA49">
        <f t="shared" si="140"/>
        <v>136938</v>
      </c>
      <c r="BB49">
        <f t="shared" si="141"/>
        <v>80737</v>
      </c>
      <c r="BC49">
        <f t="shared" si="142"/>
        <v>329.30517500000002</v>
      </c>
      <c r="BD49">
        <f t="shared" si="148"/>
        <v>8.304429260171343</v>
      </c>
      <c r="BE49">
        <f t="shared" si="148"/>
        <v>7.7437480489750614</v>
      </c>
      <c r="BF49">
        <f t="shared" si="148"/>
        <v>9.2795948805105617</v>
      </c>
      <c r="BG49">
        <f t="shared" si="148"/>
        <v>13.173667233186501</v>
      </c>
      <c r="BH49">
        <f t="shared" si="148"/>
        <v>9.7466268946619952</v>
      </c>
      <c r="BI49">
        <f t="shared" si="148"/>
        <v>10.669938607748604</v>
      </c>
      <c r="BJ49">
        <f t="shared" si="148"/>
        <v>3.3309631993340498</v>
      </c>
      <c r="BK49">
        <f t="shared" si="148"/>
        <v>8.6712219485969967E-4</v>
      </c>
      <c r="BL49">
        <f t="shared" si="148"/>
        <v>0</v>
      </c>
      <c r="BM49">
        <f>AT49/$AZ49*100</f>
        <v>0</v>
      </c>
      <c r="BN49">
        <f>AZ49/$AZ49*100</f>
        <v>100</v>
      </c>
    </row>
    <row r="50" spans="1:66">
      <c r="J50" s="1">
        <f>J49+(0.5-O49)/(O51-O49)*(J51-J49)</f>
        <v>2.9321058688147291E-4</v>
      </c>
      <c r="AQ50" s="2"/>
      <c r="AR50" s="2"/>
      <c r="AS50" s="2"/>
    </row>
    <row r="51" spans="1:66">
      <c r="A51">
        <v>13</v>
      </c>
      <c r="B51">
        <v>30</v>
      </c>
      <c r="D51">
        <v>1</v>
      </c>
      <c r="E51" t="s">
        <v>25</v>
      </c>
      <c r="F51" t="s">
        <v>26</v>
      </c>
      <c r="G51">
        <v>-0.5</v>
      </c>
      <c r="H51">
        <v>1</v>
      </c>
      <c r="I51">
        <v>1</v>
      </c>
      <c r="J51">
        <v>2.9999999999999997E-4</v>
      </c>
      <c r="K51">
        <v>0</v>
      </c>
      <c r="L51">
        <v>20</v>
      </c>
      <c r="M51" t="s">
        <v>95</v>
      </c>
      <c r="N51">
        <v>5.1180000000000002E-3</v>
      </c>
      <c r="O51">
        <f>N51*100</f>
        <v>0.51180000000000003</v>
      </c>
      <c r="P51">
        <v>23.783999999999999</v>
      </c>
      <c r="Q51">
        <v>3.17</v>
      </c>
      <c r="R51">
        <v>29.986999999999998</v>
      </c>
      <c r="S51">
        <v>33.799999999999997</v>
      </c>
      <c r="T51">
        <f t="shared" si="129"/>
        <v>0.79314369560142728</v>
      </c>
      <c r="U51">
        <f t="shared" si="129"/>
        <v>9.3786982248520723E-2</v>
      </c>
      <c r="V51">
        <f t="shared" si="130"/>
        <v>0.20685630439857272</v>
      </c>
      <c r="W51">
        <f t="shared" si="130"/>
        <v>0.90621301775147933</v>
      </c>
      <c r="X51">
        <v>373019</v>
      </c>
      <c r="Y51">
        <v>335814</v>
      </c>
      <c r="Z51">
        <v>299690</v>
      </c>
      <c r="AA51">
        <v>249242</v>
      </c>
      <c r="AB51">
        <v>177030</v>
      </c>
      <c r="AC51">
        <v>113350</v>
      </c>
      <c r="AD51">
        <v>42207</v>
      </c>
      <c r="AE51">
        <v>240</v>
      </c>
      <c r="AF51">
        <v>0</v>
      </c>
      <c r="AH51">
        <f t="shared" si="131"/>
        <v>37205</v>
      </c>
      <c r="AI51">
        <f t="shared" si="131"/>
        <v>36124</v>
      </c>
      <c r="AJ51">
        <f t="shared" si="131"/>
        <v>50448</v>
      </c>
      <c r="AK51">
        <f t="shared" si="131"/>
        <v>72212</v>
      </c>
      <c r="AL51">
        <f t="shared" si="131"/>
        <v>63680</v>
      </c>
      <c r="AM51">
        <f t="shared" si="131"/>
        <v>71143</v>
      </c>
      <c r="AN51">
        <f t="shared" si="131"/>
        <v>41967</v>
      </c>
      <c r="AO51">
        <f t="shared" si="131"/>
        <v>240</v>
      </c>
      <c r="AP51">
        <f t="shared" si="131"/>
        <v>0</v>
      </c>
      <c r="AQ51" s="2">
        <f t="shared" si="132"/>
        <v>177030</v>
      </c>
      <c r="AR51" s="2">
        <f t="shared" si="133"/>
        <v>113350</v>
      </c>
      <c r="AS51" s="2"/>
      <c r="AT51">
        <v>0</v>
      </c>
      <c r="AU51">
        <f t="shared" si="134"/>
        <v>73329</v>
      </c>
      <c r="AV51">
        <f t="shared" si="135"/>
        <v>186340</v>
      </c>
      <c r="AW51">
        <f t="shared" si="136"/>
        <v>113110</v>
      </c>
      <c r="AX51">
        <f t="shared" si="137"/>
        <v>240</v>
      </c>
      <c r="AY51">
        <f t="shared" si="138"/>
        <v>0</v>
      </c>
      <c r="AZ51">
        <f t="shared" si="139"/>
        <v>663399</v>
      </c>
      <c r="BA51">
        <f t="shared" si="140"/>
        <v>177030</v>
      </c>
      <c r="BB51">
        <f t="shared" si="141"/>
        <v>113350</v>
      </c>
      <c r="BC51">
        <f t="shared" si="142"/>
        <v>504.112325</v>
      </c>
      <c r="BD51">
        <f t="shared" si="148"/>
        <v>5.6082387823918936</v>
      </c>
      <c r="BE51">
        <f t="shared" si="148"/>
        <v>5.4452900893730627</v>
      </c>
      <c r="BF51">
        <f t="shared" si="148"/>
        <v>7.604473326007426</v>
      </c>
      <c r="BG51">
        <f t="shared" si="148"/>
        <v>10.885153580273711</v>
      </c>
      <c r="BH51">
        <f t="shared" si="148"/>
        <v>9.5990497423119425</v>
      </c>
      <c r="BI51">
        <f t="shared" si="148"/>
        <v>10.724013753412351</v>
      </c>
      <c r="BJ51">
        <f t="shared" si="148"/>
        <v>6.3260571692149066</v>
      </c>
      <c r="BK51">
        <f t="shared" si="148"/>
        <v>3.6177323149416872E-2</v>
      </c>
      <c r="BL51">
        <f t="shared" si="148"/>
        <v>0</v>
      </c>
      <c r="BM51">
        <f>AT51/$AZ51*100</f>
        <v>0</v>
      </c>
      <c r="BN51">
        <f>AZ51/$AZ51*100</f>
        <v>100</v>
      </c>
    </row>
    <row r="52" spans="1:66">
      <c r="A52">
        <v>13</v>
      </c>
      <c r="B52">
        <v>30</v>
      </c>
      <c r="D52">
        <v>1</v>
      </c>
      <c r="E52" t="s">
        <v>25</v>
      </c>
      <c r="F52" t="s">
        <v>26</v>
      </c>
      <c r="G52">
        <v>-0.5</v>
      </c>
      <c r="H52">
        <v>1</v>
      </c>
      <c r="I52">
        <v>1</v>
      </c>
      <c r="J52">
        <v>5.0000000000000001E-4</v>
      </c>
      <c r="K52">
        <v>0</v>
      </c>
      <c r="L52">
        <v>20</v>
      </c>
      <c r="M52" t="s">
        <v>96</v>
      </c>
      <c r="N52">
        <v>8.5769999999999996E-3</v>
      </c>
      <c r="O52">
        <f>N52*100</f>
        <v>0.85769999999999991</v>
      </c>
      <c r="P52">
        <v>21.291</v>
      </c>
      <c r="Q52">
        <v>1.85</v>
      </c>
      <c r="R52">
        <v>29.986999999999998</v>
      </c>
      <c r="S52">
        <v>33.799999999999997</v>
      </c>
      <c r="T52">
        <f t="shared" si="129"/>
        <v>0.71000766999032916</v>
      </c>
      <c r="U52">
        <f t="shared" si="129"/>
        <v>5.4733727810650896E-2</v>
      </c>
      <c r="V52">
        <f t="shared" si="130"/>
        <v>0.28999233000967084</v>
      </c>
      <c r="W52">
        <f t="shared" si="130"/>
        <v>0.94526627218934911</v>
      </c>
      <c r="X52">
        <v>386745</v>
      </c>
      <c r="Y52">
        <v>359506</v>
      </c>
      <c r="Z52">
        <v>334046</v>
      </c>
      <c r="AA52">
        <v>294737</v>
      </c>
      <c r="AB52">
        <v>224361</v>
      </c>
      <c r="AC52">
        <v>168125</v>
      </c>
      <c r="AD52">
        <v>77412</v>
      </c>
      <c r="AE52">
        <v>3458</v>
      </c>
      <c r="AF52">
        <v>0</v>
      </c>
      <c r="AH52">
        <f t="shared" si="131"/>
        <v>27239</v>
      </c>
      <c r="AI52">
        <f t="shared" si="131"/>
        <v>25460</v>
      </c>
      <c r="AJ52">
        <f t="shared" si="131"/>
        <v>39309</v>
      </c>
      <c r="AK52">
        <f t="shared" si="131"/>
        <v>70376</v>
      </c>
      <c r="AL52">
        <f t="shared" si="131"/>
        <v>56236</v>
      </c>
      <c r="AM52">
        <f t="shared" si="131"/>
        <v>90713</v>
      </c>
      <c r="AN52">
        <f t="shared" si="131"/>
        <v>73954</v>
      </c>
      <c r="AO52">
        <f t="shared" si="131"/>
        <v>3458</v>
      </c>
      <c r="AP52">
        <f t="shared" si="131"/>
        <v>0</v>
      </c>
      <c r="AQ52" s="2">
        <f t="shared" si="132"/>
        <v>224361</v>
      </c>
      <c r="AR52" s="2">
        <f t="shared" si="133"/>
        <v>168125</v>
      </c>
      <c r="AS52" s="2"/>
      <c r="AT52">
        <v>0</v>
      </c>
      <c r="AU52">
        <f t="shared" si="134"/>
        <v>52699</v>
      </c>
      <c r="AV52">
        <f t="shared" si="135"/>
        <v>165921</v>
      </c>
      <c r="AW52">
        <f t="shared" si="136"/>
        <v>164667</v>
      </c>
      <c r="AX52">
        <f t="shared" si="137"/>
        <v>3458</v>
      </c>
      <c r="AY52">
        <f t="shared" si="138"/>
        <v>0</v>
      </c>
      <c r="AZ52">
        <f t="shared" si="139"/>
        <v>779231</v>
      </c>
      <c r="BA52">
        <f t="shared" si="140"/>
        <v>224361</v>
      </c>
      <c r="BB52">
        <f t="shared" si="141"/>
        <v>168125</v>
      </c>
      <c r="BC52">
        <f t="shared" si="142"/>
        <v>806.58242499999994</v>
      </c>
      <c r="BD52">
        <f t="shared" si="148"/>
        <v>3.4956258157080504</v>
      </c>
      <c r="BE52">
        <f t="shared" si="148"/>
        <v>3.2673238102693554</v>
      </c>
      <c r="BF52">
        <f t="shared" si="148"/>
        <v>5.0445888318098229</v>
      </c>
      <c r="BG52">
        <f t="shared" si="148"/>
        <v>9.0314682039087248</v>
      </c>
      <c r="BH52">
        <f t="shared" si="148"/>
        <v>7.2168586722037489</v>
      </c>
      <c r="BI52">
        <f t="shared" si="148"/>
        <v>11.641348970972665</v>
      </c>
      <c r="BJ52">
        <f t="shared" si="148"/>
        <v>9.4906388477871122</v>
      </c>
      <c r="BK52">
        <f t="shared" si="148"/>
        <v>0.44377084587240495</v>
      </c>
      <c r="BL52">
        <f t="shared" si="148"/>
        <v>0</v>
      </c>
      <c r="BM52">
        <f>AT52/$AZ52*100</f>
        <v>0</v>
      </c>
      <c r="BN52">
        <f>AZ52/$AZ52*100</f>
        <v>100</v>
      </c>
    </row>
  </sheetData>
  <phoneticPr fontId="1"/>
  <conditionalFormatting sqref="BD33:BM34 BD19:BM20 BD26:BM27 BD3:BM13 BD15:BM17 BD22:BM24 BD29:BM31 BD36:BM37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{3FCAFC34-AA40-468E-BD8E-AD43D13B8563}</x14:id>
        </ext>
      </extLst>
    </cfRule>
  </conditionalFormatting>
  <conditionalFormatting sqref="AZ39:AZ42 AZ44:AZ4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{CBEA14A4-B2C7-443E-8B02-DAC374881324}</x14:id>
        </ext>
      </extLst>
    </cfRule>
  </conditionalFormatting>
  <conditionalFormatting sqref="AT39:AT42 AT44:AT45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{555B20F4-0D42-472D-AA2E-D8FBFCEE1E11}</x14:id>
        </ext>
      </extLst>
    </cfRule>
  </conditionalFormatting>
  <conditionalFormatting sqref="AU3:AY9 AT10:AY13 AT15:AY20 AT22:AY27 AT29:AY34 AU36:AY42 AT36:AT37 AU44:AY45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{C368E7CE-B94F-490B-9E21-F586585483B4}</x14:id>
        </ext>
      </extLst>
    </cfRule>
  </conditionalFormatting>
  <conditionalFormatting sqref="AZ3:BC13 AZ15:BC20 AZ22:BC27 AZ29:BC34 AZ36:BB37 BC36:BC3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{3105697F-52FA-4E11-9893-B1F43341BA57}</x14:id>
        </ext>
      </extLst>
    </cfRule>
  </conditionalFormatting>
  <conditionalFormatting sqref="BC3:BC13 BC15:BC20 BC22:BC27 BC29:BC34 BC36:BC3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{FF860059-4AC6-4589-BF03-AA89A202B2F6}</x14:id>
        </ext>
      </extLst>
    </cfRule>
  </conditionalFormatting>
  <conditionalFormatting sqref="AU3:AY13 AU15:AY20 AU22:AY27 AU29:AY34 AU36:AY42 AU44:AY45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{926D3FA4-88F5-4B1E-82D4-258563799471}</x14:id>
        </ext>
      </extLst>
    </cfRule>
  </conditionalFormatting>
  <conditionalFormatting sqref="BD14:BM1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{542B1F44-EFC6-4081-9085-5D0350D58A49}</x14:id>
        </ext>
      </extLst>
    </cfRule>
  </conditionalFormatting>
  <conditionalFormatting sqref="AU14:AY14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{CA238E35-7C9F-4E8A-8CB6-AE22F983DE97}</x14:id>
        </ext>
      </extLst>
    </cfRule>
  </conditionalFormatting>
  <conditionalFormatting sqref="AZ14:BC1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{FF568004-EA10-4EEE-9E96-DAF82F5859DF}</x14:id>
        </ext>
      </extLst>
    </cfRule>
  </conditionalFormatting>
  <conditionalFormatting sqref="BC1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{127B362A-EFAC-454B-8670-9C43737F8E06}</x14:id>
        </ext>
      </extLst>
    </cfRule>
  </conditionalFormatting>
  <conditionalFormatting sqref="AU14:AY14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{5B57CC95-4E1C-4BD2-97D6-AB4DD7F6FD95}</x14:id>
        </ext>
      </extLst>
    </cfRule>
  </conditionalFormatting>
  <conditionalFormatting sqref="BD21:BM2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{37D9D91A-173C-41A9-AF2B-42A0D9D325E8}</x14:id>
        </ext>
      </extLst>
    </cfRule>
  </conditionalFormatting>
  <conditionalFormatting sqref="AU21:AY2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{41E1F49C-AE82-49DC-8987-D3F912A415D6}</x14:id>
        </ext>
      </extLst>
    </cfRule>
  </conditionalFormatting>
  <conditionalFormatting sqref="AZ21:BC2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{98AE07BF-7407-4F43-9EDF-77C313943FC6}</x14:id>
        </ext>
      </extLst>
    </cfRule>
  </conditionalFormatting>
  <conditionalFormatting sqref="BC2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{6A01752E-CE76-49AF-AC25-F04BBDCA9DA2}</x14:id>
        </ext>
      </extLst>
    </cfRule>
  </conditionalFormatting>
  <conditionalFormatting sqref="AU21:AY2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{63A3B0EE-2EBF-499D-913F-3067D3748AC3}</x14:id>
        </ext>
      </extLst>
    </cfRule>
  </conditionalFormatting>
  <conditionalFormatting sqref="BD28:BM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{B52A3FBC-4F72-4038-A259-1319AD6A1682}</x14:id>
        </ext>
      </extLst>
    </cfRule>
  </conditionalFormatting>
  <conditionalFormatting sqref="AU28:AY2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{FB5DCA12-4C3B-4C01-8BAF-53ECC7107C7B}</x14:id>
        </ext>
      </extLst>
    </cfRule>
  </conditionalFormatting>
  <conditionalFormatting sqref="AZ28:BC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{50C68692-A994-47AA-896F-2469AE422CD9}</x14:id>
        </ext>
      </extLst>
    </cfRule>
  </conditionalFormatting>
  <conditionalFormatting sqref="BC2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{7D616029-F31B-4649-AB09-53FAB7D64C50}</x14:id>
        </ext>
      </extLst>
    </cfRule>
  </conditionalFormatting>
  <conditionalFormatting sqref="AU28:AY28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{A21F995F-16FD-4B8E-B58D-C1649CE38152}</x14:id>
        </ext>
      </extLst>
    </cfRule>
  </conditionalFormatting>
  <conditionalFormatting sqref="BD35:BM3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{AD95257F-9124-4C0D-A0FE-39EF448DDE2F}</x14:id>
        </ext>
      </extLst>
    </cfRule>
  </conditionalFormatting>
  <conditionalFormatting sqref="AU35:AY3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{35C00C71-E2DD-4CB4-9176-8DCB5D5714F2}</x14:id>
        </ext>
      </extLst>
    </cfRule>
  </conditionalFormatting>
  <conditionalFormatting sqref="AZ35:BC3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{9FDC438D-F4DD-4DF6-8230-89462320CD65}</x14:id>
        </ext>
      </extLst>
    </cfRule>
  </conditionalFormatting>
  <conditionalFormatting sqref="BC3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{35411BE6-C803-4DDB-999D-3A129AF3EA7C}</x14:id>
        </ext>
      </extLst>
    </cfRule>
  </conditionalFormatting>
  <conditionalFormatting sqref="AU35:AY3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{92F515C6-06A9-4283-8FE0-A69EEE15FFFF}</x14:id>
        </ext>
      </extLst>
    </cfRule>
  </conditionalFormatting>
  <conditionalFormatting sqref="BD43:BM4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{0B73CAA6-11CC-47F4-802D-C1EEAC056854}</x14:id>
        </ext>
      </extLst>
    </cfRule>
  </conditionalFormatting>
  <conditionalFormatting sqref="AU43:AY4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{A8FDD13D-5CC7-4ED7-A10A-93AF0A2EBD90}</x14:id>
        </ext>
      </extLst>
    </cfRule>
  </conditionalFormatting>
  <conditionalFormatting sqref="AZ43:BC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{71F5B11D-FA01-451C-9D0A-BA0335E85A8C}</x14:id>
        </ext>
      </extLst>
    </cfRule>
  </conditionalFormatting>
  <conditionalFormatting sqref="BC4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{095347B3-BF96-4D7E-979F-081DD69EA774}</x14:id>
        </ext>
      </extLst>
    </cfRule>
  </conditionalFormatting>
  <conditionalFormatting sqref="AU43:AY4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{927CF480-85B6-4E74-B61E-4922AF5B258B}</x14:id>
        </ext>
      </extLst>
    </cfRule>
  </conditionalFormatting>
  <conditionalFormatting sqref="BD48:BM5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{70643117-83EE-4AFD-8BEB-7208FE9D5769}</x14:id>
        </ext>
      </extLst>
    </cfRule>
  </conditionalFormatting>
  <conditionalFormatting sqref="AT47:AY5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{7715C6C8-8625-474E-AC34-D7FF62CB358A}</x14:id>
        </ext>
      </extLst>
    </cfRule>
  </conditionalFormatting>
  <conditionalFormatting sqref="AZ47:BC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{18573CCE-4B7B-4B50-9C16-C5301A5BAE9A}</x14:id>
        </ext>
      </extLst>
    </cfRule>
  </conditionalFormatting>
  <conditionalFormatting sqref="BC47:BC5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{A92EDDF6-E8CB-422A-9FA5-7B6B0B167084}</x14:id>
        </ext>
      </extLst>
    </cfRule>
  </conditionalFormatting>
  <conditionalFormatting sqref="AU47:AY5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{DD0F4141-962A-4EB0-A824-8FDA3CD49F5E}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AFC34-AA40-468E-BD8E-AD43D13B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BD33:BM34 BD19:BM20 BD26:BM27 BD3:BM13 BD15:BM17 BD22:BM24 BD29:BM31 BD36:BM37</xm:sqref>
        </x14:conditionalFormatting>
        <x14:conditionalFormatting xmlns:xm="http://schemas.microsoft.com/office/excel/2006/main">
          <x14:cfRule type="dataBar" id="{CBEA14A4-B2C7-443E-8B02-DAC374881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AZ39:AZ42 AZ44:AZ45</xm:sqref>
        </x14:conditionalFormatting>
        <x14:conditionalFormatting xmlns:xm="http://schemas.microsoft.com/office/excel/2006/main">
          <x14:cfRule type="dataBar" id="{555B20F4-0D42-472D-AA2E-D8FBFCEE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AT39:AT42 AT44:AT45</xm:sqref>
        </x14:conditionalFormatting>
        <x14:conditionalFormatting xmlns:xm="http://schemas.microsoft.com/office/excel/2006/main">
          <x14:cfRule type="dataBar" id="{C368E7CE-B94F-490B-9E21-F5865854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AU3:AY9 AT10:AY13 AT15:AY20 AT22:AY27 AT29:AY34 AU36:AY42 AT36:AT37 AU44:AY45</xm:sqref>
        </x14:conditionalFormatting>
        <x14:conditionalFormatting xmlns:xm="http://schemas.microsoft.com/office/excel/2006/main">
          <x14:cfRule type="dataBar" id="{3105697F-52FA-4E11-9893-B1F43341B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AZ3:BC13 AZ15:BC20 AZ22:BC27 AZ29:BC34 AZ36:BB37 BC36:BC38</xm:sqref>
        </x14:conditionalFormatting>
        <x14:conditionalFormatting xmlns:xm="http://schemas.microsoft.com/office/excel/2006/main">
          <x14:cfRule type="dataBar" id="{FF860059-4AC6-4589-BF03-AA89A202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BC3:BC13 BC15:BC20 BC22:BC27 BC29:BC34 BC36:BC38</xm:sqref>
        </x14:conditionalFormatting>
        <x14:conditionalFormatting xmlns:xm="http://schemas.microsoft.com/office/excel/2006/main">
          <x14:cfRule type="dataBar" id="{926D3FA4-88F5-4B1E-82D4-25856379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AU3:AY13 AU15:AY20 AU22:AY27 AU29:AY34 AU36:AY42 AU44:AY45</xm:sqref>
        </x14:conditionalFormatting>
        <x14:conditionalFormatting xmlns:xm="http://schemas.microsoft.com/office/excel/2006/main">
          <x14:cfRule type="dataBar" id="{542B1F44-EFC6-4081-9085-5D0350D58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BD14:BM14</xm:sqref>
        </x14:conditionalFormatting>
        <x14:conditionalFormatting xmlns:xm="http://schemas.microsoft.com/office/excel/2006/main">
          <x14:cfRule type="dataBar" id="{CA238E35-7C9F-4E8A-8CB6-AE22F983D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AU14:AY14</xm:sqref>
        </x14:conditionalFormatting>
        <x14:conditionalFormatting xmlns:xm="http://schemas.microsoft.com/office/excel/2006/main">
          <x14:cfRule type="dataBar" id="{FF568004-EA10-4EEE-9E96-DAF82F585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AZ14:BC14</xm:sqref>
        </x14:conditionalFormatting>
        <x14:conditionalFormatting xmlns:xm="http://schemas.microsoft.com/office/excel/2006/main">
          <x14:cfRule type="dataBar" id="{127B362A-EFAC-454B-8670-9C43737F8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BC14</xm:sqref>
        </x14:conditionalFormatting>
        <x14:conditionalFormatting xmlns:xm="http://schemas.microsoft.com/office/excel/2006/main">
          <x14:cfRule type="dataBar" id="{5B57CC95-4E1C-4BD2-97D6-AB4DD7F6F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AU14:AY14</xm:sqref>
        </x14:conditionalFormatting>
        <x14:conditionalFormatting xmlns:xm="http://schemas.microsoft.com/office/excel/2006/main">
          <x14:cfRule type="dataBar" id="{37D9D91A-173C-41A9-AF2B-42A0D9D32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BD21:BM21</xm:sqref>
        </x14:conditionalFormatting>
        <x14:conditionalFormatting xmlns:xm="http://schemas.microsoft.com/office/excel/2006/main">
          <x14:cfRule type="dataBar" id="{41E1F49C-AE82-49DC-8987-D3F912A41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AU21:AY21</xm:sqref>
        </x14:conditionalFormatting>
        <x14:conditionalFormatting xmlns:xm="http://schemas.microsoft.com/office/excel/2006/main">
          <x14:cfRule type="dataBar" id="{98AE07BF-7407-4F43-9EDF-77C313943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AZ21:BC21</xm:sqref>
        </x14:conditionalFormatting>
        <x14:conditionalFormatting xmlns:xm="http://schemas.microsoft.com/office/excel/2006/main">
          <x14:cfRule type="dataBar" id="{6A01752E-CE76-49AF-AC25-F04BBDCA9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BC21</xm:sqref>
        </x14:conditionalFormatting>
        <x14:conditionalFormatting xmlns:xm="http://schemas.microsoft.com/office/excel/2006/main">
          <x14:cfRule type="dataBar" id="{63A3B0EE-2EBF-499D-913F-3067D3748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AU21:AY21</xm:sqref>
        </x14:conditionalFormatting>
        <x14:conditionalFormatting xmlns:xm="http://schemas.microsoft.com/office/excel/2006/main">
          <x14:cfRule type="dataBar" id="{B52A3FBC-4F72-4038-A259-1319AD6A1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BD28:BM28</xm:sqref>
        </x14:conditionalFormatting>
        <x14:conditionalFormatting xmlns:xm="http://schemas.microsoft.com/office/excel/2006/main">
          <x14:cfRule type="dataBar" id="{FB5DCA12-4C3B-4C01-8BAF-53ECC7107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AU28:AY28</xm:sqref>
        </x14:conditionalFormatting>
        <x14:conditionalFormatting xmlns:xm="http://schemas.microsoft.com/office/excel/2006/main">
          <x14:cfRule type="dataBar" id="{50C68692-A994-47AA-896F-2469AE422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AZ28:BC28</xm:sqref>
        </x14:conditionalFormatting>
        <x14:conditionalFormatting xmlns:xm="http://schemas.microsoft.com/office/excel/2006/main">
          <x14:cfRule type="dataBar" id="{7D616029-F31B-4649-AB09-53FAB7D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BC28</xm:sqref>
        </x14:conditionalFormatting>
        <x14:conditionalFormatting xmlns:xm="http://schemas.microsoft.com/office/excel/2006/main">
          <x14:cfRule type="dataBar" id="{A21F995F-16FD-4B8E-B58D-C1649CE3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AU28:AY28</xm:sqref>
        </x14:conditionalFormatting>
        <x14:conditionalFormatting xmlns:xm="http://schemas.microsoft.com/office/excel/2006/main">
          <x14:cfRule type="dataBar" id="{AD95257F-9124-4C0D-A0FE-39EF448DD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BD35:BM35</xm:sqref>
        </x14:conditionalFormatting>
        <x14:conditionalFormatting xmlns:xm="http://schemas.microsoft.com/office/excel/2006/main">
          <x14:cfRule type="dataBar" id="{35C00C71-E2DD-4CB4-9176-8DCB5D571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AU35:AY35</xm:sqref>
        </x14:conditionalFormatting>
        <x14:conditionalFormatting xmlns:xm="http://schemas.microsoft.com/office/excel/2006/main">
          <x14:cfRule type="dataBar" id="{9FDC438D-F4DD-4DF6-8230-89462320C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AZ35:BC35</xm:sqref>
        </x14:conditionalFormatting>
        <x14:conditionalFormatting xmlns:xm="http://schemas.microsoft.com/office/excel/2006/main">
          <x14:cfRule type="dataBar" id="{35411BE6-C803-4DDB-999D-3A129AF3E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BC35</xm:sqref>
        </x14:conditionalFormatting>
        <x14:conditionalFormatting xmlns:xm="http://schemas.microsoft.com/office/excel/2006/main">
          <x14:cfRule type="dataBar" id="{92F515C6-06A9-4283-8FE0-A69EEE15F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AU35:AY35</xm:sqref>
        </x14:conditionalFormatting>
        <x14:conditionalFormatting xmlns:xm="http://schemas.microsoft.com/office/excel/2006/main">
          <x14:cfRule type="dataBar" id="{0B73CAA6-11CC-47F4-802D-C1EEAC056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BD43:BM43</xm:sqref>
        </x14:conditionalFormatting>
        <x14:conditionalFormatting xmlns:xm="http://schemas.microsoft.com/office/excel/2006/main">
          <x14:cfRule type="dataBar" id="{A8FDD13D-5CC7-4ED7-A10A-93AF0A2EB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AU43:AY43</xm:sqref>
        </x14:conditionalFormatting>
        <x14:conditionalFormatting xmlns:xm="http://schemas.microsoft.com/office/excel/2006/main">
          <x14:cfRule type="dataBar" id="{71F5B11D-FA01-451C-9D0A-BA0335E85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AZ43:BC43</xm:sqref>
        </x14:conditionalFormatting>
        <x14:conditionalFormatting xmlns:xm="http://schemas.microsoft.com/office/excel/2006/main">
          <x14:cfRule type="dataBar" id="{095347B3-BF96-4D7E-979F-081DD69EA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</xm:sqref>
        </x14:conditionalFormatting>
        <x14:conditionalFormatting xmlns:xm="http://schemas.microsoft.com/office/excel/2006/main">
          <x14:cfRule type="dataBar" id="{927CF480-85B6-4E74-B61E-4922AF5B2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AU43:AY43</xm:sqref>
        </x14:conditionalFormatting>
        <x14:conditionalFormatting xmlns:xm="http://schemas.microsoft.com/office/excel/2006/main">
          <x14:cfRule type="dataBar" id="{70643117-83EE-4AFD-8BEB-7208FE9D5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BD48:BM52</xm:sqref>
        </x14:conditionalFormatting>
        <x14:conditionalFormatting xmlns:xm="http://schemas.microsoft.com/office/excel/2006/main">
          <x14:cfRule type="dataBar" id="{7715C6C8-8625-474E-AC34-D7FF62CB3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AT47:AY52</xm:sqref>
        </x14:conditionalFormatting>
        <x14:conditionalFormatting xmlns:xm="http://schemas.microsoft.com/office/excel/2006/main">
          <x14:cfRule type="dataBar" id="{18573CCE-4B7B-4B50-9C16-C5301A5BA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AZ47:BC52</xm:sqref>
        </x14:conditionalFormatting>
        <x14:conditionalFormatting xmlns:xm="http://schemas.microsoft.com/office/excel/2006/main">
          <x14:cfRule type="dataBar" id="{A92EDDF6-E8CB-422A-9FA5-7B6B0B167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BC47:BC52</xm:sqref>
        </x14:conditionalFormatting>
        <x14:conditionalFormatting xmlns:xm="http://schemas.microsoft.com/office/excel/2006/main">
          <x14:cfRule type="dataBar" id="{DD0F4141-962A-4EB0-A824-8FDA3CD49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AU47:AY52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Datas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2018-12-12T09:25:18Z</dcterms:created>
  <dcterms:modified xsi:type="dcterms:W3CDTF">2019-02-25T06:12:44Z</dcterms:modified>
</cp:coreProperties>
</file>