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135" windowWidth="19395" windowHeight="7605"/>
  </bookViews>
  <sheets>
    <sheet name="试加重示意图" sheetId="7" r:id="rId1"/>
  </sheets>
  <calcPr calcId="144525"/>
</workbook>
</file>

<file path=xl/calcChain.xml><?xml version="1.0" encoding="utf-8"?>
<calcChain xmlns="http://schemas.openxmlformats.org/spreadsheetml/2006/main">
  <c r="M10023" i="7" l="1"/>
  <c r="M10021" i="7"/>
  <c r="M10019" i="7"/>
  <c r="M10017" i="7"/>
  <c r="B22" i="7" l="1"/>
  <c r="B23" i="7" s="1"/>
  <c r="B24" i="7" s="1"/>
  <c r="M10014" i="7"/>
  <c r="M10001" i="7"/>
  <c r="E10006" i="7" s="1"/>
  <c r="L10022" i="7"/>
  <c r="L10021" i="7"/>
  <c r="L10020" i="7"/>
  <c r="L10017" i="7"/>
  <c r="L10016" i="7"/>
  <c r="L10015" i="7"/>
  <c r="M10012" i="7"/>
  <c r="K10207" i="7" s="1"/>
  <c r="J10208" i="7" s="1"/>
  <c r="L10024" i="7" s="1"/>
  <c r="M10011" i="7"/>
  <c r="L10011" i="7"/>
  <c r="M10004" i="7"/>
  <c r="M10008" i="7"/>
  <c r="H10207" i="7" s="1"/>
  <c r="M10007" i="7"/>
  <c r="L10007" i="7"/>
  <c r="M10003" i="7"/>
  <c r="M10002" i="7"/>
  <c r="I10002" i="7" s="1"/>
  <c r="I10004" i="7" s="1"/>
  <c r="E10113" i="7"/>
  <c r="D10113" i="7"/>
  <c r="E10107" i="7"/>
  <c r="D10107" i="7"/>
  <c r="J10004" i="7" l="1"/>
  <c r="K10004" i="7"/>
  <c r="E10005" i="7"/>
  <c r="E10108" i="7"/>
  <c r="E10110" i="7" s="1"/>
  <c r="E10111" i="7" s="1"/>
  <c r="F10002" i="7"/>
  <c r="F10004" i="7" s="1"/>
  <c r="J10207" i="7"/>
  <c r="D10114" i="7"/>
  <c r="D10116" i="7" s="1"/>
  <c r="D10117" i="7" s="1"/>
  <c r="G10207" i="7"/>
  <c r="E10114" i="7"/>
  <c r="E10116" i="7" s="1"/>
  <c r="E10117" i="7" s="1"/>
  <c r="E10112" i="7"/>
  <c r="D10118" i="7"/>
  <c r="D10112" i="7"/>
  <c r="E10118" i="7"/>
  <c r="D10108" i="7"/>
  <c r="D10110" i="7" s="1"/>
  <c r="D10109" i="7" s="1"/>
  <c r="J10002" i="7"/>
  <c r="I10207" i="7" s="1"/>
  <c r="I10209" i="7" s="1"/>
  <c r="E10090" i="7"/>
  <c r="E10091" i="7" s="1"/>
  <c r="D10090" i="7"/>
  <c r="D10091" i="7" s="1"/>
  <c r="E10099" i="7"/>
  <c r="D10099" i="7"/>
  <c r="E10093" i="7"/>
  <c r="D10093" i="7"/>
  <c r="E10065" i="7"/>
  <c r="E10074" i="7" s="1"/>
  <c r="E10083" i="7" s="1"/>
  <c r="E10063" i="7"/>
  <c r="E10072" i="7" s="1"/>
  <c r="E10081" i="7" s="1"/>
  <c r="E10073" i="7"/>
  <c r="D10075" i="7" s="1"/>
  <c r="D10078" i="7" s="1"/>
  <c r="E10066" i="7"/>
  <c r="E10069" i="7" s="1"/>
  <c r="D10066" i="7"/>
  <c r="D10069" i="7" s="1"/>
  <c r="E10061" i="7"/>
  <c r="D10061" i="7"/>
  <c r="C10001" i="7"/>
  <c r="B10001" i="7"/>
  <c r="A10002" i="7"/>
  <c r="G10004" i="7" l="1"/>
  <c r="H10004" i="7"/>
  <c r="J10209" i="7"/>
  <c r="K10209" i="7"/>
  <c r="D10115" i="7"/>
  <c r="E10109" i="7"/>
  <c r="D10111" i="7"/>
  <c r="E10115" i="7"/>
  <c r="I10210" i="7"/>
  <c r="K10002" i="7"/>
  <c r="B17" i="7" s="1"/>
  <c r="D10098" i="7"/>
  <c r="G10002" i="7"/>
  <c r="E10098" i="7"/>
  <c r="E10104" i="7"/>
  <c r="D10104" i="7"/>
  <c r="D10100" i="7"/>
  <c r="D10102" i="7" s="1"/>
  <c r="D10101" i="7" s="1"/>
  <c r="E10100" i="7"/>
  <c r="E10102" i="7" s="1"/>
  <c r="E10101" i="7" s="1"/>
  <c r="E10075" i="7"/>
  <c r="E10078" i="7" s="1"/>
  <c r="E10079" i="7" s="1"/>
  <c r="D10094" i="7"/>
  <c r="D10096" i="7" s="1"/>
  <c r="D10097" i="7" s="1"/>
  <c r="E10094" i="7"/>
  <c r="E10096" i="7" s="1"/>
  <c r="D10067" i="7"/>
  <c r="E10067" i="7"/>
  <c r="E10076" i="7"/>
  <c r="E10082" i="7"/>
  <c r="D10085" i="7" s="1"/>
  <c r="A10003" i="7"/>
  <c r="D10012" i="7" s="1"/>
  <c r="B10002" i="7"/>
  <c r="C10002" i="7"/>
  <c r="D10076" i="7"/>
  <c r="D10079" i="7"/>
  <c r="D10077" i="7"/>
  <c r="D10070" i="7"/>
  <c r="D10068" i="7"/>
  <c r="E10070" i="7"/>
  <c r="E10068" i="7"/>
  <c r="E10011" i="7"/>
  <c r="E10010" i="7"/>
  <c r="D10011" i="7"/>
  <c r="D10010" i="7"/>
  <c r="J10210" i="7" l="1"/>
  <c r="K10210" i="7"/>
  <c r="J10003" i="7"/>
  <c r="L10023" i="7" s="1"/>
  <c r="I10211" i="7"/>
  <c r="I10005" i="7"/>
  <c r="H10002" i="7"/>
  <c r="F10207" i="7"/>
  <c r="A10004" i="7"/>
  <c r="D10013" i="7" s="1"/>
  <c r="D10103" i="7"/>
  <c r="E10103" i="7"/>
  <c r="E10077" i="7"/>
  <c r="D10095" i="7"/>
  <c r="E10097" i="7"/>
  <c r="E10095" i="7"/>
  <c r="E10012" i="7"/>
  <c r="E10085" i="7"/>
  <c r="E10084" i="7"/>
  <c r="E10087" i="7" s="1"/>
  <c r="D10084" i="7"/>
  <c r="D10087" i="7" s="1"/>
  <c r="C10003" i="7"/>
  <c r="B10003" i="7"/>
  <c r="J10211" i="7" l="1"/>
  <c r="K10211" i="7"/>
  <c r="K10005" i="7"/>
  <c r="J10005" i="7"/>
  <c r="F10005" i="7"/>
  <c r="B16" i="7"/>
  <c r="I10212" i="7"/>
  <c r="I10006" i="7"/>
  <c r="F10209" i="7"/>
  <c r="G10003" i="7"/>
  <c r="L10018" i="7" s="1"/>
  <c r="E10013" i="7"/>
  <c r="A10005" i="7"/>
  <c r="D10014" i="7" s="1"/>
  <c r="C10004" i="7"/>
  <c r="B10004" i="7"/>
  <c r="D10088" i="7"/>
  <c r="D10086" i="7"/>
  <c r="E10088" i="7"/>
  <c r="E10086" i="7"/>
  <c r="K10006" i="7" l="1"/>
  <c r="J10006" i="7"/>
  <c r="J10212" i="7"/>
  <c r="K10212" i="7"/>
  <c r="H10209" i="7"/>
  <c r="G10209" i="7"/>
  <c r="F10006" i="7"/>
  <c r="G10005" i="7"/>
  <c r="H10005" i="7"/>
  <c r="E10014" i="7"/>
  <c r="B10005" i="7"/>
  <c r="I10213" i="7"/>
  <c r="A10006" i="7"/>
  <c r="E10015" i="7" s="1"/>
  <c r="C10005" i="7"/>
  <c r="I10007" i="7"/>
  <c r="F10210" i="7"/>
  <c r="H10210" i="7" l="1"/>
  <c r="G10210" i="7"/>
  <c r="J10007" i="7"/>
  <c r="K10007" i="7"/>
  <c r="F10007" i="7"/>
  <c r="G10006" i="7"/>
  <c r="H10006" i="7"/>
  <c r="J10213" i="7"/>
  <c r="K10213" i="7"/>
  <c r="A10007" i="7"/>
  <c r="D10016" i="7" s="1"/>
  <c r="D10015" i="7"/>
  <c r="C10006" i="7"/>
  <c r="B10006" i="7"/>
  <c r="I10214" i="7"/>
  <c r="I10008" i="7"/>
  <c r="F10211" i="7"/>
  <c r="K10008" i="7" l="1"/>
  <c r="J10008" i="7"/>
  <c r="H10211" i="7"/>
  <c r="G10211" i="7"/>
  <c r="J10214" i="7"/>
  <c r="K10214" i="7"/>
  <c r="F10008" i="7"/>
  <c r="G10007" i="7"/>
  <c r="H10007" i="7"/>
  <c r="B10007" i="7"/>
  <c r="A10008" i="7"/>
  <c r="E10017" i="7" s="1"/>
  <c r="C10007" i="7"/>
  <c r="E10016" i="7"/>
  <c r="I10215" i="7"/>
  <c r="I10009" i="7"/>
  <c r="F10212" i="7"/>
  <c r="G10212" i="7" l="1"/>
  <c r="H10212" i="7"/>
  <c r="J10215" i="7"/>
  <c r="K10215" i="7"/>
  <c r="I10010" i="7"/>
  <c r="J10009" i="7"/>
  <c r="K10009" i="7"/>
  <c r="F10009" i="7"/>
  <c r="G10008" i="7"/>
  <c r="H10008" i="7"/>
  <c r="C10008" i="7"/>
  <c r="A10009" i="7"/>
  <c r="E10018" i="7" s="1"/>
  <c r="B10008" i="7"/>
  <c r="D10017" i="7"/>
  <c r="I10216" i="7"/>
  <c r="I10011" i="7"/>
  <c r="F10213" i="7"/>
  <c r="D10018" i="7" l="1"/>
  <c r="B10009" i="7"/>
  <c r="K10011" i="7"/>
  <c r="J10011" i="7"/>
  <c r="G10009" i="7"/>
  <c r="H10009" i="7"/>
  <c r="F10010" i="7"/>
  <c r="J10216" i="7"/>
  <c r="K10216" i="7"/>
  <c r="H10213" i="7"/>
  <c r="G10213" i="7"/>
  <c r="K10010" i="7"/>
  <c r="J10010" i="7"/>
  <c r="A10010" i="7"/>
  <c r="D10019" i="7" s="1"/>
  <c r="C10009" i="7"/>
  <c r="I10217" i="7"/>
  <c r="I10012" i="7"/>
  <c r="F10214" i="7"/>
  <c r="H10214" i="7" l="1"/>
  <c r="G10214" i="7"/>
  <c r="K10012" i="7"/>
  <c r="J10012" i="7"/>
  <c r="J10217" i="7"/>
  <c r="K10217" i="7"/>
  <c r="H10010" i="7"/>
  <c r="G10010" i="7"/>
  <c r="F10011" i="7"/>
  <c r="E10019" i="7"/>
  <c r="C10010" i="7"/>
  <c r="A10011" i="7"/>
  <c r="B10011" i="7" s="1"/>
  <c r="B10010" i="7"/>
  <c r="I10218" i="7"/>
  <c r="I10013" i="7"/>
  <c r="F10215" i="7"/>
  <c r="A10012" i="7" l="1"/>
  <c r="K10013" i="7"/>
  <c r="J10013" i="7"/>
  <c r="J10218" i="7"/>
  <c r="K10218" i="7"/>
  <c r="H10215" i="7"/>
  <c r="G10215" i="7"/>
  <c r="G10011" i="7"/>
  <c r="H10011" i="7"/>
  <c r="F10012" i="7"/>
  <c r="E10020" i="7"/>
  <c r="C10011" i="7"/>
  <c r="D10020" i="7"/>
  <c r="I10219" i="7"/>
  <c r="I10014" i="7"/>
  <c r="F10216" i="7"/>
  <c r="B10012" i="7"/>
  <c r="C10012" i="7"/>
  <c r="E10021" i="7"/>
  <c r="D10021" i="7"/>
  <c r="A10013" i="7"/>
  <c r="H10216" i="7" l="1"/>
  <c r="G10216" i="7"/>
  <c r="J10014" i="7"/>
  <c r="K10014" i="7"/>
  <c r="J10219" i="7"/>
  <c r="K10219" i="7"/>
  <c r="G10012" i="7"/>
  <c r="H10012" i="7"/>
  <c r="F10013" i="7"/>
  <c r="I10220" i="7"/>
  <c r="I10015" i="7"/>
  <c r="F10217" i="7"/>
  <c r="C10013" i="7"/>
  <c r="B10013" i="7"/>
  <c r="E10022" i="7"/>
  <c r="D10022" i="7"/>
  <c r="A10014" i="7"/>
  <c r="K10015" i="7" l="1"/>
  <c r="J10015" i="7"/>
  <c r="J10220" i="7"/>
  <c r="K10220" i="7"/>
  <c r="H10217" i="7"/>
  <c r="G10217" i="7"/>
  <c r="G10013" i="7"/>
  <c r="H10013" i="7"/>
  <c r="F10014" i="7"/>
  <c r="I10221" i="7"/>
  <c r="I10016" i="7"/>
  <c r="F10218" i="7"/>
  <c r="B10014" i="7"/>
  <c r="C10014" i="7"/>
  <c r="E10023" i="7"/>
  <c r="D10023" i="7"/>
  <c r="A10015" i="7"/>
  <c r="K10221" i="7" l="1"/>
  <c r="J10221" i="7"/>
  <c r="G10218" i="7"/>
  <c r="H10218" i="7"/>
  <c r="J10016" i="7"/>
  <c r="K10016" i="7"/>
  <c r="H10014" i="7"/>
  <c r="G10014" i="7"/>
  <c r="F10015" i="7"/>
  <c r="I10222" i="7"/>
  <c r="I10017" i="7"/>
  <c r="F10219" i="7"/>
  <c r="G10208" i="7"/>
  <c r="L10019" i="7" s="1"/>
  <c r="C10015" i="7"/>
  <c r="B10015" i="7"/>
  <c r="E10024" i="7"/>
  <c r="D10024" i="7"/>
  <c r="A10016" i="7"/>
  <c r="J10017" i="7" l="1"/>
  <c r="K10017" i="7"/>
  <c r="J10222" i="7"/>
  <c r="K10222" i="7"/>
  <c r="H10219" i="7"/>
  <c r="G10219" i="7"/>
  <c r="G10015" i="7"/>
  <c r="H10015" i="7"/>
  <c r="F10016" i="7"/>
  <c r="I10223" i="7"/>
  <c r="I10018" i="7"/>
  <c r="F10220" i="7"/>
  <c r="B10016" i="7"/>
  <c r="C10016" i="7"/>
  <c r="E10025" i="7"/>
  <c r="D10025" i="7"/>
  <c r="A10017" i="7"/>
  <c r="G10220" i="7" l="1"/>
  <c r="H10220" i="7"/>
  <c r="J10223" i="7"/>
  <c r="K10223" i="7"/>
  <c r="J10018" i="7"/>
  <c r="K10018" i="7"/>
  <c r="G10016" i="7"/>
  <c r="H10016" i="7"/>
  <c r="F10017" i="7"/>
  <c r="I10224" i="7"/>
  <c r="I10019" i="7"/>
  <c r="F10221" i="7"/>
  <c r="C10017" i="7"/>
  <c r="B10017" i="7"/>
  <c r="D10026" i="7"/>
  <c r="E10026" i="7"/>
  <c r="A10018" i="7"/>
  <c r="H10221" i="7" l="1"/>
  <c r="G10221" i="7"/>
  <c r="K10019" i="7"/>
  <c r="J10019" i="7"/>
  <c r="J10224" i="7"/>
  <c r="K10224" i="7"/>
  <c r="G10017" i="7"/>
  <c r="H10017" i="7"/>
  <c r="F10018" i="7"/>
  <c r="I10225" i="7"/>
  <c r="I10020" i="7"/>
  <c r="F10222" i="7"/>
  <c r="B10018" i="7"/>
  <c r="C10018" i="7"/>
  <c r="D10027" i="7"/>
  <c r="E10027" i="7"/>
  <c r="A10019" i="7"/>
  <c r="J10225" i="7" l="1"/>
  <c r="K10225" i="7"/>
  <c r="H10222" i="7"/>
  <c r="G10222" i="7"/>
  <c r="J10020" i="7"/>
  <c r="K10020" i="7"/>
  <c r="H10018" i="7"/>
  <c r="G10018" i="7"/>
  <c r="F10019" i="7"/>
  <c r="I10226" i="7"/>
  <c r="I10021" i="7"/>
  <c r="F10223" i="7"/>
  <c r="C10019" i="7"/>
  <c r="B10019" i="7"/>
  <c r="E10028" i="7"/>
  <c r="D10028" i="7"/>
  <c r="A10020" i="7"/>
  <c r="H10223" i="7" l="1"/>
  <c r="G10223" i="7"/>
  <c r="J10021" i="7"/>
  <c r="K10021" i="7"/>
  <c r="J10226" i="7"/>
  <c r="K10226" i="7"/>
  <c r="G10019" i="7"/>
  <c r="H10019" i="7"/>
  <c r="F10020" i="7"/>
  <c r="I10227" i="7"/>
  <c r="I10022" i="7"/>
  <c r="F10224" i="7"/>
  <c r="B10020" i="7"/>
  <c r="C10020" i="7"/>
  <c r="E10029" i="7"/>
  <c r="D10029" i="7"/>
  <c r="A10021" i="7"/>
  <c r="H10224" i="7" l="1"/>
  <c r="G10224" i="7"/>
  <c r="J10022" i="7"/>
  <c r="K10022" i="7"/>
  <c r="J10227" i="7"/>
  <c r="K10227" i="7"/>
  <c r="G10020" i="7"/>
  <c r="H10020" i="7"/>
  <c r="F10021" i="7"/>
  <c r="I10228" i="7"/>
  <c r="I10023" i="7"/>
  <c r="F10225" i="7"/>
  <c r="C10021" i="7"/>
  <c r="B10021" i="7"/>
  <c r="E10030" i="7"/>
  <c r="D10030" i="7"/>
  <c r="A10022" i="7"/>
  <c r="J10023" i="7" l="1"/>
  <c r="K10023" i="7"/>
  <c r="J10228" i="7"/>
  <c r="K10228" i="7"/>
  <c r="H10225" i="7"/>
  <c r="G10225" i="7"/>
  <c r="G10021" i="7"/>
  <c r="H10021" i="7"/>
  <c r="F10022" i="7"/>
  <c r="I10229" i="7"/>
  <c r="I10024" i="7"/>
  <c r="F10226" i="7"/>
  <c r="B10022" i="7"/>
  <c r="C10022" i="7"/>
  <c r="D10031" i="7"/>
  <c r="E10031" i="7"/>
  <c r="A10023" i="7"/>
  <c r="J10024" i="7" l="1"/>
  <c r="K10024" i="7"/>
  <c r="G10226" i="7"/>
  <c r="H10226" i="7"/>
  <c r="J10229" i="7"/>
  <c r="K10229" i="7"/>
  <c r="G10022" i="7"/>
  <c r="H10022" i="7"/>
  <c r="F10023" i="7"/>
  <c r="I10230" i="7"/>
  <c r="I10025" i="7"/>
  <c r="F10227" i="7"/>
  <c r="C10023" i="7"/>
  <c r="B10023" i="7"/>
  <c r="D10032" i="7"/>
  <c r="E10032" i="7"/>
  <c r="A10024" i="7"/>
  <c r="J10025" i="7" l="1"/>
  <c r="K10025" i="7"/>
  <c r="J10230" i="7"/>
  <c r="K10230" i="7"/>
  <c r="H10227" i="7"/>
  <c r="G10227" i="7"/>
  <c r="G10023" i="7"/>
  <c r="H10023" i="7"/>
  <c r="F10024" i="7"/>
  <c r="I10231" i="7"/>
  <c r="I10026" i="7"/>
  <c r="F10228" i="7"/>
  <c r="B10024" i="7"/>
  <c r="C10024" i="7"/>
  <c r="E10033" i="7"/>
  <c r="D10033" i="7"/>
  <c r="A10025" i="7"/>
  <c r="J10026" i="7" l="1"/>
  <c r="K10026" i="7"/>
  <c r="J10231" i="7"/>
  <c r="K10231" i="7"/>
  <c r="G10228" i="7"/>
  <c r="H10228" i="7"/>
  <c r="G10024" i="7"/>
  <c r="H10024" i="7"/>
  <c r="F10025" i="7"/>
  <c r="I10232" i="7"/>
  <c r="I10027" i="7"/>
  <c r="F10229" i="7"/>
  <c r="C10025" i="7"/>
  <c r="B10025" i="7"/>
  <c r="D10034" i="7"/>
  <c r="E10034" i="7"/>
  <c r="A10026" i="7"/>
  <c r="H10229" i="7" l="1"/>
  <c r="G10229" i="7"/>
  <c r="K10027" i="7"/>
  <c r="J10027" i="7"/>
  <c r="J10232" i="7"/>
  <c r="K10232" i="7"/>
  <c r="G10025" i="7"/>
  <c r="H10025" i="7"/>
  <c r="F10026" i="7"/>
  <c r="I10233" i="7"/>
  <c r="I10028" i="7"/>
  <c r="F10230" i="7"/>
  <c r="B10026" i="7"/>
  <c r="C10026" i="7"/>
  <c r="D10035" i="7"/>
  <c r="E10035" i="7"/>
  <c r="A10027" i="7"/>
  <c r="H10230" i="7" l="1"/>
  <c r="G10230" i="7"/>
  <c r="J10233" i="7"/>
  <c r="K10233" i="7"/>
  <c r="J10028" i="7"/>
  <c r="K10028" i="7"/>
  <c r="H10026" i="7"/>
  <c r="G10026" i="7"/>
  <c r="F10027" i="7"/>
  <c r="I10234" i="7"/>
  <c r="I10029" i="7"/>
  <c r="F10231" i="7"/>
  <c r="C10027" i="7"/>
  <c r="B10027" i="7"/>
  <c r="E10036" i="7"/>
  <c r="D10036" i="7"/>
  <c r="A10028" i="7"/>
  <c r="H10231" i="7" l="1"/>
  <c r="G10231" i="7"/>
  <c r="K10029" i="7"/>
  <c r="J10029" i="7"/>
  <c r="J10234" i="7"/>
  <c r="K10234" i="7"/>
  <c r="G10027" i="7"/>
  <c r="H10027" i="7"/>
  <c r="F10028" i="7"/>
  <c r="I10235" i="7"/>
  <c r="I10030" i="7"/>
  <c r="F10232" i="7"/>
  <c r="B10028" i="7"/>
  <c r="C10028" i="7"/>
  <c r="D10037" i="7"/>
  <c r="E10037" i="7"/>
  <c r="A10029" i="7"/>
  <c r="J10030" i="7" l="1"/>
  <c r="K10030" i="7"/>
  <c r="J10235" i="7"/>
  <c r="K10235" i="7"/>
  <c r="G10232" i="7"/>
  <c r="H10232" i="7"/>
  <c r="H10028" i="7"/>
  <c r="G10028" i="7"/>
  <c r="F10029" i="7"/>
  <c r="I10236" i="7"/>
  <c r="I10031" i="7"/>
  <c r="F10233" i="7"/>
  <c r="C10029" i="7"/>
  <c r="B10029" i="7"/>
  <c r="E10038" i="7"/>
  <c r="D10038" i="7"/>
  <c r="A10030" i="7"/>
  <c r="J10031" i="7" l="1"/>
  <c r="K10031" i="7"/>
  <c r="H10233" i="7"/>
  <c r="G10233" i="7"/>
  <c r="J10236" i="7"/>
  <c r="K10236" i="7"/>
  <c r="G10029" i="7"/>
  <c r="H10029" i="7"/>
  <c r="F10030" i="7"/>
  <c r="I10237" i="7"/>
  <c r="I10032" i="7"/>
  <c r="F10234" i="7"/>
  <c r="B10030" i="7"/>
  <c r="C10030" i="7"/>
  <c r="E10039" i="7"/>
  <c r="D10039" i="7"/>
  <c r="A10031" i="7"/>
  <c r="J10237" i="7" l="1"/>
  <c r="K10237" i="7"/>
  <c r="G10234" i="7"/>
  <c r="H10234" i="7"/>
  <c r="J10032" i="7"/>
  <c r="K10032" i="7"/>
  <c r="G10030" i="7"/>
  <c r="H10030" i="7"/>
  <c r="F10031" i="7"/>
  <c r="I10238" i="7"/>
  <c r="I10033" i="7"/>
  <c r="F10235" i="7"/>
  <c r="C10031" i="7"/>
  <c r="B10031" i="7"/>
  <c r="E10040" i="7"/>
  <c r="D10040" i="7"/>
  <c r="A10032" i="7"/>
  <c r="A10033" i="7" s="1"/>
  <c r="J10033" i="7" l="1"/>
  <c r="K10033" i="7"/>
  <c r="J10238" i="7"/>
  <c r="K10238" i="7"/>
  <c r="H10235" i="7"/>
  <c r="G10235" i="7"/>
  <c r="G10031" i="7"/>
  <c r="H10031" i="7"/>
  <c r="F10032" i="7"/>
  <c r="I10239" i="7"/>
  <c r="I10034" i="7"/>
  <c r="F10236" i="7"/>
  <c r="C10033" i="7"/>
  <c r="B10033" i="7"/>
  <c r="D10042" i="7"/>
  <c r="E10042" i="7"/>
  <c r="B10032" i="7"/>
  <c r="C10032" i="7"/>
  <c r="E10041" i="7"/>
  <c r="D10041" i="7"/>
  <c r="A10034" i="7"/>
  <c r="J10034" i="7" l="1"/>
  <c r="K10034" i="7"/>
  <c r="G10236" i="7"/>
  <c r="H10236" i="7"/>
  <c r="J10239" i="7"/>
  <c r="K10239" i="7"/>
  <c r="G10032" i="7"/>
  <c r="H10032" i="7"/>
  <c r="F10033" i="7"/>
  <c r="I10240" i="7"/>
  <c r="I10035" i="7"/>
  <c r="F10237" i="7"/>
  <c r="B10034" i="7"/>
  <c r="C10034" i="7"/>
  <c r="E10043" i="7"/>
  <c r="D10043" i="7"/>
  <c r="A10035" i="7"/>
  <c r="H10237" i="7" l="1"/>
  <c r="G10237" i="7"/>
  <c r="K10035" i="7"/>
  <c r="J10035" i="7"/>
  <c r="J10240" i="7"/>
  <c r="K10240" i="7"/>
  <c r="G10033" i="7"/>
  <c r="H10033" i="7"/>
  <c r="F10034" i="7"/>
  <c r="I10241" i="7"/>
  <c r="I10036" i="7"/>
  <c r="F10238" i="7"/>
  <c r="C10035" i="7"/>
  <c r="B10035" i="7"/>
  <c r="E10044" i="7"/>
  <c r="D10044" i="7"/>
  <c r="A10036" i="7"/>
  <c r="J10036" i="7" l="1"/>
  <c r="K10036" i="7"/>
  <c r="J10241" i="7"/>
  <c r="K10241" i="7"/>
  <c r="H10238" i="7"/>
  <c r="G10238" i="7"/>
  <c r="H10034" i="7"/>
  <c r="G10034" i="7"/>
  <c r="F10035" i="7"/>
  <c r="I10242" i="7"/>
  <c r="I10037" i="7"/>
  <c r="F10239" i="7"/>
  <c r="B10036" i="7"/>
  <c r="C10036" i="7"/>
  <c r="D10045" i="7"/>
  <c r="E10045" i="7"/>
  <c r="A10037" i="7"/>
  <c r="J10037" i="7" l="1"/>
  <c r="K10037" i="7"/>
  <c r="J10242" i="7"/>
  <c r="K10242" i="7"/>
  <c r="H10239" i="7"/>
  <c r="G10239" i="7"/>
  <c r="G10035" i="7"/>
  <c r="H10035" i="7"/>
  <c r="F10036" i="7"/>
  <c r="I10243" i="7"/>
  <c r="I10038" i="7"/>
  <c r="F10240" i="7"/>
  <c r="C10037" i="7"/>
  <c r="B10037" i="7"/>
  <c r="E10046" i="7"/>
  <c r="D10046" i="7"/>
  <c r="A10038" i="7"/>
  <c r="J10038" i="7" l="1"/>
  <c r="K10038" i="7"/>
  <c r="J10243" i="7"/>
  <c r="K10243" i="7"/>
  <c r="G10240" i="7"/>
  <c r="H10240" i="7"/>
  <c r="G10036" i="7"/>
  <c r="H10036" i="7"/>
  <c r="F10037" i="7"/>
  <c r="I10244" i="7"/>
  <c r="I10039" i="7"/>
  <c r="F10241" i="7"/>
  <c r="B10038" i="7"/>
  <c r="C10038" i="7"/>
  <c r="E10047" i="7"/>
  <c r="D10047" i="7"/>
  <c r="A10039" i="7"/>
  <c r="J10039" i="7" l="1"/>
  <c r="K10039" i="7"/>
  <c r="J10244" i="7"/>
  <c r="K10244" i="7"/>
  <c r="H10241" i="7"/>
  <c r="G10241" i="7"/>
  <c r="G10037" i="7"/>
  <c r="H10037" i="7"/>
  <c r="F10038" i="7"/>
  <c r="I10245" i="7"/>
  <c r="I10040" i="7"/>
  <c r="F10242" i="7"/>
  <c r="C10039" i="7"/>
  <c r="B10039" i="7"/>
  <c r="E10048" i="7"/>
  <c r="D10048" i="7"/>
  <c r="A10040" i="7"/>
  <c r="J10040" i="7" l="1"/>
  <c r="K10040" i="7"/>
  <c r="J10245" i="7"/>
  <c r="K10245" i="7"/>
  <c r="H10242" i="7"/>
  <c r="G10242" i="7"/>
  <c r="G10038" i="7"/>
  <c r="H10038" i="7"/>
  <c r="F10039" i="7"/>
  <c r="I10246" i="7"/>
  <c r="I10041" i="7"/>
  <c r="F10243" i="7"/>
  <c r="B10040" i="7"/>
  <c r="C10040" i="7"/>
  <c r="E10049" i="7"/>
  <c r="D10049" i="7"/>
  <c r="A10041" i="7"/>
  <c r="J10041" i="7" l="1"/>
  <c r="K10041" i="7"/>
  <c r="J10246" i="7"/>
  <c r="K10246" i="7"/>
  <c r="H10243" i="7"/>
  <c r="G10243" i="7"/>
  <c r="G10039" i="7"/>
  <c r="H10039" i="7"/>
  <c r="F10040" i="7"/>
  <c r="I10247" i="7"/>
  <c r="I10042" i="7"/>
  <c r="F10244" i="7"/>
  <c r="C10041" i="7"/>
  <c r="B10041" i="7"/>
  <c r="D10050" i="7"/>
  <c r="E10050" i="7"/>
  <c r="A10042" i="7"/>
  <c r="J10042" i="7" l="1"/>
  <c r="K10042" i="7"/>
  <c r="J10247" i="7"/>
  <c r="K10247" i="7"/>
  <c r="G10244" i="7"/>
  <c r="H10244" i="7"/>
  <c r="G10040" i="7"/>
  <c r="H10040" i="7"/>
  <c r="F10041" i="7"/>
  <c r="I10248" i="7"/>
  <c r="I10043" i="7"/>
  <c r="F10245" i="7"/>
  <c r="B10042" i="7"/>
  <c r="C10042" i="7"/>
  <c r="D10051" i="7"/>
  <c r="E10051" i="7"/>
  <c r="A10043" i="7"/>
  <c r="H10245" i="7" l="1"/>
  <c r="G10245" i="7"/>
  <c r="J10043" i="7"/>
  <c r="K10043" i="7"/>
  <c r="J10248" i="7"/>
  <c r="K10248" i="7"/>
  <c r="G10041" i="7"/>
  <c r="H10041" i="7"/>
  <c r="F10042" i="7"/>
  <c r="I10249" i="7"/>
  <c r="I10044" i="7"/>
  <c r="F10246" i="7"/>
  <c r="C10043" i="7"/>
  <c r="B10043" i="7"/>
  <c r="E10052" i="7"/>
  <c r="D10052" i="7"/>
  <c r="A10044" i="7"/>
  <c r="J10044" i="7" l="1"/>
  <c r="K10044" i="7"/>
  <c r="J10249" i="7"/>
  <c r="K10249" i="7"/>
  <c r="H10246" i="7"/>
  <c r="G10246" i="7"/>
  <c r="H10042" i="7"/>
  <c r="G10042" i="7"/>
  <c r="F10043" i="7"/>
  <c r="I10250" i="7"/>
  <c r="I10045" i="7"/>
  <c r="F10247" i="7"/>
  <c r="B10044" i="7"/>
  <c r="C10044" i="7"/>
  <c r="D10053" i="7"/>
  <c r="E10053" i="7"/>
  <c r="A10045" i="7"/>
  <c r="J10045" i="7" l="1"/>
  <c r="K10045" i="7"/>
  <c r="H10247" i="7"/>
  <c r="G10247" i="7"/>
  <c r="J10250" i="7"/>
  <c r="K10250" i="7"/>
  <c r="G10043" i="7"/>
  <c r="H10043" i="7"/>
  <c r="F10044" i="7"/>
  <c r="I10251" i="7"/>
  <c r="I10046" i="7"/>
  <c r="F10248" i="7"/>
  <c r="C10045" i="7"/>
  <c r="B10045" i="7"/>
  <c r="E10054" i="7"/>
  <c r="D10054" i="7"/>
  <c r="A10046" i="7"/>
  <c r="J10046" i="7" l="1"/>
  <c r="K10046" i="7"/>
  <c r="J10251" i="7"/>
  <c r="K10251" i="7"/>
  <c r="G10248" i="7"/>
  <c r="H10248" i="7"/>
  <c r="G10044" i="7"/>
  <c r="H10044" i="7"/>
  <c r="F10045" i="7"/>
  <c r="I10252" i="7"/>
  <c r="I10047" i="7"/>
  <c r="F10249" i="7"/>
  <c r="B10046" i="7"/>
  <c r="C10046" i="7"/>
  <c r="E10055" i="7"/>
  <c r="E10056" i="7" s="1"/>
  <c r="D10055" i="7"/>
  <c r="D10056" i="7" s="1"/>
  <c r="A10047" i="7"/>
  <c r="H10249" i="7" l="1"/>
  <c r="G10249" i="7"/>
  <c r="J10047" i="7"/>
  <c r="K10047" i="7"/>
  <c r="J10252" i="7"/>
  <c r="K10252" i="7"/>
  <c r="G10045" i="7"/>
  <c r="H10045" i="7"/>
  <c r="F10046" i="7"/>
  <c r="I10253" i="7"/>
  <c r="I10048" i="7"/>
  <c r="F10250" i="7"/>
  <c r="E10057" i="7"/>
  <c r="E10059" i="7"/>
  <c r="E10058" i="7"/>
  <c r="D10057" i="7"/>
  <c r="D10058" i="7"/>
  <c r="D10059" i="7"/>
  <c r="C10047" i="7"/>
  <c r="B10047" i="7"/>
  <c r="A10048" i="7"/>
  <c r="K10048" i="7" l="1"/>
  <c r="J10048" i="7"/>
  <c r="G10250" i="7"/>
  <c r="H10250" i="7"/>
  <c r="K10253" i="7"/>
  <c r="J10253" i="7"/>
  <c r="H10046" i="7"/>
  <c r="G10046" i="7"/>
  <c r="F10047" i="7"/>
  <c r="I10254" i="7"/>
  <c r="I10049" i="7"/>
  <c r="F10251" i="7"/>
  <c r="B10048" i="7"/>
  <c r="C10048" i="7"/>
  <c r="A10049" i="7"/>
  <c r="H10251" i="7" l="1"/>
  <c r="G10251" i="7"/>
  <c r="J10254" i="7"/>
  <c r="K10254" i="7"/>
  <c r="J10049" i="7"/>
  <c r="K10049" i="7"/>
  <c r="G10047" i="7"/>
  <c r="H10047" i="7"/>
  <c r="F10048" i="7"/>
  <c r="I10255" i="7"/>
  <c r="I10050" i="7"/>
  <c r="F10252" i="7"/>
  <c r="C10049" i="7"/>
  <c r="B10049" i="7"/>
  <c r="A10050" i="7"/>
  <c r="J10255" i="7" l="1"/>
  <c r="K10255" i="7"/>
  <c r="G10252" i="7"/>
  <c r="H10252" i="7"/>
  <c r="J10050" i="7"/>
  <c r="K10050" i="7"/>
  <c r="G10048" i="7"/>
  <c r="H10048" i="7"/>
  <c r="F10049" i="7"/>
  <c r="I10256" i="7"/>
  <c r="I10051" i="7"/>
  <c r="F10253" i="7"/>
  <c r="B10050" i="7"/>
  <c r="C10050" i="7"/>
  <c r="A10051" i="7"/>
  <c r="J10051" i="7" l="1"/>
  <c r="K10051" i="7"/>
  <c r="J10256" i="7"/>
  <c r="K10256" i="7"/>
  <c r="H10253" i="7"/>
  <c r="G10253" i="7"/>
  <c r="G10049" i="7"/>
  <c r="H10049" i="7"/>
  <c r="F10050" i="7"/>
  <c r="I10257" i="7"/>
  <c r="I10052" i="7"/>
  <c r="F10254" i="7"/>
  <c r="C10051" i="7"/>
  <c r="B10051" i="7"/>
  <c r="A10052" i="7"/>
  <c r="J10052" i="7" l="1"/>
  <c r="K10052" i="7"/>
  <c r="J10257" i="7"/>
  <c r="K10257" i="7"/>
  <c r="H10254" i="7"/>
  <c r="G10254" i="7"/>
  <c r="H10050" i="7"/>
  <c r="G10050" i="7"/>
  <c r="F10051" i="7"/>
  <c r="I10258" i="7"/>
  <c r="I10053" i="7"/>
  <c r="F10255" i="7"/>
  <c r="B10052" i="7"/>
  <c r="C10052" i="7"/>
  <c r="A10053" i="7"/>
  <c r="J10053" i="7" l="1"/>
  <c r="K10053" i="7"/>
  <c r="J10258" i="7"/>
  <c r="K10258" i="7"/>
  <c r="H10255" i="7"/>
  <c r="G10255" i="7"/>
  <c r="G10051" i="7"/>
  <c r="H10051" i="7"/>
  <c r="F10052" i="7"/>
  <c r="I10259" i="7"/>
  <c r="I10054" i="7"/>
  <c r="F10256" i="7"/>
  <c r="C10053" i="7"/>
  <c r="B10053" i="7"/>
  <c r="A10054" i="7"/>
  <c r="J10054" i="7" l="1"/>
  <c r="K10054" i="7"/>
  <c r="J10259" i="7"/>
  <c r="K10259" i="7"/>
  <c r="H10256" i="7"/>
  <c r="G10256" i="7"/>
  <c r="G10052" i="7"/>
  <c r="H10052" i="7"/>
  <c r="F10053" i="7"/>
  <c r="I10260" i="7"/>
  <c r="I10055" i="7"/>
  <c r="F10257" i="7"/>
  <c r="B10054" i="7"/>
  <c r="C10054" i="7"/>
  <c r="A10055" i="7"/>
  <c r="J10260" i="7" l="1"/>
  <c r="K10260" i="7"/>
  <c r="H10257" i="7"/>
  <c r="G10257" i="7"/>
  <c r="J10055" i="7"/>
  <c r="K10055" i="7"/>
  <c r="G10053" i="7"/>
  <c r="H10053" i="7"/>
  <c r="F10054" i="7"/>
  <c r="I10261" i="7"/>
  <c r="I10056" i="7"/>
  <c r="F10258" i="7"/>
  <c r="C10055" i="7"/>
  <c r="B10055" i="7"/>
  <c r="A10056" i="7"/>
  <c r="K10056" i="7" l="1"/>
  <c r="J10056" i="7"/>
  <c r="J10261" i="7"/>
  <c r="K10261" i="7"/>
  <c r="G10258" i="7"/>
  <c r="H10258" i="7"/>
  <c r="G10054" i="7"/>
  <c r="H10054" i="7"/>
  <c r="F10055" i="7"/>
  <c r="I10262" i="7"/>
  <c r="I10057" i="7"/>
  <c r="F10259" i="7"/>
  <c r="B10056" i="7"/>
  <c r="C10056" i="7"/>
  <c r="A10057" i="7"/>
  <c r="J10057" i="7" l="1"/>
  <c r="K10057" i="7"/>
  <c r="J10262" i="7"/>
  <c r="K10262" i="7"/>
  <c r="H10259" i="7"/>
  <c r="G10259" i="7"/>
  <c r="G10055" i="7"/>
  <c r="H10055" i="7"/>
  <c r="F10056" i="7"/>
  <c r="I10263" i="7"/>
  <c r="I10058" i="7"/>
  <c r="F10260" i="7"/>
  <c r="C10057" i="7"/>
  <c r="B10057" i="7"/>
  <c r="A10058" i="7"/>
  <c r="K10058" i="7" l="1"/>
  <c r="J10058" i="7"/>
  <c r="J10263" i="7"/>
  <c r="K10263" i="7"/>
  <c r="G10260" i="7"/>
  <c r="H10260" i="7"/>
  <c r="G10056" i="7"/>
  <c r="H10056" i="7"/>
  <c r="F10057" i="7"/>
  <c r="I10264" i="7"/>
  <c r="I10059" i="7"/>
  <c r="F10261" i="7"/>
  <c r="B10058" i="7"/>
  <c r="C10058" i="7"/>
  <c r="A10059" i="7"/>
  <c r="J10059" i="7" l="1"/>
  <c r="K10059" i="7"/>
  <c r="K10264" i="7"/>
  <c r="J10264" i="7"/>
  <c r="H10261" i="7"/>
  <c r="G10261" i="7"/>
  <c r="G10057" i="7"/>
  <c r="H10057" i="7"/>
  <c r="F10058" i="7"/>
  <c r="I10265" i="7"/>
  <c r="I10060" i="7"/>
  <c r="F10262" i="7"/>
  <c r="C10059" i="7"/>
  <c r="B10059" i="7"/>
  <c r="A10060" i="7"/>
  <c r="J10060" i="7" l="1"/>
  <c r="K10060" i="7"/>
  <c r="K10265" i="7"/>
  <c r="J10265" i="7"/>
  <c r="H10262" i="7"/>
  <c r="G10262" i="7"/>
  <c r="H10058" i="7"/>
  <c r="G10058" i="7"/>
  <c r="F10059" i="7"/>
  <c r="I10266" i="7"/>
  <c r="I10061" i="7"/>
  <c r="F10263" i="7"/>
  <c r="B10060" i="7"/>
  <c r="C10060" i="7"/>
  <c r="A10061" i="7"/>
  <c r="J10061" i="7" l="1"/>
  <c r="K10061" i="7"/>
  <c r="K10266" i="7"/>
  <c r="J10266" i="7"/>
  <c r="H10263" i="7"/>
  <c r="G10263" i="7"/>
  <c r="G10059" i="7"/>
  <c r="H10059" i="7"/>
  <c r="F10060" i="7"/>
  <c r="I10267" i="7"/>
  <c r="I10062" i="7"/>
  <c r="F10264" i="7"/>
  <c r="C10061" i="7"/>
  <c r="B10061" i="7"/>
  <c r="A10062" i="7"/>
  <c r="J10267" i="7" l="1"/>
  <c r="K10267" i="7"/>
  <c r="G10264" i="7"/>
  <c r="H10264" i="7"/>
  <c r="J10062" i="7"/>
  <c r="K10062" i="7"/>
  <c r="H10060" i="7"/>
  <c r="G10060" i="7"/>
  <c r="F10061" i="7"/>
  <c r="I10268" i="7"/>
  <c r="I10063" i="7"/>
  <c r="F10265" i="7"/>
  <c r="B10062" i="7"/>
  <c r="C10062" i="7"/>
  <c r="A10063" i="7"/>
  <c r="K10268" i="7" l="1"/>
  <c r="J10268" i="7"/>
  <c r="H10265" i="7"/>
  <c r="G10265" i="7"/>
  <c r="J10063" i="7"/>
  <c r="K10063" i="7"/>
  <c r="G10061" i="7"/>
  <c r="H10061" i="7"/>
  <c r="F10062" i="7"/>
  <c r="I10269" i="7"/>
  <c r="I10064" i="7"/>
  <c r="F10266" i="7"/>
  <c r="C10063" i="7"/>
  <c r="B10063" i="7"/>
  <c r="A10064" i="7"/>
  <c r="G10266" i="7" l="1"/>
  <c r="H10266" i="7"/>
  <c r="J10269" i="7"/>
  <c r="K10269" i="7"/>
  <c r="K10064" i="7"/>
  <c r="J10064" i="7"/>
  <c r="G10062" i="7"/>
  <c r="H10062" i="7"/>
  <c r="F10063" i="7"/>
  <c r="I10270" i="7"/>
  <c r="I10065" i="7"/>
  <c r="F10267" i="7"/>
  <c r="B10064" i="7"/>
  <c r="C10064" i="7"/>
  <c r="A10065" i="7"/>
  <c r="K10270" i="7" l="1"/>
  <c r="J10270" i="7"/>
  <c r="H10267" i="7"/>
  <c r="G10267" i="7"/>
  <c r="J10065" i="7"/>
  <c r="K10065" i="7"/>
  <c r="G10063" i="7"/>
  <c r="H10063" i="7"/>
  <c r="F10064" i="7"/>
  <c r="I10271" i="7"/>
  <c r="I10066" i="7"/>
  <c r="F10268" i="7"/>
  <c r="C10065" i="7"/>
  <c r="B10065" i="7"/>
  <c r="A10066" i="7"/>
  <c r="G10268" i="7" l="1"/>
  <c r="H10268" i="7"/>
  <c r="J10271" i="7"/>
  <c r="K10271" i="7"/>
  <c r="J10066" i="7"/>
  <c r="K10066" i="7"/>
  <c r="G10064" i="7"/>
  <c r="H10064" i="7"/>
  <c r="F10065" i="7"/>
  <c r="I10272" i="7"/>
  <c r="I10067" i="7"/>
  <c r="F10269" i="7"/>
  <c r="B10066" i="7"/>
  <c r="C10066" i="7"/>
  <c r="A10067" i="7"/>
  <c r="K10272" i="7" l="1"/>
  <c r="J10272" i="7"/>
  <c r="H10269" i="7"/>
  <c r="G10269" i="7"/>
  <c r="J10067" i="7"/>
  <c r="K10067" i="7"/>
  <c r="G10065" i="7"/>
  <c r="H10065" i="7"/>
  <c r="F10066" i="7"/>
  <c r="I10273" i="7"/>
  <c r="I10068" i="7"/>
  <c r="F10270" i="7"/>
  <c r="C10067" i="7"/>
  <c r="B10067" i="7"/>
  <c r="A10068" i="7"/>
  <c r="H10270" i="7" l="1"/>
  <c r="G10270" i="7"/>
  <c r="K10273" i="7"/>
  <c r="J10273" i="7"/>
  <c r="J10068" i="7"/>
  <c r="K10068" i="7"/>
  <c r="H10066" i="7"/>
  <c r="G10066" i="7"/>
  <c r="F10067" i="7"/>
  <c r="I10274" i="7"/>
  <c r="I10069" i="7"/>
  <c r="F10271" i="7"/>
  <c r="B10068" i="7"/>
  <c r="C10068" i="7"/>
  <c r="A10069" i="7"/>
  <c r="H10271" i="7" l="1"/>
  <c r="G10271" i="7"/>
  <c r="K10274" i="7"/>
  <c r="J10274" i="7"/>
  <c r="J10069" i="7"/>
  <c r="K10069" i="7"/>
  <c r="G10067" i="7"/>
  <c r="H10067" i="7"/>
  <c r="F10068" i="7"/>
  <c r="I10275" i="7"/>
  <c r="I10070" i="7"/>
  <c r="F10272" i="7"/>
  <c r="C10069" i="7"/>
  <c r="B10069" i="7"/>
  <c r="A10070" i="7"/>
  <c r="J10275" i="7" l="1"/>
  <c r="K10275" i="7"/>
  <c r="G10272" i="7"/>
  <c r="H10272" i="7"/>
  <c r="J10070" i="7"/>
  <c r="K10070" i="7"/>
  <c r="G10068" i="7"/>
  <c r="H10068" i="7"/>
  <c r="F10069" i="7"/>
  <c r="I10276" i="7"/>
  <c r="I10071" i="7"/>
  <c r="F10273" i="7"/>
  <c r="B10070" i="7"/>
  <c r="C10070" i="7"/>
  <c r="A10071" i="7"/>
  <c r="H10273" i="7" l="1"/>
  <c r="G10273" i="7"/>
  <c r="K10276" i="7"/>
  <c r="J10276" i="7"/>
  <c r="J10071" i="7"/>
  <c r="K10071" i="7"/>
  <c r="G10069" i="7"/>
  <c r="H10069" i="7"/>
  <c r="F10070" i="7"/>
  <c r="I10277" i="7"/>
  <c r="I10072" i="7"/>
  <c r="F10274" i="7"/>
  <c r="C10071" i="7"/>
  <c r="B10071" i="7"/>
  <c r="A10072" i="7"/>
  <c r="J10277" i="7" l="1"/>
  <c r="K10277" i="7"/>
  <c r="H10274" i="7"/>
  <c r="G10274" i="7"/>
  <c r="K10072" i="7"/>
  <c r="J10072" i="7"/>
  <c r="G10070" i="7"/>
  <c r="H10070" i="7"/>
  <c r="F10071" i="7"/>
  <c r="I10278" i="7"/>
  <c r="I10073" i="7"/>
  <c r="F10275" i="7"/>
  <c r="B10072" i="7"/>
  <c r="C10072" i="7"/>
  <c r="A10073" i="7"/>
  <c r="K10278" i="7" l="1"/>
  <c r="J10278" i="7"/>
  <c r="H10275" i="7"/>
  <c r="G10275" i="7"/>
  <c r="J10073" i="7"/>
  <c r="K10073" i="7"/>
  <c r="G10071" i="7"/>
  <c r="H10071" i="7"/>
  <c r="F10072" i="7"/>
  <c r="I10279" i="7"/>
  <c r="I10074" i="7"/>
  <c r="F10276" i="7"/>
  <c r="C10073" i="7"/>
  <c r="B10073" i="7"/>
  <c r="A10074" i="7"/>
  <c r="J10279" i="7" l="1"/>
  <c r="K10279" i="7"/>
  <c r="G10276" i="7"/>
  <c r="H10276" i="7"/>
  <c r="J10074" i="7"/>
  <c r="K10074" i="7"/>
  <c r="G10072" i="7"/>
  <c r="H10072" i="7"/>
  <c r="F10073" i="7"/>
  <c r="I10280" i="7"/>
  <c r="I10075" i="7"/>
  <c r="F10277" i="7"/>
  <c r="B10074" i="7"/>
  <c r="C10074" i="7"/>
  <c r="A10075" i="7"/>
  <c r="K10280" i="7" l="1"/>
  <c r="J10280" i="7"/>
  <c r="H10277" i="7"/>
  <c r="G10277" i="7"/>
  <c r="J10075" i="7"/>
  <c r="K10075" i="7"/>
  <c r="G10073" i="7"/>
  <c r="H10073" i="7"/>
  <c r="F10074" i="7"/>
  <c r="I10281" i="7"/>
  <c r="I10076" i="7"/>
  <c r="F10278" i="7"/>
  <c r="C10075" i="7"/>
  <c r="B10075" i="7"/>
  <c r="A10076" i="7"/>
  <c r="H10278" i="7" l="1"/>
  <c r="G10278" i="7"/>
  <c r="K10281" i="7"/>
  <c r="J10281" i="7"/>
  <c r="J10076" i="7"/>
  <c r="K10076" i="7"/>
  <c r="H10074" i="7"/>
  <c r="G10074" i="7"/>
  <c r="F10075" i="7"/>
  <c r="I10282" i="7"/>
  <c r="I10077" i="7"/>
  <c r="F10279" i="7"/>
  <c r="B10076" i="7"/>
  <c r="C10076" i="7"/>
  <c r="A10077" i="7"/>
  <c r="H10279" i="7" l="1"/>
  <c r="G10279" i="7"/>
  <c r="K10282" i="7"/>
  <c r="J10282" i="7"/>
  <c r="J10077" i="7"/>
  <c r="K10077" i="7"/>
  <c r="G10075" i="7"/>
  <c r="H10075" i="7"/>
  <c r="F10076" i="7"/>
  <c r="I10283" i="7"/>
  <c r="I10078" i="7"/>
  <c r="F10280" i="7"/>
  <c r="C10077" i="7"/>
  <c r="B10077" i="7"/>
  <c r="A10078" i="7"/>
  <c r="G10280" i="7" l="1"/>
  <c r="H10280" i="7"/>
  <c r="J10283" i="7"/>
  <c r="K10283" i="7"/>
  <c r="J10078" i="7"/>
  <c r="K10078" i="7"/>
  <c r="G10076" i="7"/>
  <c r="H10076" i="7"/>
  <c r="F10077" i="7"/>
  <c r="I10284" i="7"/>
  <c r="I10079" i="7"/>
  <c r="F10281" i="7"/>
  <c r="B10078" i="7"/>
  <c r="C10078" i="7"/>
  <c r="A10079" i="7"/>
  <c r="H10281" i="7" l="1"/>
  <c r="G10281" i="7"/>
  <c r="K10284" i="7"/>
  <c r="J10284" i="7"/>
  <c r="J10079" i="7"/>
  <c r="K10079" i="7"/>
  <c r="G10077" i="7"/>
  <c r="H10077" i="7"/>
  <c r="F10078" i="7"/>
  <c r="I10285" i="7"/>
  <c r="I10080" i="7"/>
  <c r="F10282" i="7"/>
  <c r="C10079" i="7"/>
  <c r="B10079" i="7"/>
  <c r="A10080" i="7"/>
  <c r="J10285" i="7" l="1"/>
  <c r="K10285" i="7"/>
  <c r="G10282" i="7"/>
  <c r="H10282" i="7"/>
  <c r="K10080" i="7"/>
  <c r="J10080" i="7"/>
  <c r="H10078" i="7"/>
  <c r="G10078" i="7"/>
  <c r="F10079" i="7"/>
  <c r="I10286" i="7"/>
  <c r="I10081" i="7"/>
  <c r="F10283" i="7"/>
  <c r="B10080" i="7"/>
  <c r="C10080" i="7"/>
  <c r="A10081" i="7"/>
  <c r="H10283" i="7" l="1"/>
  <c r="G10283" i="7"/>
  <c r="K10286" i="7"/>
  <c r="J10286" i="7"/>
  <c r="J10081" i="7"/>
  <c r="K10081" i="7"/>
  <c r="G10079" i="7"/>
  <c r="H10079" i="7"/>
  <c r="F10080" i="7"/>
  <c r="I10287" i="7"/>
  <c r="I10082" i="7"/>
  <c r="F10284" i="7"/>
  <c r="C10081" i="7"/>
  <c r="B10081" i="7"/>
  <c r="A10082" i="7"/>
  <c r="G10284" i="7" l="1"/>
  <c r="H10284" i="7"/>
  <c r="J10287" i="7"/>
  <c r="K10287" i="7"/>
  <c r="J10082" i="7"/>
  <c r="K10082" i="7"/>
  <c r="G10080" i="7"/>
  <c r="H10080" i="7"/>
  <c r="F10081" i="7"/>
  <c r="I10288" i="7"/>
  <c r="I10083" i="7"/>
  <c r="F10285" i="7"/>
  <c r="B10082" i="7"/>
  <c r="C10082" i="7"/>
  <c r="A10083" i="7"/>
  <c r="K10288" i="7" l="1"/>
  <c r="J10288" i="7"/>
  <c r="H10285" i="7"/>
  <c r="G10285" i="7"/>
  <c r="J10083" i="7"/>
  <c r="K10083" i="7"/>
  <c r="G10081" i="7"/>
  <c r="H10081" i="7"/>
  <c r="F10082" i="7"/>
  <c r="I10289" i="7"/>
  <c r="I10084" i="7"/>
  <c r="F10286" i="7"/>
  <c r="C10083" i="7"/>
  <c r="B10083" i="7"/>
  <c r="A10084" i="7"/>
  <c r="H10286" i="7" l="1"/>
  <c r="G10286" i="7"/>
  <c r="K10289" i="7"/>
  <c r="J10289" i="7"/>
  <c r="J10084" i="7"/>
  <c r="K10084" i="7"/>
  <c r="H10082" i="7"/>
  <c r="G10082" i="7"/>
  <c r="F10083" i="7"/>
  <c r="I10290" i="7"/>
  <c r="I10085" i="7"/>
  <c r="F10287" i="7"/>
  <c r="B10084" i="7"/>
  <c r="C10084" i="7"/>
  <c r="A10085" i="7"/>
  <c r="J10085" i="7" l="1"/>
  <c r="K10085" i="7"/>
  <c r="H10287" i="7"/>
  <c r="G10287" i="7"/>
  <c r="K10290" i="7"/>
  <c r="J10290" i="7"/>
  <c r="G10083" i="7"/>
  <c r="H10083" i="7"/>
  <c r="F10084" i="7"/>
  <c r="I10291" i="7"/>
  <c r="I10086" i="7"/>
  <c r="F10288" i="7"/>
  <c r="C10085" i="7"/>
  <c r="B10085" i="7"/>
  <c r="A10086" i="7"/>
  <c r="H10288" i="7" l="1"/>
  <c r="G10288" i="7"/>
  <c r="J10291" i="7"/>
  <c r="K10291" i="7"/>
  <c r="J10086" i="7"/>
  <c r="K10086" i="7"/>
  <c r="G10084" i="7"/>
  <c r="H10084" i="7"/>
  <c r="F10085" i="7"/>
  <c r="I10292" i="7"/>
  <c r="I10087" i="7"/>
  <c r="F10289" i="7"/>
  <c r="B10086" i="7"/>
  <c r="C10086" i="7"/>
  <c r="A10087" i="7"/>
  <c r="H10289" i="7" l="1"/>
  <c r="G10289" i="7"/>
  <c r="K10292" i="7"/>
  <c r="J10292" i="7"/>
  <c r="J10087" i="7"/>
  <c r="K10087" i="7"/>
  <c r="G10085" i="7"/>
  <c r="H10085" i="7"/>
  <c r="F10086" i="7"/>
  <c r="I10293" i="7"/>
  <c r="I10088" i="7"/>
  <c r="F10290" i="7"/>
  <c r="C10087" i="7"/>
  <c r="B10087" i="7"/>
  <c r="A10088" i="7"/>
  <c r="J10293" i="7" l="1"/>
  <c r="K10293" i="7"/>
  <c r="G10290" i="7"/>
  <c r="H10290" i="7"/>
  <c r="K10088" i="7"/>
  <c r="J10088" i="7"/>
  <c r="G10086" i="7"/>
  <c r="H10086" i="7"/>
  <c r="F10087" i="7"/>
  <c r="I10294" i="7"/>
  <c r="I10089" i="7"/>
  <c r="F10291" i="7"/>
  <c r="B10088" i="7"/>
  <c r="C10088" i="7"/>
  <c r="A10089" i="7"/>
  <c r="H10291" i="7" l="1"/>
  <c r="G10291" i="7"/>
  <c r="K10294" i="7"/>
  <c r="J10294" i="7"/>
  <c r="J10089" i="7"/>
  <c r="K10089" i="7"/>
  <c r="G10087" i="7"/>
  <c r="H10087" i="7"/>
  <c r="F10088" i="7"/>
  <c r="I10295" i="7"/>
  <c r="I10090" i="7"/>
  <c r="F10292" i="7"/>
  <c r="C10089" i="7"/>
  <c r="B10089" i="7"/>
  <c r="A10090" i="7"/>
  <c r="J10295" i="7" l="1"/>
  <c r="K10295" i="7"/>
  <c r="G10292" i="7"/>
  <c r="H10292" i="7"/>
  <c r="J10090" i="7"/>
  <c r="K10090" i="7"/>
  <c r="G10088" i="7"/>
  <c r="H10088" i="7"/>
  <c r="F10089" i="7"/>
  <c r="I10296" i="7"/>
  <c r="I10091" i="7"/>
  <c r="F10293" i="7"/>
  <c r="B10090" i="7"/>
  <c r="C10090" i="7"/>
  <c r="A10091" i="7"/>
  <c r="K10296" i="7" l="1"/>
  <c r="J10296" i="7"/>
  <c r="H10293" i="7"/>
  <c r="G10293" i="7"/>
  <c r="J10091" i="7"/>
  <c r="K10091" i="7"/>
  <c r="G10089" i="7"/>
  <c r="H10089" i="7"/>
  <c r="F10090" i="7"/>
  <c r="I10297" i="7"/>
  <c r="I10092" i="7"/>
  <c r="F10294" i="7"/>
  <c r="C10091" i="7"/>
  <c r="B10091" i="7"/>
  <c r="A10092" i="7"/>
  <c r="K10297" i="7" l="1"/>
  <c r="J10297" i="7"/>
  <c r="H10294" i="7"/>
  <c r="G10294" i="7"/>
  <c r="J10092" i="7"/>
  <c r="K10092" i="7"/>
  <c r="H10090" i="7"/>
  <c r="G10090" i="7"/>
  <c r="F10091" i="7"/>
  <c r="I10298" i="7"/>
  <c r="I10093" i="7"/>
  <c r="F10295" i="7"/>
  <c r="B10092" i="7"/>
  <c r="C10092" i="7"/>
  <c r="A10093" i="7"/>
  <c r="G10091" i="7" l="1"/>
  <c r="H10091" i="7"/>
  <c r="F10092" i="7"/>
  <c r="H10295" i="7"/>
  <c r="G10295" i="7"/>
  <c r="J10093" i="7"/>
  <c r="K10093" i="7"/>
  <c r="K10298" i="7"/>
  <c r="J10298" i="7"/>
  <c r="I10299" i="7"/>
  <c r="I10094" i="7"/>
  <c r="F10296" i="7"/>
  <c r="C10093" i="7"/>
  <c r="B10093" i="7"/>
  <c r="A10094" i="7"/>
  <c r="G10296" i="7" l="1"/>
  <c r="H10296" i="7"/>
  <c r="J10094" i="7"/>
  <c r="K10094" i="7"/>
  <c r="H10092" i="7"/>
  <c r="G10092" i="7"/>
  <c r="F10093" i="7"/>
  <c r="K10299" i="7"/>
  <c r="J10299" i="7"/>
  <c r="I10300" i="7"/>
  <c r="I10095" i="7"/>
  <c r="F10297" i="7"/>
  <c r="B10094" i="7"/>
  <c r="C10094" i="7"/>
  <c r="A10095" i="7"/>
  <c r="H10297" i="7" l="1"/>
  <c r="G10297" i="7"/>
  <c r="J10095" i="7"/>
  <c r="K10095" i="7"/>
  <c r="G10093" i="7"/>
  <c r="H10093" i="7"/>
  <c r="F10094" i="7"/>
  <c r="K10300" i="7"/>
  <c r="J10300" i="7"/>
  <c r="I10301" i="7"/>
  <c r="I10096" i="7"/>
  <c r="F10298" i="7"/>
  <c r="C10095" i="7"/>
  <c r="B10095" i="7"/>
  <c r="A10096" i="7"/>
  <c r="K10096" i="7" l="1"/>
  <c r="J10096" i="7"/>
  <c r="J10301" i="7"/>
  <c r="K10301" i="7"/>
  <c r="G10298" i="7"/>
  <c r="H10298" i="7"/>
  <c r="G10094" i="7"/>
  <c r="H10094" i="7"/>
  <c r="F10095" i="7"/>
  <c r="I10302" i="7"/>
  <c r="I10097" i="7"/>
  <c r="F10299" i="7"/>
  <c r="B10096" i="7"/>
  <c r="C10096" i="7"/>
  <c r="A10097" i="7"/>
  <c r="K10302" i="7" l="1"/>
  <c r="J10302" i="7"/>
  <c r="H10299" i="7"/>
  <c r="G10299" i="7"/>
  <c r="J10097" i="7"/>
  <c r="K10097" i="7"/>
  <c r="G10095" i="7"/>
  <c r="H10095" i="7"/>
  <c r="F10096" i="7"/>
  <c r="I10303" i="7"/>
  <c r="I10098" i="7"/>
  <c r="F10300" i="7"/>
  <c r="C10097" i="7"/>
  <c r="B10097" i="7"/>
  <c r="A10098" i="7"/>
  <c r="G10096" i="7" l="1"/>
  <c r="H10096" i="7"/>
  <c r="F10097" i="7"/>
  <c r="G10300" i="7"/>
  <c r="H10300" i="7"/>
  <c r="J10098" i="7"/>
  <c r="K10098" i="7"/>
  <c r="J10303" i="7"/>
  <c r="K10303" i="7"/>
  <c r="I10304" i="7"/>
  <c r="I10099" i="7"/>
  <c r="F10301" i="7"/>
  <c r="B10098" i="7"/>
  <c r="C10098" i="7"/>
  <c r="A10099" i="7"/>
  <c r="J10099" i="7" l="1"/>
  <c r="K10099" i="7"/>
  <c r="G10097" i="7"/>
  <c r="H10097" i="7"/>
  <c r="F10098" i="7"/>
  <c r="K10304" i="7"/>
  <c r="J10304" i="7"/>
  <c r="H10301" i="7"/>
  <c r="G10301" i="7"/>
  <c r="I10305" i="7"/>
  <c r="I10100" i="7"/>
  <c r="F10302" i="7"/>
  <c r="C10099" i="7"/>
  <c r="B10099" i="7"/>
  <c r="A10100" i="7"/>
  <c r="H10302" i="7" l="1"/>
  <c r="G10302" i="7"/>
  <c r="J10100" i="7"/>
  <c r="K10100" i="7"/>
  <c r="K10305" i="7"/>
  <c r="J10305" i="7"/>
  <c r="H10098" i="7"/>
  <c r="G10098" i="7"/>
  <c r="F10099" i="7"/>
  <c r="I10306" i="7"/>
  <c r="I10101" i="7"/>
  <c r="F10303" i="7"/>
  <c r="B10100" i="7"/>
  <c r="C10100" i="7"/>
  <c r="A10101" i="7"/>
  <c r="K10306" i="7" l="1"/>
  <c r="J10306" i="7"/>
  <c r="G10099" i="7"/>
  <c r="H10099" i="7"/>
  <c r="F10100" i="7"/>
  <c r="H10303" i="7"/>
  <c r="G10303" i="7"/>
  <c r="J10101" i="7"/>
  <c r="K10101" i="7"/>
  <c r="I10307" i="7"/>
  <c r="I10102" i="7"/>
  <c r="F10304" i="7"/>
  <c r="C10101" i="7"/>
  <c r="B10101" i="7"/>
  <c r="A10102" i="7"/>
  <c r="G10100" i="7" l="1"/>
  <c r="H10100" i="7"/>
  <c r="F10101" i="7"/>
  <c r="G10304" i="7"/>
  <c r="H10304" i="7"/>
  <c r="J10102" i="7"/>
  <c r="K10102" i="7"/>
  <c r="J10307" i="7"/>
  <c r="K10307" i="7"/>
  <c r="I10308" i="7"/>
  <c r="I10103" i="7"/>
  <c r="F10305" i="7"/>
  <c r="B10102" i="7"/>
  <c r="C10102" i="7"/>
  <c r="A10103" i="7"/>
  <c r="J10103" i="7" l="1"/>
  <c r="J10206" i="7" s="1"/>
  <c r="K10103" i="7"/>
  <c r="K10206" i="7" s="1"/>
  <c r="G10101" i="7"/>
  <c r="H10101" i="7"/>
  <c r="F10102" i="7"/>
  <c r="K10308" i="7"/>
  <c r="J10308" i="7"/>
  <c r="H10305" i="7"/>
  <c r="G10305" i="7"/>
  <c r="I10309" i="7"/>
  <c r="I10104" i="7"/>
  <c r="F10306" i="7"/>
  <c r="C10103" i="7"/>
  <c r="B10103" i="7"/>
  <c r="A10104" i="7"/>
  <c r="H10306" i="7" l="1"/>
  <c r="G10306" i="7"/>
  <c r="J10309" i="7"/>
  <c r="J10411" i="7" s="1"/>
  <c r="K10309" i="7"/>
  <c r="K10411" i="7" s="1"/>
  <c r="K10104" i="7"/>
  <c r="J10104" i="7"/>
  <c r="G10102" i="7"/>
  <c r="H10102" i="7"/>
  <c r="F10103" i="7"/>
  <c r="I10310" i="7"/>
  <c r="I10105" i="7"/>
  <c r="F10307" i="7"/>
  <c r="B10104" i="7"/>
  <c r="C10104" i="7"/>
  <c r="A10105" i="7"/>
  <c r="H10307" i="7" l="1"/>
  <c r="G10307" i="7"/>
  <c r="J10105" i="7"/>
  <c r="K10105" i="7"/>
  <c r="K10310" i="7"/>
  <c r="J10310" i="7"/>
  <c r="G10103" i="7"/>
  <c r="G10206" i="7" s="1"/>
  <c r="H10103" i="7"/>
  <c r="H10206" i="7" s="1"/>
  <c r="F10104" i="7"/>
  <c r="I10311" i="7"/>
  <c r="I10106" i="7"/>
  <c r="F10308" i="7"/>
  <c r="C10105" i="7"/>
  <c r="B10105" i="7"/>
  <c r="A10106" i="7"/>
  <c r="J10311" i="7" l="1"/>
  <c r="K10311" i="7"/>
  <c r="G10104" i="7"/>
  <c r="H10104" i="7"/>
  <c r="F10105" i="7"/>
  <c r="G10308" i="7"/>
  <c r="H10308" i="7"/>
  <c r="K10106" i="7"/>
  <c r="J10106" i="7"/>
  <c r="I10312" i="7"/>
  <c r="I10107" i="7"/>
  <c r="F10309" i="7"/>
  <c r="B10106" i="7"/>
  <c r="C10106" i="7"/>
  <c r="A10107" i="7"/>
  <c r="G10105" i="7" l="1"/>
  <c r="H10105" i="7"/>
  <c r="F10106" i="7"/>
  <c r="H10309" i="7"/>
  <c r="G10309" i="7"/>
  <c r="J10107" i="7"/>
  <c r="K10107" i="7"/>
  <c r="K10312" i="7"/>
  <c r="J10312" i="7"/>
  <c r="I10313" i="7"/>
  <c r="I10108" i="7"/>
  <c r="H10411" i="7"/>
  <c r="G10411" i="7"/>
  <c r="F10310" i="7"/>
  <c r="C10107" i="7"/>
  <c r="B10107" i="7"/>
  <c r="A10108" i="7"/>
  <c r="J10108" i="7" l="1"/>
  <c r="K10108" i="7"/>
  <c r="H10106" i="7"/>
  <c r="G10106" i="7"/>
  <c r="F10107" i="7"/>
  <c r="H10310" i="7"/>
  <c r="G10310" i="7"/>
  <c r="K10313" i="7"/>
  <c r="J10313" i="7"/>
  <c r="I10314" i="7"/>
  <c r="I10109" i="7"/>
  <c r="F10311" i="7"/>
  <c r="B10108" i="7"/>
  <c r="C10108" i="7"/>
  <c r="A10109" i="7"/>
  <c r="K10314" i="7" l="1"/>
  <c r="J10314" i="7"/>
  <c r="G10107" i="7"/>
  <c r="H10107" i="7"/>
  <c r="F10108" i="7"/>
  <c r="H10311" i="7"/>
  <c r="G10311" i="7"/>
  <c r="J10109" i="7"/>
  <c r="K10109" i="7"/>
  <c r="I10315" i="7"/>
  <c r="I10110" i="7"/>
  <c r="F10312" i="7"/>
  <c r="C10109" i="7"/>
  <c r="B10109" i="7"/>
  <c r="A10110" i="7"/>
  <c r="J10110" i="7" l="1"/>
  <c r="K10110" i="7"/>
  <c r="G10312" i="7"/>
  <c r="H10312" i="7"/>
  <c r="J10315" i="7"/>
  <c r="K10315" i="7"/>
  <c r="G10108" i="7"/>
  <c r="H10108" i="7"/>
  <c r="F10109" i="7"/>
  <c r="I10316" i="7"/>
  <c r="I10111" i="7"/>
  <c r="F10313" i="7"/>
  <c r="B10110" i="7"/>
  <c r="C10110" i="7"/>
  <c r="A10111" i="7"/>
  <c r="H10313" i="7" l="1"/>
  <c r="G10313" i="7"/>
  <c r="J10111" i="7"/>
  <c r="K10111" i="7"/>
  <c r="K10316" i="7"/>
  <c r="J10316" i="7"/>
  <c r="G10109" i="7"/>
  <c r="H10109" i="7"/>
  <c r="F10110" i="7"/>
  <c r="I10317" i="7"/>
  <c r="I10112" i="7"/>
  <c r="F10314" i="7"/>
  <c r="C10111" i="7"/>
  <c r="B10111" i="7"/>
  <c r="A10112" i="7"/>
  <c r="G10314" i="7" l="1"/>
  <c r="H10314" i="7"/>
  <c r="J10112" i="7"/>
  <c r="K10112" i="7"/>
  <c r="J10317" i="7"/>
  <c r="K10317" i="7"/>
  <c r="H10110" i="7"/>
  <c r="G10110" i="7"/>
  <c r="F10111" i="7"/>
  <c r="I10318" i="7"/>
  <c r="I10113" i="7"/>
  <c r="F10315" i="7"/>
  <c r="B10112" i="7"/>
  <c r="C10112" i="7"/>
  <c r="A10113" i="7"/>
  <c r="K10318" i="7" l="1"/>
  <c r="J10318" i="7"/>
  <c r="H10315" i="7"/>
  <c r="G10315" i="7"/>
  <c r="J10113" i="7"/>
  <c r="K10113" i="7"/>
  <c r="G10111" i="7"/>
  <c r="H10111" i="7"/>
  <c r="F10112" i="7"/>
  <c r="I10319" i="7"/>
  <c r="I10114" i="7"/>
  <c r="F10316" i="7"/>
  <c r="C10113" i="7"/>
  <c r="B10113" i="7"/>
  <c r="A10114" i="7"/>
  <c r="G10316" i="7" l="1"/>
  <c r="H10316" i="7"/>
  <c r="K10114" i="7"/>
  <c r="J10114" i="7"/>
  <c r="J10319" i="7"/>
  <c r="K10319" i="7"/>
  <c r="G10112" i="7"/>
  <c r="H10112" i="7"/>
  <c r="F10113" i="7"/>
  <c r="I10320" i="7"/>
  <c r="I10115" i="7"/>
  <c r="F10317" i="7"/>
  <c r="B10114" i="7"/>
  <c r="C10114" i="7"/>
  <c r="A10115" i="7"/>
  <c r="J10115" i="7" l="1"/>
  <c r="K10115" i="7"/>
  <c r="H10317" i="7"/>
  <c r="G10317" i="7"/>
  <c r="K10320" i="7"/>
  <c r="J10320" i="7"/>
  <c r="G10113" i="7"/>
  <c r="H10113" i="7"/>
  <c r="F10114" i="7"/>
  <c r="I10321" i="7"/>
  <c r="I10116" i="7"/>
  <c r="F10318" i="7"/>
  <c r="C10115" i="7"/>
  <c r="B10115" i="7"/>
  <c r="A10116" i="7"/>
  <c r="K10321" i="7" l="1"/>
  <c r="J10321" i="7"/>
  <c r="H10318" i="7"/>
  <c r="G10318" i="7"/>
  <c r="J10116" i="7"/>
  <c r="K10116" i="7"/>
  <c r="H10114" i="7"/>
  <c r="G10114" i="7"/>
  <c r="F10115" i="7"/>
  <c r="I10322" i="7"/>
  <c r="I10117" i="7"/>
  <c r="F10319" i="7"/>
  <c r="B10116" i="7"/>
  <c r="C10116" i="7"/>
  <c r="A10117" i="7"/>
  <c r="K10322" i="7" l="1"/>
  <c r="J10322" i="7"/>
  <c r="G10115" i="7"/>
  <c r="H10115" i="7"/>
  <c r="F10116" i="7"/>
  <c r="H10319" i="7"/>
  <c r="G10319" i="7"/>
  <c r="J10117" i="7"/>
  <c r="K10117" i="7"/>
  <c r="I10323" i="7"/>
  <c r="I10118" i="7"/>
  <c r="F10320" i="7"/>
  <c r="C10117" i="7"/>
  <c r="B10117" i="7"/>
  <c r="A10118" i="7"/>
  <c r="J10323" i="7" l="1"/>
  <c r="K10323" i="7"/>
  <c r="G10116" i="7"/>
  <c r="H10116" i="7"/>
  <c r="F10117" i="7"/>
  <c r="H10320" i="7"/>
  <c r="G10320" i="7"/>
  <c r="J10118" i="7"/>
  <c r="K10118" i="7"/>
  <c r="I10324" i="7"/>
  <c r="I10119" i="7"/>
  <c r="F10321" i="7"/>
  <c r="B10118" i="7"/>
  <c r="C10118" i="7"/>
  <c r="A10119" i="7"/>
  <c r="K10324" i="7" l="1"/>
  <c r="J10324" i="7"/>
  <c r="H10321" i="7"/>
  <c r="G10321" i="7"/>
  <c r="J10119" i="7"/>
  <c r="K10119" i="7"/>
  <c r="G10117" i="7"/>
  <c r="H10117" i="7"/>
  <c r="F10118" i="7"/>
  <c r="I10325" i="7"/>
  <c r="I10120" i="7"/>
  <c r="F10322" i="7"/>
  <c r="C10119" i="7"/>
  <c r="B10119" i="7"/>
  <c r="A10120" i="7"/>
  <c r="G10322" i="7" l="1"/>
  <c r="H10322" i="7"/>
  <c r="J10120" i="7"/>
  <c r="K10120" i="7"/>
  <c r="J10325" i="7"/>
  <c r="K10325" i="7"/>
  <c r="G10118" i="7"/>
  <c r="H10118" i="7"/>
  <c r="F10119" i="7"/>
  <c r="I10326" i="7"/>
  <c r="I10121" i="7"/>
  <c r="F10323" i="7"/>
  <c r="B10120" i="7"/>
  <c r="C10120" i="7"/>
  <c r="A10121" i="7"/>
  <c r="H10323" i="7" l="1"/>
  <c r="G10323" i="7"/>
  <c r="J10121" i="7"/>
  <c r="K10121" i="7"/>
  <c r="K10326" i="7"/>
  <c r="J10326" i="7"/>
  <c r="G10119" i="7"/>
  <c r="H10119" i="7"/>
  <c r="F10120" i="7"/>
  <c r="I10327" i="7"/>
  <c r="I10122" i="7"/>
  <c r="F10324" i="7"/>
  <c r="C10121" i="7"/>
  <c r="B10121" i="7"/>
  <c r="A10122" i="7"/>
  <c r="G10324" i="7" l="1"/>
  <c r="H10324" i="7"/>
  <c r="K10122" i="7"/>
  <c r="J10122" i="7"/>
  <c r="J10327" i="7"/>
  <c r="K10327" i="7"/>
  <c r="G10120" i="7"/>
  <c r="H10120" i="7"/>
  <c r="F10121" i="7"/>
  <c r="I10328" i="7"/>
  <c r="I10123" i="7"/>
  <c r="F10325" i="7"/>
  <c r="B10122" i="7"/>
  <c r="C10122" i="7"/>
  <c r="A10123" i="7"/>
  <c r="H10325" i="7" l="1"/>
  <c r="G10325" i="7"/>
  <c r="J10123" i="7"/>
  <c r="K10123" i="7"/>
  <c r="K10328" i="7"/>
  <c r="J10328" i="7"/>
  <c r="G10121" i="7"/>
  <c r="H10121" i="7"/>
  <c r="F10122" i="7"/>
  <c r="I10329" i="7"/>
  <c r="I10124" i="7"/>
  <c r="F10326" i="7"/>
  <c r="C10123" i="7"/>
  <c r="B10123" i="7"/>
  <c r="A10124" i="7"/>
  <c r="K10329" i="7" l="1"/>
  <c r="J10329" i="7"/>
  <c r="G10326" i="7"/>
  <c r="H10326" i="7"/>
  <c r="J10124" i="7"/>
  <c r="K10124" i="7"/>
  <c r="H10122" i="7"/>
  <c r="G10122" i="7"/>
  <c r="F10123" i="7"/>
  <c r="I10330" i="7"/>
  <c r="I10125" i="7"/>
  <c r="F10327" i="7"/>
  <c r="B10124" i="7"/>
  <c r="C10124" i="7"/>
  <c r="A10125" i="7"/>
  <c r="J10125" i="7" l="1"/>
  <c r="K10125" i="7"/>
  <c r="K10330" i="7"/>
  <c r="J10330" i="7"/>
  <c r="H10327" i="7"/>
  <c r="G10327" i="7"/>
  <c r="G10123" i="7"/>
  <c r="H10123" i="7"/>
  <c r="F10124" i="7"/>
  <c r="I10331" i="7"/>
  <c r="I10126" i="7"/>
  <c r="F10328" i="7"/>
  <c r="C10125" i="7"/>
  <c r="B10125" i="7"/>
  <c r="A10126" i="7"/>
  <c r="J10126" i="7" l="1"/>
  <c r="K10126" i="7"/>
  <c r="H10328" i="7"/>
  <c r="G10328" i="7"/>
  <c r="J10331" i="7"/>
  <c r="K10331" i="7"/>
  <c r="H10124" i="7"/>
  <c r="G10124" i="7"/>
  <c r="F10125" i="7"/>
  <c r="I10332" i="7"/>
  <c r="I10127" i="7"/>
  <c r="F10329" i="7"/>
  <c r="B10126" i="7"/>
  <c r="C10126" i="7"/>
  <c r="A10127" i="7"/>
  <c r="K10332" i="7" l="1"/>
  <c r="J10332" i="7"/>
  <c r="H10329" i="7"/>
  <c r="G10329" i="7"/>
  <c r="J10127" i="7"/>
  <c r="K10127" i="7"/>
  <c r="G10125" i="7"/>
  <c r="H10125" i="7"/>
  <c r="F10126" i="7"/>
  <c r="I10333" i="7"/>
  <c r="I10128" i="7"/>
  <c r="F10330" i="7"/>
  <c r="C10127" i="7"/>
  <c r="B10127" i="7"/>
  <c r="A10128" i="7"/>
  <c r="G10330" i="7" l="1"/>
  <c r="H10330" i="7"/>
  <c r="J10128" i="7"/>
  <c r="K10128" i="7"/>
  <c r="J10333" i="7"/>
  <c r="K10333" i="7"/>
  <c r="G10126" i="7"/>
  <c r="H10126" i="7"/>
  <c r="F10127" i="7"/>
  <c r="I10334" i="7"/>
  <c r="I10129" i="7"/>
  <c r="F10331" i="7"/>
  <c r="B10128" i="7"/>
  <c r="C10128" i="7"/>
  <c r="A10129" i="7"/>
  <c r="J10129" i="7" l="1"/>
  <c r="K10129" i="7"/>
  <c r="K10334" i="7"/>
  <c r="J10334" i="7"/>
  <c r="H10331" i="7"/>
  <c r="G10331" i="7"/>
  <c r="G10127" i="7"/>
  <c r="H10127" i="7"/>
  <c r="F10128" i="7"/>
  <c r="I10335" i="7"/>
  <c r="I10130" i="7"/>
  <c r="F10332" i="7"/>
  <c r="C10129" i="7"/>
  <c r="B10129" i="7"/>
  <c r="A10130" i="7"/>
  <c r="G10332" i="7" l="1"/>
  <c r="H10332" i="7"/>
  <c r="J10130" i="7"/>
  <c r="K10130" i="7"/>
  <c r="J10335" i="7"/>
  <c r="K10335" i="7"/>
  <c r="G10128" i="7"/>
  <c r="H10128" i="7"/>
  <c r="F10129" i="7"/>
  <c r="I10336" i="7"/>
  <c r="I10131" i="7"/>
  <c r="F10333" i="7"/>
  <c r="B10130" i="7"/>
  <c r="C10130" i="7"/>
  <c r="A10131" i="7"/>
  <c r="J10131" i="7" l="1"/>
  <c r="K10131" i="7"/>
  <c r="K10336" i="7"/>
  <c r="J10336" i="7"/>
  <c r="H10333" i="7"/>
  <c r="G10333" i="7"/>
  <c r="G10129" i="7"/>
  <c r="H10129" i="7"/>
  <c r="F10130" i="7"/>
  <c r="I10337" i="7"/>
  <c r="I10132" i="7"/>
  <c r="F10334" i="7"/>
  <c r="C10131" i="7"/>
  <c r="B10131" i="7"/>
  <c r="A10132" i="7"/>
  <c r="G10334" i="7" l="1"/>
  <c r="H10334" i="7"/>
  <c r="J10132" i="7"/>
  <c r="K10132" i="7"/>
  <c r="K10337" i="7"/>
  <c r="J10337" i="7"/>
  <c r="H10130" i="7"/>
  <c r="G10130" i="7"/>
  <c r="F10131" i="7"/>
  <c r="I10338" i="7"/>
  <c r="I10133" i="7"/>
  <c r="F10335" i="7"/>
  <c r="B10132" i="7"/>
  <c r="C10132" i="7"/>
  <c r="A10133" i="7"/>
  <c r="H10335" i="7" l="1"/>
  <c r="G10335" i="7"/>
  <c r="J10133" i="7"/>
  <c r="K10133" i="7"/>
  <c r="K10338" i="7"/>
  <c r="J10338" i="7"/>
  <c r="G10131" i="7"/>
  <c r="H10131" i="7"/>
  <c r="F10132" i="7"/>
  <c r="I10339" i="7"/>
  <c r="I10134" i="7"/>
  <c r="F10336" i="7"/>
  <c r="C10133" i="7"/>
  <c r="B10133" i="7"/>
  <c r="A10134" i="7"/>
  <c r="K10134" i="7" l="1"/>
  <c r="J10134" i="7"/>
  <c r="H10336" i="7"/>
  <c r="G10336" i="7"/>
  <c r="J10339" i="7"/>
  <c r="K10339" i="7"/>
  <c r="G10132" i="7"/>
  <c r="H10132" i="7"/>
  <c r="F10133" i="7"/>
  <c r="I10340" i="7"/>
  <c r="I10135" i="7"/>
  <c r="F10337" i="7"/>
  <c r="B10134" i="7"/>
  <c r="C10134" i="7"/>
  <c r="A10135" i="7"/>
  <c r="J10135" i="7" l="1"/>
  <c r="K10135" i="7"/>
  <c r="H10337" i="7"/>
  <c r="G10337" i="7"/>
  <c r="K10340" i="7"/>
  <c r="J10340" i="7"/>
  <c r="G10133" i="7"/>
  <c r="H10133" i="7"/>
  <c r="F10134" i="7"/>
  <c r="I10341" i="7"/>
  <c r="I10136" i="7"/>
  <c r="F10338" i="7"/>
  <c r="C10135" i="7"/>
  <c r="B10135" i="7"/>
  <c r="A10136" i="7"/>
  <c r="J10341" i="7" l="1"/>
  <c r="K10341" i="7"/>
  <c r="G10338" i="7"/>
  <c r="H10338" i="7"/>
  <c r="J10136" i="7"/>
  <c r="K10136" i="7"/>
  <c r="G10134" i="7"/>
  <c r="H10134" i="7"/>
  <c r="F10135" i="7"/>
  <c r="I10342" i="7"/>
  <c r="I10137" i="7"/>
  <c r="F10339" i="7"/>
  <c r="B10136" i="7"/>
  <c r="C10136" i="7"/>
  <c r="A10137" i="7"/>
  <c r="J10137" i="7" l="1"/>
  <c r="K10137" i="7"/>
  <c r="H10339" i="7"/>
  <c r="G10339" i="7"/>
  <c r="K10342" i="7"/>
  <c r="J10342" i="7"/>
  <c r="G10135" i="7"/>
  <c r="H10135" i="7"/>
  <c r="F10136" i="7"/>
  <c r="I10343" i="7"/>
  <c r="I10138" i="7"/>
  <c r="F10340" i="7"/>
  <c r="C10137" i="7"/>
  <c r="B10137" i="7"/>
  <c r="A10138" i="7"/>
  <c r="J10138" i="7" l="1"/>
  <c r="K10138" i="7"/>
  <c r="G10340" i="7"/>
  <c r="H10340" i="7"/>
  <c r="K10343" i="7"/>
  <c r="J10343" i="7"/>
  <c r="G10136" i="7"/>
  <c r="H10136" i="7"/>
  <c r="F10137" i="7"/>
  <c r="I10344" i="7"/>
  <c r="I10139" i="7"/>
  <c r="F10341" i="7"/>
  <c r="B10138" i="7"/>
  <c r="C10138" i="7"/>
  <c r="A10139" i="7"/>
  <c r="J10139" i="7" l="1"/>
  <c r="K10139" i="7"/>
  <c r="H10341" i="7"/>
  <c r="G10341" i="7"/>
  <c r="K10344" i="7"/>
  <c r="J10344" i="7"/>
  <c r="G10137" i="7"/>
  <c r="H10137" i="7"/>
  <c r="F10138" i="7"/>
  <c r="I10345" i="7"/>
  <c r="I10140" i="7"/>
  <c r="F10342" i="7"/>
  <c r="C10139" i="7"/>
  <c r="B10139" i="7"/>
  <c r="A10140" i="7"/>
  <c r="J10140" i="7" l="1"/>
  <c r="K10140" i="7"/>
  <c r="G10342" i="7"/>
  <c r="H10342" i="7"/>
  <c r="K10345" i="7"/>
  <c r="J10345" i="7"/>
  <c r="H10138" i="7"/>
  <c r="G10138" i="7"/>
  <c r="F10139" i="7"/>
  <c r="I10346" i="7"/>
  <c r="I10141" i="7"/>
  <c r="F10343" i="7"/>
  <c r="B10140" i="7"/>
  <c r="C10140" i="7"/>
  <c r="A10141" i="7"/>
  <c r="J10141" i="7" l="1"/>
  <c r="K10141" i="7"/>
  <c r="H10343" i="7"/>
  <c r="G10343" i="7"/>
  <c r="K10346" i="7"/>
  <c r="J10346" i="7"/>
  <c r="G10139" i="7"/>
  <c r="H10139" i="7"/>
  <c r="F10140" i="7"/>
  <c r="I10347" i="7"/>
  <c r="I10142" i="7"/>
  <c r="F10344" i="7"/>
  <c r="C10141" i="7"/>
  <c r="B10141" i="7"/>
  <c r="A10142" i="7"/>
  <c r="K10142" i="7" l="1"/>
  <c r="J10142" i="7"/>
  <c r="H10344" i="7"/>
  <c r="G10344" i="7"/>
  <c r="J10347" i="7"/>
  <c r="K10347" i="7"/>
  <c r="G10140" i="7"/>
  <c r="H10140" i="7"/>
  <c r="F10141" i="7"/>
  <c r="I10348" i="7"/>
  <c r="I10143" i="7"/>
  <c r="F10345" i="7"/>
  <c r="B10142" i="7"/>
  <c r="C10142" i="7"/>
  <c r="A10143" i="7"/>
  <c r="H10345" i="7" l="1"/>
  <c r="G10345" i="7"/>
  <c r="J10143" i="7"/>
  <c r="K10143" i="7"/>
  <c r="K10348" i="7"/>
  <c r="J10348" i="7"/>
  <c r="G10141" i="7"/>
  <c r="H10141" i="7"/>
  <c r="F10142" i="7"/>
  <c r="I10349" i="7"/>
  <c r="I10144" i="7"/>
  <c r="F10346" i="7"/>
  <c r="C10143" i="7"/>
  <c r="B10143" i="7"/>
  <c r="A10144" i="7"/>
  <c r="J10144" i="7" l="1"/>
  <c r="K10144" i="7"/>
  <c r="G10346" i="7"/>
  <c r="H10346" i="7"/>
  <c r="J10349" i="7"/>
  <c r="K10349" i="7"/>
  <c r="H10142" i="7"/>
  <c r="G10142" i="7"/>
  <c r="F10143" i="7"/>
  <c r="I10350" i="7"/>
  <c r="I10145" i="7"/>
  <c r="F10347" i="7"/>
  <c r="B10144" i="7"/>
  <c r="C10144" i="7"/>
  <c r="A10145" i="7"/>
  <c r="H10347" i="7" l="1"/>
  <c r="G10347" i="7"/>
  <c r="J10145" i="7"/>
  <c r="K10145" i="7"/>
  <c r="K10350" i="7"/>
  <c r="J10350" i="7"/>
  <c r="G10143" i="7"/>
  <c r="H10143" i="7"/>
  <c r="F10144" i="7"/>
  <c r="I10351" i="7"/>
  <c r="I10146" i="7"/>
  <c r="F10348" i="7"/>
  <c r="C10145" i="7"/>
  <c r="B10145" i="7"/>
  <c r="A10146" i="7"/>
  <c r="J10146" i="7" l="1"/>
  <c r="K10146" i="7"/>
  <c r="G10348" i="7"/>
  <c r="H10348" i="7"/>
  <c r="K10351" i="7"/>
  <c r="J10351" i="7"/>
  <c r="G10144" i="7"/>
  <c r="H10144" i="7"/>
  <c r="F10145" i="7"/>
  <c r="I10352" i="7"/>
  <c r="I10147" i="7"/>
  <c r="F10349" i="7"/>
  <c r="B10146" i="7"/>
  <c r="C10146" i="7"/>
  <c r="A10147" i="7"/>
  <c r="H10349" i="7" l="1"/>
  <c r="G10349" i="7"/>
  <c r="K10352" i="7"/>
  <c r="J10352" i="7"/>
  <c r="J10147" i="7"/>
  <c r="K10147" i="7"/>
  <c r="G10145" i="7"/>
  <c r="H10145" i="7"/>
  <c r="F10146" i="7"/>
  <c r="I10353" i="7"/>
  <c r="I10148" i="7"/>
  <c r="F10350" i="7"/>
  <c r="C10147" i="7"/>
  <c r="B10147" i="7"/>
  <c r="A10148" i="7"/>
  <c r="J10148" i="7" l="1"/>
  <c r="K10148" i="7"/>
  <c r="G10350" i="7"/>
  <c r="H10350" i="7"/>
  <c r="J10353" i="7"/>
  <c r="K10353" i="7"/>
  <c r="H10146" i="7"/>
  <c r="G10146" i="7"/>
  <c r="F10147" i="7"/>
  <c r="I10354" i="7"/>
  <c r="I10149" i="7"/>
  <c r="F10351" i="7"/>
  <c r="B10148" i="7"/>
  <c r="C10148" i="7"/>
  <c r="A10149" i="7"/>
  <c r="H10351" i="7" l="1"/>
  <c r="G10351" i="7"/>
  <c r="J10149" i="7"/>
  <c r="K10149" i="7"/>
  <c r="K10354" i="7"/>
  <c r="J10354" i="7"/>
  <c r="G10147" i="7"/>
  <c r="H10147" i="7"/>
  <c r="F10148" i="7"/>
  <c r="I10355" i="7"/>
  <c r="I10150" i="7"/>
  <c r="F10352" i="7"/>
  <c r="C10149" i="7"/>
  <c r="B10149" i="7"/>
  <c r="A10150" i="7"/>
  <c r="H10352" i="7" l="1"/>
  <c r="G10352" i="7"/>
  <c r="K10150" i="7"/>
  <c r="J10150" i="7"/>
  <c r="K10355" i="7"/>
  <c r="J10355" i="7"/>
  <c r="G10148" i="7"/>
  <c r="H10148" i="7"/>
  <c r="F10149" i="7"/>
  <c r="I10356" i="7"/>
  <c r="I10151" i="7"/>
  <c r="F10353" i="7"/>
  <c r="B10150" i="7"/>
  <c r="C10150" i="7"/>
  <c r="A10151" i="7"/>
  <c r="J10151" i="7" l="1"/>
  <c r="K10151" i="7"/>
  <c r="K10356" i="7"/>
  <c r="J10356" i="7"/>
  <c r="H10353" i="7"/>
  <c r="G10353" i="7"/>
  <c r="G10149" i="7"/>
  <c r="H10149" i="7"/>
  <c r="F10150" i="7"/>
  <c r="I10357" i="7"/>
  <c r="I10152" i="7"/>
  <c r="F10354" i="7"/>
  <c r="C10151" i="7"/>
  <c r="B10151" i="7"/>
  <c r="A10152" i="7"/>
  <c r="J10152" i="7" l="1"/>
  <c r="K10152" i="7"/>
  <c r="G10354" i="7"/>
  <c r="H10354" i="7"/>
  <c r="J10357" i="7"/>
  <c r="K10357" i="7"/>
  <c r="G10150" i="7"/>
  <c r="H10150" i="7"/>
  <c r="F10151" i="7"/>
  <c r="I10358" i="7"/>
  <c r="I10153" i="7"/>
  <c r="F10355" i="7"/>
  <c r="B10152" i="7"/>
  <c r="C10152" i="7"/>
  <c r="A10153" i="7"/>
  <c r="J10153" i="7" l="1"/>
  <c r="K10153" i="7"/>
  <c r="H10355" i="7"/>
  <c r="G10355" i="7"/>
  <c r="K10358" i="7"/>
  <c r="J10358" i="7"/>
  <c r="G10151" i="7"/>
  <c r="H10151" i="7"/>
  <c r="F10152" i="7"/>
  <c r="I10359" i="7"/>
  <c r="I10154" i="7"/>
  <c r="F10356" i="7"/>
  <c r="C10153" i="7"/>
  <c r="B10153" i="7"/>
  <c r="A10154" i="7"/>
  <c r="K10359" i="7" l="1"/>
  <c r="J10359" i="7"/>
  <c r="G10356" i="7"/>
  <c r="H10356" i="7"/>
  <c r="J10154" i="7"/>
  <c r="K10154" i="7"/>
  <c r="G10152" i="7"/>
  <c r="H10152" i="7"/>
  <c r="F10153" i="7"/>
  <c r="I10360" i="7"/>
  <c r="I10155" i="7"/>
  <c r="F10357" i="7"/>
  <c r="B10154" i="7"/>
  <c r="C10154" i="7"/>
  <c r="A10155" i="7"/>
  <c r="K10360" i="7" l="1"/>
  <c r="J10360" i="7"/>
  <c r="H10357" i="7"/>
  <c r="G10357" i="7"/>
  <c r="J10155" i="7"/>
  <c r="K10155" i="7"/>
  <c r="G10153" i="7"/>
  <c r="H10153" i="7"/>
  <c r="F10154" i="7"/>
  <c r="I10361" i="7"/>
  <c r="I10156" i="7"/>
  <c r="F10358" i="7"/>
  <c r="C10155" i="7"/>
  <c r="B10155" i="7"/>
  <c r="A10156" i="7"/>
  <c r="J10156" i="7" l="1"/>
  <c r="K10156" i="7"/>
  <c r="J10361" i="7"/>
  <c r="K10361" i="7"/>
  <c r="G10358" i="7"/>
  <c r="H10358" i="7"/>
  <c r="H10154" i="7"/>
  <c r="G10154" i="7"/>
  <c r="F10155" i="7"/>
  <c r="I10362" i="7"/>
  <c r="I10157" i="7"/>
  <c r="F10359" i="7"/>
  <c r="B10156" i="7"/>
  <c r="C10156" i="7"/>
  <c r="A10157" i="7"/>
  <c r="J10157" i="7" l="1"/>
  <c r="K10157" i="7"/>
  <c r="K10362" i="7"/>
  <c r="J10362" i="7"/>
  <c r="H10359" i="7"/>
  <c r="G10359" i="7"/>
  <c r="G10155" i="7"/>
  <c r="H10155" i="7"/>
  <c r="F10156" i="7"/>
  <c r="I10363" i="7"/>
  <c r="I10158" i="7"/>
  <c r="F10360" i="7"/>
  <c r="C10157" i="7"/>
  <c r="B10157" i="7"/>
  <c r="A10158" i="7"/>
  <c r="J10158" i="7" l="1"/>
  <c r="K10158" i="7"/>
  <c r="K10363" i="7"/>
  <c r="J10363" i="7"/>
  <c r="H10360" i="7"/>
  <c r="G10360" i="7"/>
  <c r="H10156" i="7"/>
  <c r="G10156" i="7"/>
  <c r="F10157" i="7"/>
  <c r="I10364" i="7"/>
  <c r="I10159" i="7"/>
  <c r="F10361" i="7"/>
  <c r="B10158" i="7"/>
  <c r="C10158" i="7"/>
  <c r="A10159" i="7"/>
  <c r="J10159" i="7" l="1"/>
  <c r="K10159" i="7"/>
  <c r="H10361" i="7"/>
  <c r="G10361" i="7"/>
  <c r="K10364" i="7"/>
  <c r="J10364" i="7"/>
  <c r="G10157" i="7"/>
  <c r="H10157" i="7"/>
  <c r="F10158" i="7"/>
  <c r="I10365" i="7"/>
  <c r="I10160" i="7"/>
  <c r="F10362" i="7"/>
  <c r="C10159" i="7"/>
  <c r="B10159" i="7"/>
  <c r="A10160" i="7"/>
  <c r="J10160" i="7" l="1"/>
  <c r="K10160" i="7"/>
  <c r="J10365" i="7"/>
  <c r="K10365" i="7"/>
  <c r="G10362" i="7"/>
  <c r="H10362" i="7"/>
  <c r="G10158" i="7"/>
  <c r="H10158" i="7"/>
  <c r="F10159" i="7"/>
  <c r="I10366" i="7"/>
  <c r="I10161" i="7"/>
  <c r="F10363" i="7"/>
  <c r="B10160" i="7"/>
  <c r="C10160" i="7"/>
  <c r="A10161" i="7"/>
  <c r="J10161" i="7" l="1"/>
  <c r="K10161" i="7"/>
  <c r="H10363" i="7"/>
  <c r="G10363" i="7"/>
  <c r="K10366" i="7"/>
  <c r="J10366" i="7"/>
  <c r="G10159" i="7"/>
  <c r="H10159" i="7"/>
  <c r="F10160" i="7"/>
  <c r="I10367" i="7"/>
  <c r="I10162" i="7"/>
  <c r="F10364" i="7"/>
  <c r="C10161" i="7"/>
  <c r="B10161" i="7"/>
  <c r="A10162" i="7"/>
  <c r="K10162" i="7" l="1"/>
  <c r="J10162" i="7"/>
  <c r="K10367" i="7"/>
  <c r="J10367" i="7"/>
  <c r="G10364" i="7"/>
  <c r="H10364" i="7"/>
  <c r="G10160" i="7"/>
  <c r="H10160" i="7"/>
  <c r="F10161" i="7"/>
  <c r="I10368" i="7"/>
  <c r="I10163" i="7"/>
  <c r="F10365" i="7"/>
  <c r="B10162" i="7"/>
  <c r="C10162" i="7"/>
  <c r="A10163" i="7"/>
  <c r="H10365" i="7" l="1"/>
  <c r="G10365" i="7"/>
  <c r="J10163" i="7"/>
  <c r="K10163" i="7"/>
  <c r="K10368" i="7"/>
  <c r="J10368" i="7"/>
  <c r="G10161" i="7"/>
  <c r="H10161" i="7"/>
  <c r="F10162" i="7"/>
  <c r="I10369" i="7"/>
  <c r="I10164" i="7"/>
  <c r="F10366" i="7"/>
  <c r="C10163" i="7"/>
  <c r="B10163" i="7"/>
  <c r="A10164" i="7"/>
  <c r="G10366" i="7" l="1"/>
  <c r="H10366" i="7"/>
  <c r="J10164" i="7"/>
  <c r="K10164" i="7"/>
  <c r="K10369" i="7"/>
  <c r="J10369" i="7"/>
  <c r="H10162" i="7"/>
  <c r="G10162" i="7"/>
  <c r="F10163" i="7"/>
  <c r="I10370" i="7"/>
  <c r="I10165" i="7"/>
  <c r="F10367" i="7"/>
  <c r="B10164" i="7"/>
  <c r="C10164" i="7"/>
  <c r="A10165" i="7"/>
  <c r="K10370" i="7" l="1"/>
  <c r="J10370" i="7"/>
  <c r="H10367" i="7"/>
  <c r="G10367" i="7"/>
  <c r="J10165" i="7"/>
  <c r="K10165" i="7"/>
  <c r="G10163" i="7"/>
  <c r="H10163" i="7"/>
  <c r="F10164" i="7"/>
  <c r="I10371" i="7"/>
  <c r="I10166" i="7"/>
  <c r="F10368" i="7"/>
  <c r="C10165" i="7"/>
  <c r="B10165" i="7"/>
  <c r="A10166" i="7"/>
  <c r="J10166" i="7" l="1"/>
  <c r="K10166" i="7"/>
  <c r="H10368" i="7"/>
  <c r="G10368" i="7"/>
  <c r="J10371" i="7"/>
  <c r="K10371" i="7"/>
  <c r="G10164" i="7"/>
  <c r="H10164" i="7"/>
  <c r="F10165" i="7"/>
  <c r="I10372" i="7"/>
  <c r="I10167" i="7"/>
  <c r="F10369" i="7"/>
  <c r="C10166" i="7"/>
  <c r="B10166" i="7"/>
  <c r="A10167" i="7"/>
  <c r="J10167" i="7" l="1"/>
  <c r="K10167" i="7"/>
  <c r="H10369" i="7"/>
  <c r="G10369" i="7"/>
  <c r="K10372" i="7"/>
  <c r="J10372" i="7"/>
  <c r="G10165" i="7"/>
  <c r="H10165" i="7"/>
  <c r="F10166" i="7"/>
  <c r="I10373" i="7"/>
  <c r="I10168" i="7"/>
  <c r="F10370" i="7"/>
  <c r="C10167" i="7"/>
  <c r="B10167" i="7"/>
  <c r="A10168" i="7"/>
  <c r="J10168" i="7" l="1"/>
  <c r="K10168" i="7"/>
  <c r="J10373" i="7"/>
  <c r="K10373" i="7"/>
  <c r="H10370" i="7"/>
  <c r="G10370" i="7"/>
  <c r="G10166" i="7"/>
  <c r="H10166" i="7"/>
  <c r="F10167" i="7"/>
  <c r="I10374" i="7"/>
  <c r="I10169" i="7"/>
  <c r="F10371" i="7"/>
  <c r="B10168" i="7"/>
  <c r="C10168" i="7"/>
  <c r="A10169" i="7"/>
  <c r="H10371" i="7" l="1"/>
  <c r="G10371" i="7"/>
  <c r="J10169" i="7"/>
  <c r="K10169" i="7"/>
  <c r="K10374" i="7"/>
  <c r="J10374" i="7"/>
  <c r="G10167" i="7"/>
  <c r="H10167" i="7"/>
  <c r="F10168" i="7"/>
  <c r="I10375" i="7"/>
  <c r="I10170" i="7"/>
  <c r="F10372" i="7"/>
  <c r="C10169" i="7"/>
  <c r="B10169" i="7"/>
  <c r="A10170" i="7"/>
  <c r="G10372" i="7" l="1"/>
  <c r="H10372" i="7"/>
  <c r="K10170" i="7"/>
  <c r="J10170" i="7"/>
  <c r="K10375" i="7"/>
  <c r="J10375" i="7"/>
  <c r="G10168" i="7"/>
  <c r="H10168" i="7"/>
  <c r="F10169" i="7"/>
  <c r="I10376" i="7"/>
  <c r="I10171" i="7"/>
  <c r="F10373" i="7"/>
  <c r="B10170" i="7"/>
  <c r="C10170" i="7"/>
  <c r="A10171" i="7"/>
  <c r="J10171" i="7" l="1"/>
  <c r="K10171" i="7"/>
  <c r="H10373" i="7"/>
  <c r="G10373" i="7"/>
  <c r="K10376" i="7"/>
  <c r="J10376" i="7"/>
  <c r="G10169" i="7"/>
  <c r="H10169" i="7"/>
  <c r="F10170" i="7"/>
  <c r="I10377" i="7"/>
  <c r="I10172" i="7"/>
  <c r="F10374" i="7"/>
  <c r="C10171" i="7"/>
  <c r="B10171" i="7"/>
  <c r="A10172" i="7"/>
  <c r="G10374" i="7" l="1"/>
  <c r="H10374" i="7"/>
  <c r="J10172" i="7"/>
  <c r="K10172" i="7"/>
  <c r="K10377" i="7"/>
  <c r="J10377" i="7"/>
  <c r="H10170" i="7"/>
  <c r="G10170" i="7"/>
  <c r="F10171" i="7"/>
  <c r="I10378" i="7"/>
  <c r="I10173" i="7"/>
  <c r="F10375" i="7"/>
  <c r="C10172" i="7"/>
  <c r="B10172" i="7"/>
  <c r="A10173" i="7"/>
  <c r="J10173" i="7" l="1"/>
  <c r="K10173" i="7"/>
  <c r="K10378" i="7"/>
  <c r="J10378" i="7"/>
  <c r="H10375" i="7"/>
  <c r="G10375" i="7"/>
  <c r="G10171" i="7"/>
  <c r="H10171" i="7"/>
  <c r="F10172" i="7"/>
  <c r="I10379" i="7"/>
  <c r="I10174" i="7"/>
  <c r="F10376" i="7"/>
  <c r="C10173" i="7"/>
  <c r="B10173" i="7"/>
  <c r="A10174" i="7"/>
  <c r="J10174" i="7" l="1"/>
  <c r="K10174" i="7"/>
  <c r="H10376" i="7"/>
  <c r="G10376" i="7"/>
  <c r="K10379" i="7"/>
  <c r="J10379" i="7"/>
  <c r="G10172" i="7"/>
  <c r="H10172" i="7"/>
  <c r="F10173" i="7"/>
  <c r="I10380" i="7"/>
  <c r="I10175" i="7"/>
  <c r="F10377" i="7"/>
  <c r="B10174" i="7"/>
  <c r="C10174" i="7"/>
  <c r="A10175" i="7"/>
  <c r="J10175" i="7" l="1"/>
  <c r="K10175" i="7"/>
  <c r="K10380" i="7"/>
  <c r="J10380" i="7"/>
  <c r="H10377" i="7"/>
  <c r="G10377" i="7"/>
  <c r="G10173" i="7"/>
  <c r="H10173" i="7"/>
  <c r="F10174" i="7"/>
  <c r="I10381" i="7"/>
  <c r="I10176" i="7"/>
  <c r="F10378" i="7"/>
  <c r="C10175" i="7"/>
  <c r="B10175" i="7"/>
  <c r="A10176" i="7"/>
  <c r="G10378" i="7" l="1"/>
  <c r="H10378" i="7"/>
  <c r="J10176" i="7"/>
  <c r="K10176" i="7"/>
  <c r="J10381" i="7"/>
  <c r="K10381" i="7"/>
  <c r="H10174" i="7"/>
  <c r="G10174" i="7"/>
  <c r="F10175" i="7"/>
  <c r="I10382" i="7"/>
  <c r="I10177" i="7"/>
  <c r="F10379" i="7"/>
  <c r="B10176" i="7"/>
  <c r="C10176" i="7"/>
  <c r="A10177" i="7"/>
  <c r="J10177" i="7" l="1"/>
  <c r="K10177" i="7"/>
  <c r="H10379" i="7"/>
  <c r="G10379" i="7"/>
  <c r="K10382" i="7"/>
  <c r="J10382" i="7"/>
  <c r="G10175" i="7"/>
  <c r="H10175" i="7"/>
  <c r="F10176" i="7"/>
  <c r="I10383" i="7"/>
  <c r="I10178" i="7"/>
  <c r="F10380" i="7"/>
  <c r="C10177" i="7"/>
  <c r="B10177" i="7"/>
  <c r="A10178" i="7"/>
  <c r="K10178" i="7" l="1"/>
  <c r="J10178" i="7"/>
  <c r="G10380" i="7"/>
  <c r="H10380" i="7"/>
  <c r="K10383" i="7"/>
  <c r="J10383" i="7"/>
  <c r="G10176" i="7"/>
  <c r="H10176" i="7"/>
  <c r="F10177" i="7"/>
  <c r="I10384" i="7"/>
  <c r="I10179" i="7"/>
  <c r="F10381" i="7"/>
  <c r="B10178" i="7"/>
  <c r="C10178" i="7"/>
  <c r="A10179" i="7"/>
  <c r="H10381" i="7" l="1"/>
  <c r="G10381" i="7"/>
  <c r="J10179" i="7"/>
  <c r="K10179" i="7"/>
  <c r="K10384" i="7"/>
  <c r="J10384" i="7"/>
  <c r="G10177" i="7"/>
  <c r="H10177" i="7"/>
  <c r="F10178" i="7"/>
  <c r="I10385" i="7"/>
  <c r="I10180" i="7"/>
  <c r="F10382" i="7"/>
  <c r="C10179" i="7"/>
  <c r="B10179" i="7"/>
  <c r="A10180" i="7"/>
  <c r="J10180" i="7" l="1"/>
  <c r="K10180" i="7"/>
  <c r="H10382" i="7"/>
  <c r="G10382" i="7"/>
  <c r="J10385" i="7"/>
  <c r="K10385" i="7"/>
  <c r="H10178" i="7"/>
  <c r="G10178" i="7"/>
  <c r="F10179" i="7"/>
  <c r="I10386" i="7"/>
  <c r="I10181" i="7"/>
  <c r="F10383" i="7"/>
  <c r="C10180" i="7"/>
  <c r="B10180" i="7"/>
  <c r="A10181" i="7"/>
  <c r="J10181" i="7" l="1"/>
  <c r="K10181" i="7"/>
  <c r="H10383" i="7"/>
  <c r="G10383" i="7"/>
  <c r="K10386" i="7"/>
  <c r="J10386" i="7"/>
  <c r="G10179" i="7"/>
  <c r="H10179" i="7"/>
  <c r="F10180" i="7"/>
  <c r="I10387" i="7"/>
  <c r="I10182" i="7"/>
  <c r="F10384" i="7"/>
  <c r="C10181" i="7"/>
  <c r="B10181" i="7"/>
  <c r="A10182" i="7"/>
  <c r="J10182" i="7" l="1"/>
  <c r="K10182" i="7"/>
  <c r="G10384" i="7"/>
  <c r="H10384" i="7"/>
  <c r="J10387" i="7"/>
  <c r="K10387" i="7"/>
  <c r="G10180" i="7"/>
  <c r="H10180" i="7"/>
  <c r="F10181" i="7"/>
  <c r="I10388" i="7"/>
  <c r="I10183" i="7"/>
  <c r="F10385" i="7"/>
  <c r="B10182" i="7"/>
  <c r="C10182" i="7"/>
  <c r="A10183" i="7"/>
  <c r="J10183" i="7" l="1"/>
  <c r="K10183" i="7"/>
  <c r="H10385" i="7"/>
  <c r="G10385" i="7"/>
  <c r="K10388" i="7"/>
  <c r="J10388" i="7"/>
  <c r="G10181" i="7"/>
  <c r="H10181" i="7"/>
  <c r="F10182" i="7"/>
  <c r="I10389" i="7"/>
  <c r="I10184" i="7"/>
  <c r="F10386" i="7"/>
  <c r="C10183" i="7"/>
  <c r="B10183" i="7"/>
  <c r="A10184" i="7"/>
  <c r="J10184" i="7" l="1"/>
  <c r="K10184" i="7"/>
  <c r="H10386" i="7"/>
  <c r="G10386" i="7"/>
  <c r="J10389" i="7"/>
  <c r="K10389" i="7"/>
  <c r="G10182" i="7"/>
  <c r="H10182" i="7"/>
  <c r="F10183" i="7"/>
  <c r="I10390" i="7"/>
  <c r="I10185" i="7"/>
  <c r="F10387" i="7"/>
  <c r="B10184" i="7"/>
  <c r="C10184" i="7"/>
  <c r="A10185" i="7"/>
  <c r="J10185" i="7" l="1"/>
  <c r="K10185" i="7"/>
  <c r="H10387" i="7"/>
  <c r="G10387" i="7"/>
  <c r="K10390" i="7"/>
  <c r="J10390" i="7"/>
  <c r="G10183" i="7"/>
  <c r="H10183" i="7"/>
  <c r="F10184" i="7"/>
  <c r="I10391" i="7"/>
  <c r="I10186" i="7"/>
  <c r="F10388" i="7"/>
  <c r="C10185" i="7"/>
  <c r="B10185" i="7"/>
  <c r="A10186" i="7"/>
  <c r="K10186" i="7" l="1"/>
  <c r="J10186" i="7"/>
  <c r="G10388" i="7"/>
  <c r="H10388" i="7"/>
  <c r="K10391" i="7"/>
  <c r="J10391" i="7"/>
  <c r="G10184" i="7"/>
  <c r="H10184" i="7"/>
  <c r="F10185" i="7"/>
  <c r="I10392" i="7"/>
  <c r="I10187" i="7"/>
  <c r="F10389" i="7"/>
  <c r="B10186" i="7"/>
  <c r="C10186" i="7"/>
  <c r="A10187" i="7"/>
  <c r="H10389" i="7" l="1"/>
  <c r="G10389" i="7"/>
  <c r="J10187" i="7"/>
  <c r="K10187" i="7"/>
  <c r="K10392" i="7"/>
  <c r="J10392" i="7"/>
  <c r="G10185" i="7"/>
  <c r="H10185" i="7"/>
  <c r="F10186" i="7"/>
  <c r="I10393" i="7"/>
  <c r="I10188" i="7"/>
  <c r="F10390" i="7"/>
  <c r="C10187" i="7"/>
  <c r="B10187" i="7"/>
  <c r="A10188" i="7"/>
  <c r="J10188" i="7" l="1"/>
  <c r="K10188" i="7"/>
  <c r="H10390" i="7"/>
  <c r="G10390" i="7"/>
  <c r="K10393" i="7"/>
  <c r="J10393" i="7"/>
  <c r="H10186" i="7"/>
  <c r="G10186" i="7"/>
  <c r="F10187" i="7"/>
  <c r="I10394" i="7"/>
  <c r="I10189" i="7"/>
  <c r="F10391" i="7"/>
  <c r="C10188" i="7"/>
  <c r="B10188" i="7"/>
  <c r="A10189" i="7"/>
  <c r="J10189" i="7" l="1"/>
  <c r="K10189" i="7"/>
  <c r="H10391" i="7"/>
  <c r="G10391" i="7"/>
  <c r="K10394" i="7"/>
  <c r="J10394" i="7"/>
  <c r="G10187" i="7"/>
  <c r="H10187" i="7"/>
  <c r="F10188" i="7"/>
  <c r="I10395" i="7"/>
  <c r="I10190" i="7"/>
  <c r="F10392" i="7"/>
  <c r="C10189" i="7"/>
  <c r="B10189" i="7"/>
  <c r="A10190" i="7"/>
  <c r="J10190" i="7" l="1"/>
  <c r="K10190" i="7"/>
  <c r="G10392" i="7"/>
  <c r="H10392" i="7"/>
  <c r="J10395" i="7"/>
  <c r="K10395" i="7"/>
  <c r="H10188" i="7"/>
  <c r="G10188" i="7"/>
  <c r="F10189" i="7"/>
  <c r="I10396" i="7"/>
  <c r="I10191" i="7"/>
  <c r="F10393" i="7"/>
  <c r="B10190" i="7"/>
  <c r="C10190" i="7"/>
  <c r="A10191" i="7"/>
  <c r="H10393" i="7" l="1"/>
  <c r="G10393" i="7"/>
  <c r="J10191" i="7"/>
  <c r="K10191" i="7"/>
  <c r="K10396" i="7"/>
  <c r="J10396" i="7"/>
  <c r="G10189" i="7"/>
  <c r="H10189" i="7"/>
  <c r="F10190" i="7"/>
  <c r="I10397" i="7"/>
  <c r="I10192" i="7"/>
  <c r="F10394" i="7"/>
  <c r="C10191" i="7"/>
  <c r="B10191" i="7"/>
  <c r="A10192" i="7"/>
  <c r="J10397" i="7" l="1"/>
  <c r="K10397" i="7"/>
  <c r="H10394" i="7"/>
  <c r="G10394" i="7"/>
  <c r="J10192" i="7"/>
  <c r="K10192" i="7"/>
  <c r="G10190" i="7"/>
  <c r="H10190" i="7"/>
  <c r="F10191" i="7"/>
  <c r="I10398" i="7"/>
  <c r="I10193" i="7"/>
  <c r="F10395" i="7"/>
  <c r="B10192" i="7"/>
  <c r="C10192" i="7"/>
  <c r="A10193" i="7"/>
  <c r="J10193" i="7" l="1"/>
  <c r="K10193" i="7"/>
  <c r="H10395" i="7"/>
  <c r="G10395" i="7"/>
  <c r="K10398" i="7"/>
  <c r="J10398" i="7"/>
  <c r="G10191" i="7"/>
  <c r="H10191" i="7"/>
  <c r="F10192" i="7"/>
  <c r="I10399" i="7"/>
  <c r="I10194" i="7"/>
  <c r="F10396" i="7"/>
  <c r="C10193" i="7"/>
  <c r="B10193" i="7"/>
  <c r="A10194" i="7"/>
  <c r="K10194" i="7" l="1"/>
  <c r="J10194" i="7"/>
  <c r="G10396" i="7"/>
  <c r="H10396" i="7"/>
  <c r="K10399" i="7"/>
  <c r="J10399" i="7"/>
  <c r="G10192" i="7"/>
  <c r="H10192" i="7"/>
  <c r="F10193" i="7"/>
  <c r="I10400" i="7"/>
  <c r="I10195" i="7"/>
  <c r="F10397" i="7"/>
  <c r="B10194" i="7"/>
  <c r="C10194" i="7"/>
  <c r="A10195" i="7"/>
  <c r="J10195" i="7" l="1"/>
  <c r="K10195" i="7"/>
  <c r="H10397" i="7"/>
  <c r="G10397" i="7"/>
  <c r="K10400" i="7"/>
  <c r="J10400" i="7"/>
  <c r="G10193" i="7"/>
  <c r="H10193" i="7"/>
  <c r="F10194" i="7"/>
  <c r="I10401" i="7"/>
  <c r="I10196" i="7"/>
  <c r="F10398" i="7"/>
  <c r="C10195" i="7"/>
  <c r="B10195" i="7"/>
  <c r="A10196" i="7"/>
  <c r="J10196" i="7" l="1"/>
  <c r="K10196" i="7"/>
  <c r="H10398" i="7"/>
  <c r="G10398" i="7"/>
  <c r="J10401" i="7"/>
  <c r="K10401" i="7"/>
  <c r="H10194" i="7"/>
  <c r="G10194" i="7"/>
  <c r="F10195" i="7"/>
  <c r="I10402" i="7"/>
  <c r="I10197" i="7"/>
  <c r="F10399" i="7"/>
  <c r="C10196" i="7"/>
  <c r="B10196" i="7"/>
  <c r="A10197" i="7"/>
  <c r="H10399" i="7" l="1"/>
  <c r="G10399" i="7"/>
  <c r="J10197" i="7"/>
  <c r="K10197" i="7"/>
  <c r="K10402" i="7"/>
  <c r="J10402" i="7"/>
  <c r="G10195" i="7"/>
  <c r="H10195" i="7"/>
  <c r="F10196" i="7"/>
  <c r="I10403" i="7"/>
  <c r="I10198" i="7"/>
  <c r="F10400" i="7"/>
  <c r="C10197" i="7"/>
  <c r="B10197" i="7"/>
  <c r="A10198" i="7"/>
  <c r="J10198" i="7" l="1"/>
  <c r="K10198" i="7"/>
  <c r="H10400" i="7"/>
  <c r="G10400" i="7"/>
  <c r="J10403" i="7"/>
  <c r="K10403" i="7"/>
  <c r="G10196" i="7"/>
  <c r="H10196" i="7"/>
  <c r="F10197" i="7"/>
  <c r="I10404" i="7"/>
  <c r="I10199" i="7"/>
  <c r="F10401" i="7"/>
  <c r="B10198" i="7"/>
  <c r="C10198" i="7"/>
  <c r="A10199" i="7"/>
  <c r="H10401" i="7" l="1"/>
  <c r="G10401" i="7"/>
  <c r="K10199" i="7"/>
  <c r="J10199" i="7"/>
  <c r="K10404" i="7"/>
  <c r="J10404" i="7"/>
  <c r="G10197" i="7"/>
  <c r="H10197" i="7"/>
  <c r="F10198" i="7"/>
  <c r="I10405" i="7"/>
  <c r="I10200" i="7"/>
  <c r="F10402" i="7"/>
  <c r="C10199" i="7"/>
  <c r="B10199" i="7"/>
  <c r="A10200" i="7"/>
  <c r="G10402" i="7" l="1"/>
  <c r="H10402" i="7"/>
  <c r="J10200" i="7"/>
  <c r="K10200" i="7"/>
  <c r="J10405" i="7"/>
  <c r="K10405" i="7"/>
  <c r="G10198" i="7"/>
  <c r="H10198" i="7"/>
  <c r="F10199" i="7"/>
  <c r="I10406" i="7"/>
  <c r="I10201" i="7"/>
  <c r="F10403" i="7"/>
  <c r="B10200" i="7"/>
  <c r="C10200" i="7"/>
  <c r="A10201" i="7"/>
  <c r="K10406" i="7" l="1"/>
  <c r="J10406" i="7"/>
  <c r="H10403" i="7"/>
  <c r="G10403" i="7"/>
  <c r="K10201" i="7"/>
  <c r="J10201" i="7"/>
  <c r="G10199" i="7"/>
  <c r="H10199" i="7"/>
  <c r="F10200" i="7"/>
  <c r="I10407" i="7"/>
  <c r="I10202" i="7"/>
  <c r="F10404" i="7"/>
  <c r="C10201" i="7"/>
  <c r="B10201" i="7"/>
  <c r="A10202" i="7"/>
  <c r="J10202" i="7" l="1"/>
  <c r="K10202" i="7"/>
  <c r="K10407" i="7"/>
  <c r="J10407" i="7"/>
  <c r="G10404" i="7"/>
  <c r="H10404" i="7"/>
  <c r="G10200" i="7"/>
  <c r="H10200" i="7"/>
  <c r="F10201" i="7"/>
  <c r="I10408" i="7"/>
  <c r="I10203" i="7"/>
  <c r="F10405" i="7"/>
  <c r="B10202" i="7"/>
  <c r="C10202" i="7"/>
  <c r="A10203" i="7"/>
  <c r="G10405" i="7" l="1"/>
  <c r="H10405" i="7"/>
  <c r="K10203" i="7"/>
  <c r="J10203" i="7"/>
  <c r="K10408" i="7"/>
  <c r="J10408" i="7"/>
  <c r="G10201" i="7"/>
  <c r="H10201" i="7"/>
  <c r="F10202" i="7"/>
  <c r="I10409" i="7"/>
  <c r="I10204" i="7"/>
  <c r="F10406" i="7"/>
  <c r="C10203" i="7"/>
  <c r="B10203" i="7"/>
  <c r="A10204" i="7"/>
  <c r="G10406" i="7" l="1"/>
  <c r="H10406" i="7"/>
  <c r="K10204" i="7"/>
  <c r="J10204" i="7"/>
  <c r="J10409" i="7"/>
  <c r="K10409" i="7"/>
  <c r="H10202" i="7"/>
  <c r="G10202" i="7"/>
  <c r="F10203" i="7"/>
  <c r="F10407" i="7"/>
  <c r="C10204" i="7"/>
  <c r="B10204" i="7"/>
  <c r="A10205" i="7"/>
  <c r="H10407" i="7" l="1"/>
  <c r="G10407" i="7"/>
  <c r="G10203" i="7"/>
  <c r="H10203" i="7"/>
  <c r="F10204" i="7"/>
  <c r="F10408" i="7"/>
  <c r="C10205" i="7"/>
  <c r="B10205" i="7"/>
  <c r="A10206" i="7"/>
  <c r="G10408" i="7" l="1"/>
  <c r="H10408" i="7"/>
  <c r="G10204" i="7"/>
  <c r="H10204" i="7"/>
  <c r="F10409" i="7"/>
  <c r="B10206" i="7"/>
  <c r="C10206" i="7"/>
  <c r="A10207" i="7"/>
  <c r="G10409" i="7" l="1"/>
  <c r="H10409" i="7"/>
  <c r="C10207" i="7"/>
  <c r="B10207" i="7"/>
  <c r="A10208" i="7"/>
  <c r="B10208" i="7" l="1"/>
  <c r="C10208" i="7"/>
  <c r="A10209" i="7"/>
  <c r="C10209" i="7" l="1"/>
  <c r="B10209" i="7"/>
  <c r="A10210" i="7"/>
  <c r="B10210" i="7" l="1"/>
  <c r="C10210" i="7"/>
  <c r="A10211" i="7"/>
  <c r="C10211" i="7" l="1"/>
  <c r="B10211" i="7"/>
  <c r="A10212" i="7"/>
  <c r="C10212" i="7" l="1"/>
  <c r="B10212" i="7"/>
  <c r="A10213" i="7"/>
  <c r="C10213" i="7" l="1"/>
  <c r="B10213" i="7"/>
  <c r="A10214" i="7"/>
  <c r="B10214" i="7" l="1"/>
  <c r="C10214" i="7"/>
  <c r="A10215" i="7"/>
  <c r="C10215" i="7" l="1"/>
  <c r="B10215" i="7"/>
  <c r="A10216" i="7"/>
  <c r="B10216" i="7" l="1"/>
  <c r="C10216" i="7"/>
  <c r="A10217" i="7"/>
  <c r="C10217" i="7" l="1"/>
  <c r="B10217" i="7"/>
  <c r="A10218" i="7"/>
  <c r="B10218" i="7" l="1"/>
  <c r="C10218" i="7"/>
  <c r="A10219" i="7"/>
  <c r="C10219" i="7" l="1"/>
  <c r="B10219" i="7"/>
  <c r="A10220" i="7"/>
  <c r="C10220" i="7" l="1"/>
  <c r="B10220" i="7"/>
  <c r="A10221" i="7"/>
  <c r="C10221" i="7" l="1"/>
  <c r="B10221" i="7"/>
  <c r="A10222" i="7"/>
  <c r="B10222" i="7" l="1"/>
  <c r="C10222" i="7"/>
  <c r="A10223" i="7"/>
  <c r="C10223" i="7" l="1"/>
  <c r="B10223" i="7"/>
  <c r="A10224" i="7"/>
  <c r="B10224" i="7" l="1"/>
  <c r="C10224" i="7"/>
  <c r="A10225" i="7"/>
  <c r="C10225" i="7" l="1"/>
  <c r="B10225" i="7"/>
  <c r="A10226" i="7"/>
  <c r="B10226" i="7" l="1"/>
  <c r="C10226" i="7"/>
  <c r="A10227" i="7"/>
  <c r="C10227" i="7" l="1"/>
  <c r="B10227" i="7"/>
  <c r="A10228" i="7"/>
  <c r="C10228" i="7" l="1"/>
  <c r="B10228" i="7"/>
  <c r="A10229" i="7"/>
  <c r="C10229" i="7" l="1"/>
  <c r="B10229" i="7"/>
  <c r="A10230" i="7"/>
  <c r="B10230" i="7" l="1"/>
  <c r="C10230" i="7"/>
  <c r="A10231" i="7"/>
  <c r="C10231" i="7" l="1"/>
  <c r="B10231" i="7"/>
  <c r="A10232" i="7"/>
  <c r="B10232" i="7" l="1"/>
  <c r="C10232" i="7"/>
  <c r="A10233" i="7"/>
  <c r="C10233" i="7" l="1"/>
  <c r="B10233" i="7"/>
  <c r="A10234" i="7"/>
  <c r="B10234" i="7" l="1"/>
  <c r="C10234" i="7"/>
  <c r="A10235" i="7"/>
  <c r="C10235" i="7" l="1"/>
  <c r="B10235" i="7"/>
  <c r="A10236" i="7"/>
  <c r="C10236" i="7" l="1"/>
  <c r="B10236" i="7"/>
  <c r="A10237" i="7"/>
  <c r="C10237" i="7" l="1"/>
  <c r="B10237" i="7"/>
  <c r="A10238" i="7"/>
  <c r="B10238" i="7" l="1"/>
  <c r="C10238" i="7"/>
  <c r="A10239" i="7"/>
  <c r="C10239" i="7" l="1"/>
  <c r="B10239" i="7"/>
  <c r="A10240" i="7"/>
  <c r="C10240" i="7" l="1"/>
  <c r="B10240" i="7"/>
  <c r="A10241" i="7"/>
  <c r="C10241" i="7" l="1"/>
  <c r="B10241" i="7"/>
  <c r="A10242" i="7"/>
  <c r="B10242" i="7" l="1"/>
  <c r="C10242" i="7"/>
  <c r="A10243" i="7"/>
  <c r="C10243" i="7" l="1"/>
  <c r="B10243" i="7"/>
  <c r="A10244" i="7"/>
  <c r="C10244" i="7" l="1"/>
  <c r="B10244" i="7"/>
  <c r="A10245" i="7"/>
  <c r="C10245" i="7" l="1"/>
  <c r="B10245" i="7"/>
  <c r="A10246" i="7"/>
  <c r="B10246" i="7" l="1"/>
  <c r="C10246" i="7"/>
  <c r="A10247" i="7"/>
  <c r="C10247" i="7" l="1"/>
  <c r="B10247" i="7"/>
  <c r="A10248" i="7"/>
  <c r="C10248" i="7" l="1"/>
  <c r="B10248" i="7"/>
  <c r="A10249" i="7"/>
  <c r="C10249" i="7" l="1"/>
  <c r="B10249" i="7"/>
  <c r="A10250" i="7"/>
  <c r="B10250" i="7" l="1"/>
  <c r="C10250" i="7"/>
  <c r="A10251" i="7"/>
  <c r="B10251" i="7" l="1"/>
  <c r="C10251" i="7"/>
  <c r="A10252" i="7"/>
  <c r="B10252" i="7" l="1"/>
  <c r="C10252" i="7"/>
  <c r="A10253" i="7"/>
  <c r="B10253" i="7" l="1"/>
  <c r="C10253" i="7"/>
  <c r="A10254" i="7"/>
  <c r="B10254" i="7" l="1"/>
  <c r="C10254" i="7"/>
  <c r="A10255" i="7"/>
  <c r="B10255" i="7" l="1"/>
  <c r="C10255" i="7"/>
  <c r="A10256" i="7"/>
  <c r="B10256" i="7" l="1"/>
  <c r="C10256" i="7"/>
  <c r="A10257" i="7"/>
  <c r="B10257" i="7" l="1"/>
  <c r="C10257" i="7"/>
  <c r="A10258" i="7"/>
  <c r="B10258" i="7" l="1"/>
  <c r="C10258" i="7"/>
  <c r="A10259" i="7"/>
  <c r="B10259" i="7" l="1"/>
  <c r="C10259" i="7"/>
  <c r="A10260" i="7"/>
  <c r="B10260" i="7" l="1"/>
  <c r="C10260" i="7"/>
  <c r="A10261" i="7"/>
  <c r="C10261" i="7" l="1"/>
  <c r="B10261" i="7"/>
  <c r="A10262" i="7"/>
  <c r="B10262" i="7" l="1"/>
  <c r="C10262" i="7"/>
  <c r="A10263" i="7"/>
  <c r="B10263" i="7" l="1"/>
  <c r="C10263" i="7"/>
  <c r="A10264" i="7"/>
  <c r="B10264" i="7" l="1"/>
  <c r="C10264" i="7"/>
  <c r="A10265" i="7"/>
  <c r="B10265" i="7" l="1"/>
  <c r="C10265" i="7"/>
  <c r="A10266" i="7"/>
  <c r="B10266" i="7" l="1"/>
  <c r="C10266" i="7"/>
  <c r="A10267" i="7"/>
  <c r="B10267" i="7" l="1"/>
  <c r="C10267" i="7"/>
  <c r="A10268" i="7"/>
  <c r="B10268" i="7" l="1"/>
  <c r="C10268" i="7"/>
  <c r="A10269" i="7"/>
  <c r="C10269" i="7" l="1"/>
  <c r="B10269" i="7"/>
  <c r="A10270" i="7"/>
  <c r="B10270" i="7" l="1"/>
  <c r="C10270" i="7"/>
  <c r="A10271" i="7"/>
  <c r="B10271" i="7" l="1"/>
  <c r="C10271" i="7"/>
  <c r="A10272" i="7"/>
  <c r="B10272" i="7" l="1"/>
  <c r="C10272" i="7"/>
  <c r="A10273" i="7"/>
  <c r="B10273" i="7" l="1"/>
  <c r="C10273" i="7"/>
  <c r="A10274" i="7"/>
  <c r="B10274" i="7" l="1"/>
  <c r="C10274" i="7"/>
  <c r="A10275" i="7"/>
  <c r="B10275" i="7" l="1"/>
  <c r="C10275" i="7"/>
  <c r="A10276" i="7"/>
  <c r="B10276" i="7" l="1"/>
  <c r="C10276" i="7"/>
  <c r="A10277" i="7"/>
  <c r="C10277" i="7" l="1"/>
  <c r="B10277" i="7"/>
  <c r="A10278" i="7"/>
  <c r="B10278" i="7" l="1"/>
  <c r="C10278" i="7"/>
  <c r="A10279" i="7"/>
  <c r="B10279" i="7" l="1"/>
  <c r="C10279" i="7"/>
  <c r="A10280" i="7"/>
  <c r="B10280" i="7" l="1"/>
  <c r="C10280" i="7"/>
  <c r="A10281" i="7"/>
  <c r="B10281" i="7" l="1"/>
  <c r="C10281" i="7"/>
  <c r="A10282" i="7"/>
  <c r="B10282" i="7" l="1"/>
  <c r="C10282" i="7"/>
  <c r="A10283" i="7"/>
  <c r="B10283" i="7" l="1"/>
  <c r="C10283" i="7"/>
  <c r="A10284" i="7"/>
  <c r="B10284" i="7" l="1"/>
  <c r="C10284" i="7"/>
  <c r="A10285" i="7"/>
  <c r="C10285" i="7" l="1"/>
  <c r="B10285" i="7"/>
  <c r="A10286" i="7"/>
  <c r="B10286" i="7" l="1"/>
  <c r="C10286" i="7"/>
  <c r="A10287" i="7"/>
  <c r="B10287" i="7" l="1"/>
  <c r="C10287" i="7"/>
  <c r="A10288" i="7"/>
  <c r="B10288" i="7" l="1"/>
  <c r="C10288" i="7"/>
  <c r="A10289" i="7"/>
  <c r="B10289" i="7" l="1"/>
  <c r="C10289" i="7"/>
  <c r="A10290" i="7"/>
  <c r="B10290" i="7" l="1"/>
  <c r="C10290" i="7"/>
  <c r="A10291" i="7"/>
  <c r="B10291" i="7" l="1"/>
  <c r="C10291" i="7"/>
  <c r="A10292" i="7"/>
  <c r="B10292" i="7" l="1"/>
  <c r="C10292" i="7"/>
  <c r="A10293" i="7"/>
  <c r="C10293" i="7" l="1"/>
  <c r="B10293" i="7"/>
  <c r="A10294" i="7"/>
  <c r="B10294" i="7" l="1"/>
  <c r="C10294" i="7"/>
  <c r="A10295" i="7"/>
  <c r="B10295" i="7" l="1"/>
  <c r="C10295" i="7"/>
  <c r="A10296" i="7"/>
  <c r="B10296" i="7" l="1"/>
  <c r="C10296" i="7"/>
  <c r="A10297" i="7"/>
  <c r="B10297" i="7" l="1"/>
  <c r="C10297" i="7"/>
  <c r="A10298" i="7"/>
  <c r="B10298" i="7" l="1"/>
  <c r="C10298" i="7"/>
  <c r="A10299" i="7"/>
  <c r="B10299" i="7" l="1"/>
  <c r="C10299" i="7"/>
  <c r="A10300" i="7"/>
  <c r="B10300" i="7" l="1"/>
  <c r="C10300" i="7"/>
  <c r="A10301" i="7"/>
  <c r="C10301" i="7" l="1"/>
  <c r="B10301" i="7"/>
  <c r="A10302" i="7"/>
  <c r="B10302" i="7" l="1"/>
  <c r="C10302" i="7"/>
  <c r="A10303" i="7"/>
  <c r="B10303" i="7" l="1"/>
  <c r="C10303" i="7"/>
  <c r="A10304" i="7"/>
  <c r="B10304" i="7" l="1"/>
  <c r="C10304" i="7"/>
  <c r="A10305" i="7"/>
  <c r="B10305" i="7" l="1"/>
  <c r="C10305" i="7"/>
  <c r="A10306" i="7"/>
  <c r="B10306" i="7" l="1"/>
  <c r="C10306" i="7"/>
  <c r="A10307" i="7"/>
  <c r="B10307" i="7" l="1"/>
  <c r="C10307" i="7"/>
  <c r="A10308" i="7"/>
  <c r="B10308" i="7" l="1"/>
  <c r="C10308" i="7"/>
  <c r="A10309" i="7"/>
  <c r="C10309" i="7" l="1"/>
  <c r="B10309" i="7"/>
  <c r="A10310" i="7"/>
  <c r="B10310" i="7" l="1"/>
  <c r="C10310" i="7"/>
  <c r="A10311" i="7"/>
  <c r="B10311" i="7" l="1"/>
  <c r="C10311" i="7"/>
  <c r="A10312" i="7"/>
  <c r="B10312" i="7" l="1"/>
  <c r="C10312" i="7"/>
  <c r="A10313" i="7"/>
  <c r="B10313" i="7" l="1"/>
  <c r="C10313" i="7"/>
  <c r="A10314" i="7"/>
  <c r="B10314" i="7" l="1"/>
  <c r="C10314" i="7"/>
  <c r="A10315" i="7"/>
  <c r="B10315" i="7" l="1"/>
  <c r="C10315" i="7"/>
  <c r="A10316" i="7"/>
  <c r="B10316" i="7" l="1"/>
  <c r="C10316" i="7"/>
  <c r="A10317" i="7"/>
  <c r="B10317" i="7" l="1"/>
  <c r="C10317" i="7"/>
  <c r="A10318" i="7"/>
  <c r="B10318" i="7" l="1"/>
  <c r="C10318" i="7"/>
  <c r="A10319" i="7"/>
  <c r="B10319" i="7" l="1"/>
  <c r="C10319" i="7"/>
  <c r="A10320" i="7"/>
  <c r="B10320" i="7" l="1"/>
  <c r="C10320" i="7"/>
  <c r="A10321" i="7"/>
  <c r="B10321" i="7" l="1"/>
  <c r="C10321" i="7"/>
  <c r="A10322" i="7"/>
  <c r="B10322" i="7" l="1"/>
  <c r="C10322" i="7"/>
  <c r="A10323" i="7"/>
  <c r="C10323" i="7" l="1"/>
  <c r="B10323" i="7"/>
  <c r="A10324" i="7"/>
  <c r="B10324" i="7" l="1"/>
  <c r="C10324" i="7"/>
  <c r="A10325" i="7"/>
  <c r="B10325" i="7" l="1"/>
  <c r="C10325" i="7"/>
  <c r="A10326" i="7"/>
  <c r="B10326" i="7" l="1"/>
  <c r="C10326" i="7"/>
  <c r="A10327" i="7"/>
  <c r="B10327" i="7" l="1"/>
  <c r="C10327" i="7"/>
  <c r="A10328" i="7"/>
  <c r="B10328" i="7" l="1"/>
  <c r="C10328" i="7"/>
  <c r="A10329" i="7"/>
  <c r="B10329" i="7" l="1"/>
  <c r="C10329" i="7"/>
  <c r="A10330" i="7"/>
  <c r="B10330" i="7" l="1"/>
  <c r="C10330" i="7"/>
  <c r="A10331" i="7"/>
  <c r="C10331" i="7" l="1"/>
  <c r="B10331" i="7"/>
  <c r="A10332" i="7"/>
  <c r="B10332" i="7" l="1"/>
  <c r="C10332" i="7"/>
  <c r="A10333" i="7"/>
  <c r="B10333" i="7" l="1"/>
  <c r="C10333" i="7"/>
  <c r="A10334" i="7"/>
  <c r="B10334" i="7" l="1"/>
  <c r="C10334" i="7"/>
  <c r="A10335" i="7"/>
  <c r="B10335" i="7" l="1"/>
  <c r="C10335" i="7"/>
  <c r="A10336" i="7"/>
  <c r="B10336" i="7" l="1"/>
  <c r="C10336" i="7"/>
  <c r="A10337" i="7"/>
  <c r="B10337" i="7" l="1"/>
  <c r="C10337" i="7"/>
  <c r="A10338" i="7"/>
  <c r="B10338" i="7" l="1"/>
  <c r="C10338" i="7"/>
  <c r="A10339" i="7"/>
  <c r="C10339" i="7" l="1"/>
  <c r="B10339" i="7"/>
  <c r="A10340" i="7"/>
  <c r="B10340" i="7" l="1"/>
  <c r="C10340" i="7"/>
  <c r="A10341" i="7"/>
  <c r="B10341" i="7" l="1"/>
  <c r="C10341" i="7"/>
  <c r="A10342" i="7"/>
  <c r="B10342" i="7" l="1"/>
  <c r="C10342" i="7"/>
  <c r="A10343" i="7"/>
  <c r="B10343" i="7" l="1"/>
  <c r="C10343" i="7"/>
  <c r="A10344" i="7"/>
  <c r="B10344" i="7" l="1"/>
  <c r="C10344" i="7"/>
  <c r="A10345" i="7"/>
  <c r="B10345" i="7" l="1"/>
  <c r="C10345" i="7"/>
  <c r="A10346" i="7"/>
  <c r="B10346" i="7" l="1"/>
  <c r="C10346" i="7"/>
  <c r="A10347" i="7"/>
  <c r="C10347" i="7" l="1"/>
  <c r="B10347" i="7"/>
  <c r="A10348" i="7"/>
  <c r="B10348" i="7" l="1"/>
  <c r="C10348" i="7"/>
  <c r="A10349" i="7"/>
  <c r="B10349" i="7" l="1"/>
  <c r="C10349" i="7"/>
  <c r="A10350" i="7"/>
  <c r="B10350" i="7" l="1"/>
  <c r="C10350" i="7"/>
  <c r="A10351" i="7"/>
  <c r="B10351" i="7" l="1"/>
  <c r="C10351" i="7"/>
  <c r="A10352" i="7"/>
  <c r="B10352" i="7" l="1"/>
  <c r="C10352" i="7"/>
  <c r="A10353" i="7"/>
  <c r="B10353" i="7" l="1"/>
  <c r="C10353" i="7"/>
  <c r="A10354" i="7"/>
  <c r="B10354" i="7" l="1"/>
  <c r="C10354" i="7"/>
  <c r="A10355" i="7"/>
  <c r="C10355" i="7" l="1"/>
  <c r="B10355" i="7"/>
  <c r="A10356" i="7"/>
  <c r="B10356" i="7" l="1"/>
  <c r="C10356" i="7"/>
  <c r="A10357" i="7"/>
  <c r="C10357" i="7" l="1"/>
  <c r="B10357" i="7"/>
  <c r="A10358" i="7"/>
  <c r="B10358" i="7" l="1"/>
  <c r="C10358" i="7"/>
  <c r="A10359" i="7"/>
  <c r="B10359" i="7" l="1"/>
  <c r="C10359" i="7"/>
  <c r="A10360" i="7"/>
  <c r="B10360" i="7" l="1"/>
  <c r="C10360" i="7"/>
  <c r="A10361" i="7"/>
  <c r="B10361" i="7" l="1"/>
  <c r="C10361" i="7"/>
</calcChain>
</file>

<file path=xl/sharedStrings.xml><?xml version="1.0" encoding="utf-8"?>
<sst xmlns="http://schemas.openxmlformats.org/spreadsheetml/2006/main" count="77" uniqueCount="65">
  <si>
    <t>cx</t>
    <phoneticPr fontId="1" type="noConversion"/>
  </si>
  <si>
    <t>cy</t>
    <phoneticPr fontId="1" type="noConversion"/>
  </si>
  <si>
    <t>转向</t>
    <phoneticPr fontId="1" type="noConversion"/>
  </si>
  <si>
    <t>转向线半径系数</t>
    <phoneticPr fontId="1" type="noConversion"/>
  </si>
  <si>
    <t>键相位置</t>
    <phoneticPr fontId="1" type="noConversion"/>
  </si>
  <si>
    <t>圆心</t>
    <phoneticPr fontId="1" type="noConversion"/>
  </si>
  <si>
    <t>键相线长</t>
    <phoneticPr fontId="1" type="noConversion"/>
  </si>
  <si>
    <t>转向线起始角度</t>
    <phoneticPr fontId="1" type="noConversion"/>
  </si>
  <si>
    <t>键相探头</t>
    <phoneticPr fontId="1" type="noConversion"/>
  </si>
  <si>
    <t>X向位置</t>
    <phoneticPr fontId="1" type="noConversion"/>
  </si>
  <si>
    <t>X向探头</t>
    <phoneticPr fontId="1" type="noConversion"/>
  </si>
  <si>
    <t>X向线长</t>
    <phoneticPr fontId="1" type="noConversion"/>
  </si>
  <si>
    <t>X向线宽</t>
    <phoneticPr fontId="1" type="noConversion"/>
  </si>
  <si>
    <t>X向线距离系数</t>
    <phoneticPr fontId="1" type="noConversion"/>
  </si>
  <si>
    <t>键相线距离系数</t>
    <phoneticPr fontId="1" type="noConversion"/>
  </si>
  <si>
    <t>键相线宽</t>
    <phoneticPr fontId="1" type="noConversion"/>
  </si>
  <si>
    <t>Y向探头</t>
    <phoneticPr fontId="1" type="noConversion"/>
  </si>
  <si>
    <t>YX向线长</t>
    <phoneticPr fontId="1" type="noConversion"/>
  </si>
  <si>
    <t>Y向线距离系数</t>
    <phoneticPr fontId="1" type="noConversion"/>
  </si>
  <si>
    <t>Y向线宽</t>
    <phoneticPr fontId="1" type="noConversion"/>
  </si>
  <si>
    <t>Y向位置</t>
    <phoneticPr fontId="1" type="noConversion"/>
  </si>
  <si>
    <t>探头线长</t>
    <phoneticPr fontId="1" type="noConversion"/>
  </si>
  <si>
    <t>探头线宽</t>
    <phoneticPr fontId="1" type="noConversion"/>
  </si>
  <si>
    <t>幅值</t>
    <phoneticPr fontId="1" type="noConversion"/>
  </si>
  <si>
    <t>相位</t>
    <phoneticPr fontId="1" type="noConversion"/>
  </si>
  <si>
    <t>X向振动一倍频Ax</t>
    <phoneticPr fontId="1" type="noConversion"/>
  </si>
  <si>
    <t>X向滞后角</t>
    <phoneticPr fontId="1" type="noConversion"/>
  </si>
  <si>
    <t>转向系数</t>
    <phoneticPr fontId="1" type="noConversion"/>
  </si>
  <si>
    <t>箭头线长</t>
    <phoneticPr fontId="1" type="noConversion"/>
  </si>
  <si>
    <t>基线</t>
    <phoneticPr fontId="1" type="noConversion"/>
  </si>
  <si>
    <t>X向振动矢量</t>
    <phoneticPr fontId="1" type="noConversion"/>
  </si>
  <si>
    <t>夹角</t>
    <phoneticPr fontId="1" type="noConversion"/>
  </si>
  <si>
    <t>X向</t>
    <phoneticPr fontId="1" type="noConversion"/>
  </si>
  <si>
    <t>夹角</t>
    <phoneticPr fontId="1" type="noConversion"/>
  </si>
  <si>
    <t>顺时针</t>
  </si>
  <si>
    <t>夹角</t>
    <phoneticPr fontId="1" type="noConversion"/>
  </si>
  <si>
    <t>圆图半径</t>
    <phoneticPr fontId="1" type="noConversion"/>
  </si>
  <si>
    <t>Y向振动一倍频Ay</t>
    <phoneticPr fontId="1" type="noConversion"/>
  </si>
  <si>
    <t>Y向滞后角</t>
    <phoneticPr fontId="1" type="noConversion"/>
  </si>
  <si>
    <t>Y向</t>
    <phoneticPr fontId="1" type="noConversion"/>
  </si>
  <si>
    <t>Y向振动矢量</t>
    <phoneticPr fontId="1" type="noConversion"/>
  </si>
  <si>
    <t>显示设置</t>
    <phoneticPr fontId="1" type="noConversion"/>
  </si>
  <si>
    <t>转速rpm</t>
    <phoneticPr fontId="1" type="noConversion"/>
  </si>
  <si>
    <t>加重半径mm</t>
    <phoneticPr fontId="1" type="noConversion"/>
  </si>
  <si>
    <t>幅值μm</t>
    <phoneticPr fontId="1" type="noConversion"/>
  </si>
  <si>
    <t>相位°</t>
    <phoneticPr fontId="1" type="noConversion"/>
  </si>
  <si>
    <t>键相位置°</t>
    <phoneticPr fontId="1" type="noConversion"/>
  </si>
  <si>
    <t>X向位置°</t>
    <phoneticPr fontId="1" type="noConversion"/>
  </si>
  <si>
    <t>Y向位置°</t>
    <phoneticPr fontId="1" type="noConversion"/>
  </si>
  <si>
    <t>Y向滞后角°</t>
    <phoneticPr fontId="1" type="noConversion"/>
  </si>
  <si>
    <t>X向滞后角°</t>
    <phoneticPr fontId="1" type="noConversion"/>
  </si>
  <si>
    <t>转子质量kg</t>
    <phoneticPr fontId="1" type="noConversion"/>
  </si>
  <si>
    <t>试加重质量g</t>
    <phoneticPr fontId="1" type="noConversion"/>
  </si>
  <si>
    <t>按X向加重位置(键相逆转向)°</t>
    <phoneticPr fontId="1" type="noConversion"/>
  </si>
  <si>
    <t>按Y向加重位置(键相逆转向)°</t>
    <phoneticPr fontId="1" type="noConversion"/>
  </si>
  <si>
    <t>试加重激振力与转子重力比%</t>
    <phoneticPr fontId="1" type="noConversion"/>
  </si>
  <si>
    <t>试加重产生激振力kgf</t>
    <phoneticPr fontId="1" type="noConversion"/>
  </si>
  <si>
    <t>加重1g产生激振力kgf</t>
    <phoneticPr fontId="1" type="noConversion"/>
  </si>
  <si>
    <t>Px,Py为不平衡矢量，
试加重在它反向</t>
    <phoneticPr fontId="1" type="noConversion"/>
  </si>
  <si>
    <t>数据</t>
    <phoneticPr fontId="1" type="noConversion"/>
  </si>
  <si>
    <t>只显示X向</t>
  </si>
  <si>
    <t>Ax夹角线半径系数</t>
    <phoneticPr fontId="1" type="noConversion"/>
  </si>
  <si>
    <t>Px夹角线半径系数</t>
    <phoneticPr fontId="1" type="noConversion"/>
  </si>
  <si>
    <t>Ay夹角线半径系数</t>
    <phoneticPr fontId="1" type="noConversion"/>
  </si>
  <si>
    <t>Py夹角线半径系数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</si>
</sst>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5" fillId="2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143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461550515140827E-2"/>
          <c:y val="2.3517268802594575E-2"/>
          <c:w val="0.97128295530222897"/>
          <c:h val="0.9288861356225333"/>
        </c:manualLayout>
      </c:layout>
      <c:scatterChart>
        <c:scatterStyle val="smoothMarker"/>
        <c:varyColors val="0"/>
        <c:ser>
          <c:idx val="0"/>
          <c:order val="0"/>
          <c:tx>
            <c:v>圆</c:v>
          </c:tx>
          <c:marker>
            <c:symbol val="none"/>
          </c:marker>
          <c:xVal>
            <c:numRef>
              <c:f>试加重示意图!$B$10001:$B$10361</c:f>
              <c:numCache>
                <c:formatCode>General</c:formatCode>
                <c:ptCount val="361"/>
                <c:pt idx="0">
                  <c:v>37</c:v>
                </c:pt>
                <c:pt idx="1">
                  <c:v>36.997715427345867</c:v>
                </c:pt>
                <c:pt idx="2">
                  <c:v>36.990862405286435</c:v>
                </c:pt>
                <c:pt idx="3">
                  <c:v>36.979443021318609</c:v>
                </c:pt>
                <c:pt idx="4">
                  <c:v>36.963460753897365</c:v>
                </c:pt>
                <c:pt idx="5">
                  <c:v>36.942920471376183</c:v>
                </c:pt>
                <c:pt idx="6">
                  <c:v>36.917828430524096</c:v>
                </c:pt>
                <c:pt idx="7">
                  <c:v>36.888192274619826</c:v>
                </c:pt>
                <c:pt idx="8">
                  <c:v>36.854021031123551</c:v>
                </c:pt>
                <c:pt idx="9">
                  <c:v>36.81532510892707</c:v>
                </c:pt>
                <c:pt idx="10">
                  <c:v>36.772116295183125</c:v>
                </c:pt>
                <c:pt idx="11">
                  <c:v>36.724407751714963</c:v>
                </c:pt>
                <c:pt idx="12">
                  <c:v>36.672214011007085</c:v>
                </c:pt>
                <c:pt idx="13">
                  <c:v>36.615550971778532</c:v>
                </c:pt>
                <c:pt idx="14">
                  <c:v>36.554435894139949</c:v>
                </c:pt>
                <c:pt idx="15">
                  <c:v>36.488887394336025</c:v>
                </c:pt>
                <c:pt idx="16">
                  <c:v>36.418925439074783</c:v>
                </c:pt>
                <c:pt idx="17">
                  <c:v>36.344571339445537</c:v>
                </c:pt>
                <c:pt idx="18">
                  <c:v>36.265847744427305</c:v>
                </c:pt>
                <c:pt idx="19">
                  <c:v>36.182778633989756</c:v>
                </c:pt>
                <c:pt idx="20">
                  <c:v>36.095389311788622</c:v>
                </c:pt>
                <c:pt idx="21">
                  <c:v>36.003706397458025</c:v>
                </c:pt>
                <c:pt idx="22">
                  <c:v>35.907757818501807</c:v>
                </c:pt>
                <c:pt idx="23">
                  <c:v>35.807572801786606</c:v>
                </c:pt>
                <c:pt idx="24">
                  <c:v>35.703181864639014</c:v>
                </c:pt>
                <c:pt idx="25">
                  <c:v>35.594616805549748</c:v>
                </c:pt>
                <c:pt idx="26">
                  <c:v>35.481910694487503</c:v>
                </c:pt>
                <c:pt idx="27">
                  <c:v>35.365097862825522</c:v>
                </c:pt>
                <c:pt idx="28">
                  <c:v>35.244213892883906</c:v>
                </c:pt>
                <c:pt idx="29">
                  <c:v>35.119295607090933</c:v>
                </c:pt>
                <c:pt idx="30">
                  <c:v>34.99038105676658</c:v>
                </c:pt>
                <c:pt idx="31">
                  <c:v>34.857509510531685</c:v>
                </c:pt>
                <c:pt idx="32">
                  <c:v>34.720721442346388</c:v>
                </c:pt>
                <c:pt idx="33">
                  <c:v>34.580058519181364</c:v>
                </c:pt>
                <c:pt idx="34">
                  <c:v>34.435563588325628</c:v>
                </c:pt>
                <c:pt idx="35">
                  <c:v>34.28728066433488</c:v>
                </c:pt>
                <c:pt idx="36">
                  <c:v>34.135254915624216</c:v>
                </c:pt>
                <c:pt idx="37">
                  <c:v>33.979532650709395</c:v>
                </c:pt>
                <c:pt idx="38">
                  <c:v>33.820161304100829</c:v>
                </c:pt>
                <c:pt idx="39">
                  <c:v>33.657189421854568</c:v>
                </c:pt>
                <c:pt idx="40">
                  <c:v>33.490666646784668</c:v>
                </c:pt>
                <c:pt idx="41">
                  <c:v>33.320643703341581</c:v>
                </c:pt>
                <c:pt idx="42">
                  <c:v>33.147172382160917</c:v>
                </c:pt>
                <c:pt idx="43">
                  <c:v>32.970305524287554</c:v>
                </c:pt>
                <c:pt idx="44">
                  <c:v>32.790097005079765</c:v>
                </c:pt>
                <c:pt idx="45">
                  <c:v>32.606601717798213</c:v>
                </c:pt>
                <c:pt idx="46">
                  <c:v>32.419875556884961</c:v>
                </c:pt>
                <c:pt idx="47">
                  <c:v>32.229975400937477</c:v>
                </c:pt>
                <c:pt idx="48">
                  <c:v>32.036959095382869</c:v>
                </c:pt>
                <c:pt idx="49">
                  <c:v>31.840885434857611</c:v>
                </c:pt>
                <c:pt idx="50">
                  <c:v>31.641814145298092</c:v>
                </c:pt>
                <c:pt idx="51">
                  <c:v>31.439805865747562</c:v>
                </c:pt>
                <c:pt idx="52">
                  <c:v>31.234922129884872</c:v>
                </c:pt>
                <c:pt idx="53">
                  <c:v>31.027225347280726</c:v>
                </c:pt>
                <c:pt idx="54">
                  <c:v>30.816778784387097</c:v>
                </c:pt>
                <c:pt idx="55">
                  <c:v>30.60364654526569</c:v>
                </c:pt>
                <c:pt idx="56">
                  <c:v>30.3878935520612</c:v>
                </c:pt>
                <c:pt idx="57">
                  <c:v>30.169585525225408</c:v>
                </c:pt>
                <c:pt idx="58">
                  <c:v>29.948788963498075</c:v>
                </c:pt>
                <c:pt idx="59">
                  <c:v>29.725571123650816</c:v>
                </c:pt>
                <c:pt idx="60">
                  <c:v>29.5</c:v>
                </c:pt>
                <c:pt idx="61">
                  <c:v>29.272144303695057</c:v>
                </c:pt>
                <c:pt idx="62">
                  <c:v>29.042073441788361</c:v>
                </c:pt>
                <c:pt idx="63">
                  <c:v>28.809857496093201</c:v>
                </c:pt>
                <c:pt idx="64">
                  <c:v>28.575567201836162</c:v>
                </c:pt>
                <c:pt idx="65">
                  <c:v>28.339273926110494</c:v>
                </c:pt>
                <c:pt idx="66">
                  <c:v>28.101049646137007</c:v>
                </c:pt>
                <c:pt idx="67">
                  <c:v>27.860966927339106</c:v>
                </c:pt>
                <c:pt idx="68">
                  <c:v>27.619098901238683</c:v>
                </c:pt>
                <c:pt idx="69">
                  <c:v>27.375519243179504</c:v>
                </c:pt>
                <c:pt idx="70">
                  <c:v>27.130302149885033</c:v>
                </c:pt>
                <c:pt idx="71">
                  <c:v>26.883522316857352</c:v>
                </c:pt>
                <c:pt idx="72">
                  <c:v>26.635254915624213</c:v>
                </c:pt>
                <c:pt idx="73">
                  <c:v>26.385575570841052</c:v>
                </c:pt>
                <c:pt idx="74">
                  <c:v>26.134560337254989</c:v>
                </c:pt>
                <c:pt idx="75">
                  <c:v>25.882285676537812</c:v>
                </c:pt>
                <c:pt idx="76">
                  <c:v>25.628828433995015</c:v>
                </c:pt>
                <c:pt idx="77">
                  <c:v>25.374265815157976</c:v>
                </c:pt>
                <c:pt idx="78">
                  <c:v>25.118675362266387</c:v>
                </c:pt>
                <c:pt idx="79">
                  <c:v>24.862134930648175</c:v>
                </c:pt>
                <c:pt idx="80">
                  <c:v>24.604722665003955</c:v>
                </c:pt>
                <c:pt idx="81">
                  <c:v>24.346516975603464</c:v>
                </c:pt>
                <c:pt idx="82">
                  <c:v>24.087596514400982</c:v>
                </c:pt>
                <c:pt idx="83">
                  <c:v>23.828040151077211</c:v>
                </c:pt>
                <c:pt idx="84">
                  <c:v>23.567926949014801</c:v>
                </c:pt>
                <c:pt idx="85">
                  <c:v>23.307336141214876</c:v>
                </c:pt>
                <c:pt idx="86">
                  <c:v>23.046347106161878</c:v>
                </c:pt>
                <c:pt idx="87">
                  <c:v>22.785039343644158</c:v>
                </c:pt>
                <c:pt idx="88">
                  <c:v>22.523492450537518</c:v>
                </c:pt>
                <c:pt idx="89">
                  <c:v>22.261786096559256</c:v>
                </c:pt>
                <c:pt idx="90">
                  <c:v>22</c:v>
                </c:pt>
                <c:pt idx="91">
                  <c:v>21.738213903440748</c:v>
                </c:pt>
                <c:pt idx="92">
                  <c:v>21.47650754946249</c:v>
                </c:pt>
                <c:pt idx="93">
                  <c:v>21.214960656355842</c:v>
                </c:pt>
                <c:pt idx="94">
                  <c:v>20.953652893838122</c:v>
                </c:pt>
                <c:pt idx="95">
                  <c:v>20.692663858785128</c:v>
                </c:pt>
                <c:pt idx="96">
                  <c:v>20.432073050985199</c:v>
                </c:pt>
                <c:pt idx="97">
                  <c:v>20.171959848922789</c:v>
                </c:pt>
                <c:pt idx="98">
                  <c:v>19.912403485599022</c:v>
                </c:pt>
                <c:pt idx="99">
                  <c:v>19.653483024396536</c:v>
                </c:pt>
                <c:pt idx="100">
                  <c:v>19.395277334996045</c:v>
                </c:pt>
                <c:pt idx="101">
                  <c:v>19.137865069351829</c:v>
                </c:pt>
                <c:pt idx="102">
                  <c:v>18.881324637733613</c:v>
                </c:pt>
                <c:pt idx="103">
                  <c:v>18.625734184842027</c:v>
                </c:pt>
                <c:pt idx="104">
                  <c:v>18.371171566004985</c:v>
                </c:pt>
                <c:pt idx="105">
                  <c:v>18.117714323462188</c:v>
                </c:pt>
                <c:pt idx="106">
                  <c:v>17.865439662745015</c:v>
                </c:pt>
                <c:pt idx="107">
                  <c:v>17.614424429158952</c:v>
                </c:pt>
                <c:pt idx="108">
                  <c:v>17.364745084375791</c:v>
                </c:pt>
                <c:pt idx="109">
                  <c:v>17.116477683142655</c:v>
                </c:pt>
                <c:pt idx="110">
                  <c:v>16.869697850114967</c:v>
                </c:pt>
                <c:pt idx="111">
                  <c:v>16.624480756820496</c:v>
                </c:pt>
                <c:pt idx="112">
                  <c:v>16.380901098761321</c:v>
                </c:pt>
                <c:pt idx="113">
                  <c:v>16.139033072660894</c:v>
                </c:pt>
                <c:pt idx="114">
                  <c:v>15.898950353863</c:v>
                </c:pt>
                <c:pt idx="115">
                  <c:v>15.66072607388951</c:v>
                </c:pt>
                <c:pt idx="116">
                  <c:v>15.424432798163838</c:v>
                </c:pt>
                <c:pt idx="117">
                  <c:v>15.190142503906799</c:v>
                </c:pt>
                <c:pt idx="118">
                  <c:v>14.957926558211643</c:v>
                </c:pt>
                <c:pt idx="119">
                  <c:v>14.727855696304946</c:v>
                </c:pt>
                <c:pt idx="120">
                  <c:v>14.500000000000004</c:v>
                </c:pt>
                <c:pt idx="121">
                  <c:v>14.274428876349186</c:v>
                </c:pt>
                <c:pt idx="122">
                  <c:v>14.051211036501929</c:v>
                </c:pt>
                <c:pt idx="123">
                  <c:v>13.830414474774594</c:v>
                </c:pt>
                <c:pt idx="124">
                  <c:v>13.6121064479388</c:v>
                </c:pt>
                <c:pt idx="125">
                  <c:v>13.396353454734312</c:v>
                </c:pt>
                <c:pt idx="126">
                  <c:v>13.183221215612905</c:v>
                </c:pt>
                <c:pt idx="127">
                  <c:v>12.972774652719274</c:v>
                </c:pt>
                <c:pt idx="128">
                  <c:v>12.765077870115126</c:v>
                </c:pt>
                <c:pt idx="129">
                  <c:v>12.560194134252441</c:v>
                </c:pt>
                <c:pt idx="130">
                  <c:v>12.35818585470191</c:v>
                </c:pt>
                <c:pt idx="131">
                  <c:v>12.159114565142392</c:v>
                </c:pt>
                <c:pt idx="132">
                  <c:v>11.963040904617131</c:v>
                </c:pt>
                <c:pt idx="133">
                  <c:v>11.770024599062525</c:v>
                </c:pt>
                <c:pt idx="134">
                  <c:v>11.580124443115039</c:v>
                </c:pt>
                <c:pt idx="135">
                  <c:v>11.393398282201789</c:v>
                </c:pt>
                <c:pt idx="136">
                  <c:v>11.209902994920235</c:v>
                </c:pt>
                <c:pt idx="137">
                  <c:v>11.029694475712443</c:v>
                </c:pt>
                <c:pt idx="138">
                  <c:v>10.852827617839084</c:v>
                </c:pt>
                <c:pt idx="139">
                  <c:v>10.679356296658419</c:v>
                </c:pt>
                <c:pt idx="140">
                  <c:v>10.509333353215332</c:v>
                </c:pt>
                <c:pt idx="141">
                  <c:v>10.342810578145436</c:v>
                </c:pt>
                <c:pt idx="142">
                  <c:v>10.179838695899171</c:v>
                </c:pt>
                <c:pt idx="143">
                  <c:v>10.020467349290611</c:v>
                </c:pt>
                <c:pt idx="144">
                  <c:v>9.8647450843757891</c:v>
                </c:pt>
                <c:pt idx="145">
                  <c:v>9.7127193356651205</c:v>
                </c:pt>
                <c:pt idx="146">
                  <c:v>9.5644364116743752</c:v>
                </c:pt>
                <c:pt idx="147">
                  <c:v>9.4199414808186415</c:v>
                </c:pt>
                <c:pt idx="148">
                  <c:v>9.2792785576536101</c:v>
                </c:pt>
                <c:pt idx="149">
                  <c:v>9.142490489468317</c:v>
                </c:pt>
                <c:pt idx="150">
                  <c:v>9.0096189432334199</c:v>
                </c:pt>
                <c:pt idx="151">
                  <c:v>8.8807043929090632</c:v>
                </c:pt>
                <c:pt idx="152">
                  <c:v>8.7557861071160943</c:v>
                </c:pt>
                <c:pt idx="153">
                  <c:v>8.6349021371744836</c:v>
                </c:pt>
                <c:pt idx="154">
                  <c:v>8.5180893055124969</c:v>
                </c:pt>
                <c:pt idx="155">
                  <c:v>8.4053831944502502</c:v>
                </c:pt>
                <c:pt idx="156">
                  <c:v>8.2968181353609847</c:v>
                </c:pt>
                <c:pt idx="157">
                  <c:v>8.1924271982133945</c:v>
                </c:pt>
                <c:pt idx="158">
                  <c:v>8.0922421814981895</c:v>
                </c:pt>
                <c:pt idx="159">
                  <c:v>7.9962936025419751</c:v>
                </c:pt>
                <c:pt idx="160">
                  <c:v>7.9046106882113758</c:v>
                </c:pt>
                <c:pt idx="161">
                  <c:v>7.8172213660102479</c:v>
                </c:pt>
                <c:pt idx="162">
                  <c:v>7.7341522555726971</c:v>
                </c:pt>
                <c:pt idx="163">
                  <c:v>7.6554286605544686</c:v>
                </c:pt>
                <c:pt idx="164">
                  <c:v>7.5810745609252166</c:v>
                </c:pt>
                <c:pt idx="165">
                  <c:v>7.5111126056639765</c:v>
                </c:pt>
                <c:pt idx="166">
                  <c:v>7.4455641058600524</c:v>
                </c:pt>
                <c:pt idx="167">
                  <c:v>7.3844490282214732</c:v>
                </c:pt>
                <c:pt idx="168">
                  <c:v>7.3277859889929147</c:v>
                </c:pt>
                <c:pt idx="169">
                  <c:v>7.2755922482850401</c:v>
                </c:pt>
                <c:pt idx="170">
                  <c:v>7.2278837048168789</c:v>
                </c:pt>
                <c:pt idx="171">
                  <c:v>7.1846748910729357</c:v>
                </c:pt>
                <c:pt idx="172">
                  <c:v>7.1459789688764452</c:v>
                </c:pt>
                <c:pt idx="173">
                  <c:v>7.1118077253801708</c:v>
                </c:pt>
                <c:pt idx="174">
                  <c:v>7.0821715694759</c:v>
                </c:pt>
                <c:pt idx="175">
                  <c:v>7.0570795286238166</c:v>
                </c:pt>
                <c:pt idx="176">
                  <c:v>7.0365392461026364</c:v>
                </c:pt>
                <c:pt idx="177">
                  <c:v>7.0205569786813928</c:v>
                </c:pt>
                <c:pt idx="178">
                  <c:v>7.0091375947135628</c:v>
                </c:pt>
                <c:pt idx="179">
                  <c:v>7.0022845726541316</c:v>
                </c:pt>
                <c:pt idx="180">
                  <c:v>7</c:v>
                </c:pt>
                <c:pt idx="181">
                  <c:v>7.0022845726541316</c:v>
                </c:pt>
                <c:pt idx="182">
                  <c:v>7.0091375947135628</c:v>
                </c:pt>
                <c:pt idx="183">
                  <c:v>7.0205569786813928</c:v>
                </c:pt>
                <c:pt idx="184">
                  <c:v>7.0365392461026346</c:v>
                </c:pt>
                <c:pt idx="185">
                  <c:v>7.0570795286238166</c:v>
                </c:pt>
                <c:pt idx="186">
                  <c:v>7.0821715694759</c:v>
                </c:pt>
                <c:pt idx="187">
                  <c:v>7.1118077253801708</c:v>
                </c:pt>
                <c:pt idx="188">
                  <c:v>7.145978968876447</c:v>
                </c:pt>
                <c:pt idx="189">
                  <c:v>7.1846748910729339</c:v>
                </c:pt>
                <c:pt idx="190">
                  <c:v>7.2278837048168789</c:v>
                </c:pt>
                <c:pt idx="191">
                  <c:v>7.2755922482850401</c:v>
                </c:pt>
                <c:pt idx="192">
                  <c:v>7.3277859889929147</c:v>
                </c:pt>
                <c:pt idx="193">
                  <c:v>7.3844490282214714</c:v>
                </c:pt>
                <c:pt idx="194">
                  <c:v>7.4455641058600524</c:v>
                </c:pt>
                <c:pt idx="195">
                  <c:v>7.511112605663973</c:v>
                </c:pt>
                <c:pt idx="196">
                  <c:v>7.5810745609252148</c:v>
                </c:pt>
                <c:pt idx="197">
                  <c:v>7.6554286605544686</c:v>
                </c:pt>
                <c:pt idx="198">
                  <c:v>7.7341522555726971</c:v>
                </c:pt>
                <c:pt idx="199">
                  <c:v>7.8172213660102496</c:v>
                </c:pt>
                <c:pt idx="200">
                  <c:v>7.904610688211374</c:v>
                </c:pt>
                <c:pt idx="201">
                  <c:v>7.9962936025419733</c:v>
                </c:pt>
                <c:pt idx="202">
                  <c:v>8.0922421814981895</c:v>
                </c:pt>
                <c:pt idx="203">
                  <c:v>8.1924271982133945</c:v>
                </c:pt>
                <c:pt idx="204">
                  <c:v>8.2968181353609829</c:v>
                </c:pt>
                <c:pt idx="205">
                  <c:v>8.4053831944502484</c:v>
                </c:pt>
                <c:pt idx="206">
                  <c:v>8.5180893055124933</c:v>
                </c:pt>
                <c:pt idx="207">
                  <c:v>8.6349021371744783</c:v>
                </c:pt>
                <c:pt idx="208">
                  <c:v>8.7557861071160943</c:v>
                </c:pt>
                <c:pt idx="209">
                  <c:v>8.880704392909065</c:v>
                </c:pt>
                <c:pt idx="210">
                  <c:v>9.0096189432334217</c:v>
                </c:pt>
                <c:pt idx="211">
                  <c:v>9.1424904894683152</c:v>
                </c:pt>
                <c:pt idx="212">
                  <c:v>9.2792785576536083</c:v>
                </c:pt>
                <c:pt idx="213">
                  <c:v>9.4199414808186397</c:v>
                </c:pt>
                <c:pt idx="214">
                  <c:v>9.5644364116743716</c:v>
                </c:pt>
                <c:pt idx="215">
                  <c:v>9.7127193356651205</c:v>
                </c:pt>
                <c:pt idx="216">
                  <c:v>9.8647450843757873</c:v>
                </c:pt>
                <c:pt idx="217">
                  <c:v>10.020467349290604</c:v>
                </c:pt>
                <c:pt idx="218">
                  <c:v>10.179838695899166</c:v>
                </c:pt>
                <c:pt idx="219">
                  <c:v>10.342810578145436</c:v>
                </c:pt>
                <c:pt idx="220">
                  <c:v>10.509333353215331</c:v>
                </c:pt>
                <c:pt idx="221">
                  <c:v>10.679356296658421</c:v>
                </c:pt>
                <c:pt idx="222">
                  <c:v>10.852827617839086</c:v>
                </c:pt>
                <c:pt idx="223">
                  <c:v>11.029694475712441</c:v>
                </c:pt>
                <c:pt idx="224">
                  <c:v>11.209902994920235</c:v>
                </c:pt>
                <c:pt idx="225">
                  <c:v>11.393398282201785</c:v>
                </c:pt>
                <c:pt idx="226">
                  <c:v>11.580124443115036</c:v>
                </c:pt>
                <c:pt idx="227">
                  <c:v>11.770024599062522</c:v>
                </c:pt>
                <c:pt idx="228">
                  <c:v>11.963040904617124</c:v>
                </c:pt>
                <c:pt idx="229">
                  <c:v>12.159114565142385</c:v>
                </c:pt>
                <c:pt idx="230">
                  <c:v>12.358185854701908</c:v>
                </c:pt>
                <c:pt idx="231">
                  <c:v>12.560194134252443</c:v>
                </c:pt>
                <c:pt idx="232">
                  <c:v>12.765077870115128</c:v>
                </c:pt>
                <c:pt idx="233">
                  <c:v>12.972774652719275</c:v>
                </c:pt>
                <c:pt idx="234">
                  <c:v>13.183221215612901</c:v>
                </c:pt>
                <c:pt idx="235">
                  <c:v>13.396353454734305</c:v>
                </c:pt>
                <c:pt idx="236">
                  <c:v>13.612106447938791</c:v>
                </c:pt>
                <c:pt idx="237">
                  <c:v>13.830414474774596</c:v>
                </c:pt>
                <c:pt idx="238">
                  <c:v>14.051211036501925</c:v>
                </c:pt>
                <c:pt idx="239">
                  <c:v>14.274428876349184</c:v>
                </c:pt>
                <c:pt idx="240">
                  <c:v>14.499999999999993</c:v>
                </c:pt>
                <c:pt idx="241">
                  <c:v>14.727855696304935</c:v>
                </c:pt>
                <c:pt idx="242">
                  <c:v>14.957926558211639</c:v>
                </c:pt>
                <c:pt idx="243">
                  <c:v>15.190142503906795</c:v>
                </c:pt>
                <c:pt idx="244">
                  <c:v>15.424432798163835</c:v>
                </c:pt>
                <c:pt idx="245">
                  <c:v>15.660726073889514</c:v>
                </c:pt>
                <c:pt idx="246">
                  <c:v>15.898950353862999</c:v>
                </c:pt>
                <c:pt idx="247">
                  <c:v>16.139033072660894</c:v>
                </c:pt>
                <c:pt idx="248">
                  <c:v>16.380901098761314</c:v>
                </c:pt>
                <c:pt idx="249">
                  <c:v>16.624480756820489</c:v>
                </c:pt>
                <c:pt idx="250">
                  <c:v>16.86969785011496</c:v>
                </c:pt>
                <c:pt idx="251">
                  <c:v>17.116477683142652</c:v>
                </c:pt>
                <c:pt idx="252">
                  <c:v>17.364745084375787</c:v>
                </c:pt>
                <c:pt idx="253">
                  <c:v>17.614424429158944</c:v>
                </c:pt>
                <c:pt idx="254">
                  <c:v>17.865439662745018</c:v>
                </c:pt>
                <c:pt idx="255">
                  <c:v>18.117714323462192</c:v>
                </c:pt>
                <c:pt idx="256">
                  <c:v>18.371171566004982</c:v>
                </c:pt>
                <c:pt idx="257">
                  <c:v>18.62573418484202</c:v>
                </c:pt>
                <c:pt idx="258">
                  <c:v>18.881324637733602</c:v>
                </c:pt>
                <c:pt idx="259">
                  <c:v>19.137865069351832</c:v>
                </c:pt>
                <c:pt idx="260">
                  <c:v>19.395277334996045</c:v>
                </c:pt>
                <c:pt idx="261">
                  <c:v>19.653483024396536</c:v>
                </c:pt>
                <c:pt idx="262">
                  <c:v>19.912403485599011</c:v>
                </c:pt>
                <c:pt idx="263">
                  <c:v>20.171959848922778</c:v>
                </c:pt>
                <c:pt idx="264">
                  <c:v>20.432073050985185</c:v>
                </c:pt>
                <c:pt idx="265">
                  <c:v>20.692663858785124</c:v>
                </c:pt>
                <c:pt idx="266">
                  <c:v>20.953652893838118</c:v>
                </c:pt>
                <c:pt idx="267">
                  <c:v>21.214960656355849</c:v>
                </c:pt>
                <c:pt idx="268">
                  <c:v>21.47650754946249</c:v>
                </c:pt>
                <c:pt idx="269">
                  <c:v>21.738213903440748</c:v>
                </c:pt>
                <c:pt idx="270">
                  <c:v>21.999999999999996</c:v>
                </c:pt>
                <c:pt idx="271">
                  <c:v>22.261786096559248</c:v>
                </c:pt>
                <c:pt idx="272">
                  <c:v>22.523492450537507</c:v>
                </c:pt>
                <c:pt idx="273">
                  <c:v>22.785039343644147</c:v>
                </c:pt>
                <c:pt idx="274">
                  <c:v>23.046347106161878</c:v>
                </c:pt>
                <c:pt idx="275">
                  <c:v>23.307336141214869</c:v>
                </c:pt>
                <c:pt idx="276">
                  <c:v>23.567926949014808</c:v>
                </c:pt>
                <c:pt idx="277">
                  <c:v>23.828040151077214</c:v>
                </c:pt>
                <c:pt idx="278">
                  <c:v>24.087596514400982</c:v>
                </c:pt>
                <c:pt idx="279">
                  <c:v>24.346516975603461</c:v>
                </c:pt>
                <c:pt idx="280">
                  <c:v>24.604722665003948</c:v>
                </c:pt>
                <c:pt idx="281">
                  <c:v>24.862134930648164</c:v>
                </c:pt>
                <c:pt idx="282">
                  <c:v>25.118675362266391</c:v>
                </c:pt>
                <c:pt idx="283">
                  <c:v>25.374265815157973</c:v>
                </c:pt>
                <c:pt idx="284">
                  <c:v>25.628828433995011</c:v>
                </c:pt>
                <c:pt idx="285">
                  <c:v>25.882285676537805</c:v>
                </c:pt>
                <c:pt idx="286">
                  <c:v>26.134560337254978</c:v>
                </c:pt>
                <c:pt idx="287">
                  <c:v>26.385575570841052</c:v>
                </c:pt>
                <c:pt idx="288">
                  <c:v>26.635254915624209</c:v>
                </c:pt>
                <c:pt idx="289">
                  <c:v>26.883522316857345</c:v>
                </c:pt>
                <c:pt idx="290">
                  <c:v>27.130302149885033</c:v>
                </c:pt>
                <c:pt idx="291">
                  <c:v>27.375519243179504</c:v>
                </c:pt>
                <c:pt idx="292">
                  <c:v>27.619098901238679</c:v>
                </c:pt>
                <c:pt idx="293">
                  <c:v>27.860966927339103</c:v>
                </c:pt>
                <c:pt idx="294">
                  <c:v>28.101049646136996</c:v>
                </c:pt>
                <c:pt idx="295">
                  <c:v>28.339273926110483</c:v>
                </c:pt>
                <c:pt idx="296">
                  <c:v>28.575567201836162</c:v>
                </c:pt>
                <c:pt idx="297">
                  <c:v>28.809857496093201</c:v>
                </c:pt>
                <c:pt idx="298">
                  <c:v>29.042073441788357</c:v>
                </c:pt>
                <c:pt idx="299">
                  <c:v>29.272144303695057</c:v>
                </c:pt>
                <c:pt idx="300">
                  <c:v>29.5</c:v>
                </c:pt>
                <c:pt idx="301">
                  <c:v>29.725571123650813</c:v>
                </c:pt>
                <c:pt idx="302">
                  <c:v>29.948788963498071</c:v>
                </c:pt>
                <c:pt idx="303">
                  <c:v>30.169585525225401</c:v>
                </c:pt>
                <c:pt idx="304">
                  <c:v>30.387893552061207</c:v>
                </c:pt>
                <c:pt idx="305">
                  <c:v>30.60364654526569</c:v>
                </c:pt>
                <c:pt idx="306">
                  <c:v>30.816778784387093</c:v>
                </c:pt>
                <c:pt idx="307">
                  <c:v>31.027225347280719</c:v>
                </c:pt>
                <c:pt idx="308">
                  <c:v>31.234922129884868</c:v>
                </c:pt>
                <c:pt idx="309">
                  <c:v>31.439805865747552</c:v>
                </c:pt>
                <c:pt idx="310">
                  <c:v>31.641814145298088</c:v>
                </c:pt>
                <c:pt idx="311">
                  <c:v>31.840885434857604</c:v>
                </c:pt>
                <c:pt idx="312">
                  <c:v>32.036959095382876</c:v>
                </c:pt>
                <c:pt idx="313">
                  <c:v>32.229975400937477</c:v>
                </c:pt>
                <c:pt idx="314">
                  <c:v>32.419875556884961</c:v>
                </c:pt>
                <c:pt idx="315">
                  <c:v>32.606601717798213</c:v>
                </c:pt>
                <c:pt idx="316">
                  <c:v>32.790097005079765</c:v>
                </c:pt>
                <c:pt idx="317">
                  <c:v>32.970305524287554</c:v>
                </c:pt>
                <c:pt idx="318">
                  <c:v>33.147172382160903</c:v>
                </c:pt>
                <c:pt idx="319">
                  <c:v>33.320643703341581</c:v>
                </c:pt>
                <c:pt idx="320">
                  <c:v>33.490666646784668</c:v>
                </c:pt>
                <c:pt idx="321">
                  <c:v>33.657189421854568</c:v>
                </c:pt>
                <c:pt idx="322">
                  <c:v>33.820161304100829</c:v>
                </c:pt>
                <c:pt idx="323">
                  <c:v>33.979532650709395</c:v>
                </c:pt>
                <c:pt idx="324">
                  <c:v>34.135254915624209</c:v>
                </c:pt>
                <c:pt idx="325">
                  <c:v>34.287280664334872</c:v>
                </c:pt>
                <c:pt idx="326">
                  <c:v>34.435563588325621</c:v>
                </c:pt>
                <c:pt idx="327">
                  <c:v>34.580058519181364</c:v>
                </c:pt>
                <c:pt idx="328">
                  <c:v>34.720721442346388</c:v>
                </c:pt>
                <c:pt idx="329">
                  <c:v>34.857509510531685</c:v>
                </c:pt>
                <c:pt idx="330">
                  <c:v>34.99038105676658</c:v>
                </c:pt>
                <c:pt idx="331">
                  <c:v>35.119295607090933</c:v>
                </c:pt>
                <c:pt idx="332">
                  <c:v>35.244213892883906</c:v>
                </c:pt>
                <c:pt idx="333">
                  <c:v>35.365097862825515</c:v>
                </c:pt>
                <c:pt idx="334">
                  <c:v>35.481910694487503</c:v>
                </c:pt>
                <c:pt idx="335">
                  <c:v>35.594616805549748</c:v>
                </c:pt>
                <c:pt idx="336">
                  <c:v>35.703181864639014</c:v>
                </c:pt>
                <c:pt idx="337">
                  <c:v>35.807572801786606</c:v>
                </c:pt>
                <c:pt idx="338">
                  <c:v>35.907757818501807</c:v>
                </c:pt>
                <c:pt idx="339">
                  <c:v>36.003706397458025</c:v>
                </c:pt>
                <c:pt idx="340">
                  <c:v>36.095389311788622</c:v>
                </c:pt>
                <c:pt idx="341">
                  <c:v>36.182778633989756</c:v>
                </c:pt>
                <c:pt idx="342">
                  <c:v>36.265847744427305</c:v>
                </c:pt>
                <c:pt idx="343">
                  <c:v>36.34457133944553</c:v>
                </c:pt>
                <c:pt idx="344">
                  <c:v>36.418925439074783</c:v>
                </c:pt>
                <c:pt idx="345">
                  <c:v>36.488887394336025</c:v>
                </c:pt>
                <c:pt idx="346">
                  <c:v>36.554435894139949</c:v>
                </c:pt>
                <c:pt idx="347">
                  <c:v>36.615550971778525</c:v>
                </c:pt>
                <c:pt idx="348">
                  <c:v>36.672214011007085</c:v>
                </c:pt>
                <c:pt idx="349">
                  <c:v>36.724407751714963</c:v>
                </c:pt>
                <c:pt idx="350">
                  <c:v>36.772116295183125</c:v>
                </c:pt>
                <c:pt idx="351">
                  <c:v>36.815325108927063</c:v>
                </c:pt>
                <c:pt idx="352">
                  <c:v>36.854021031123551</c:v>
                </c:pt>
                <c:pt idx="353">
                  <c:v>36.888192274619826</c:v>
                </c:pt>
                <c:pt idx="354">
                  <c:v>36.917828430524096</c:v>
                </c:pt>
                <c:pt idx="355">
                  <c:v>36.942920471376183</c:v>
                </c:pt>
                <c:pt idx="356">
                  <c:v>36.963460753897365</c:v>
                </c:pt>
                <c:pt idx="357">
                  <c:v>36.979443021318609</c:v>
                </c:pt>
                <c:pt idx="358">
                  <c:v>36.990862405286435</c:v>
                </c:pt>
                <c:pt idx="359">
                  <c:v>36.997715427345867</c:v>
                </c:pt>
                <c:pt idx="360">
                  <c:v>37</c:v>
                </c:pt>
              </c:numCache>
            </c:numRef>
          </c:xVal>
          <c:yVal>
            <c:numRef>
              <c:f>试加重示意图!$C$10001:$C$10361</c:f>
              <c:numCache>
                <c:formatCode>General</c:formatCode>
                <c:ptCount val="361"/>
                <c:pt idx="0">
                  <c:v>22</c:v>
                </c:pt>
                <c:pt idx="1">
                  <c:v>22.261786096559252</c:v>
                </c:pt>
                <c:pt idx="2">
                  <c:v>22.523492450537514</c:v>
                </c:pt>
                <c:pt idx="3">
                  <c:v>22.785039343644158</c:v>
                </c:pt>
                <c:pt idx="4">
                  <c:v>23.046347106161878</c:v>
                </c:pt>
                <c:pt idx="5">
                  <c:v>23.307336141214872</c:v>
                </c:pt>
                <c:pt idx="6">
                  <c:v>23.567926949014801</c:v>
                </c:pt>
                <c:pt idx="7">
                  <c:v>23.828040151077211</c:v>
                </c:pt>
                <c:pt idx="8">
                  <c:v>24.087596514400982</c:v>
                </c:pt>
                <c:pt idx="9">
                  <c:v>24.346516975603464</c:v>
                </c:pt>
                <c:pt idx="10">
                  <c:v>24.604722665003955</c:v>
                </c:pt>
                <c:pt idx="11">
                  <c:v>24.862134930648171</c:v>
                </c:pt>
                <c:pt idx="12">
                  <c:v>25.118675362266391</c:v>
                </c:pt>
                <c:pt idx="13">
                  <c:v>25.374265815157976</c:v>
                </c:pt>
                <c:pt idx="14">
                  <c:v>25.628828433995015</c:v>
                </c:pt>
                <c:pt idx="15">
                  <c:v>25.882285676537812</c:v>
                </c:pt>
                <c:pt idx="16">
                  <c:v>26.134560337254989</c:v>
                </c:pt>
                <c:pt idx="17">
                  <c:v>26.385575570841052</c:v>
                </c:pt>
                <c:pt idx="18">
                  <c:v>26.635254915624209</c:v>
                </c:pt>
                <c:pt idx="19">
                  <c:v>26.883522316857352</c:v>
                </c:pt>
                <c:pt idx="20">
                  <c:v>27.130302149885033</c:v>
                </c:pt>
                <c:pt idx="21">
                  <c:v>27.375519243179504</c:v>
                </c:pt>
                <c:pt idx="22">
                  <c:v>27.619098901238679</c:v>
                </c:pt>
                <c:pt idx="23">
                  <c:v>27.860966927339106</c:v>
                </c:pt>
                <c:pt idx="24">
                  <c:v>28.101049646137003</c:v>
                </c:pt>
                <c:pt idx="25">
                  <c:v>28.339273926110494</c:v>
                </c:pt>
                <c:pt idx="26">
                  <c:v>28.575567201836162</c:v>
                </c:pt>
                <c:pt idx="27">
                  <c:v>28.809857496093201</c:v>
                </c:pt>
                <c:pt idx="28">
                  <c:v>29.042073441788361</c:v>
                </c:pt>
                <c:pt idx="29">
                  <c:v>29.272144303695057</c:v>
                </c:pt>
                <c:pt idx="30">
                  <c:v>29.5</c:v>
                </c:pt>
                <c:pt idx="31">
                  <c:v>29.725571123650813</c:v>
                </c:pt>
                <c:pt idx="32">
                  <c:v>29.948788963498075</c:v>
                </c:pt>
                <c:pt idx="33">
                  <c:v>30.169585525225404</c:v>
                </c:pt>
                <c:pt idx="34">
                  <c:v>30.3878935520612</c:v>
                </c:pt>
                <c:pt idx="35">
                  <c:v>30.60364654526569</c:v>
                </c:pt>
                <c:pt idx="36">
                  <c:v>30.816778784387097</c:v>
                </c:pt>
                <c:pt idx="37">
                  <c:v>31.027225347280726</c:v>
                </c:pt>
                <c:pt idx="38">
                  <c:v>31.234922129884872</c:v>
                </c:pt>
                <c:pt idx="39">
                  <c:v>31.439805865747562</c:v>
                </c:pt>
                <c:pt idx="40">
                  <c:v>31.641814145298088</c:v>
                </c:pt>
                <c:pt idx="41">
                  <c:v>31.840885434857611</c:v>
                </c:pt>
                <c:pt idx="42">
                  <c:v>32.036959095382869</c:v>
                </c:pt>
                <c:pt idx="43">
                  <c:v>32.229975400937477</c:v>
                </c:pt>
                <c:pt idx="44">
                  <c:v>32.419875556884961</c:v>
                </c:pt>
                <c:pt idx="45">
                  <c:v>32.606601717798213</c:v>
                </c:pt>
                <c:pt idx="46">
                  <c:v>32.790097005079765</c:v>
                </c:pt>
                <c:pt idx="47">
                  <c:v>32.970305524287554</c:v>
                </c:pt>
                <c:pt idx="48">
                  <c:v>33.14717238216091</c:v>
                </c:pt>
                <c:pt idx="49">
                  <c:v>33.320643703341581</c:v>
                </c:pt>
                <c:pt idx="50">
                  <c:v>33.490666646784668</c:v>
                </c:pt>
                <c:pt idx="51">
                  <c:v>33.657189421854561</c:v>
                </c:pt>
                <c:pt idx="52">
                  <c:v>33.820161304100829</c:v>
                </c:pt>
                <c:pt idx="53">
                  <c:v>33.979532650709395</c:v>
                </c:pt>
                <c:pt idx="54">
                  <c:v>34.135254915624216</c:v>
                </c:pt>
                <c:pt idx="55">
                  <c:v>34.28728066433488</c:v>
                </c:pt>
                <c:pt idx="56">
                  <c:v>34.435563588325628</c:v>
                </c:pt>
                <c:pt idx="57">
                  <c:v>34.580058519181357</c:v>
                </c:pt>
                <c:pt idx="58">
                  <c:v>34.720721442346388</c:v>
                </c:pt>
                <c:pt idx="59">
                  <c:v>34.857509510531685</c:v>
                </c:pt>
                <c:pt idx="60">
                  <c:v>34.99038105676658</c:v>
                </c:pt>
                <c:pt idx="61">
                  <c:v>35.119295607090933</c:v>
                </c:pt>
                <c:pt idx="62">
                  <c:v>35.244213892883906</c:v>
                </c:pt>
                <c:pt idx="63">
                  <c:v>35.365097862825515</c:v>
                </c:pt>
                <c:pt idx="64">
                  <c:v>35.481910694487503</c:v>
                </c:pt>
                <c:pt idx="65">
                  <c:v>35.594616805549748</c:v>
                </c:pt>
                <c:pt idx="66">
                  <c:v>35.703181864639014</c:v>
                </c:pt>
                <c:pt idx="67">
                  <c:v>35.807572801786606</c:v>
                </c:pt>
                <c:pt idx="68">
                  <c:v>35.907757818501807</c:v>
                </c:pt>
                <c:pt idx="69">
                  <c:v>36.003706397458025</c:v>
                </c:pt>
                <c:pt idx="70">
                  <c:v>36.095389311788622</c:v>
                </c:pt>
                <c:pt idx="71">
                  <c:v>36.182778633989749</c:v>
                </c:pt>
                <c:pt idx="72">
                  <c:v>36.265847744427305</c:v>
                </c:pt>
                <c:pt idx="73">
                  <c:v>36.34457133944553</c:v>
                </c:pt>
                <c:pt idx="74">
                  <c:v>36.418925439074783</c:v>
                </c:pt>
                <c:pt idx="75">
                  <c:v>36.488887394336025</c:v>
                </c:pt>
                <c:pt idx="76">
                  <c:v>36.554435894139949</c:v>
                </c:pt>
                <c:pt idx="77">
                  <c:v>36.615550971778532</c:v>
                </c:pt>
                <c:pt idx="78">
                  <c:v>36.672214011007085</c:v>
                </c:pt>
                <c:pt idx="79">
                  <c:v>36.724407751714963</c:v>
                </c:pt>
                <c:pt idx="80">
                  <c:v>36.772116295183125</c:v>
                </c:pt>
                <c:pt idx="81">
                  <c:v>36.81532510892707</c:v>
                </c:pt>
                <c:pt idx="82">
                  <c:v>36.854021031123551</c:v>
                </c:pt>
                <c:pt idx="83">
                  <c:v>36.888192274619826</c:v>
                </c:pt>
                <c:pt idx="84">
                  <c:v>36.917828430524096</c:v>
                </c:pt>
                <c:pt idx="85">
                  <c:v>36.942920471376183</c:v>
                </c:pt>
                <c:pt idx="86">
                  <c:v>36.963460753897365</c:v>
                </c:pt>
                <c:pt idx="87">
                  <c:v>36.979443021318609</c:v>
                </c:pt>
                <c:pt idx="88">
                  <c:v>36.990862405286435</c:v>
                </c:pt>
                <c:pt idx="89">
                  <c:v>36.997715427345867</c:v>
                </c:pt>
                <c:pt idx="90">
                  <c:v>37</c:v>
                </c:pt>
                <c:pt idx="91">
                  <c:v>36.997715427345867</c:v>
                </c:pt>
                <c:pt idx="92">
                  <c:v>36.990862405286435</c:v>
                </c:pt>
                <c:pt idx="93">
                  <c:v>36.979443021318609</c:v>
                </c:pt>
                <c:pt idx="94">
                  <c:v>36.963460753897365</c:v>
                </c:pt>
                <c:pt idx="95">
                  <c:v>36.942920471376183</c:v>
                </c:pt>
                <c:pt idx="96">
                  <c:v>36.917828430524104</c:v>
                </c:pt>
                <c:pt idx="97">
                  <c:v>36.888192274619833</c:v>
                </c:pt>
                <c:pt idx="98">
                  <c:v>36.854021031123551</c:v>
                </c:pt>
                <c:pt idx="99">
                  <c:v>36.815325108927063</c:v>
                </c:pt>
                <c:pt idx="100">
                  <c:v>36.772116295183125</c:v>
                </c:pt>
                <c:pt idx="101">
                  <c:v>36.724407751714963</c:v>
                </c:pt>
                <c:pt idx="102">
                  <c:v>36.672214011007085</c:v>
                </c:pt>
                <c:pt idx="103">
                  <c:v>36.615550971778532</c:v>
                </c:pt>
                <c:pt idx="104">
                  <c:v>36.554435894139949</c:v>
                </c:pt>
                <c:pt idx="105">
                  <c:v>36.488887394336025</c:v>
                </c:pt>
                <c:pt idx="106">
                  <c:v>36.418925439074783</c:v>
                </c:pt>
                <c:pt idx="107">
                  <c:v>36.344571339445537</c:v>
                </c:pt>
                <c:pt idx="108">
                  <c:v>36.265847744427305</c:v>
                </c:pt>
                <c:pt idx="109">
                  <c:v>36.182778633989756</c:v>
                </c:pt>
                <c:pt idx="110">
                  <c:v>36.095389311788622</c:v>
                </c:pt>
                <c:pt idx="111">
                  <c:v>36.003706397458025</c:v>
                </c:pt>
                <c:pt idx="112">
                  <c:v>35.907757818501807</c:v>
                </c:pt>
                <c:pt idx="113">
                  <c:v>35.807572801786606</c:v>
                </c:pt>
                <c:pt idx="114">
                  <c:v>35.703181864639014</c:v>
                </c:pt>
                <c:pt idx="115">
                  <c:v>35.594616805549748</c:v>
                </c:pt>
                <c:pt idx="116">
                  <c:v>35.481910694487503</c:v>
                </c:pt>
                <c:pt idx="117">
                  <c:v>35.365097862825522</c:v>
                </c:pt>
                <c:pt idx="118">
                  <c:v>35.244213892883906</c:v>
                </c:pt>
                <c:pt idx="119">
                  <c:v>35.11929560709094</c:v>
                </c:pt>
                <c:pt idx="120">
                  <c:v>34.99038105676658</c:v>
                </c:pt>
                <c:pt idx="121">
                  <c:v>34.857509510531685</c:v>
                </c:pt>
                <c:pt idx="122">
                  <c:v>34.720721442346388</c:v>
                </c:pt>
                <c:pt idx="123">
                  <c:v>34.580058519181357</c:v>
                </c:pt>
                <c:pt idx="124">
                  <c:v>34.435563588325628</c:v>
                </c:pt>
                <c:pt idx="125">
                  <c:v>34.28728066433488</c:v>
                </c:pt>
                <c:pt idx="126">
                  <c:v>34.135254915624216</c:v>
                </c:pt>
                <c:pt idx="127">
                  <c:v>33.979532650709388</c:v>
                </c:pt>
                <c:pt idx="128">
                  <c:v>33.820161304100829</c:v>
                </c:pt>
                <c:pt idx="129">
                  <c:v>33.657189421854568</c:v>
                </c:pt>
                <c:pt idx="130">
                  <c:v>33.490666646784668</c:v>
                </c:pt>
                <c:pt idx="131">
                  <c:v>33.320643703341581</c:v>
                </c:pt>
                <c:pt idx="132">
                  <c:v>33.147172382160917</c:v>
                </c:pt>
                <c:pt idx="133">
                  <c:v>32.970305524287561</c:v>
                </c:pt>
                <c:pt idx="134">
                  <c:v>32.790097005079765</c:v>
                </c:pt>
                <c:pt idx="135">
                  <c:v>32.606601717798213</c:v>
                </c:pt>
                <c:pt idx="136">
                  <c:v>32.419875556884961</c:v>
                </c:pt>
                <c:pt idx="137">
                  <c:v>32.229975400937477</c:v>
                </c:pt>
                <c:pt idx="138">
                  <c:v>32.036959095382869</c:v>
                </c:pt>
                <c:pt idx="139">
                  <c:v>31.840885434857611</c:v>
                </c:pt>
                <c:pt idx="140">
                  <c:v>31.641814145298092</c:v>
                </c:pt>
                <c:pt idx="141">
                  <c:v>31.439805865747559</c:v>
                </c:pt>
                <c:pt idx="142">
                  <c:v>31.234922129884875</c:v>
                </c:pt>
                <c:pt idx="143">
                  <c:v>31.027225347280726</c:v>
                </c:pt>
                <c:pt idx="144">
                  <c:v>30.816778784387097</c:v>
                </c:pt>
                <c:pt idx="145">
                  <c:v>30.60364654526569</c:v>
                </c:pt>
                <c:pt idx="146">
                  <c:v>30.387893552061204</c:v>
                </c:pt>
                <c:pt idx="147">
                  <c:v>30.169585525225408</c:v>
                </c:pt>
                <c:pt idx="148">
                  <c:v>29.948788963498075</c:v>
                </c:pt>
                <c:pt idx="149">
                  <c:v>29.725571123650816</c:v>
                </c:pt>
                <c:pt idx="150">
                  <c:v>29.5</c:v>
                </c:pt>
                <c:pt idx="151">
                  <c:v>29.272144303695057</c:v>
                </c:pt>
                <c:pt idx="152">
                  <c:v>29.042073441788361</c:v>
                </c:pt>
                <c:pt idx="153">
                  <c:v>28.809857496093201</c:v>
                </c:pt>
                <c:pt idx="154">
                  <c:v>28.575567201836165</c:v>
                </c:pt>
                <c:pt idx="155">
                  <c:v>28.339273926110494</c:v>
                </c:pt>
                <c:pt idx="156">
                  <c:v>28.101049646137</c:v>
                </c:pt>
                <c:pt idx="157">
                  <c:v>27.860966927339106</c:v>
                </c:pt>
                <c:pt idx="158">
                  <c:v>27.619098901238683</c:v>
                </c:pt>
                <c:pt idx="159">
                  <c:v>27.375519243179511</c:v>
                </c:pt>
                <c:pt idx="160">
                  <c:v>27.130302149885033</c:v>
                </c:pt>
                <c:pt idx="161">
                  <c:v>26.883522316857348</c:v>
                </c:pt>
                <c:pt idx="162">
                  <c:v>26.635254915624213</c:v>
                </c:pt>
                <c:pt idx="163">
                  <c:v>26.385575570841056</c:v>
                </c:pt>
                <c:pt idx="164">
                  <c:v>26.134560337254989</c:v>
                </c:pt>
                <c:pt idx="165">
                  <c:v>25.882285676537816</c:v>
                </c:pt>
                <c:pt idx="166">
                  <c:v>25.628828433995015</c:v>
                </c:pt>
                <c:pt idx="167">
                  <c:v>25.374265815157976</c:v>
                </c:pt>
                <c:pt idx="168">
                  <c:v>25.118675362266391</c:v>
                </c:pt>
                <c:pt idx="169">
                  <c:v>24.862134930648175</c:v>
                </c:pt>
                <c:pt idx="170">
                  <c:v>24.604722665003962</c:v>
                </c:pt>
                <c:pt idx="171">
                  <c:v>24.346516975603464</c:v>
                </c:pt>
                <c:pt idx="172">
                  <c:v>24.087596514400978</c:v>
                </c:pt>
                <c:pt idx="173">
                  <c:v>23.828040151077214</c:v>
                </c:pt>
                <c:pt idx="174">
                  <c:v>23.567926949014804</c:v>
                </c:pt>
                <c:pt idx="175">
                  <c:v>23.307336141214872</c:v>
                </c:pt>
                <c:pt idx="176">
                  <c:v>23.046347106161882</c:v>
                </c:pt>
                <c:pt idx="177">
                  <c:v>22.785039343644165</c:v>
                </c:pt>
                <c:pt idx="178">
                  <c:v>22.523492450537518</c:v>
                </c:pt>
                <c:pt idx="179">
                  <c:v>22.261786096559252</c:v>
                </c:pt>
                <c:pt idx="180">
                  <c:v>22.000000000000004</c:v>
                </c:pt>
                <c:pt idx="181">
                  <c:v>21.738213903440752</c:v>
                </c:pt>
                <c:pt idx="182">
                  <c:v>21.476507549462486</c:v>
                </c:pt>
                <c:pt idx="183">
                  <c:v>21.214960656355846</c:v>
                </c:pt>
                <c:pt idx="184">
                  <c:v>20.953652893838129</c:v>
                </c:pt>
                <c:pt idx="185">
                  <c:v>20.692663858785131</c:v>
                </c:pt>
                <c:pt idx="186">
                  <c:v>20.432073050985199</c:v>
                </c:pt>
                <c:pt idx="187">
                  <c:v>20.171959848922782</c:v>
                </c:pt>
                <c:pt idx="188">
                  <c:v>19.912403485599018</c:v>
                </c:pt>
                <c:pt idx="189">
                  <c:v>19.653483024396539</c:v>
                </c:pt>
                <c:pt idx="190">
                  <c:v>19.395277334996042</c:v>
                </c:pt>
                <c:pt idx="191">
                  <c:v>19.137865069351829</c:v>
                </c:pt>
                <c:pt idx="192">
                  <c:v>18.881324637733613</c:v>
                </c:pt>
                <c:pt idx="193">
                  <c:v>18.625734184842024</c:v>
                </c:pt>
                <c:pt idx="194">
                  <c:v>18.371171566004989</c:v>
                </c:pt>
                <c:pt idx="195">
                  <c:v>18.117714323462195</c:v>
                </c:pt>
                <c:pt idx="196">
                  <c:v>17.865439662745022</c:v>
                </c:pt>
                <c:pt idx="197">
                  <c:v>17.614424429158948</c:v>
                </c:pt>
                <c:pt idx="198">
                  <c:v>17.364745084375784</c:v>
                </c:pt>
                <c:pt idx="199">
                  <c:v>17.116477683142648</c:v>
                </c:pt>
                <c:pt idx="200">
                  <c:v>16.869697850114971</c:v>
                </c:pt>
                <c:pt idx="201">
                  <c:v>16.624480756820493</c:v>
                </c:pt>
                <c:pt idx="202">
                  <c:v>16.380901098761321</c:v>
                </c:pt>
                <c:pt idx="203">
                  <c:v>16.139033072660897</c:v>
                </c:pt>
                <c:pt idx="204">
                  <c:v>15.898950353863004</c:v>
                </c:pt>
                <c:pt idx="205">
                  <c:v>15.66072607388951</c:v>
                </c:pt>
                <c:pt idx="206">
                  <c:v>15.424432798163844</c:v>
                </c:pt>
                <c:pt idx="207">
                  <c:v>15.190142503906806</c:v>
                </c:pt>
                <c:pt idx="208">
                  <c:v>14.957926558211643</c:v>
                </c:pt>
                <c:pt idx="209">
                  <c:v>14.727855696304939</c:v>
                </c:pt>
                <c:pt idx="210">
                  <c:v>14.499999999999998</c:v>
                </c:pt>
                <c:pt idx="211">
                  <c:v>14.274428876349187</c:v>
                </c:pt>
                <c:pt idx="212">
                  <c:v>14.051211036501929</c:v>
                </c:pt>
                <c:pt idx="213">
                  <c:v>13.830414474774594</c:v>
                </c:pt>
                <c:pt idx="214">
                  <c:v>13.6121064479388</c:v>
                </c:pt>
                <c:pt idx="215">
                  <c:v>13.396353454734312</c:v>
                </c:pt>
                <c:pt idx="216">
                  <c:v>13.183221215612905</c:v>
                </c:pt>
                <c:pt idx="217">
                  <c:v>12.972774652719279</c:v>
                </c:pt>
                <c:pt idx="218">
                  <c:v>12.765077870115132</c:v>
                </c:pt>
                <c:pt idx="219">
                  <c:v>12.560194134252443</c:v>
                </c:pt>
                <c:pt idx="220">
                  <c:v>12.358185854701912</c:v>
                </c:pt>
                <c:pt idx="221">
                  <c:v>12.159114565142389</c:v>
                </c:pt>
                <c:pt idx="222">
                  <c:v>11.963040904617127</c:v>
                </c:pt>
                <c:pt idx="223">
                  <c:v>11.770024599062525</c:v>
                </c:pt>
                <c:pt idx="224">
                  <c:v>11.580124443115039</c:v>
                </c:pt>
                <c:pt idx="225">
                  <c:v>11.393398282201789</c:v>
                </c:pt>
                <c:pt idx="226">
                  <c:v>11.209902994920236</c:v>
                </c:pt>
                <c:pt idx="227">
                  <c:v>11.029694475712443</c:v>
                </c:pt>
                <c:pt idx="228">
                  <c:v>10.85282761783909</c:v>
                </c:pt>
                <c:pt idx="229">
                  <c:v>10.679356296658424</c:v>
                </c:pt>
                <c:pt idx="230">
                  <c:v>10.509333353215332</c:v>
                </c:pt>
                <c:pt idx="231">
                  <c:v>10.342810578145434</c:v>
                </c:pt>
                <c:pt idx="232">
                  <c:v>10.179838695899168</c:v>
                </c:pt>
                <c:pt idx="233">
                  <c:v>10.020467349290607</c:v>
                </c:pt>
                <c:pt idx="234">
                  <c:v>9.8647450843757891</c:v>
                </c:pt>
                <c:pt idx="235">
                  <c:v>9.7127193356651258</c:v>
                </c:pt>
                <c:pt idx="236">
                  <c:v>9.5644364116743787</c:v>
                </c:pt>
                <c:pt idx="237">
                  <c:v>9.4199414808186397</c:v>
                </c:pt>
                <c:pt idx="238">
                  <c:v>9.2792785576536101</c:v>
                </c:pt>
                <c:pt idx="239">
                  <c:v>9.1424904894683188</c:v>
                </c:pt>
                <c:pt idx="240">
                  <c:v>9.0096189432334235</c:v>
                </c:pt>
                <c:pt idx="241">
                  <c:v>8.8807043929090668</c:v>
                </c:pt>
                <c:pt idx="242">
                  <c:v>8.7557861071160943</c:v>
                </c:pt>
                <c:pt idx="243">
                  <c:v>8.6349021371744836</c:v>
                </c:pt>
                <c:pt idx="244">
                  <c:v>8.5180893055124969</c:v>
                </c:pt>
                <c:pt idx="245">
                  <c:v>8.4053831944502484</c:v>
                </c:pt>
                <c:pt idx="246">
                  <c:v>8.2968181353609847</c:v>
                </c:pt>
                <c:pt idx="247">
                  <c:v>8.1924271982133963</c:v>
                </c:pt>
                <c:pt idx="248">
                  <c:v>8.0922421814981895</c:v>
                </c:pt>
                <c:pt idx="249">
                  <c:v>7.9962936025419751</c:v>
                </c:pt>
                <c:pt idx="250">
                  <c:v>7.9046106882113776</c:v>
                </c:pt>
                <c:pt idx="251">
                  <c:v>7.8172213660102479</c:v>
                </c:pt>
                <c:pt idx="252">
                  <c:v>7.7341522555726971</c:v>
                </c:pt>
                <c:pt idx="253">
                  <c:v>7.6554286605544704</c:v>
                </c:pt>
                <c:pt idx="254">
                  <c:v>7.5810745609252148</c:v>
                </c:pt>
                <c:pt idx="255">
                  <c:v>7.5111126056639748</c:v>
                </c:pt>
                <c:pt idx="256">
                  <c:v>7.4455641058600524</c:v>
                </c:pt>
                <c:pt idx="257">
                  <c:v>7.3844490282214732</c:v>
                </c:pt>
                <c:pt idx="258">
                  <c:v>7.3277859889929164</c:v>
                </c:pt>
                <c:pt idx="259">
                  <c:v>7.2755922482850401</c:v>
                </c:pt>
                <c:pt idx="260">
                  <c:v>7.2278837048168789</c:v>
                </c:pt>
                <c:pt idx="261">
                  <c:v>7.1846748910729357</c:v>
                </c:pt>
                <c:pt idx="262">
                  <c:v>7.145978968876447</c:v>
                </c:pt>
                <c:pt idx="263">
                  <c:v>7.1118077253801708</c:v>
                </c:pt>
                <c:pt idx="264">
                  <c:v>7.0821715694759</c:v>
                </c:pt>
                <c:pt idx="265">
                  <c:v>7.0570795286238166</c:v>
                </c:pt>
                <c:pt idx="266">
                  <c:v>7.0365392461026364</c:v>
                </c:pt>
                <c:pt idx="267">
                  <c:v>7.0205569786813911</c:v>
                </c:pt>
                <c:pt idx="268">
                  <c:v>7.0091375947135628</c:v>
                </c:pt>
                <c:pt idx="269">
                  <c:v>7.0022845726541316</c:v>
                </c:pt>
                <c:pt idx="270">
                  <c:v>7</c:v>
                </c:pt>
                <c:pt idx="271">
                  <c:v>7.0022845726541316</c:v>
                </c:pt>
                <c:pt idx="272">
                  <c:v>7.0091375947135628</c:v>
                </c:pt>
                <c:pt idx="273">
                  <c:v>7.0205569786813911</c:v>
                </c:pt>
                <c:pt idx="274">
                  <c:v>7.0365392461026346</c:v>
                </c:pt>
                <c:pt idx="275">
                  <c:v>7.0570795286238166</c:v>
                </c:pt>
                <c:pt idx="276">
                  <c:v>7.0821715694759</c:v>
                </c:pt>
                <c:pt idx="277">
                  <c:v>7.1118077253801708</c:v>
                </c:pt>
                <c:pt idx="278">
                  <c:v>7.1459789688764452</c:v>
                </c:pt>
                <c:pt idx="279">
                  <c:v>7.1846748910729339</c:v>
                </c:pt>
                <c:pt idx="280">
                  <c:v>7.2278837048168789</c:v>
                </c:pt>
                <c:pt idx="281">
                  <c:v>7.2755922482850384</c:v>
                </c:pt>
                <c:pt idx="282">
                  <c:v>7.3277859889929164</c:v>
                </c:pt>
                <c:pt idx="283">
                  <c:v>7.3844490282214714</c:v>
                </c:pt>
                <c:pt idx="284">
                  <c:v>7.4455641058600506</c:v>
                </c:pt>
                <c:pt idx="285">
                  <c:v>7.511112605663973</c:v>
                </c:pt>
                <c:pt idx="286">
                  <c:v>7.5810745609252148</c:v>
                </c:pt>
                <c:pt idx="287">
                  <c:v>7.6554286605544686</c:v>
                </c:pt>
                <c:pt idx="288">
                  <c:v>7.7341522555726954</c:v>
                </c:pt>
                <c:pt idx="289">
                  <c:v>7.8172213660102461</c:v>
                </c:pt>
                <c:pt idx="290">
                  <c:v>7.9046106882113758</c:v>
                </c:pt>
                <c:pt idx="291">
                  <c:v>7.9962936025419733</c:v>
                </c:pt>
                <c:pt idx="292">
                  <c:v>8.0922421814981895</c:v>
                </c:pt>
                <c:pt idx="293">
                  <c:v>8.1924271982133927</c:v>
                </c:pt>
                <c:pt idx="294">
                  <c:v>8.2968181353609829</c:v>
                </c:pt>
                <c:pt idx="295">
                  <c:v>8.4053831944502466</c:v>
                </c:pt>
                <c:pt idx="296">
                  <c:v>8.5180893055124951</c:v>
                </c:pt>
                <c:pt idx="297">
                  <c:v>8.6349021371744819</c:v>
                </c:pt>
                <c:pt idx="298">
                  <c:v>8.7557861071160943</c:v>
                </c:pt>
                <c:pt idx="299">
                  <c:v>8.880704392909065</c:v>
                </c:pt>
                <c:pt idx="300">
                  <c:v>9.0096189432334217</c:v>
                </c:pt>
                <c:pt idx="301">
                  <c:v>9.1424904894683152</c:v>
                </c:pt>
                <c:pt idx="302">
                  <c:v>9.2792785576536065</c:v>
                </c:pt>
                <c:pt idx="303">
                  <c:v>9.4199414808186361</c:v>
                </c:pt>
                <c:pt idx="304">
                  <c:v>9.5644364116743752</c:v>
                </c:pt>
                <c:pt idx="305">
                  <c:v>9.7127193356651222</c:v>
                </c:pt>
                <c:pt idx="306">
                  <c:v>9.8647450843757873</c:v>
                </c:pt>
                <c:pt idx="307">
                  <c:v>10.020467349290604</c:v>
                </c:pt>
                <c:pt idx="308">
                  <c:v>10.179838695899164</c:v>
                </c:pt>
                <c:pt idx="309">
                  <c:v>10.34281057814543</c:v>
                </c:pt>
                <c:pt idx="310">
                  <c:v>10.509333353215329</c:v>
                </c:pt>
                <c:pt idx="311">
                  <c:v>10.679356296658417</c:v>
                </c:pt>
                <c:pt idx="312">
                  <c:v>10.85282761783909</c:v>
                </c:pt>
                <c:pt idx="313">
                  <c:v>11.029694475712445</c:v>
                </c:pt>
                <c:pt idx="314">
                  <c:v>11.209902994920233</c:v>
                </c:pt>
                <c:pt idx="315">
                  <c:v>11.393398282201785</c:v>
                </c:pt>
                <c:pt idx="316">
                  <c:v>11.580124443115036</c:v>
                </c:pt>
                <c:pt idx="317">
                  <c:v>11.770024599062516</c:v>
                </c:pt>
                <c:pt idx="318">
                  <c:v>11.963040904617118</c:v>
                </c:pt>
                <c:pt idx="319">
                  <c:v>12.159114565142389</c:v>
                </c:pt>
                <c:pt idx="320">
                  <c:v>12.358185854701906</c:v>
                </c:pt>
                <c:pt idx="321">
                  <c:v>12.560194134252443</c:v>
                </c:pt>
                <c:pt idx="322">
                  <c:v>12.765077870115128</c:v>
                </c:pt>
                <c:pt idx="323">
                  <c:v>12.972774652719275</c:v>
                </c:pt>
                <c:pt idx="324">
                  <c:v>13.1832212156129</c:v>
                </c:pt>
                <c:pt idx="325">
                  <c:v>13.396353454734303</c:v>
                </c:pt>
                <c:pt idx="326">
                  <c:v>13.612106447938789</c:v>
                </c:pt>
                <c:pt idx="327">
                  <c:v>13.830414474774596</c:v>
                </c:pt>
                <c:pt idx="328">
                  <c:v>14.051211036501925</c:v>
                </c:pt>
                <c:pt idx="329">
                  <c:v>14.274428876349184</c:v>
                </c:pt>
                <c:pt idx="330">
                  <c:v>14.499999999999993</c:v>
                </c:pt>
                <c:pt idx="331">
                  <c:v>14.727855696304935</c:v>
                </c:pt>
                <c:pt idx="332">
                  <c:v>14.957926558211639</c:v>
                </c:pt>
                <c:pt idx="333">
                  <c:v>15.190142503906795</c:v>
                </c:pt>
                <c:pt idx="334">
                  <c:v>15.424432798163833</c:v>
                </c:pt>
                <c:pt idx="335">
                  <c:v>15.660726073889512</c:v>
                </c:pt>
                <c:pt idx="336">
                  <c:v>15.898950353862997</c:v>
                </c:pt>
                <c:pt idx="337">
                  <c:v>16.139033072660894</c:v>
                </c:pt>
                <c:pt idx="338">
                  <c:v>16.380901098761314</c:v>
                </c:pt>
                <c:pt idx="339">
                  <c:v>16.624480756820489</c:v>
                </c:pt>
                <c:pt idx="340">
                  <c:v>16.86969785011496</c:v>
                </c:pt>
                <c:pt idx="341">
                  <c:v>17.116477683142648</c:v>
                </c:pt>
                <c:pt idx="342">
                  <c:v>17.364745084375784</c:v>
                </c:pt>
                <c:pt idx="343">
                  <c:v>17.614424429158944</c:v>
                </c:pt>
                <c:pt idx="344">
                  <c:v>17.865439662745015</c:v>
                </c:pt>
                <c:pt idx="345">
                  <c:v>18.117714323462188</c:v>
                </c:pt>
                <c:pt idx="346">
                  <c:v>18.371171566004982</c:v>
                </c:pt>
                <c:pt idx="347">
                  <c:v>18.62573418484202</c:v>
                </c:pt>
                <c:pt idx="348">
                  <c:v>18.881324637733602</c:v>
                </c:pt>
                <c:pt idx="349">
                  <c:v>19.137865069351829</c:v>
                </c:pt>
                <c:pt idx="350">
                  <c:v>19.395277334996045</c:v>
                </c:pt>
                <c:pt idx="351">
                  <c:v>19.653483024396532</c:v>
                </c:pt>
                <c:pt idx="352">
                  <c:v>19.912403485599011</c:v>
                </c:pt>
                <c:pt idx="353">
                  <c:v>20.171959848922778</c:v>
                </c:pt>
                <c:pt idx="354">
                  <c:v>20.432073050985185</c:v>
                </c:pt>
                <c:pt idx="355">
                  <c:v>20.692663858785124</c:v>
                </c:pt>
                <c:pt idx="356">
                  <c:v>20.953652893838115</c:v>
                </c:pt>
                <c:pt idx="357">
                  <c:v>21.214960656355849</c:v>
                </c:pt>
                <c:pt idx="358">
                  <c:v>21.476507549462486</c:v>
                </c:pt>
                <c:pt idx="359">
                  <c:v>21.738213903440748</c:v>
                </c:pt>
                <c:pt idx="360">
                  <c:v>21.999999999999996</c:v>
                </c:pt>
              </c:numCache>
            </c:numRef>
          </c:yVal>
          <c:smooth val="1"/>
        </c:ser>
        <c:ser>
          <c:idx val="1"/>
          <c:order val="1"/>
          <c:tx>
            <c:v>转向线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试加重示意图!$D$10010:$D$10055</c:f>
              <c:numCache>
                <c:formatCode>General</c:formatCode>
                <c:ptCount val="46"/>
                <c:pt idx="0">
                  <c:v>13.125016503445314</c:v>
                </c:pt>
                <c:pt idx="1">
                  <c:v>13.458530495408199</c:v>
                </c:pt>
                <c:pt idx="2">
                  <c:v>13.794646301725255</c:v>
                </c:pt>
                <c:pt idx="3">
                  <c:v>14.133261538265847</c:v>
                </c:pt>
                <c:pt idx="4">
                  <c:v>14.474273059548695</c:v>
                </c:pt>
                <c:pt idx="5">
                  <c:v>14.817576990160958</c:v>
                </c:pt>
                <c:pt idx="6">
                  <c:v>15.163068756399715</c:v>
                </c:pt>
                <c:pt idx="7">
                  <c:v>15.510643118126106</c:v>
                </c:pt>
                <c:pt idx="8">
                  <c:v>15.86019420082253</c:v>
                </c:pt>
                <c:pt idx="9">
                  <c:v>16.211615527843019</c:v>
                </c:pt>
                <c:pt idx="10">
                  <c:v>16.564800052847062</c:v>
                </c:pt>
                <c:pt idx="11">
                  <c:v>16.91964019240698</c:v>
                </c:pt>
                <c:pt idx="12">
                  <c:v>17.276027858778839</c:v>
                </c:pt>
                <c:pt idx="13">
                  <c:v>17.633854492827059</c:v>
                </c:pt>
                <c:pt idx="14">
                  <c:v>17.993011097092559</c:v>
                </c:pt>
                <c:pt idx="15">
                  <c:v>18.353388268994465</c:v>
                </c:pt>
                <c:pt idx="16">
                  <c:v>18.714876234155149</c:v>
                </c:pt>
                <c:pt idx="17">
                  <c:v>19.077364879838633</c:v>
                </c:pt>
                <c:pt idx="18">
                  <c:v>19.440743788491904</c:v>
                </c:pt>
                <c:pt idx="19">
                  <c:v>19.80490227137928</c:v>
                </c:pt>
                <c:pt idx="20">
                  <c:v>20.169729402299176</c:v>
                </c:pt>
                <c:pt idx="21">
                  <c:v>20.53511405137337</c:v>
                </c:pt>
                <c:pt idx="22">
                  <c:v>20.90094491889818</c:v>
                </c:pt>
                <c:pt idx="23">
                  <c:v>21.267110569247485</c:v>
                </c:pt>
                <c:pt idx="24">
                  <c:v>21.633499464817046</c:v>
                </c:pt>
                <c:pt idx="25">
                  <c:v>22</c:v>
                </c:pt>
                <c:pt idx="26">
                  <c:v>22.366500535182954</c:v>
                </c:pt>
                <c:pt idx="27">
                  <c:v>22.732889430752522</c:v>
                </c:pt>
                <c:pt idx="28">
                  <c:v>23.099055081101824</c:v>
                </c:pt>
                <c:pt idx="29">
                  <c:v>23.46488594862663</c:v>
                </c:pt>
                <c:pt idx="30">
                  <c:v>23.830270597700824</c:v>
                </c:pt>
                <c:pt idx="31">
                  <c:v>24.195097728620723</c:v>
                </c:pt>
                <c:pt idx="32">
                  <c:v>24.559256211508096</c:v>
                </c:pt>
                <c:pt idx="33">
                  <c:v>24.922635120161374</c:v>
                </c:pt>
                <c:pt idx="34">
                  <c:v>25.285123765844851</c:v>
                </c:pt>
                <c:pt idx="35">
                  <c:v>25.646611731005539</c:v>
                </c:pt>
                <c:pt idx="36">
                  <c:v>26.006988902907445</c:v>
                </c:pt>
                <c:pt idx="37">
                  <c:v>26.366145507172945</c:v>
                </c:pt>
                <c:pt idx="38">
                  <c:v>26.723972141221168</c:v>
                </c:pt>
                <c:pt idx="39">
                  <c:v>27.08035980759302</c:v>
                </c:pt>
                <c:pt idx="40">
                  <c:v>27.435199947152935</c:v>
                </c:pt>
                <c:pt idx="41">
                  <c:v>27.788384472156981</c:v>
                </c:pt>
                <c:pt idx="42">
                  <c:v>28.139805799177473</c:v>
                </c:pt>
                <c:pt idx="43">
                  <c:v>28.489356881873896</c:v>
                </c:pt>
                <c:pt idx="44">
                  <c:v>28.83693124360029</c:v>
                </c:pt>
                <c:pt idx="45">
                  <c:v>29.182423009839045</c:v>
                </c:pt>
              </c:numCache>
            </c:numRef>
          </c:xVal>
          <c:yVal>
            <c:numRef>
              <c:f>试加重示意图!$E$10010:$E$10055</c:f>
              <c:numCache>
                <c:formatCode>General</c:formatCode>
                <c:ptCount val="46"/>
                <c:pt idx="0">
                  <c:v>41.03246352776965</c:v>
                </c:pt>
                <c:pt idx="1">
                  <c:v>41.184454610494619</c:v>
                </c:pt>
                <c:pt idx="2">
                  <c:v>41.330601922501245</c:v>
                </c:pt>
                <c:pt idx="3">
                  <c:v>41.47086094590253</c:v>
                </c:pt>
                <c:pt idx="4">
                  <c:v>41.605188956441239</c:v>
                </c:pt>
                <c:pt idx="5">
                  <c:v>41.733545036504076</c:v>
                </c:pt>
                <c:pt idx="6">
                  <c:v>41.855890087585649</c:v>
                </c:pt>
                <c:pt idx="7">
                  <c:v>41.972186842198226</c:v>
                </c:pt>
                <c:pt idx="8">
                  <c:v>42.082399875223743</c:v>
                </c:pt>
                <c:pt idx="9">
                  <c:v>42.186495614704697</c:v>
                </c:pt>
                <c:pt idx="10">
                  <c:v>42.284442352070435</c:v>
                </c:pt>
                <c:pt idx="11">
                  <c:v>42.376210251795925</c:v>
                </c:pt>
                <c:pt idx="12">
                  <c:v>42.461771360489934</c:v>
                </c:pt>
                <c:pt idx="13">
                  <c:v>42.541099615409919</c:v>
                </c:pt>
                <c:pt idx="14">
                  <c:v>42.614170852400946</c:v>
                </c:pt>
                <c:pt idx="15">
                  <c:v>42.680962813256372</c:v>
                </c:pt>
                <c:pt idx="16">
                  <c:v>42.741455152497892</c:v>
                </c:pt>
                <c:pt idx="17">
                  <c:v>42.795629443572977</c:v>
                </c:pt>
                <c:pt idx="18">
                  <c:v>42.843469184467764</c:v>
                </c:pt>
                <c:pt idx="19">
                  <c:v>42.884959802733746</c:v>
                </c:pt>
                <c:pt idx="20">
                  <c:v>42.920088659926655</c:v>
                </c:pt>
                <c:pt idx="21">
                  <c:v>42.948845055456303</c:v>
                </c:pt>
                <c:pt idx="22">
                  <c:v>42.971220229846054</c:v>
                </c:pt>
                <c:pt idx="23">
                  <c:v>42.987207367401012</c:v>
                </c:pt>
                <c:pt idx="24">
                  <c:v>42.996801598284215</c:v>
                </c:pt>
                <c:pt idx="25">
                  <c:v>43</c:v>
                </c:pt>
                <c:pt idx="26">
                  <c:v>42.996801598284215</c:v>
                </c:pt>
                <c:pt idx="27">
                  <c:v>42.987207367401012</c:v>
                </c:pt>
                <c:pt idx="28">
                  <c:v>42.971220229846054</c:v>
                </c:pt>
                <c:pt idx="29">
                  <c:v>42.948845055456303</c:v>
                </c:pt>
                <c:pt idx="30">
                  <c:v>42.920088659926655</c:v>
                </c:pt>
                <c:pt idx="31">
                  <c:v>42.884959802733739</c:v>
                </c:pt>
                <c:pt idx="32">
                  <c:v>42.843469184467764</c:v>
                </c:pt>
                <c:pt idx="33">
                  <c:v>42.795629443572977</c:v>
                </c:pt>
                <c:pt idx="34">
                  <c:v>42.741455152497892</c:v>
                </c:pt>
                <c:pt idx="35">
                  <c:v>42.680962813256372</c:v>
                </c:pt>
                <c:pt idx="36">
                  <c:v>42.614170852400946</c:v>
                </c:pt>
                <c:pt idx="37">
                  <c:v>42.541099615409919</c:v>
                </c:pt>
                <c:pt idx="38">
                  <c:v>42.461771360489934</c:v>
                </c:pt>
                <c:pt idx="39">
                  <c:v>42.376210251795925</c:v>
                </c:pt>
                <c:pt idx="40">
                  <c:v>42.284442352070435</c:v>
                </c:pt>
                <c:pt idx="41">
                  <c:v>42.186495614704697</c:v>
                </c:pt>
                <c:pt idx="42">
                  <c:v>42.082399875223743</c:v>
                </c:pt>
                <c:pt idx="43">
                  <c:v>41.972186842198226</c:v>
                </c:pt>
                <c:pt idx="44">
                  <c:v>41.855890087585649</c:v>
                </c:pt>
                <c:pt idx="45">
                  <c:v>41.733545036504069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试加重示意图!$M$10014</c:f>
              <c:strCache>
                <c:ptCount val="1"/>
                <c:pt idx="0">
                  <c:v>3000rpm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试加重示意图!$D$10057:$D$10059</c:f>
              <c:numCache>
                <c:formatCode>General</c:formatCode>
                <c:ptCount val="3"/>
                <c:pt idx="0">
                  <c:v>28.608846573487998</c:v>
                </c:pt>
                <c:pt idx="1">
                  <c:v>29.182423009839045</c:v>
                </c:pt>
                <c:pt idx="2">
                  <c:v>28.276115222802396</c:v>
                </c:pt>
              </c:numCache>
            </c:numRef>
          </c:xVal>
          <c:yVal>
            <c:numRef>
              <c:f>试加重示意图!$E$10057:$E$10059</c:f>
              <c:numCache>
                <c:formatCode>General</c:formatCode>
                <c:ptCount val="3"/>
                <c:pt idx="0">
                  <c:v>42.55269708079306</c:v>
                </c:pt>
                <c:pt idx="1">
                  <c:v>41.733545036504069</c:v>
                </c:pt>
                <c:pt idx="2">
                  <c:v>41.310926774763367</c:v>
                </c:pt>
              </c:numCache>
            </c:numRef>
          </c:yVal>
          <c:smooth val="0"/>
        </c:ser>
        <c:ser>
          <c:idx val="3"/>
          <c:order val="3"/>
          <c:tx>
            <c:v>圆心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试加重示意图!$D$10061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试加重示意图!$E$10061</c:f>
              <c:numCache>
                <c:formatCode>General</c:formatCode>
                <c:ptCount val="1"/>
                <c:pt idx="0">
                  <c:v>22</c:v>
                </c:pt>
              </c:numCache>
            </c:numRef>
          </c:yVal>
          <c:smooth val="1"/>
        </c:ser>
        <c:ser>
          <c:idx val="4"/>
          <c:order val="4"/>
          <c:tx>
            <c:v>键相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spPr>
                <a:noFill/>
              </c:spPr>
              <c:txPr>
                <a:bodyPr anchor="b" anchorCtr="1"/>
                <a:lstStyle/>
                <a:p>
                  <a:pPr>
                    <a:defRPr sz="1200" b="1"/>
                  </a:pPr>
                  <a:endParaRPr lang="zh-CN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试加重示意图!$D$10066:$D$10067</c:f>
              <c:numCache>
                <c:formatCode>General</c:formatCode>
                <c:ptCount val="2"/>
                <c:pt idx="0">
                  <c:v>2.5</c:v>
                </c:pt>
                <c:pt idx="1">
                  <c:v>0.5</c:v>
                </c:pt>
              </c:numCache>
            </c:numRef>
          </c:xVal>
          <c:yVal>
            <c:numRef>
              <c:f>试加重示意图!$E$10066:$E$10067</c:f>
              <c:numCache>
                <c:formatCode>General</c:formatCode>
                <c:ptCount val="2"/>
                <c:pt idx="0">
                  <c:v>22.000000000000004</c:v>
                </c:pt>
                <c:pt idx="1">
                  <c:v>22.000000000000004</c:v>
                </c:pt>
              </c:numCache>
            </c:numRef>
          </c:yVal>
          <c:smooth val="1"/>
        </c:ser>
        <c:ser>
          <c:idx val="5"/>
          <c:order val="5"/>
          <c:tx>
            <c:v>键相宽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试加重示意图!$D$10068:$D$10070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</c:numCache>
            </c:numRef>
          </c:xVal>
          <c:yVal>
            <c:numRef>
              <c:f>试加重示意图!$E$10068:$E$10070</c:f>
              <c:numCache>
                <c:formatCode>General</c:formatCode>
                <c:ptCount val="3"/>
                <c:pt idx="0">
                  <c:v>23.000000000000004</c:v>
                </c:pt>
                <c:pt idx="1">
                  <c:v>22.000000000000004</c:v>
                </c:pt>
                <c:pt idx="2">
                  <c:v>21.000000000000004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试加重示意图!$L$10015</c:f>
              <c:strCache>
                <c:ptCount val="1"/>
                <c:pt idx="0">
                  <c:v>X向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试加重示意图!$D$10075:$D$10076</c:f>
              <c:numCache>
                <c:formatCode>General</c:formatCode>
                <c:ptCount val="2"/>
                <c:pt idx="0">
                  <c:v>8.2114177668623238</c:v>
                </c:pt>
                <c:pt idx="1">
                  <c:v>6.7972042044892298</c:v>
                </c:pt>
              </c:numCache>
            </c:numRef>
          </c:xVal>
          <c:yVal>
            <c:numRef>
              <c:f>试加重示意图!$E$10075:$E$10076</c:f>
              <c:numCache>
                <c:formatCode>General</c:formatCode>
                <c:ptCount val="2"/>
                <c:pt idx="0">
                  <c:v>35.788582233137674</c:v>
                </c:pt>
                <c:pt idx="1">
                  <c:v>37.202795795510774</c:v>
                </c:pt>
              </c:numCache>
            </c:numRef>
          </c:yVal>
          <c:smooth val="1"/>
        </c:ser>
        <c:ser>
          <c:idx val="7"/>
          <c:order val="7"/>
          <c:tx>
            <c:v>X向宽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试加重示意图!$D$10077:$D$10079</c:f>
              <c:numCache>
                <c:formatCode>General</c:formatCode>
                <c:ptCount val="3"/>
                <c:pt idx="0">
                  <c:v>8.9185245480488717</c:v>
                </c:pt>
                <c:pt idx="1">
                  <c:v>8.2114177668623238</c:v>
                </c:pt>
                <c:pt idx="2">
                  <c:v>7.5043109856757759</c:v>
                </c:pt>
              </c:numCache>
            </c:numRef>
          </c:xVal>
          <c:yVal>
            <c:numRef>
              <c:f>试加重示意图!$E$10077:$E$10079</c:f>
              <c:numCache>
                <c:formatCode>General</c:formatCode>
                <c:ptCount val="3"/>
                <c:pt idx="0">
                  <c:v>36.495689014324221</c:v>
                </c:pt>
                <c:pt idx="1">
                  <c:v>35.788582233137674</c:v>
                </c:pt>
                <c:pt idx="2">
                  <c:v>35.081475451951128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试加重示意图!$L$10020</c:f>
              <c:strCache>
                <c:ptCount val="1"/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bg2">
                    <a:lumMod val="50000"/>
                  </a:schemeClr>
                </a:solidFill>
              </a:ln>
            </c:spPr>
          </c:dPt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试加重示意图!$D$10084:$D$10085</c:f>
              <c:numCache>
                <c:formatCode>General</c:formatCode>
                <c:ptCount val="2"/>
                <c:pt idx="0">
                  <c:v>8.2114177668623238</c:v>
                </c:pt>
                <c:pt idx="1">
                  <c:v>6.7972042044892298</c:v>
                </c:pt>
              </c:numCache>
            </c:numRef>
          </c:xVal>
          <c:yVal>
            <c:numRef>
              <c:f>试加重示意图!$E$10084:$E$10085</c:f>
              <c:numCache>
                <c:formatCode>General</c:formatCode>
                <c:ptCount val="2"/>
                <c:pt idx="0">
                  <c:v>35.788582233137674</c:v>
                </c:pt>
                <c:pt idx="1">
                  <c:v>37.202795795510774</c:v>
                </c:pt>
              </c:numCache>
            </c:numRef>
          </c:yVal>
          <c:smooth val="1"/>
        </c:ser>
        <c:ser>
          <c:idx val="9"/>
          <c:order val="9"/>
          <c:tx>
            <c:v>Y向宽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试加重示意图!$D$10086:$D$10088</c:f>
              <c:numCache>
                <c:formatCode>General</c:formatCode>
                <c:ptCount val="3"/>
                <c:pt idx="0">
                  <c:v>8.9185245480488717</c:v>
                </c:pt>
                <c:pt idx="1">
                  <c:v>8.2114177668623238</c:v>
                </c:pt>
                <c:pt idx="2">
                  <c:v>7.5043109856757759</c:v>
                </c:pt>
              </c:numCache>
            </c:numRef>
          </c:xVal>
          <c:yVal>
            <c:numRef>
              <c:f>试加重示意图!$E$10086:$E$10088</c:f>
              <c:numCache>
                <c:formatCode>General</c:formatCode>
                <c:ptCount val="3"/>
                <c:pt idx="0">
                  <c:v>36.495689014324221</c:v>
                </c:pt>
                <c:pt idx="1">
                  <c:v>35.788582233137674</c:v>
                </c:pt>
                <c:pt idx="2">
                  <c:v>35.081475451951128</c:v>
                </c:pt>
              </c:numCache>
            </c:numRef>
          </c:yVal>
          <c:smooth val="1"/>
        </c:ser>
        <c:ser>
          <c:idx val="10"/>
          <c:order val="10"/>
          <c:tx>
            <c:v>Ax矢量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试加重示意图!$D$10093:$D$10094</c:f>
              <c:numCache>
                <c:formatCode>General</c:formatCode>
                <c:ptCount val="2"/>
                <c:pt idx="0">
                  <c:v>22</c:v>
                </c:pt>
                <c:pt idx="1">
                  <c:v>7.5111126056639765</c:v>
                </c:pt>
              </c:numCache>
            </c:numRef>
          </c:xVal>
          <c:yVal>
            <c:numRef>
              <c:f>试加重示意图!$E$10093:$E$10094</c:f>
              <c:numCache>
                <c:formatCode>General</c:formatCode>
                <c:ptCount val="2"/>
                <c:pt idx="0">
                  <c:v>22</c:v>
                </c:pt>
                <c:pt idx="1">
                  <c:v>25.882285676537816</c:v>
                </c:pt>
              </c:numCache>
            </c:numRef>
          </c:yVal>
          <c:smooth val="1"/>
        </c:ser>
        <c:ser>
          <c:idx val="11"/>
          <c:order val="11"/>
          <c:tx>
            <c:v>Ax矢量箭头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试加重示意图!$D$10095:$D$10097</c:f>
              <c:numCache>
                <c:formatCode>General</c:formatCode>
                <c:ptCount val="3"/>
                <c:pt idx="0">
                  <c:v>8.0111126056639765</c:v>
                </c:pt>
                <c:pt idx="1">
                  <c:v>7.5111126056639765</c:v>
                </c:pt>
                <c:pt idx="2">
                  <c:v>8.3771380094484158</c:v>
                </c:pt>
              </c:numCache>
            </c:numRef>
          </c:xVal>
          <c:yVal>
            <c:numRef>
              <c:f>试加重示意图!$E$10095:$E$10097</c:f>
              <c:numCache>
                <c:formatCode>General</c:formatCode>
                <c:ptCount val="3"/>
                <c:pt idx="0">
                  <c:v>25.016260272753378</c:v>
                </c:pt>
                <c:pt idx="1">
                  <c:v>25.882285676537816</c:v>
                </c:pt>
                <c:pt idx="2">
                  <c:v>26.382285676537816</c:v>
                </c:pt>
              </c:numCache>
            </c:numRef>
          </c:yVal>
          <c:smooth val="0"/>
        </c:ser>
        <c:ser>
          <c:idx val="12"/>
          <c:order val="12"/>
          <c:tx>
            <c:v>Px矢量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试加重示意图!$D$10099:$D$10100</c:f>
              <c:numCache>
                <c:formatCode>General</c:formatCode>
                <c:ptCount val="2"/>
                <c:pt idx="0">
                  <c:v>22</c:v>
                </c:pt>
                <c:pt idx="1">
                  <c:v>34.99038105676658</c:v>
                </c:pt>
              </c:numCache>
            </c:numRef>
          </c:xVal>
          <c:yVal>
            <c:numRef>
              <c:f>试加重示意图!$E$10099:$E$10100</c:f>
              <c:numCache>
                <c:formatCode>General</c:formatCode>
                <c:ptCount val="2"/>
                <c:pt idx="0">
                  <c:v>22</c:v>
                </c:pt>
                <c:pt idx="1">
                  <c:v>29.5</c:v>
                </c:pt>
              </c:numCache>
            </c:numRef>
          </c:yVal>
          <c:smooth val="1"/>
        </c:ser>
        <c:ser>
          <c:idx val="13"/>
          <c:order val="13"/>
          <c:tx>
            <c:v>Px矢量箭头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试加重示意图!$D$10101:$D$10103</c:f>
              <c:numCache>
                <c:formatCode>General</c:formatCode>
                <c:ptCount val="3"/>
                <c:pt idx="0">
                  <c:v>34.024455230477514</c:v>
                </c:pt>
                <c:pt idx="1">
                  <c:v>34.99038105676658</c:v>
                </c:pt>
                <c:pt idx="2">
                  <c:v>34.73156201166406</c:v>
                </c:pt>
              </c:numCache>
            </c:numRef>
          </c:xVal>
          <c:yVal>
            <c:numRef>
              <c:f>试加重示意图!$E$10101:$E$10103</c:f>
              <c:numCache>
                <c:formatCode>General</c:formatCode>
                <c:ptCount val="3"/>
                <c:pt idx="0">
                  <c:v>29.75881904510252</c:v>
                </c:pt>
                <c:pt idx="1">
                  <c:v>29.5</c:v>
                </c:pt>
                <c:pt idx="2">
                  <c:v>28.53407417371093</c:v>
                </c:pt>
              </c:numCache>
            </c:numRef>
          </c:yVal>
          <c:smooth val="0"/>
        </c:ser>
        <c:ser>
          <c:idx val="14"/>
          <c:order val="14"/>
          <c:tx>
            <c:v>基线</c:v>
          </c:tx>
          <c:spPr>
            <a:ln w="6350">
              <a:prstDash val="sysDash"/>
            </a:ln>
          </c:spPr>
          <c:marker>
            <c:symbol val="none"/>
          </c:marker>
          <c:xVal>
            <c:numRef>
              <c:f>试加重示意图!$D$10090:$D$10091</c:f>
              <c:numCache>
                <c:formatCode>General</c:formatCode>
                <c:ptCount val="2"/>
                <c:pt idx="0">
                  <c:v>22</c:v>
                </c:pt>
                <c:pt idx="1">
                  <c:v>7</c:v>
                </c:pt>
              </c:numCache>
            </c:numRef>
          </c:xVal>
          <c:yVal>
            <c:numRef>
              <c:f>试加重示意图!$E$10090:$E$10091</c:f>
              <c:numCache>
                <c:formatCode>General</c:formatCode>
                <c:ptCount val="2"/>
                <c:pt idx="0">
                  <c:v>22</c:v>
                </c:pt>
                <c:pt idx="1">
                  <c:v>22.000000000000004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试加重示意图!$L$10017</c:f>
              <c:strCache>
                <c:ptCount val="1"/>
                <c:pt idx="0">
                  <c:v>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试加重示意图!$D$10098</c:f>
              <c:numCache>
                <c:formatCode>General</c:formatCode>
                <c:ptCount val="1"/>
                <c:pt idx="0">
                  <c:v>5.3377794965135728</c:v>
                </c:pt>
              </c:numCache>
            </c:numRef>
          </c:xVal>
          <c:yVal>
            <c:numRef>
              <c:f>试加重示意图!$E$10098</c:f>
              <c:numCache>
                <c:formatCode>General</c:formatCode>
                <c:ptCount val="1"/>
                <c:pt idx="0">
                  <c:v>26.464628528018487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试加重示意图!$L$10016</c:f>
              <c:strCache>
                <c:ptCount val="1"/>
                <c:pt idx="0">
                  <c:v>Px</c:v>
                </c:pt>
              </c:strCache>
            </c:strRef>
          </c:tx>
          <c:marker>
            <c:symbol val="none"/>
          </c:marker>
          <c:dLbls>
            <c:numFmt formatCode="#,##0_);\(#,##0\)" sourceLinked="0"/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试加重示意图!$D$10104</c:f>
              <c:numCache>
                <c:formatCode>General</c:formatCode>
                <c:ptCount val="1"/>
                <c:pt idx="0">
                  <c:v>36.938938215281567</c:v>
                </c:pt>
              </c:numCache>
            </c:numRef>
          </c:xVal>
          <c:yVal>
            <c:numRef>
              <c:f>试加重示意图!$E$10104</c:f>
              <c:numCache>
                <c:formatCode>General</c:formatCode>
                <c:ptCount val="1"/>
                <c:pt idx="0">
                  <c:v>30.625</c:v>
                </c:pt>
              </c:numCache>
            </c:numRef>
          </c:yVal>
          <c:smooth val="1"/>
        </c:ser>
        <c:ser>
          <c:idx val="17"/>
          <c:order val="17"/>
          <c:tx>
            <c:v>Px夹角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试加重示意图!$G$10004:$G$10204</c:f>
              <c:numCache>
                <c:formatCode>General</c:formatCode>
                <c:ptCount val="201"/>
                <c:pt idx="0">
                  <c:v>19.75</c:v>
                </c:pt>
                <c:pt idx="1">
                  <c:v>19.750377810219632</c:v>
                </c:pt>
                <c:pt idx="2">
                  <c:v>19.751511113998024</c:v>
                </c:pt>
                <c:pt idx="3">
                  <c:v>19.753399530736289</c:v>
                </c:pt>
                <c:pt idx="4">
                  <c:v>19.756042426244971</c:v>
                </c:pt>
                <c:pt idx="5">
                  <c:v>19.759438912957012</c:v>
                </c:pt>
                <c:pt idx="6">
                  <c:v>19.763587850225846</c:v>
                </c:pt>
                <c:pt idx="7">
                  <c:v>19.768487844708449</c:v>
                </c:pt>
                <c:pt idx="8">
                  <c:v>19.774137250833277</c:v>
                </c:pt>
                <c:pt idx="9">
                  <c:v>19.780534171352887</c:v>
                </c:pt>
                <c:pt idx="10">
                  <c:v>19.787676457981103</c:v>
                </c:pt>
                <c:pt idx="11">
                  <c:v>19.79556171211448</c:v>
                </c:pt>
                <c:pt idx="12">
                  <c:v>19.80418728563782</c:v>
                </c:pt>
                <c:pt idx="13">
                  <c:v>19.813550281813498</c:v>
                </c:pt>
                <c:pt idx="14">
                  <c:v>19.823647556254279</c:v>
                </c:pt>
                <c:pt idx="15">
                  <c:v>19.834475717979295</c:v>
                </c:pt>
                <c:pt idx="16">
                  <c:v>19.846031130552852</c:v>
                </c:pt>
                <c:pt idx="17">
                  <c:v>19.858309913305646</c:v>
                </c:pt>
                <c:pt idx="18">
                  <c:v>19.871307942638026</c:v>
                </c:pt>
                <c:pt idx="19">
                  <c:v>19.885020853404821</c:v>
                </c:pt>
                <c:pt idx="20">
                  <c:v>19.899444040381301</c:v>
                </c:pt>
                <c:pt idx="21">
                  <c:v>19.914572659809732</c:v>
                </c:pt>
                <c:pt idx="22">
                  <c:v>19.930401631026093</c:v>
                </c:pt>
                <c:pt idx="23">
                  <c:v>19.946925638166306</c:v>
                </c:pt>
                <c:pt idx="24">
                  <c:v>19.964139131951463</c:v>
                </c:pt>
                <c:pt idx="25">
                  <c:v>19.982036331551456</c:v>
                </c:pt>
                <c:pt idx="26">
                  <c:v>20.00061122652637</c:v>
                </c:pt>
                <c:pt idx="27">
                  <c:v>20.01985757884496</c:v>
                </c:pt>
                <c:pt idx="28">
                  <c:v>20.03976892497958</c:v>
                </c:pt>
                <c:pt idx="29">
                  <c:v>20.060338578076848</c:v>
                </c:pt>
                <c:pt idx="30">
                  <c:v>20.081559630203298</c:v>
                </c:pt>
                <c:pt idx="31">
                  <c:v>20.103424954665272</c:v>
                </c:pt>
                <c:pt idx="32">
                  <c:v>20.125927208402285</c:v>
                </c:pt>
                <c:pt idx="33">
                  <c:v>20.149058834453076</c:v>
                </c:pt>
                <c:pt idx="34">
                  <c:v>20.172812064493446</c:v>
                </c:pt>
                <c:pt idx="35">
                  <c:v>20.197178921445122</c:v>
                </c:pt>
                <c:pt idx="36">
                  <c:v>20.222151222154707</c:v>
                </c:pt>
                <c:pt idx="37">
                  <c:v>20.247720580141827</c:v>
                </c:pt>
                <c:pt idx="38">
                  <c:v>20.273878408415587</c:v>
                </c:pt>
                <c:pt idx="39">
                  <c:v>20.300615922358347</c:v>
                </c:pt>
                <c:pt idx="40">
                  <c:v>20.327924142675876</c:v>
                </c:pt>
                <c:pt idx="41">
                  <c:v>20.355793898412863</c:v>
                </c:pt>
                <c:pt idx="42">
                  <c:v>20.384215830032836</c:v>
                </c:pt>
                <c:pt idx="43">
                  <c:v>20.413180392561372</c:v>
                </c:pt>
                <c:pt idx="44">
                  <c:v>20.442677858791598</c:v>
                </c:pt>
                <c:pt idx="45">
                  <c:v>20.472698322550897</c:v>
                </c:pt>
                <c:pt idx="46">
                  <c:v>20.503231702027701</c:v>
                </c:pt>
                <c:pt idx="47">
                  <c:v>20.534267743157304</c:v>
                </c:pt>
                <c:pt idx="48">
                  <c:v>20.565796023065467</c:v>
                </c:pt>
                <c:pt idx="49">
                  <c:v>20.597805953568756</c:v>
                </c:pt>
                <c:pt idx="50">
                  <c:v>20.630286784730394</c:v>
                </c:pt>
                <c:pt idx="51">
                  <c:v>20.663227608470432</c:v>
                </c:pt>
                <c:pt idx="52">
                  <c:v>20.696617362228992</c:v>
                </c:pt>
                <c:pt idx="53">
                  <c:v>20.730444832681453</c:v>
                </c:pt>
                <c:pt idx="54">
                  <c:v>20.764698659504223</c:v>
                </c:pt>
                <c:pt idx="55">
                  <c:v>20.799367339189896</c:v>
                </c:pt>
                <c:pt idx="56">
                  <c:v>20.834439228910476</c:v>
                </c:pt>
                <c:pt idx="57">
                  <c:v>20.869902550427433</c:v>
                </c:pt>
                <c:pt idx="58">
                  <c:v>20.90574539404717</c:v>
                </c:pt>
                <c:pt idx="59">
                  <c:v>20.941955722620687</c:v>
                </c:pt>
                <c:pt idx="60">
                  <c:v>20.978521375586045</c:v>
                </c:pt>
                <c:pt idx="61">
                  <c:v>21.015430073052233</c:v>
                </c:pt>
                <c:pt idx="62">
                  <c:v>21.05266941992317</c:v>
                </c:pt>
                <c:pt idx="63">
                  <c:v>21.090226910060348</c:v>
                </c:pt>
                <c:pt idx="64">
                  <c:v>21.128089930482794</c:v>
                </c:pt>
                <c:pt idx="65">
                  <c:v>21.166245765602895</c:v>
                </c:pt>
                <c:pt idx="66">
                  <c:v>21.204681601496699</c:v>
                </c:pt>
                <c:pt idx="67">
                  <c:v>21.243384530207226</c:v>
                </c:pt>
                <c:pt idx="68">
                  <c:v>21.28234155407937</c:v>
                </c:pt>
                <c:pt idx="69">
                  <c:v>21.321539590124914</c:v>
                </c:pt>
                <c:pt idx="70">
                  <c:v>21.360965474416204</c:v>
                </c:pt>
                <c:pt idx="71">
                  <c:v>21.400605966507015</c:v>
                </c:pt>
                <c:pt idx="72">
                  <c:v>21.440447753879109</c:v>
                </c:pt>
                <c:pt idx="73">
                  <c:v>21.480477456412977</c:v>
                </c:pt>
                <c:pt idx="74">
                  <c:v>21.520681630881334</c:v>
                </c:pt>
                <c:pt idx="75">
                  <c:v>21.561046775463744</c:v>
                </c:pt>
                <c:pt idx="76">
                  <c:v>21.601559334280971</c:v>
                </c:pt>
                <c:pt idx="77">
                  <c:v>21.642205701947464</c:v>
                </c:pt>
                <c:pt idx="78">
                  <c:v>21.682972228140475</c:v>
                </c:pt>
                <c:pt idx="79">
                  <c:v>21.723845222184252</c:v>
                </c:pt>
                <c:pt idx="80">
                  <c:v>21.764810957647814</c:v>
                </c:pt>
                <c:pt idx="81">
                  <c:v>21.805855676954707</c:v>
                </c:pt>
                <c:pt idx="82">
                  <c:v>21.84696559600323</c:v>
                </c:pt>
                <c:pt idx="83">
                  <c:v>21.888126908795556</c:v>
                </c:pt>
                <c:pt idx="84">
                  <c:v>21.929325792074248</c:v>
                </c:pt>
                <c:pt idx="85">
                  <c:v>21.970548409964511</c:v>
                </c:pt>
                <c:pt idx="86">
                  <c:v>22.01178091862073</c:v>
                </c:pt>
                <c:pt idx="87">
                  <c:v>22.053009470875661</c:v>
                </c:pt>
                <c:pt idx="88">
                  <c:v>22.09422022089074</c:v>
                </c:pt>
                <c:pt idx="89">
                  <c:v>22.135399328805949</c:v>
                </c:pt>
                <c:pt idx="90">
                  <c:v>22.176532965387693</c:v>
                </c:pt>
                <c:pt idx="91">
                  <c:v>22.217607316673053</c:v>
                </c:pt>
                <c:pt idx="92">
                  <c:v>22.25860858860899</c:v>
                </c:pt>
                <c:pt idx="93">
                  <c:v>22.299523011684784</c:v>
                </c:pt>
                <c:pt idx="94">
                  <c:v>22.340336845556283</c:v>
                </c:pt>
                <c:pt idx="95">
                  <c:v>22.381036383660348</c:v>
                </c:pt>
                <c:pt idx="96">
                  <c:v>22.421607957817923</c:v>
                </c:pt>
                <c:pt idx="97">
                  <c:v>22.46203794282426</c:v>
                </c:pt>
                <c:pt idx="98">
                  <c:v>22.502312761024683</c:v>
                </c:pt>
                <c:pt idx="99">
                  <c:v>22.54241888687438</c:v>
                </c:pt>
                <c:pt idx="100">
                  <c:v>22.582342851480714</c:v>
                </c:pt>
                <c:pt idx="101">
                  <c:v>22.622071247126499</c:v>
                </c:pt>
                <c:pt idx="102">
                  <c:v>22.661590731772726</c:v>
                </c:pt>
                <c:pt idx="103">
                  <c:v>22.70088803353924</c:v>
                </c:pt>
                <c:pt idx="104">
                  <c:v>22.739949955161855</c:v>
                </c:pt>
                <c:pt idx="105">
                  <c:v>22.778763378424401</c:v>
                </c:pt>
                <c:pt idx="106">
                  <c:v>22.817315268564247</c:v>
                </c:pt>
                <c:pt idx="107">
                  <c:v>22.855592678649753</c:v>
                </c:pt>
                <c:pt idx="108">
                  <c:v>22.8935827539283</c:v>
                </c:pt>
                <c:pt idx="109">
                  <c:v>22.931272736143271</c:v>
                </c:pt>
                <c:pt idx="110">
                  <c:v>22.96864996781871</c:v>
                </c:pt>
                <c:pt idx="111">
                  <c:v>23.005701896510065</c:v>
                </c:pt>
                <c:pt idx="112">
                  <c:v>23.042416079019734</c:v>
                </c:pt>
                <c:pt idx="113">
                  <c:v>23.078780185575834</c:v>
                </c:pt>
                <c:pt idx="114">
                  <c:v>23.114782003972962</c:v>
                </c:pt>
                <c:pt idx="115">
                  <c:v>23.150409443673411</c:v>
                </c:pt>
                <c:pt idx="116">
                  <c:v>23.18565053986757</c:v>
                </c:pt>
                <c:pt idx="117">
                  <c:v>23.220493457492061</c:v>
                </c:pt>
                <c:pt idx="118">
                  <c:v>23.254926495204348</c:v>
                </c:pt>
                <c:pt idx="119">
                  <c:v>23.288938089312389</c:v>
                </c:pt>
                <c:pt idx="120">
                  <c:v>23.322516817658109</c:v>
                </c:pt>
                <c:pt idx="121">
                  <c:v>23.355651403453301</c:v>
                </c:pt>
                <c:pt idx="122">
                  <c:v>23.388330719066726</c:v>
                </c:pt>
                <c:pt idx="123">
                  <c:v>23.42054378976114</c:v>
                </c:pt>
                <c:pt idx="124">
                  <c:v>23.452279797378932</c:v>
                </c:pt>
                <c:pt idx="125">
                  <c:v>23.483528083975195</c:v>
                </c:pt>
                <c:pt idx="126">
                  <c:v>23.514278155397033</c:v>
                </c:pt>
                <c:pt idx="127">
                  <c:v>23.544519684807781</c:v>
                </c:pt>
                <c:pt idx="128">
                  <c:v>23.574242516155113</c:v>
                </c:pt>
                <c:pt idx="129">
                  <c:v>23.60343666758175</c:v>
                </c:pt>
                <c:pt idx="130">
                  <c:v>23.632092334777688</c:v>
                </c:pt>
                <c:pt idx="131">
                  <c:v>23.660199894272768</c:v>
                </c:pt>
                <c:pt idx="132">
                  <c:v>23.687749906668571</c:v>
                </c:pt>
                <c:pt idx="133">
                  <c:v>23.71473311980845</c:v>
                </c:pt>
                <c:pt idx="134">
                  <c:v>23.741140471884677</c:v>
                </c:pt>
                <c:pt idx="135">
                  <c:v>23.766963094481714</c:v>
                </c:pt>
                <c:pt idx="136">
                  <c:v>23.792192315554477</c:v>
                </c:pt>
                <c:pt idx="137">
                  <c:v>23.816819662340698</c:v>
                </c:pt>
                <c:pt idx="138">
                  <c:v>23.840836864206338</c:v>
                </c:pt>
                <c:pt idx="139">
                  <c:v>23.864235855423114</c:v>
                </c:pt>
                <c:pt idx="140">
                  <c:v>23.887008777877238</c:v>
                </c:pt>
                <c:pt idx="141">
                  <c:v>23.909147983708415</c:v>
                </c:pt>
                <c:pt idx="142">
                  <c:v>23.930646037878233</c:v>
                </c:pt>
                <c:pt idx="143">
                  <c:v>23.951495720667069</c:v>
                </c:pt>
                <c:pt idx="144">
                  <c:v>23.971690030098724</c:v>
                </c:pt>
                <c:pt idx="145">
                  <c:v>23.991222184291875</c:v>
                </c:pt>
                <c:pt idx="146">
                  <c:v>24.010085623737663</c:v>
                </c:pt>
                <c:pt idx="147">
                  <c:v>24.028274013502582</c:v>
                </c:pt>
                <c:pt idx="148">
                  <c:v>24.045781245355933</c:v>
                </c:pt>
                <c:pt idx="149">
                  <c:v>24.062601439821172</c:v>
                </c:pt>
                <c:pt idx="150">
                  <c:v>24.07872894815042</c:v>
                </c:pt>
                <c:pt idx="151">
                  <c:v>24.094158354221488</c:v>
                </c:pt>
                <c:pt idx="152">
                  <c:v>24.108884476356778</c:v>
                </c:pt>
                <c:pt idx="153">
                  <c:v>24.122902369063457</c:v>
                </c:pt>
                <c:pt idx="154">
                  <c:v>24.136207324694304</c:v>
                </c:pt>
                <c:pt idx="155">
                  <c:v>24.148794875028692</c:v>
                </c:pt>
                <c:pt idx="156">
                  <c:v>24.16066079277314</c:v>
                </c:pt>
                <c:pt idx="157">
                  <c:v>24.171801092980999</c:v>
                </c:pt>
                <c:pt idx="158">
                  <c:v>24.182212034390698</c:v>
                </c:pt>
                <c:pt idx="159">
                  <c:v>24.191890120682178</c:v>
                </c:pt>
                <c:pt idx="160">
                  <c:v>24.200832101651077</c:v>
                </c:pt>
                <c:pt idx="161">
                  <c:v>24.209034974300248</c:v>
                </c:pt>
                <c:pt idx="162">
                  <c:v>24.216495983848255</c:v>
                </c:pt>
                <c:pt idx="163">
                  <c:v>24.223212624654508</c:v>
                </c:pt>
                <c:pt idx="164">
                  <c:v>24.229182641060756</c:v>
                </c:pt>
                <c:pt idx="165">
                  <c:v>24.234404028148592</c:v>
                </c:pt>
                <c:pt idx="166">
                  <c:v>24.238875032412768</c:v>
                </c:pt>
                <c:pt idx="167">
                  <c:v>24.242594152350076</c:v>
                </c:pt>
                <c:pt idx="168">
                  <c:v>24.245560138963615</c:v>
                </c:pt>
                <c:pt idx="169">
                  <c:v>24.247771996182223</c:v>
                </c:pt>
                <c:pt idx="170">
                  <c:v>24.249228981195007</c:v>
                </c:pt>
                <c:pt idx="171">
                  <c:v>24.249930604700779</c:v>
                </c:pt>
                <c:pt idx="172">
                  <c:v>24.2498766310724</c:v>
                </c:pt>
                <c:pt idx="173">
                  <c:v>24.249067078435914</c:v>
                </c:pt>
                <c:pt idx="174">
                  <c:v>24.24750221866443</c:v>
                </c:pt>
                <c:pt idx="175">
                  <c:v>24.245182577286855</c:v>
                </c:pt>
                <c:pt idx="176">
                  <c:v>24.242108933311378</c:v>
                </c:pt>
                <c:pt idx="177">
                  <c:v>24.238282318963876</c:v>
                </c:pt>
                <c:pt idx="178">
                  <c:v>24.233704019341243</c:v>
                </c:pt>
                <c:pt idx="179">
                  <c:v>24.228375571979822</c:v>
                </c:pt>
                <c:pt idx="180">
                  <c:v>24.222298766339048</c:v>
                </c:pt>
                <c:pt idx="181">
                  <c:v>24.215475643200499</c:v>
                </c:pt>
                <c:pt idx="182">
                  <c:v>24.207908493982536</c:v>
                </c:pt>
                <c:pt idx="183">
                  <c:v>24.199599859970764</c:v>
                </c:pt>
                <c:pt idx="184">
                  <c:v>24.190552531464593</c:v>
                </c:pt>
                <c:pt idx="185">
                  <c:v>24.180769546840178</c:v>
                </c:pt>
                <c:pt idx="186">
                  <c:v>24.170254191530027</c:v>
                </c:pt>
                <c:pt idx="187">
                  <c:v>24.159009996919643</c:v>
                </c:pt>
                <c:pt idx="188">
                  <c:v>24.1470407391616</c:v>
                </c:pt>
                <c:pt idx="189">
                  <c:v>24.134350437907361</c:v>
                </c:pt>
                <c:pt idx="190">
                  <c:v>24.120943354957376</c:v>
                </c:pt>
                <c:pt idx="191">
                  <c:v>24.106823992829824</c:v>
                </c:pt>
                <c:pt idx="192">
                  <c:v>24.091997093248537</c:v>
                </c:pt>
                <c:pt idx="193">
                  <c:v>24.076467635550568</c:v>
                </c:pt>
                <c:pt idx="194">
                  <c:v>24.060240835013982</c:v>
                </c:pt>
                <c:pt idx="195">
                  <c:v>24.043322141106401</c:v>
                </c:pt>
                <c:pt idx="196">
                  <c:v>24.025717235654902</c:v>
                </c:pt>
                <c:pt idx="197">
                  <c:v>24.007432030937881</c:v>
                </c:pt>
                <c:pt idx="198">
                  <c:v>23.988472667699526</c:v>
                </c:pt>
                <c:pt idx="199">
                  <c:v>23.968845513087555</c:v>
                </c:pt>
                <c:pt idx="200">
                  <c:v>23.948557158514948</c:v>
                </c:pt>
              </c:numCache>
            </c:numRef>
          </c:xVal>
          <c:yVal>
            <c:numRef>
              <c:f>试加重示意图!$H$10004:$H$10204</c:f>
              <c:numCache>
                <c:formatCode>General</c:formatCode>
                <c:ptCount val="201"/>
                <c:pt idx="0">
                  <c:v>22</c:v>
                </c:pt>
                <c:pt idx="1">
                  <c:v>21.95876890435877</c:v>
                </c:pt>
                <c:pt idx="2">
                  <c:v>21.91755165541025</c:v>
                </c:pt>
                <c:pt idx="3">
                  <c:v>21.876362095196995</c:v>
                </c:pt>
                <c:pt idx="4">
                  <c:v>21.835214056462828</c:v>
                </c:pt>
                <c:pt idx="5">
                  <c:v>21.794121358007342</c:v>
                </c:pt>
                <c:pt idx="6">
                  <c:v>21.753097800045147</c:v>
                </c:pt>
                <c:pt idx="7">
                  <c:v>21.712157159571298</c:v>
                </c:pt>
                <c:pt idx="8">
                  <c:v>21.671313185734572</c:v>
                </c:pt>
                <c:pt idx="9">
                  <c:v>21.630579595220055</c:v>
                </c:pt>
                <c:pt idx="10">
                  <c:v>21.589970067642664</c:v>
                </c:pt>
                <c:pt idx="11">
                  <c:v>21.549498240953096</c:v>
                </c:pt>
                <c:pt idx="12">
                  <c:v>21.509177706857773</c:v>
                </c:pt>
                <c:pt idx="13">
                  <c:v>21.469022006254338</c:v>
                </c:pt>
                <c:pt idx="14">
                  <c:v>21.429044624684181</c:v>
                </c:pt>
                <c:pt idx="15">
                  <c:v>21.389258987803576</c:v>
                </c:pt>
                <c:pt idx="16">
                  <c:v>21.349678456874933</c:v>
                </c:pt>
                <c:pt idx="17">
                  <c:v>21.310316324279658</c:v>
                </c:pt>
                <c:pt idx="18">
                  <c:v>21.271185809054156</c:v>
                </c:pt>
                <c:pt idx="19">
                  <c:v>21.23230005245048</c:v>
                </c:pt>
                <c:pt idx="20">
                  <c:v>21.193672113523064</c:v>
                </c:pt>
                <c:pt idx="21">
                  <c:v>21.155314964743106</c:v>
                </c:pt>
                <c:pt idx="22">
                  <c:v>21.117241487641977</c:v>
                </c:pt>
                <c:pt idx="23">
                  <c:v>21.079464468485238</c:v>
                </c:pt>
                <c:pt idx="24">
                  <c:v>21.041996593978578</c:v>
                </c:pt>
                <c:pt idx="25">
                  <c:v>21.004850447007236</c:v>
                </c:pt>
                <c:pt idx="26">
                  <c:v>20.96803850241028</c:v>
                </c:pt>
                <c:pt idx="27">
                  <c:v>20.93157312279115</c:v>
                </c:pt>
                <c:pt idx="28">
                  <c:v>20.895466554365925</c:v>
                </c:pt>
                <c:pt idx="29">
                  <c:v>20.859730922850634</c:v>
                </c:pt>
                <c:pt idx="30">
                  <c:v>20.824378229389104</c:v>
                </c:pt>
                <c:pt idx="31">
                  <c:v>20.789420346522558</c:v>
                </c:pt>
                <c:pt idx="32">
                  <c:v>20.754869014202463</c:v>
                </c:pt>
                <c:pt idx="33">
                  <c:v>20.720735835847893</c:v>
                </c:pt>
                <c:pt idx="34">
                  <c:v>20.687032274448725</c:v>
                </c:pt>
                <c:pt idx="35">
                  <c:v>20.653769648716004</c:v>
                </c:pt>
                <c:pt idx="36">
                  <c:v>20.620959129280791</c:v>
                </c:pt>
                <c:pt idx="37">
                  <c:v>20.588611734942685</c:v>
                </c:pt>
                <c:pt idx="38">
                  <c:v>20.556738328969381</c:v>
                </c:pt>
                <c:pt idx="39">
                  <c:v>20.525349615448452</c:v>
                </c:pt>
                <c:pt idx="40">
                  <c:v>20.494456135692555</c:v>
                </c:pt>
                <c:pt idx="41">
                  <c:v>20.46406826469936</c:v>
                </c:pt>
                <c:pt idx="42">
                  <c:v>20.434196207667281</c:v>
                </c:pt>
                <c:pt idx="43">
                  <c:v>20.404849996568245</c:v>
                </c:pt>
                <c:pt idx="44">
                  <c:v>20.376039486778673</c:v>
                </c:pt>
                <c:pt idx="45">
                  <c:v>20.347774353769694</c:v>
                </c:pt>
                <c:pt idx="46">
                  <c:v>20.320064089857855</c:v>
                </c:pt>
                <c:pt idx="47">
                  <c:v>20.292918001017284</c:v>
                </c:pt>
                <c:pt idx="48">
                  <c:v>20.266345203754462</c:v>
                </c:pt>
                <c:pt idx="49">
                  <c:v>20.240354622046599</c:v>
                </c:pt>
                <c:pt idx="50">
                  <c:v>20.214954984344708</c:v>
                </c:pt>
                <c:pt idx="51">
                  <c:v>20.190154820642295</c:v>
                </c:pt>
                <c:pt idx="52">
                  <c:v>20.165962459610739</c:v>
                </c:pt>
                <c:pt idx="53">
                  <c:v>20.142386025802246</c:v>
                </c:pt>
                <c:pt idx="54">
                  <c:v>20.11943343692138</c:v>
                </c:pt>
                <c:pt idx="55">
                  <c:v>20.097112401166047</c:v>
                </c:pt>
                <c:pt idx="56">
                  <c:v>20.075430414638848</c:v>
                </c:pt>
                <c:pt idx="57">
                  <c:v>20.054394758829638</c:v>
                </c:pt>
                <c:pt idx="58">
                  <c:v>20.034012498170192</c:v>
                </c:pt>
                <c:pt idx="59">
                  <c:v>20.014290477661728</c:v>
                </c:pt>
                <c:pt idx="60">
                  <c:v>19.99523532057616</c:v>
                </c:pt>
                <c:pt idx="61">
                  <c:v>19.976853426231784</c:v>
                </c:pt>
                <c:pt idx="62">
                  <c:v>19.959150967844192</c:v>
                </c:pt>
                <c:pt idx="63">
                  <c:v>19.942133890453107</c:v>
                </c:pt>
                <c:pt idx="64">
                  <c:v>19.925807908925862</c:v>
                </c:pt>
                <c:pt idx="65">
                  <c:v>19.910178506038161</c:v>
                </c:pt>
                <c:pt idx="66">
                  <c:v>19.895250930632788</c:v>
                </c:pt>
                <c:pt idx="67">
                  <c:v>19.881030195856898</c:v>
                </c:pt>
                <c:pt idx="68">
                  <c:v>19.867521077478422</c:v>
                </c:pt>
                <c:pt idx="69">
                  <c:v>19.854728112282238</c:v>
                </c:pt>
                <c:pt idx="70">
                  <c:v>19.842655596546557</c:v>
                </c:pt>
                <c:pt idx="71">
                  <c:v>19.831307584600111</c:v>
                </c:pt>
                <c:pt idx="72">
                  <c:v>19.820687887460572</c:v>
                </c:pt>
                <c:pt idx="73">
                  <c:v>19.810800071554709</c:v>
                </c:pt>
                <c:pt idx="74">
                  <c:v>19.801647457520652</c:v>
                </c:pt>
                <c:pt idx="75">
                  <c:v>19.793233119092726</c:v>
                </c:pt>
                <c:pt idx="76">
                  <c:v>19.785559882069201</c:v>
                </c:pt>
                <c:pt idx="77">
                  <c:v>19.778630323363288</c:v>
                </c:pt>
                <c:pt idx="78">
                  <c:v>19.772446770137741</c:v>
                </c:pt>
                <c:pt idx="79">
                  <c:v>19.767011299023316</c:v>
                </c:pt>
                <c:pt idx="80">
                  <c:v>19.762325735421381</c:v>
                </c:pt>
                <c:pt idx="81">
                  <c:v>19.758391652890879</c:v>
                </c:pt>
                <c:pt idx="82">
                  <c:v>19.755210372619885</c:v>
                </c:pt>
                <c:pt idx="83">
                  <c:v>19.752782962981911</c:v>
                </c:pt>
                <c:pt idx="84">
                  <c:v>19.751110239177102</c:v>
                </c:pt>
                <c:pt idx="85">
                  <c:v>19.750192762958484</c:v>
                </c:pt>
                <c:pt idx="86">
                  <c:v>19.750030842443291</c:v>
                </c:pt>
                <c:pt idx="87">
                  <c:v>19.7506245320095</c:v>
                </c:pt>
                <c:pt idx="88">
                  <c:v>19.751973632277569</c:v>
                </c:pt>
                <c:pt idx="89">
                  <c:v>19.754077690177397</c:v>
                </c:pt>
                <c:pt idx="90">
                  <c:v>19.756935999100467</c:v>
                </c:pt>
                <c:pt idx="91">
                  <c:v>19.760547599137155</c:v>
                </c:pt>
                <c:pt idx="92">
                  <c:v>19.764911277399111</c:v>
                </c:pt>
                <c:pt idx="93">
                  <c:v>19.770025568426561</c:v>
                </c:pt>
                <c:pt idx="94">
                  <c:v>19.775888754680469</c:v>
                </c:pt>
                <c:pt idx="95">
                  <c:v>19.782498867119333</c:v>
                </c:pt>
                <c:pt idx="96">
                  <c:v>19.789853685860457</c:v>
                </c:pt>
                <c:pt idx="97">
                  <c:v>19.797950740925462</c:v>
                </c:pt>
                <c:pt idx="98">
                  <c:v>19.806787313069762</c:v>
                </c:pt>
                <c:pt idx="99">
                  <c:v>19.816360434695788</c:v>
                </c:pt>
                <c:pt idx="100">
                  <c:v>19.826666890849609</c:v>
                </c:pt>
                <c:pt idx="101">
                  <c:v>19.837703220300579</c:v>
                </c:pt>
                <c:pt idx="102">
                  <c:v>19.849465716703772</c:v>
                </c:pt>
                <c:pt idx="103">
                  <c:v>19.861950429844647</c:v>
                </c:pt>
                <c:pt idx="104">
                  <c:v>19.875153166965681</c:v>
                </c:pt>
                <c:pt idx="105">
                  <c:v>19.889069494174429</c:v>
                </c:pt>
                <c:pt idx="106">
                  <c:v>19.903694737932533</c:v>
                </c:pt>
                <c:pt idx="107">
                  <c:v>19.91902398662528</c:v>
                </c:pt>
                <c:pt idx="108">
                  <c:v>19.935052092211063</c:v>
                </c:pt>
                <c:pt idx="109">
                  <c:v>19.951773671950235</c:v>
                </c:pt>
                <c:pt idx="110">
                  <c:v>19.969183110212835</c:v>
                </c:pt>
                <c:pt idx="111">
                  <c:v>19.987274560364465</c:v>
                </c:pt>
                <c:pt idx="112">
                  <c:v>20.006041946729791</c:v>
                </c:pt>
                <c:pt idx="113">
                  <c:v>20.025478966632928</c:v>
                </c:pt>
                <c:pt idx="114">
                  <c:v>20.045579092514096</c:v>
                </c:pt>
                <c:pt idx="115">
                  <c:v>20.066335574121759</c:v>
                </c:pt>
                <c:pt idx="116">
                  <c:v>20.087741440779585</c:v>
                </c:pt>
                <c:pt idx="117">
                  <c:v>20.109789503727409</c:v>
                </c:pt>
                <c:pt idx="118">
                  <c:v>20.132472358535452</c:v>
                </c:pt>
                <c:pt idx="119">
                  <c:v>20.155782387590953</c:v>
                </c:pt>
                <c:pt idx="120">
                  <c:v>20.1797117626564</c:v>
                </c:pt>
                <c:pt idx="121">
                  <c:v>20.204252447498508</c:v>
                </c:pt>
                <c:pt idx="122">
                  <c:v>20.229396200587026</c:v>
                </c:pt>
                <c:pt idx="123">
                  <c:v>20.255134577862506</c:v>
                </c:pt>
                <c:pt idx="124">
                  <c:v>20.28145893557209</c:v>
                </c:pt>
                <c:pt idx="125">
                  <c:v>20.308360433172336</c:v>
                </c:pt>
                <c:pt idx="126">
                  <c:v>20.335830036298166</c:v>
                </c:pt>
                <c:pt idx="127">
                  <c:v>20.363858519796874</c:v>
                </c:pt>
                <c:pt idx="128">
                  <c:v>20.392436470826233</c:v>
                </c:pt>
                <c:pt idx="129">
                  <c:v>20.421554292015614</c:v>
                </c:pt>
                <c:pt idx="130">
                  <c:v>20.451202204689096</c:v>
                </c:pt>
                <c:pt idx="131">
                  <c:v>20.481370252149429</c:v>
                </c:pt>
                <c:pt idx="132">
                  <c:v>20.512048303021828</c:v>
                </c:pt>
                <c:pt idx="133">
                  <c:v>20.54322605465639</c:v>
                </c:pt>
                <c:pt idx="134">
                  <c:v>20.574893036588058</c:v>
                </c:pt>
                <c:pt idx="135">
                  <c:v>20.607038614052922</c:v>
                </c:pt>
                <c:pt idx="136">
                  <c:v>20.639651991559706</c:v>
                </c:pt>
                <c:pt idx="137">
                  <c:v>20.672722216515236</c:v>
                </c:pt>
                <c:pt idx="138">
                  <c:v>20.706238182902673</c:v>
                </c:pt>
                <c:pt idx="139">
                  <c:v>20.740188635011236</c:v>
                </c:pt>
                <c:pt idx="140">
                  <c:v>20.774562171216242</c:v>
                </c:pt>
                <c:pt idx="141">
                  <c:v>20.809347247808123</c:v>
                </c:pt>
                <c:pt idx="142">
                  <c:v>20.844532182869173</c:v>
                </c:pt>
                <c:pt idx="143">
                  <c:v>20.880105160196678</c:v>
                </c:pt>
                <c:pt idx="144">
                  <c:v>20.916054233271197</c:v>
                </c:pt>
                <c:pt idx="145">
                  <c:v>20.952367329268558</c:v>
                </c:pt>
                <c:pt idx="146">
                  <c:v>20.989032253114289</c:v>
                </c:pt>
                <c:pt idx="147">
                  <c:v>21.026036691579126</c:v>
                </c:pt>
                <c:pt idx="148">
                  <c:v>21.063368217414158</c:v>
                </c:pt>
                <c:pt idx="149">
                  <c:v>21.10101429352429</c:v>
                </c:pt>
                <c:pt idx="150">
                  <c:v>21.13896227717861</c:v>
                </c:pt>
                <c:pt idx="151">
                  <c:v>21.177199424256191</c:v>
                </c:pt>
                <c:pt idx="152">
                  <c:v>21.215712893525978</c:v>
                </c:pt>
                <c:pt idx="153">
                  <c:v>21.254489750959277</c:v>
                </c:pt>
                <c:pt idx="154">
                  <c:v>21.293516974073405</c:v>
                </c:pt>
                <c:pt idx="155">
                  <c:v>21.332781456305032</c:v>
                </c:pt>
                <c:pt idx="156">
                  <c:v>21.3722700114118</c:v>
                </c:pt>
                <c:pt idx="157">
                  <c:v>21.411969377900668</c:v>
                </c:pt>
                <c:pt idx="158">
                  <c:v>21.451866223481517</c:v>
                </c:pt>
                <c:pt idx="159">
                  <c:v>21.491947149544583</c:v>
                </c:pt>
                <c:pt idx="160">
                  <c:v>21.53219869566011</c:v>
                </c:pt>
                <c:pt idx="161">
                  <c:v>21.572607344098781</c:v>
                </c:pt>
                <c:pt idx="162">
                  <c:v>21.613159524371397</c:v>
                </c:pt>
                <c:pt idx="163">
                  <c:v>21.653841617786295</c:v>
                </c:pt>
                <c:pt idx="164">
                  <c:v>21.694639962022887</c:v>
                </c:pt>
                <c:pt idx="165">
                  <c:v>21.735540855719936</c:v>
                </c:pt>
                <c:pt idx="166">
                  <c:v>21.776530563076886</c:v>
                </c:pt>
                <c:pt idx="167">
                  <c:v>21.817595318466761</c:v>
                </c:pt>
                <c:pt idx="168">
                  <c:v>21.858721331059119</c:v>
                </c:pt>
                <c:pt idx="169">
                  <c:v>21.899894789451427</c:v>
                </c:pt>
                <c:pt idx="170">
                  <c:v>21.94110186630736</c:v>
                </c:pt>
                <c:pt idx="171">
                  <c:v>21.982328723000474</c:v>
                </c:pt>
                <c:pt idx="172">
                  <c:v>22.02356151426163</c:v>
                </c:pt>
                <c:pt idx="173">
                  <c:v>22.064786392828669</c:v>
                </c:pt>
                <c:pt idx="174">
                  <c:v>22.105989514096773</c:v>
                </c:pt>
                <c:pt idx="175">
                  <c:v>22.147157040767897</c:v>
                </c:pt>
                <c:pt idx="176">
                  <c:v>22.188275147497787</c:v>
                </c:pt>
                <c:pt idx="177">
                  <c:v>22.229330025538939</c:v>
                </c:pt>
                <c:pt idx="178">
                  <c:v>22.270307887378031</c:v>
                </c:pt>
                <c:pt idx="179">
                  <c:v>22.311194971366195</c:v>
                </c:pt>
                <c:pt idx="180">
                  <c:v>22.351977546340596</c:v>
                </c:pt>
                <c:pt idx="181">
                  <c:v>22.392641916235807</c:v>
                </c:pt>
                <c:pt idx="182">
                  <c:v>22.433174424683369</c:v>
                </c:pt>
                <c:pt idx="183">
                  <c:v>22.473561459598013</c:v>
                </c:pt>
                <c:pt idx="184">
                  <c:v>22.513789457749048</c:v>
                </c:pt>
                <c:pt idx="185">
                  <c:v>22.553844909315309</c:v>
                </c:pt>
                <c:pt idx="186">
                  <c:v>22.593714362422162</c:v>
                </c:pt>
                <c:pt idx="187">
                  <c:v>22.633384427659095</c:v>
                </c:pt>
                <c:pt idx="188">
                  <c:v>22.672841782576267</c:v>
                </c:pt>
                <c:pt idx="189">
                  <c:v>22.712073176158643</c:v>
                </c:pt>
                <c:pt idx="190">
                  <c:v>22.751065433276057</c:v>
                </c:pt>
                <c:pt idx="191">
                  <c:v>22.789805459107871</c:v>
                </c:pt>
                <c:pt idx="192">
                  <c:v>22.828280243540597</c:v>
                </c:pt>
                <c:pt idx="193">
                  <c:v>22.866476865537123</c:v>
                </c:pt>
                <c:pt idx="194">
                  <c:v>22.904382497475982</c:v>
                </c:pt>
                <c:pt idx="195">
                  <c:v>22.941984409459284</c:v>
                </c:pt>
                <c:pt idx="196">
                  <c:v>22.979269973587805</c:v>
                </c:pt>
                <c:pt idx="197">
                  <c:v>23.016226668201842</c:v>
                </c:pt>
                <c:pt idx="198">
                  <c:v>23.052842082086357</c:v>
                </c:pt>
                <c:pt idx="199">
                  <c:v>23.089103918639079</c:v>
                </c:pt>
                <c:pt idx="200">
                  <c:v>23.125000000000068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试加重示意图!$L$10018</c:f>
              <c:strCache>
                <c:ptCount val="1"/>
                <c:pt idx="0">
                  <c:v>210°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试加重示意图!$G$10206</c:f>
              <c:numCache>
                <c:formatCode>General</c:formatCode>
                <c:ptCount val="1"/>
                <c:pt idx="0">
                  <c:v>22.81362833031157</c:v>
                </c:pt>
              </c:numCache>
            </c:numRef>
          </c:xVal>
          <c:yVal>
            <c:numRef>
              <c:f>试加重示意图!$H$10206</c:f>
              <c:numCache>
                <c:formatCode>General</c:formatCode>
                <c:ptCount val="1"/>
                <c:pt idx="0">
                  <c:v>18.724540652043682</c:v>
                </c:pt>
              </c:numCache>
            </c:numRef>
          </c:yVal>
          <c:smooth val="1"/>
        </c:ser>
        <c:ser>
          <c:idx val="19"/>
          <c:order val="19"/>
          <c:tx>
            <c:v>Ax夹角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试加重示意图!$G$10209:$G$10409</c:f>
              <c:numCache>
                <c:formatCode>General</c:formatCode>
                <c:ptCount val="201"/>
                <c:pt idx="0">
                  <c:v>24.598076211353316</c:v>
                </c:pt>
                <c:pt idx="1">
                  <c:v>24.580224868330586</c:v>
                </c:pt>
                <c:pt idx="2">
                  <c:v>24.562015416655299</c:v>
                </c:pt>
                <c:pt idx="3">
                  <c:v>24.543450383611912</c:v>
                </c:pt>
                <c:pt idx="4">
                  <c:v>24.524532345835919</c:v>
                </c:pt>
                <c:pt idx="5">
                  <c:v>24.505263928956229</c:v>
                </c:pt>
                <c:pt idx="6">
                  <c:v>24.48564780723077</c:v>
                </c:pt>
                <c:pt idx="7">
                  <c:v>24.465686703175322</c:v>
                </c:pt>
                <c:pt idx="8">
                  <c:v>24.445383387185665</c:v>
                </c:pt>
                <c:pt idx="9">
                  <c:v>24.424740677153061</c:v>
                </c:pt>
                <c:pt idx="10">
                  <c:v>24.403761438073182</c:v>
                </c:pt>
                <c:pt idx="11">
                  <c:v>24.382448581648472</c:v>
                </c:pt>
                <c:pt idx="12">
                  <c:v>24.360805065884012</c:v>
                </c:pt>
                <c:pt idx="13">
                  <c:v>24.338833894677016</c:v>
                </c:pt>
                <c:pt idx="14">
                  <c:v>24.316538117399883</c:v>
                </c:pt>
                <c:pt idx="15">
                  <c:v>24.293920828477003</c:v>
                </c:pt>
                <c:pt idx="16">
                  <c:v>24.270985166955271</c:v>
                </c:pt>
                <c:pt idx="17">
                  <c:v>24.247734316068421</c:v>
                </c:pt>
                <c:pt idx="18">
                  <c:v>24.22417150279523</c:v>
                </c:pt>
                <c:pt idx="19">
                  <c:v>24.200299997411634</c:v>
                </c:pt>
                <c:pt idx="20">
                  <c:v>24.176123113036866</c:v>
                </c:pt>
                <c:pt idx="21">
                  <c:v>24.151644205173614</c:v>
                </c:pt>
                <c:pt idx="22">
                  <c:v>24.126866671242322</c:v>
                </c:pt>
                <c:pt idx="23">
                  <c:v>24.101793950109656</c:v>
                </c:pt>
                <c:pt idx="24">
                  <c:v>24.076429521611225</c:v>
                </c:pt>
                <c:pt idx="25">
                  <c:v>24.050776906068617</c:v>
                </c:pt>
                <c:pt idx="26">
                  <c:v>24.024839663800822</c:v>
                </c:pt>
                <c:pt idx="27">
                  <c:v>23.998621394630085</c:v>
                </c:pt>
                <c:pt idx="28">
                  <c:v>23.972125737382289</c:v>
                </c:pt>
                <c:pt idx="29">
                  <c:v>23.945356369381937</c:v>
                </c:pt>
                <c:pt idx="30">
                  <c:v>23.918317005941759</c:v>
                </c:pt>
                <c:pt idx="31">
                  <c:v>23.89101139984707</c:v>
                </c:pt>
                <c:pt idx="32">
                  <c:v>23.863443340834934</c:v>
                </c:pt>
                <c:pt idx="33">
                  <c:v>23.835616655068176</c:v>
                </c:pt>
                <c:pt idx="34">
                  <c:v>23.807535204604342</c:v>
                </c:pt>
                <c:pt idx="35">
                  <c:v>23.779202886859714</c:v>
                </c:pt>
                <c:pt idx="36">
                  <c:v>23.750623634068358</c:v>
                </c:pt>
                <c:pt idx="37">
                  <c:v>23.721801412736379</c:v>
                </c:pt>
                <c:pt idx="38">
                  <c:v>23.692740223091427</c:v>
                </c:pt>
                <c:pt idx="39">
                  <c:v>23.663444098527485</c:v>
                </c:pt>
                <c:pt idx="40">
                  <c:v>23.633917105045086</c:v>
                </c:pt>
                <c:pt idx="41">
                  <c:v>23.604163340686995</c:v>
                </c:pt>
                <c:pt idx="42">
                  <c:v>23.57418693496944</c:v>
                </c:pt>
                <c:pt idx="43">
                  <c:v>23.543992048308976</c:v>
                </c:pt>
                <c:pt idx="44">
                  <c:v>23.513582871445063</c:v>
                </c:pt>
                <c:pt idx="45">
                  <c:v>23.482963624858439</c:v>
                </c:pt>
                <c:pt idx="46">
                  <c:v>23.452138558185357</c:v>
                </c:pt>
                <c:pt idx="47">
                  <c:v>23.421111949627772</c:v>
                </c:pt>
                <c:pt idx="48">
                  <c:v>23.389888105359592</c:v>
                </c:pt>
                <c:pt idx="49">
                  <c:v>23.358471358928998</c:v>
                </c:pt>
                <c:pt idx="50">
                  <c:v>23.326866070657012</c:v>
                </c:pt>
                <c:pt idx="51">
                  <c:v>23.295076627032319</c:v>
                </c:pt>
                <c:pt idx="52">
                  <c:v>23.26310744010248</c:v>
                </c:pt>
                <c:pt idx="53">
                  <c:v>23.230962946861567</c:v>
                </c:pt>
                <c:pt idx="54">
                  <c:v>23.198647608634367</c:v>
                </c:pt>
                <c:pt idx="55">
                  <c:v>23.166165910457195</c:v>
                </c:pt>
                <c:pt idx="56">
                  <c:v>23.133522360455409</c:v>
                </c:pt>
                <c:pt idx="57">
                  <c:v>23.10072148921774</c:v>
                </c:pt>
                <c:pt idx="58">
                  <c:v>23.067767849167485</c:v>
                </c:pt>
                <c:pt idx="59">
                  <c:v>23.034666013930678</c:v>
                </c:pt>
                <c:pt idx="60">
                  <c:v>23.001420577701321</c:v>
                </c:pt>
                <c:pt idx="61">
                  <c:v>22.968036154603755</c:v>
                </c:pt>
                <c:pt idx="62">
                  <c:v>22.934517378052274</c:v>
                </c:pt>
                <c:pt idx="63">
                  <c:v>22.900868900108033</c:v>
                </c:pt>
                <c:pt idx="64">
                  <c:v>22.867095390833423</c:v>
                </c:pt>
                <c:pt idx="65">
                  <c:v>22.833201537643884</c:v>
                </c:pt>
                <c:pt idx="66">
                  <c:v>22.79919204465736</c:v>
                </c:pt>
                <c:pt idx="67">
                  <c:v>22.765071632041405</c:v>
                </c:pt>
                <c:pt idx="68">
                  <c:v>22.730845035358076</c:v>
                </c:pt>
                <c:pt idx="69">
                  <c:v>22.696517004906688</c:v>
                </c:pt>
                <c:pt idx="70">
                  <c:v>22.662092305064512</c:v>
                </c:pt>
                <c:pt idx="71">
                  <c:v>22.627575713625546</c:v>
                </c:pt>
                <c:pt idx="72">
                  <c:v>22.592972021137388</c:v>
                </c:pt>
                <c:pt idx="73">
                  <c:v>22.558286030236367</c:v>
                </c:pt>
                <c:pt idx="74">
                  <c:v>22.523522554980985</c:v>
                </c:pt>
                <c:pt idx="75">
                  <c:v>22.488686420183775</c:v>
                </c:pt>
                <c:pt idx="76">
                  <c:v>22.453782460741667</c:v>
                </c:pt>
                <c:pt idx="77">
                  <c:v>22.418815520964952</c:v>
                </c:pt>
                <c:pt idx="78">
                  <c:v>22.383790453904943</c:v>
                </c:pt>
                <c:pt idx="79">
                  <c:v>22.348712120680425</c:v>
                </c:pt>
                <c:pt idx="80">
                  <c:v>22.31358538980297</c:v>
                </c:pt>
                <c:pt idx="81">
                  <c:v>22.278415136501259</c:v>
                </c:pt>
                <c:pt idx="82">
                  <c:v>22.24320624204443</c:v>
                </c:pt>
                <c:pt idx="83">
                  <c:v>22.207963593064608</c:v>
                </c:pt>
                <c:pt idx="84">
                  <c:v>22.172692080878715</c:v>
                </c:pt>
                <c:pt idx="85">
                  <c:v>22.137396600809573</c:v>
                </c:pt>
                <c:pt idx="86">
                  <c:v>22.102082051506514</c:v>
                </c:pt>
                <c:pt idx="87">
                  <c:v>22.066753334265471</c:v>
                </c:pt>
                <c:pt idx="88">
                  <c:v>22.031415352348748</c:v>
                </c:pt>
                <c:pt idx="89">
                  <c:v>21.996073010304492</c:v>
                </c:pt>
                <c:pt idx="90">
                  <c:v>21.960731213285978</c:v>
                </c:pt>
                <c:pt idx="91">
                  <c:v>21.925394866370855</c:v>
                </c:pt>
                <c:pt idx="92">
                  <c:v>21.890068873880345</c:v>
                </c:pt>
                <c:pt idx="93">
                  <c:v>21.854758138698578</c:v>
                </c:pt>
                <c:pt idx="94">
                  <c:v>21.819467561592134</c:v>
                </c:pt>
                <c:pt idx="95">
                  <c:v>21.784202040529856</c:v>
                </c:pt>
                <c:pt idx="96">
                  <c:v>21.748966470003065</c:v>
                </c:pt>
                <c:pt idx="97">
                  <c:v>21.713765740346265</c:v>
                </c:pt>
                <c:pt idx="98">
                  <c:v>21.678604737058393</c:v>
                </c:pt>
                <c:pt idx="99">
                  <c:v>21.643488340124783</c:v>
                </c:pt>
                <c:pt idx="100">
                  <c:v>21.608421423339859</c:v>
                </c:pt>
                <c:pt idx="101">
                  <c:v>21.57340885363072</c:v>
                </c:pt>
                <c:pt idx="102">
                  <c:v>21.538455490381644</c:v>
                </c:pt>
                <c:pt idx="103">
                  <c:v>21.503566184759663</c:v>
                </c:pt>
                <c:pt idx="104">
                  <c:v>21.468745779041264</c:v>
                </c:pt>
                <c:pt idx="105">
                  <c:v>21.433999105940348</c:v>
                </c:pt>
                <c:pt idx="106">
                  <c:v>21.399330987937482</c:v>
                </c:pt>
                <c:pt idx="107">
                  <c:v>21.364746236610589</c:v>
                </c:pt>
                <c:pt idx="108">
                  <c:v>21.330249651967161</c:v>
                </c:pt>
                <c:pt idx="109">
                  <c:v>21.295846021778065</c:v>
                </c:pt>
                <c:pt idx="110">
                  <c:v>21.261540120913036</c:v>
                </c:pt>
                <c:pt idx="111">
                  <c:v>21.227336710677996</c:v>
                </c:pt>
                <c:pt idx="112">
                  <c:v>21.193240538154217</c:v>
                </c:pt>
                <c:pt idx="113">
                  <c:v>21.159256335539482</c:v>
                </c:pt>
                <c:pt idx="114">
                  <c:v>21.125388819491302</c:v>
                </c:pt>
                <c:pt idx="115">
                  <c:v>21.091642690472291</c:v>
                </c:pt>
                <c:pt idx="116">
                  <c:v>21.058022632097799</c:v>
                </c:pt>
                <c:pt idx="117">
                  <c:v>21.024533310485868</c:v>
                </c:pt>
                <c:pt idx="118">
                  <c:v>20.991179373609615</c:v>
                </c:pt>
                <c:pt idx="119">
                  <c:v>20.957965450652157</c:v>
                </c:pt>
                <c:pt idx="120">
                  <c:v>20.924896151364116</c:v>
                </c:pt>
                <c:pt idx="121">
                  <c:v>20.89197606542384</c:v>
                </c:pt>
                <c:pt idx="122">
                  <c:v>20.8592097618004</c:v>
                </c:pt>
                <c:pt idx="123">
                  <c:v>20.826601788119465</c:v>
                </c:pt>
                <c:pt idx="124">
                  <c:v>20.794156670032134</c:v>
                </c:pt>
                <c:pt idx="125">
                  <c:v>20.761878910586834</c:v>
                </c:pt>
                <c:pt idx="126">
                  <c:v>20.729772989604321</c:v>
                </c:pt>
                <c:pt idx="127">
                  <c:v>20.697843363055952</c:v>
                </c:pt>
                <c:pt idx="128">
                  <c:v>20.666094462445233</c:v>
                </c:pt>
                <c:pt idx="129">
                  <c:v>20.634530694192765</c:v>
                </c:pt>
                <c:pt idx="130">
                  <c:v>20.603156439024684</c:v>
                </c:pt>
                <c:pt idx="131">
                  <c:v>20.571976051364658</c:v>
                </c:pt>
                <c:pt idx="132">
                  <c:v>20.540993858729546</c:v>
                </c:pt>
                <c:pt idx="133">
                  <c:v>20.510214161128772</c:v>
                </c:pt>
                <c:pt idx="134">
                  <c:v>20.479641230467543</c:v>
                </c:pt>
                <c:pt idx="135">
                  <c:v>20.449279309953933</c:v>
                </c:pt>
                <c:pt idx="136">
                  <c:v>20.419132613509984</c:v>
                </c:pt>
                <c:pt idx="137">
                  <c:v>20.38920532518685</c:v>
                </c:pt>
                <c:pt idx="138">
                  <c:v>20.359501598584099</c:v>
                </c:pt>
                <c:pt idx="139">
                  <c:v>20.330025556273235</c:v>
                </c:pt>
                <c:pt idx="140">
                  <c:v>20.300781289225519</c:v>
                </c:pt>
                <c:pt idx="141">
                  <c:v>20.271772856244198</c:v>
                </c:pt>
                <c:pt idx="142">
                  <c:v>20.243004283401177</c:v>
                </c:pt>
                <c:pt idx="143">
                  <c:v>20.214479563478235</c:v>
                </c:pt>
                <c:pt idx="144">
                  <c:v>20.186202655412892</c:v>
                </c:pt>
                <c:pt idx="145">
                  <c:v>20.158177483748918</c:v>
                </c:pt>
                <c:pt idx="146">
                  <c:v>20.130407938091665</c:v>
                </c:pt>
                <c:pt idx="147">
                  <c:v>20.102897872568231</c:v>
                </c:pt>
                <c:pt idx="148">
                  <c:v>20.075651105292543</c:v>
                </c:pt>
                <c:pt idx="149">
                  <c:v>20.048671417835429</c:v>
                </c:pt>
                <c:pt idx="150">
                  <c:v>20.021962554699808</c:v>
                </c:pt>
                <c:pt idx="151">
                  <c:v>19.995528222800949</c:v>
                </c:pt>
                <c:pt idx="152">
                  <c:v>19.969372090952028</c:v>
                </c:pt>
                <c:pt idx="153">
                  <c:v>19.943497789354915</c:v>
                </c:pt>
                <c:pt idx="154">
                  <c:v>19.917908909096326</c:v>
                </c:pt>
                <c:pt idx="155">
                  <c:v>19.892609001649454</c:v>
                </c:pt>
                <c:pt idx="156">
                  <c:v>19.867601578381034</c:v>
                </c:pt>
                <c:pt idx="157">
                  <c:v>19.842890110063998</c:v>
                </c:pt>
                <c:pt idx="158">
                  <c:v>19.818478026395788</c:v>
                </c:pt>
                <c:pt idx="159">
                  <c:v>19.794368715522339</c:v>
                </c:pt>
                <c:pt idx="160">
                  <c:v>19.770565523567825</c:v>
                </c:pt>
                <c:pt idx="161">
                  <c:v>19.747071754170285</c:v>
                </c:pt>
                <c:pt idx="162">
                  <c:v>19.723890668023074</c:v>
                </c:pt>
                <c:pt idx="163">
                  <c:v>19.701025482422338</c:v>
                </c:pt>
                <c:pt idx="164">
                  <c:v>19.678479370820487</c:v>
                </c:pt>
                <c:pt idx="165">
                  <c:v>19.65625546238573</c:v>
                </c:pt>
                <c:pt idx="166">
                  <c:v>19.634356841567801</c:v>
                </c:pt>
                <c:pt idx="167">
                  <c:v>19.612786547669856</c:v>
                </c:pt>
                <c:pt idx="168">
                  <c:v>19.591547574426659</c:v>
                </c:pt>
                <c:pt idx="169">
                  <c:v>19.570642869589079</c:v>
                </c:pt>
                <c:pt idx="170">
                  <c:v>19.550075334514968</c:v>
                </c:pt>
                <c:pt idx="171">
                  <c:v>19.529847823766481</c:v>
                </c:pt>
                <c:pt idx="172">
                  <c:v>19.5099631447139</c:v>
                </c:pt>
                <c:pt idx="173">
                  <c:v>19.490424057146001</c:v>
                </c:pt>
                <c:pt idx="174">
                  <c:v>19.471233272887019</c:v>
                </c:pt>
                <c:pt idx="175">
                  <c:v>19.452393455420264</c:v>
                </c:pt>
                <c:pt idx="176">
                  <c:v>19.433907219518481</c:v>
                </c:pt>
                <c:pt idx="177">
                  <c:v>19.415777130880926</c:v>
                </c:pt>
                <c:pt idx="178">
                  <c:v>19.39800570577728</c:v>
                </c:pt>
                <c:pt idx="179">
                  <c:v>19.380595410698426</c:v>
                </c:pt>
                <c:pt idx="180">
                  <c:v>19.363548662014104</c:v>
                </c:pt>
                <c:pt idx="181">
                  <c:v>19.346867825637567</c:v>
                </c:pt>
                <c:pt idx="182">
                  <c:v>19.330555216697199</c:v>
                </c:pt>
                <c:pt idx="183">
                  <c:v>19.314613099215215</c:v>
                </c:pt>
                <c:pt idx="184">
                  <c:v>19.299043685793418</c:v>
                </c:pt>
                <c:pt idx="185">
                  <c:v>19.283849137306134</c:v>
                </c:pt>
                <c:pt idx="186">
                  <c:v>19.269031562600286</c:v>
                </c:pt>
                <c:pt idx="187">
                  <c:v>19.254593018202723</c:v>
                </c:pt>
                <c:pt idx="188">
                  <c:v>19.240535508034785</c:v>
                </c:pt>
                <c:pt idx="189">
                  <c:v>19.226860983134188</c:v>
                </c:pt>
                <c:pt idx="190">
                  <c:v>19.213571341384224</c:v>
                </c:pt>
                <c:pt idx="191">
                  <c:v>19.200668427250381</c:v>
                </c:pt>
                <c:pt idx="192">
                  <c:v>19.188154031524324</c:v>
                </c:pt>
                <c:pt idx="193">
                  <c:v>19.176029891075359</c:v>
                </c:pt>
                <c:pt idx="194">
                  <c:v>19.164297688609391</c:v>
                </c:pt>
                <c:pt idx="195">
                  <c:v>19.152959052435357</c:v>
                </c:pt>
                <c:pt idx="196">
                  <c:v>19.142015556239237</c:v>
                </c:pt>
                <c:pt idx="197">
                  <c:v>19.131468718865669</c:v>
                </c:pt>
                <c:pt idx="198">
                  <c:v>19.121320004107108</c:v>
                </c:pt>
                <c:pt idx="199">
                  <c:v>19.111570820500706</c:v>
                </c:pt>
                <c:pt idx="200">
                  <c:v>19.102222521132791</c:v>
                </c:pt>
              </c:numCache>
            </c:numRef>
          </c:xVal>
          <c:yVal>
            <c:numRef>
              <c:f>试加重示意图!$H$10209:$H$10409</c:f>
              <c:numCache>
                <c:formatCode>General</c:formatCode>
                <c:ptCount val="201"/>
                <c:pt idx="0">
                  <c:v>23.5</c:v>
                </c:pt>
                <c:pt idx="1">
                  <c:v>23.530503063978777</c:v>
                </c:pt>
                <c:pt idx="2">
                  <c:v>23.560793709886283</c:v>
                </c:pt>
                <c:pt idx="3">
                  <c:v>23.590867733692658</c:v>
                </c:pt>
                <c:pt idx="4">
                  <c:v>23.620720961432966</c:v>
                </c:pt>
                <c:pt idx="5">
                  <c:v>23.65034924978648</c:v>
                </c:pt>
                <c:pt idx="6">
                  <c:v>23.679748486651754</c:v>
                </c:pt>
                <c:pt idx="7">
                  <c:v>23.708914591717328</c:v>
                </c:pt>
                <c:pt idx="8">
                  <c:v>23.737843517028036</c:v>
                </c:pt>
                <c:pt idx="9">
                  <c:v>23.766531247546819</c:v>
                </c:pt>
                <c:pt idx="10">
                  <c:v>23.794973801711976</c:v>
                </c:pt>
                <c:pt idx="11">
                  <c:v>23.823167231989757</c:v>
                </c:pt>
                <c:pt idx="12">
                  <c:v>23.851107625422244</c:v>
                </c:pt>
                <c:pt idx="13">
                  <c:v>23.878791104170432</c:v>
                </c:pt>
                <c:pt idx="14">
                  <c:v>23.906213826052422</c:v>
                </c:pt>
                <c:pt idx="15">
                  <c:v>23.93337198507669</c:v>
                </c:pt>
                <c:pt idx="16">
                  <c:v>23.960261811970316</c:v>
                </c:pt>
                <c:pt idx="17">
                  <c:v>23.986879574702108</c:v>
                </c:pt>
                <c:pt idx="18">
                  <c:v>24.013221579000586</c:v>
                </c:pt>
                <c:pt idx="19">
                  <c:v>24.039284168866704</c:v>
                </c:pt>
                <c:pt idx="20">
                  <c:v>24.06506372708126</c:v>
                </c:pt>
                <c:pt idx="21">
                  <c:v>24.090556675706928</c:v>
                </c:pt>
                <c:pt idx="22">
                  <c:v>24.115759476584852</c:v>
                </c:pt>
                <c:pt idx="23">
                  <c:v>24.140668631825687</c:v>
                </c:pt>
                <c:pt idx="24">
                  <c:v>24.165280684295084</c:v>
                </c:pt>
                <c:pt idx="25">
                  <c:v>24.189592218093505</c:v>
                </c:pt>
                <c:pt idx="26">
                  <c:v>24.213599859030303</c:v>
                </c:pt>
                <c:pt idx="27">
                  <c:v>24.237300275092036</c:v>
                </c:pt>
                <c:pt idx="28">
                  <c:v>24.260690176904912</c:v>
                </c:pt>
                <c:pt idx="29">
                  <c:v>24.283766318191319</c:v>
                </c:pt>
                <c:pt idx="30">
                  <c:v>24.306525496220374</c:v>
                </c:pt>
                <c:pt idx="31">
                  <c:v>24.328964552252444</c:v>
                </c:pt>
                <c:pt idx="32">
                  <c:v>24.351080371977517</c:v>
                </c:pt>
                <c:pt idx="33">
                  <c:v>24.372869885947463</c:v>
                </c:pt>
                <c:pt idx="34">
                  <c:v>24.394330070002031</c:v>
                </c:pt>
                <c:pt idx="35">
                  <c:v>24.415457945688573</c:v>
                </c:pt>
                <c:pt idx="36">
                  <c:v>24.436250580675416</c:v>
                </c:pt>
                <c:pt idx="37">
                  <c:v>24.456705089158852</c:v>
                </c:pt>
                <c:pt idx="38">
                  <c:v>24.476818632263651</c:v>
                </c:pt>
                <c:pt idx="39">
                  <c:v>24.496588418437064</c:v>
                </c:pt>
                <c:pt idx="40">
                  <c:v>24.51601170383627</c:v>
                </c:pt>
                <c:pt idx="41">
                  <c:v>24.535085792709182</c:v>
                </c:pt>
                <c:pt idx="42">
                  <c:v>24.553808037768604</c:v>
                </c:pt>
                <c:pt idx="43">
                  <c:v>24.572175840559634</c:v>
                </c:pt>
                <c:pt idx="44">
                  <c:v>24.590186651820311</c:v>
                </c:pt>
                <c:pt idx="45">
                  <c:v>24.607837971835426</c:v>
                </c:pt>
                <c:pt idx="46">
                  <c:v>24.625127350783455</c:v>
                </c:pt>
                <c:pt idx="47">
                  <c:v>24.642052389076557</c:v>
                </c:pt>
                <c:pt idx="48">
                  <c:v>24.658610737693643</c:v>
                </c:pt>
                <c:pt idx="49">
                  <c:v>24.674800098506353</c:v>
                </c:pt>
                <c:pt idx="50">
                  <c:v>24.690618224598062</c:v>
                </c:pt>
                <c:pt idx="51">
                  <c:v>24.706062920575683</c:v>
                </c:pt>
                <c:pt idx="52">
                  <c:v>24.721132042874391</c:v>
                </c:pt>
                <c:pt idx="53">
                  <c:v>24.735823500055126</c:v>
                </c:pt>
                <c:pt idx="54">
                  <c:v>24.750135253094857</c:v>
                </c:pt>
                <c:pt idx="55">
                  <c:v>24.764065315669576</c:v>
                </c:pt>
                <c:pt idx="56">
                  <c:v>24.77761175442998</c:v>
                </c:pt>
                <c:pt idx="57">
                  <c:v>24.790772689269815</c:v>
                </c:pt>
                <c:pt idx="58">
                  <c:v>24.803546293586791</c:v>
                </c:pt>
                <c:pt idx="59">
                  <c:v>24.815930794536115</c:v>
                </c:pt>
                <c:pt idx="60">
                  <c:v>24.827924473276532</c:v>
                </c:pt>
                <c:pt idx="61">
                  <c:v>24.839525665208889</c:v>
                </c:pt>
                <c:pt idx="62">
                  <c:v>24.850732760207155</c:v>
                </c:pt>
                <c:pt idx="63">
                  <c:v>24.861544202841909</c:v>
                </c:pt>
                <c:pt idx="64">
                  <c:v>24.8719584925962</c:v>
                </c:pt>
                <c:pt idx="65">
                  <c:v>24.881974184073805</c:v>
                </c:pt>
                <c:pt idx="66">
                  <c:v>24.891589887199842</c:v>
                </c:pt>
                <c:pt idx="67">
                  <c:v>24.900804267413694</c:v>
                </c:pt>
                <c:pt idx="68">
                  <c:v>24.909616045854239</c:v>
                </c:pt>
                <c:pt idx="69">
                  <c:v>24.918023999537326</c:v>
                </c:pt>
                <c:pt idx="70">
                  <c:v>24.926026961525537</c:v>
                </c:pt>
                <c:pt idx="71">
                  <c:v>24.933623821090119</c:v>
                </c:pt>
                <c:pt idx="72">
                  <c:v>24.940813523865163</c:v>
                </c:pt>
                <c:pt idx="73">
                  <c:v>24.947595071993934</c:v>
                </c:pt>
                <c:pt idx="74">
                  <c:v>24.953967524267352</c:v>
                </c:pt>
                <c:pt idx="75">
                  <c:v>24.959929996254637</c:v>
                </c:pt>
                <c:pt idx="76">
                  <c:v>24.96548166042605</c:v>
                </c:pt>
                <c:pt idx="77">
                  <c:v>24.970621746267749</c:v>
                </c:pt>
                <c:pt idx="78">
                  <c:v>24.975349540388731</c:v>
                </c:pt>
                <c:pt idx="79">
                  <c:v>24.979664386619834</c:v>
                </c:pt>
                <c:pt idx="80">
                  <c:v>24.983565686104818</c:v>
                </c:pt>
                <c:pt idx="81">
                  <c:v>24.987052897383471</c:v>
                </c:pt>
                <c:pt idx="82">
                  <c:v>24.99012553646676</c:v>
                </c:pt>
                <c:pt idx="83">
                  <c:v>24.992783176904009</c:v>
                </c:pt>
                <c:pt idx="84">
                  <c:v>24.995025449842085</c:v>
                </c:pt>
                <c:pt idx="85">
                  <c:v>24.996852044076579</c:v>
                </c:pt>
                <c:pt idx="86">
                  <c:v>24.998262706095019</c:v>
                </c:pt>
                <c:pt idx="87">
                  <c:v>24.999257240112033</c:v>
                </c:pt>
                <c:pt idx="88">
                  <c:v>24.999835508096538</c:v>
                </c:pt>
                <c:pt idx="89">
                  <c:v>24.999997429790888</c:v>
                </c:pt>
                <c:pt idx="90">
                  <c:v>24.999742982722022</c:v>
                </c:pt>
                <c:pt idx="91">
                  <c:v>24.999072202204573</c:v>
                </c:pt>
                <c:pt idx="92">
                  <c:v>24.99798518133597</c:v>
                </c:pt>
                <c:pt idx="93">
                  <c:v>24.996482070983522</c:v>
                </c:pt>
                <c:pt idx="94">
                  <c:v>24.994563079763473</c:v>
                </c:pt>
                <c:pt idx="95">
                  <c:v>24.992228474012059</c:v>
                </c:pt>
                <c:pt idx="96">
                  <c:v>24.989478577748514</c:v>
                </c:pt>
                <c:pt idx="97">
                  <c:v>24.986313772630144</c:v>
                </c:pt>
                <c:pt idx="98">
                  <c:v>24.982734497899319</c:v>
                </c:pt>
                <c:pt idx="99">
                  <c:v>24.978741250322528</c:v>
                </c:pt>
                <c:pt idx="100">
                  <c:v>24.974334584121433</c:v>
                </c:pt>
                <c:pt idx="101">
                  <c:v>24.969515110895944</c:v>
                </c:pt>
                <c:pt idx="102">
                  <c:v>24.964283499539334</c:v>
                </c:pt>
                <c:pt idx="103">
                  <c:v>24.958640476145408</c:v>
                </c:pt>
                <c:pt idx="104">
                  <c:v>24.95258682390773</c:v>
                </c:pt>
                <c:pt idx="105">
                  <c:v>24.946123383010914</c:v>
                </c:pt>
                <c:pt idx="106">
                  <c:v>24.939251050514031</c:v>
                </c:pt>
                <c:pt idx="107">
                  <c:v>24.931970780226091</c:v>
                </c:pt>
                <c:pt idx="108">
                  <c:v>24.924283582573668</c:v>
                </c:pt>
                <c:pt idx="109">
                  <c:v>24.916190524460674</c:v>
                </c:pt>
                <c:pt idx="110">
                  <c:v>24.907692729120267</c:v>
                </c:pt>
                <c:pt idx="111">
                  <c:v>24.898791375958972</c:v>
                </c:pt>
                <c:pt idx="112">
                  <c:v>24.88948770039298</c:v>
                </c:pt>
                <c:pt idx="113">
                  <c:v>24.879782993676695</c:v>
                </c:pt>
                <c:pt idx="114">
                  <c:v>24.869678602723514</c:v>
                </c:pt>
                <c:pt idx="115">
                  <c:v>24.859175929918898</c:v>
                </c:pt>
                <c:pt idx="116">
                  <c:v>24.848276432925715</c:v>
                </c:pt>
                <c:pt idx="117">
                  <c:v>24.836981624481968</c:v>
                </c:pt>
                <c:pt idx="118">
                  <c:v>24.825293072190796</c:v>
                </c:pt>
                <c:pt idx="119">
                  <c:v>24.813212398302952</c:v>
                </c:pt>
                <c:pt idx="120">
                  <c:v>24.800741279491611</c:v>
                </c:pt>
                <c:pt idx="121">
                  <c:v>24.787881446619703</c:v>
                </c:pt>
                <c:pt idx="122">
                  <c:v>24.774634684499656</c:v>
                </c:pt>
                <c:pt idx="123">
                  <c:v>24.761002831645698</c:v>
                </c:pt>
                <c:pt idx="124">
                  <c:v>24.746987780018692</c:v>
                </c:pt>
                <c:pt idx="125">
                  <c:v>24.732591474763534</c:v>
                </c:pt>
                <c:pt idx="126">
                  <c:v>24.717815913939216</c:v>
                </c:pt>
                <c:pt idx="127">
                  <c:v>24.702663148241484</c:v>
                </c:pt>
                <c:pt idx="128">
                  <c:v>24.687135280718248</c:v>
                </c:pt>
                <c:pt idx="129">
                  <c:v>24.671234466477681</c:v>
                </c:pt>
                <c:pt idx="130">
                  <c:v>24.654962912389134</c:v>
                </c:pt>
                <c:pt idx="131">
                  <c:v>24.638322876776822</c:v>
                </c:pt>
                <c:pt idx="132">
                  <c:v>24.621316669106406</c:v>
                </c:pt>
                <c:pt idx="133">
                  <c:v>24.603946649664458</c:v>
                </c:pt>
                <c:pt idx="134">
                  <c:v>24.586215229230884</c:v>
                </c:pt>
                <c:pt idx="135">
                  <c:v>24.568124868744324</c:v>
                </c:pt>
                <c:pt idx="136">
                  <c:v>24.549678078960604</c:v>
                </c:pt>
                <c:pt idx="137">
                  <c:v>24.530877420104261</c:v>
                </c:pt>
                <c:pt idx="138">
                  <c:v>24.511725501513229</c:v>
                </c:pt>
                <c:pt idx="139">
                  <c:v>24.492224981276667</c:v>
                </c:pt>
                <c:pt idx="140">
                  <c:v>24.472378565866059</c:v>
                </c:pt>
                <c:pt idx="141">
                  <c:v>24.452189009759579</c:v>
                </c:pt>
                <c:pt idx="142">
                  <c:v>24.431659115059794</c:v>
                </c:pt>
                <c:pt idx="143">
                  <c:v>24.410791731104769</c:v>
                </c:pt>
                <c:pt idx="144">
                  <c:v>24.389589754072603</c:v>
                </c:pt>
                <c:pt idx="145">
                  <c:v>24.368056126579464</c:v>
                </c:pt>
                <c:pt idx="146">
                  <c:v>24.346193837271198</c:v>
                </c:pt>
                <c:pt idx="147">
                  <c:v>24.324005920408521</c:v>
                </c:pt>
                <c:pt idx="148">
                  <c:v>24.301495455445909</c:v>
                </c:pt>
                <c:pt idx="149">
                  <c:v>24.278665566604193</c:v>
                </c:pt>
                <c:pt idx="150">
                  <c:v>24.255519422436944</c:v>
                </c:pt>
                <c:pt idx="151">
                  <c:v>24.232060235390723</c:v>
                </c:pt>
                <c:pt idx="152">
                  <c:v>24.208291261359214</c:v>
                </c:pt>
                <c:pt idx="153">
                  <c:v>24.184215799231357</c:v>
                </c:pt>
                <c:pt idx="154">
                  <c:v>24.159837190433471</c:v>
                </c:pt>
                <c:pt idx="155">
                  <c:v>24.135158818465523</c:v>
                </c:pt>
                <c:pt idx="156">
                  <c:v>24.110184108431522</c:v>
                </c:pt>
                <c:pt idx="157">
                  <c:v>24.084916526564143</c:v>
                </c:pt>
                <c:pt idx="158">
                  <c:v>24.05935957974366</c:v>
                </c:pt>
                <c:pt idx="159">
                  <c:v>24.033516815011229</c:v>
                </c:pt>
                <c:pt idx="160">
                  <c:v>24.007391819076584</c:v>
                </c:pt>
                <c:pt idx="161">
                  <c:v>23.980988217820247</c:v>
                </c:pt>
                <c:pt idx="162">
                  <c:v>23.954309675790288</c:v>
                </c:pt>
                <c:pt idx="163">
                  <c:v>23.927359895693733</c:v>
                </c:pt>
                <c:pt idx="164">
                  <c:v>23.900142617882658</c:v>
                </c:pt>
                <c:pt idx="165">
                  <c:v>23.872661619835061</c:v>
                </c:pt>
                <c:pt idx="166">
                  <c:v>23.8449207156306</c:v>
                </c:pt>
                <c:pt idx="167">
                  <c:v>23.816923755421232</c:v>
                </c:pt>
                <c:pt idx="168">
                  <c:v>23.788674624896853</c:v>
                </c:pt>
                <c:pt idx="169">
                  <c:v>23.760177244746</c:v>
                </c:pt>
                <c:pt idx="170">
                  <c:v>23.731435570111707</c:v>
                </c:pt>
                <c:pt idx="171">
                  <c:v>23.702453590042559</c:v>
                </c:pt>
                <c:pt idx="172">
                  <c:v>23.673235326939075</c:v>
                </c:pt>
                <c:pt idx="173">
                  <c:v>23.643784835995415</c:v>
                </c:pt>
                <c:pt idx="174">
                  <c:v>23.614106204636578</c:v>
                </c:pt>
                <c:pt idx="175">
                  <c:v>23.584203551951109</c:v>
                </c:pt>
                <c:pt idx="176">
                  <c:v>23.554081028119391</c:v>
                </c:pt>
                <c:pt idx="177">
                  <c:v>23.523742813837682</c:v>
                </c:pt>
                <c:pt idx="178">
                  <c:v>23.493193119737839</c:v>
                </c:pt>
                <c:pt idx="179">
                  <c:v>23.46243618580294</c:v>
                </c:pt>
                <c:pt idx="180">
                  <c:v>23.431476280778824</c:v>
                </c:pt>
                <c:pt idx="181">
                  <c:v>23.400317701581635</c:v>
                </c:pt>
                <c:pt idx="182">
                  <c:v>23.368964772701425</c:v>
                </c:pt>
                <c:pt idx="183">
                  <c:v>23.337421845602009</c:v>
                </c:pt>
                <c:pt idx="184">
                  <c:v>23.305693298116982</c:v>
                </c:pt>
                <c:pt idx="185">
                  <c:v>23.273783533842138</c:v>
                </c:pt>
                <c:pt idx="186">
                  <c:v>23.241696981524303</c:v>
                </c:pt>
                <c:pt idx="187">
                  <c:v>23.209438094446657</c:v>
                </c:pt>
                <c:pt idx="188">
                  <c:v>23.17701134981068</c:v>
                </c:pt>
                <c:pt idx="189">
                  <c:v>23.144421248114742</c:v>
                </c:pt>
                <c:pt idx="190">
                  <c:v>23.111672312529503</c:v>
                </c:pt>
                <c:pt idx="191">
                  <c:v>23.078769088270121</c:v>
                </c:pt>
                <c:pt idx="192">
                  <c:v>23.045716141965439</c:v>
                </c:pt>
                <c:pt idx="193">
                  <c:v>23.012518061024178</c:v>
                </c:pt>
                <c:pt idx="194">
                  <c:v>22.979179452998256</c:v>
                </c:pt>
                <c:pt idx="195">
                  <c:v>22.945704944943301</c:v>
                </c:pt>
                <c:pt idx="196">
                  <c:v>22.912099182776462</c:v>
                </c:pt>
                <c:pt idx="197">
                  <c:v>22.878366830631613</c:v>
                </c:pt>
                <c:pt idx="198">
                  <c:v>22.844512570212018</c:v>
                </c:pt>
                <c:pt idx="199">
                  <c:v>22.81054110014054</c:v>
                </c:pt>
                <c:pt idx="200">
                  <c:v>22.776457135307552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试加重示意图!$L$10019</c:f>
              <c:strCache>
                <c:ptCount val="1"/>
                <c:pt idx="0">
                  <c:v>135°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试加重示意图!$G$10411</c:f>
              <c:numCache>
                <c:formatCode>General</c:formatCode>
                <c:ptCount val="1"/>
                <c:pt idx="0">
                  <c:v>21.412632135009787</c:v>
                </c:pt>
              </c:numCache>
            </c:numRef>
          </c:xVal>
          <c:yVal>
            <c:numRef>
              <c:f>试加重示意图!$H$10411</c:f>
              <c:numCache>
                <c:formatCode>General</c:formatCode>
                <c:ptCount val="1"/>
                <c:pt idx="0">
                  <c:v>26.461501876182147</c:v>
                </c:pt>
              </c:numCache>
            </c:numRef>
          </c:yVal>
          <c:smooth val="1"/>
        </c:ser>
        <c:ser>
          <c:idx val="21"/>
          <c:order val="21"/>
          <c:tx>
            <c:v>Ay矢量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试加重示意图!$D$10107:$D$10108</c:f>
              <c:numCache>
                <c:formatCode>General</c:formatCode>
                <c:ptCount val="2"/>
                <c:pt idx="0">
                  <c:v>22</c:v>
                </c:pt>
                <c:pt idx="1">
                  <c:v>7.5111126056639765</c:v>
                </c:pt>
              </c:numCache>
            </c:numRef>
          </c:xVal>
          <c:yVal>
            <c:numRef>
              <c:f>试加重示意图!$E$10107:$E$10108</c:f>
              <c:numCache>
                <c:formatCode>General</c:formatCode>
                <c:ptCount val="2"/>
                <c:pt idx="0">
                  <c:v>22</c:v>
                </c:pt>
                <c:pt idx="1">
                  <c:v>25.882285676537816</c:v>
                </c:pt>
              </c:numCache>
            </c:numRef>
          </c:yVal>
          <c:smooth val="1"/>
        </c:ser>
        <c:ser>
          <c:idx val="22"/>
          <c:order val="22"/>
          <c:tx>
            <c:v>Ay矢量箭头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试加重示意图!$D$10109:$D$10111</c:f>
              <c:numCache>
                <c:formatCode>General</c:formatCode>
                <c:ptCount val="3"/>
                <c:pt idx="0">
                  <c:v>8.0111126056639765</c:v>
                </c:pt>
                <c:pt idx="1">
                  <c:v>7.5111126056639765</c:v>
                </c:pt>
                <c:pt idx="2">
                  <c:v>8.3771380094484158</c:v>
                </c:pt>
              </c:numCache>
            </c:numRef>
          </c:xVal>
          <c:yVal>
            <c:numRef>
              <c:f>试加重示意图!$E$10109:$E$10111</c:f>
              <c:numCache>
                <c:formatCode>General</c:formatCode>
                <c:ptCount val="3"/>
                <c:pt idx="0">
                  <c:v>25.016260272753378</c:v>
                </c:pt>
                <c:pt idx="1">
                  <c:v>25.882285676537816</c:v>
                </c:pt>
                <c:pt idx="2">
                  <c:v>26.382285676537816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试加重示意图!$L$10022</c:f>
              <c:strCache>
                <c:ptCount val="1"/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试加重示意图!$D$10112</c:f>
              <c:numCache>
                <c:formatCode>General</c:formatCode>
                <c:ptCount val="1"/>
                <c:pt idx="0">
                  <c:v>5.3377794965135728</c:v>
                </c:pt>
              </c:numCache>
            </c:numRef>
          </c:xVal>
          <c:yVal>
            <c:numRef>
              <c:f>试加重示意图!$E$10112</c:f>
              <c:numCache>
                <c:formatCode>General</c:formatCode>
                <c:ptCount val="1"/>
                <c:pt idx="0">
                  <c:v>26.464628528018487</c:v>
                </c:pt>
              </c:numCache>
            </c:numRef>
          </c:yVal>
          <c:smooth val="1"/>
        </c:ser>
        <c:ser>
          <c:idx val="24"/>
          <c:order val="24"/>
          <c:tx>
            <c:v>Py矢量</c:v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dPt>
          <c:xVal>
            <c:numRef>
              <c:f>试加重示意图!$D$10113:$D$10114</c:f>
              <c:numCache>
                <c:formatCode>General</c:formatCode>
                <c:ptCount val="2"/>
                <c:pt idx="0">
                  <c:v>22</c:v>
                </c:pt>
                <c:pt idx="1">
                  <c:v>34.99038105676658</c:v>
                </c:pt>
              </c:numCache>
            </c:numRef>
          </c:xVal>
          <c:yVal>
            <c:numRef>
              <c:f>试加重示意图!$E$10113:$E$10114</c:f>
              <c:numCache>
                <c:formatCode>General</c:formatCode>
                <c:ptCount val="2"/>
                <c:pt idx="0">
                  <c:v>22</c:v>
                </c:pt>
                <c:pt idx="1">
                  <c:v>29.5</c:v>
                </c:pt>
              </c:numCache>
            </c:numRef>
          </c:yVal>
          <c:smooth val="1"/>
        </c:ser>
        <c:ser>
          <c:idx val="25"/>
          <c:order val="25"/>
          <c:tx>
            <c:v>Py矢量箭头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试加重示意图!$D$10115:$D$10117</c:f>
              <c:numCache>
                <c:formatCode>General</c:formatCode>
                <c:ptCount val="3"/>
                <c:pt idx="0">
                  <c:v>34.024455230477514</c:v>
                </c:pt>
                <c:pt idx="1">
                  <c:v>34.99038105676658</c:v>
                </c:pt>
                <c:pt idx="2">
                  <c:v>34.73156201166406</c:v>
                </c:pt>
              </c:numCache>
            </c:numRef>
          </c:xVal>
          <c:yVal>
            <c:numRef>
              <c:f>试加重示意图!$E$10115:$E$10117</c:f>
              <c:numCache>
                <c:formatCode>General</c:formatCode>
                <c:ptCount val="3"/>
                <c:pt idx="0">
                  <c:v>29.75881904510252</c:v>
                </c:pt>
                <c:pt idx="1">
                  <c:v>29.5</c:v>
                </c:pt>
                <c:pt idx="2">
                  <c:v>28.53407417371093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试加重示意图!$L$10021</c:f>
              <c:strCache>
                <c:ptCount val="1"/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试加重示意图!$D$10118</c:f>
              <c:numCache>
                <c:formatCode>General</c:formatCode>
                <c:ptCount val="1"/>
                <c:pt idx="0">
                  <c:v>36.938938215281567</c:v>
                </c:pt>
              </c:numCache>
            </c:numRef>
          </c:xVal>
          <c:yVal>
            <c:numRef>
              <c:f>试加重示意图!$E$10118</c:f>
              <c:numCache>
                <c:formatCode>General</c:formatCode>
                <c:ptCount val="1"/>
                <c:pt idx="0">
                  <c:v>30.625</c:v>
                </c:pt>
              </c:numCache>
            </c:numRef>
          </c:yVal>
          <c:smooth val="1"/>
        </c:ser>
        <c:ser>
          <c:idx val="27"/>
          <c:order val="27"/>
          <c:tx>
            <c:v>Py夹角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试加重示意图!$J$10004:$J$10204</c:f>
              <c:numCache>
                <c:formatCode>General</c:formatCode>
                <c:ptCount val="201"/>
                <c:pt idx="0">
                  <c:v>19.75</c:v>
                </c:pt>
                <c:pt idx="1">
                  <c:v>19.750377810219632</c:v>
                </c:pt>
                <c:pt idx="2">
                  <c:v>19.751511113998024</c:v>
                </c:pt>
                <c:pt idx="3">
                  <c:v>19.753399530736289</c:v>
                </c:pt>
                <c:pt idx="4">
                  <c:v>19.756042426244971</c:v>
                </c:pt>
                <c:pt idx="5">
                  <c:v>19.759438912957012</c:v>
                </c:pt>
                <c:pt idx="6">
                  <c:v>19.763587850225846</c:v>
                </c:pt>
                <c:pt idx="7">
                  <c:v>19.768487844708449</c:v>
                </c:pt>
                <c:pt idx="8">
                  <c:v>19.774137250833277</c:v>
                </c:pt>
                <c:pt idx="9">
                  <c:v>19.780534171352887</c:v>
                </c:pt>
                <c:pt idx="10">
                  <c:v>19.787676457981103</c:v>
                </c:pt>
                <c:pt idx="11">
                  <c:v>19.79556171211448</c:v>
                </c:pt>
                <c:pt idx="12">
                  <c:v>19.80418728563782</c:v>
                </c:pt>
                <c:pt idx="13">
                  <c:v>19.813550281813498</c:v>
                </c:pt>
                <c:pt idx="14">
                  <c:v>19.823647556254279</c:v>
                </c:pt>
                <c:pt idx="15">
                  <c:v>19.834475717979295</c:v>
                </c:pt>
                <c:pt idx="16">
                  <c:v>19.846031130552852</c:v>
                </c:pt>
                <c:pt idx="17">
                  <c:v>19.858309913305646</c:v>
                </c:pt>
                <c:pt idx="18">
                  <c:v>19.871307942638026</c:v>
                </c:pt>
                <c:pt idx="19">
                  <c:v>19.885020853404821</c:v>
                </c:pt>
                <c:pt idx="20">
                  <c:v>19.899444040381301</c:v>
                </c:pt>
                <c:pt idx="21">
                  <c:v>19.914572659809732</c:v>
                </c:pt>
                <c:pt idx="22">
                  <c:v>19.930401631026093</c:v>
                </c:pt>
                <c:pt idx="23">
                  <c:v>19.946925638166306</c:v>
                </c:pt>
                <c:pt idx="24">
                  <c:v>19.964139131951463</c:v>
                </c:pt>
                <c:pt idx="25">
                  <c:v>19.982036331551456</c:v>
                </c:pt>
                <c:pt idx="26">
                  <c:v>20.00061122652637</c:v>
                </c:pt>
                <c:pt idx="27">
                  <c:v>20.01985757884496</c:v>
                </c:pt>
                <c:pt idx="28">
                  <c:v>20.03976892497958</c:v>
                </c:pt>
                <c:pt idx="29">
                  <c:v>20.060338578076848</c:v>
                </c:pt>
                <c:pt idx="30">
                  <c:v>20.081559630203298</c:v>
                </c:pt>
                <c:pt idx="31">
                  <c:v>20.103424954665272</c:v>
                </c:pt>
                <c:pt idx="32">
                  <c:v>20.125927208402285</c:v>
                </c:pt>
                <c:pt idx="33">
                  <c:v>20.149058834453076</c:v>
                </c:pt>
                <c:pt idx="34">
                  <c:v>20.172812064493446</c:v>
                </c:pt>
                <c:pt idx="35">
                  <c:v>20.197178921445122</c:v>
                </c:pt>
                <c:pt idx="36">
                  <c:v>20.222151222154707</c:v>
                </c:pt>
                <c:pt idx="37">
                  <c:v>20.247720580141827</c:v>
                </c:pt>
                <c:pt idx="38">
                  <c:v>20.273878408415587</c:v>
                </c:pt>
                <c:pt idx="39">
                  <c:v>20.300615922358347</c:v>
                </c:pt>
                <c:pt idx="40">
                  <c:v>20.327924142675876</c:v>
                </c:pt>
                <c:pt idx="41">
                  <c:v>20.355793898412863</c:v>
                </c:pt>
                <c:pt idx="42">
                  <c:v>20.384215830032836</c:v>
                </c:pt>
                <c:pt idx="43">
                  <c:v>20.413180392561372</c:v>
                </c:pt>
                <c:pt idx="44">
                  <c:v>20.442677858791598</c:v>
                </c:pt>
                <c:pt idx="45">
                  <c:v>20.472698322550897</c:v>
                </c:pt>
                <c:pt idx="46">
                  <c:v>20.503231702027701</c:v>
                </c:pt>
                <c:pt idx="47">
                  <c:v>20.534267743157304</c:v>
                </c:pt>
                <c:pt idx="48">
                  <c:v>20.565796023065467</c:v>
                </c:pt>
                <c:pt idx="49">
                  <c:v>20.597805953568756</c:v>
                </c:pt>
                <c:pt idx="50">
                  <c:v>20.630286784730394</c:v>
                </c:pt>
                <c:pt idx="51">
                  <c:v>20.663227608470432</c:v>
                </c:pt>
                <c:pt idx="52">
                  <c:v>20.696617362228992</c:v>
                </c:pt>
                <c:pt idx="53">
                  <c:v>20.730444832681453</c:v>
                </c:pt>
                <c:pt idx="54">
                  <c:v>20.764698659504223</c:v>
                </c:pt>
                <c:pt idx="55">
                  <c:v>20.799367339189896</c:v>
                </c:pt>
                <c:pt idx="56">
                  <c:v>20.834439228910476</c:v>
                </c:pt>
                <c:pt idx="57">
                  <c:v>20.869902550427433</c:v>
                </c:pt>
                <c:pt idx="58">
                  <c:v>20.90574539404717</c:v>
                </c:pt>
                <c:pt idx="59">
                  <c:v>20.941955722620687</c:v>
                </c:pt>
                <c:pt idx="60">
                  <c:v>20.978521375586045</c:v>
                </c:pt>
                <c:pt idx="61">
                  <c:v>21.015430073052233</c:v>
                </c:pt>
                <c:pt idx="62">
                  <c:v>21.05266941992317</c:v>
                </c:pt>
                <c:pt idx="63">
                  <c:v>21.090226910060348</c:v>
                </c:pt>
                <c:pt idx="64">
                  <c:v>21.128089930482794</c:v>
                </c:pt>
                <c:pt idx="65">
                  <c:v>21.166245765602895</c:v>
                </c:pt>
                <c:pt idx="66">
                  <c:v>21.204681601496699</c:v>
                </c:pt>
                <c:pt idx="67">
                  <c:v>21.243384530207226</c:v>
                </c:pt>
                <c:pt idx="68">
                  <c:v>21.28234155407937</c:v>
                </c:pt>
                <c:pt idx="69">
                  <c:v>21.321539590124914</c:v>
                </c:pt>
                <c:pt idx="70">
                  <c:v>21.360965474416204</c:v>
                </c:pt>
                <c:pt idx="71">
                  <c:v>21.400605966507015</c:v>
                </c:pt>
                <c:pt idx="72">
                  <c:v>21.440447753879109</c:v>
                </c:pt>
                <c:pt idx="73">
                  <c:v>21.480477456412977</c:v>
                </c:pt>
                <c:pt idx="74">
                  <c:v>21.520681630881334</c:v>
                </c:pt>
                <c:pt idx="75">
                  <c:v>21.561046775463744</c:v>
                </c:pt>
                <c:pt idx="76">
                  <c:v>21.601559334280971</c:v>
                </c:pt>
                <c:pt idx="77">
                  <c:v>21.642205701947464</c:v>
                </c:pt>
                <c:pt idx="78">
                  <c:v>21.682972228140475</c:v>
                </c:pt>
                <c:pt idx="79">
                  <c:v>21.723845222184252</c:v>
                </c:pt>
                <c:pt idx="80">
                  <c:v>21.764810957647814</c:v>
                </c:pt>
                <c:pt idx="81">
                  <c:v>21.805855676954707</c:v>
                </c:pt>
                <c:pt idx="82">
                  <c:v>21.84696559600323</c:v>
                </c:pt>
                <c:pt idx="83">
                  <c:v>21.888126908795556</c:v>
                </c:pt>
                <c:pt idx="84">
                  <c:v>21.929325792074248</c:v>
                </c:pt>
                <c:pt idx="85">
                  <c:v>21.970548409964511</c:v>
                </c:pt>
                <c:pt idx="86">
                  <c:v>22.01178091862073</c:v>
                </c:pt>
                <c:pt idx="87">
                  <c:v>22.053009470875661</c:v>
                </c:pt>
                <c:pt idx="88">
                  <c:v>22.09422022089074</c:v>
                </c:pt>
                <c:pt idx="89">
                  <c:v>22.135399328805949</c:v>
                </c:pt>
                <c:pt idx="90">
                  <c:v>22.176532965387693</c:v>
                </c:pt>
                <c:pt idx="91">
                  <c:v>22.217607316673053</c:v>
                </c:pt>
                <c:pt idx="92">
                  <c:v>22.25860858860899</c:v>
                </c:pt>
                <c:pt idx="93">
                  <c:v>22.299523011684784</c:v>
                </c:pt>
                <c:pt idx="94">
                  <c:v>22.340336845556283</c:v>
                </c:pt>
                <c:pt idx="95">
                  <c:v>22.381036383660348</c:v>
                </c:pt>
                <c:pt idx="96">
                  <c:v>22.421607957817923</c:v>
                </c:pt>
                <c:pt idx="97">
                  <c:v>22.46203794282426</c:v>
                </c:pt>
                <c:pt idx="98">
                  <c:v>22.502312761024683</c:v>
                </c:pt>
                <c:pt idx="99">
                  <c:v>22.54241888687438</c:v>
                </c:pt>
                <c:pt idx="100">
                  <c:v>22.582342851480714</c:v>
                </c:pt>
                <c:pt idx="101">
                  <c:v>22.622071247126499</c:v>
                </c:pt>
                <c:pt idx="102">
                  <c:v>22.661590731772726</c:v>
                </c:pt>
                <c:pt idx="103">
                  <c:v>22.70088803353924</c:v>
                </c:pt>
                <c:pt idx="104">
                  <c:v>22.739949955161855</c:v>
                </c:pt>
                <c:pt idx="105">
                  <c:v>22.778763378424401</c:v>
                </c:pt>
                <c:pt idx="106">
                  <c:v>22.817315268564247</c:v>
                </c:pt>
                <c:pt idx="107">
                  <c:v>22.855592678649753</c:v>
                </c:pt>
                <c:pt idx="108">
                  <c:v>22.8935827539283</c:v>
                </c:pt>
                <c:pt idx="109">
                  <c:v>22.931272736143271</c:v>
                </c:pt>
                <c:pt idx="110">
                  <c:v>22.96864996781871</c:v>
                </c:pt>
                <c:pt idx="111">
                  <c:v>23.005701896510065</c:v>
                </c:pt>
                <c:pt idx="112">
                  <c:v>23.042416079019734</c:v>
                </c:pt>
                <c:pt idx="113">
                  <c:v>23.078780185575834</c:v>
                </c:pt>
                <c:pt idx="114">
                  <c:v>23.114782003972962</c:v>
                </c:pt>
                <c:pt idx="115">
                  <c:v>23.150409443673411</c:v>
                </c:pt>
                <c:pt idx="116">
                  <c:v>23.18565053986757</c:v>
                </c:pt>
                <c:pt idx="117">
                  <c:v>23.220493457492061</c:v>
                </c:pt>
                <c:pt idx="118">
                  <c:v>23.254926495204348</c:v>
                </c:pt>
                <c:pt idx="119">
                  <c:v>23.288938089312389</c:v>
                </c:pt>
                <c:pt idx="120">
                  <c:v>23.322516817658109</c:v>
                </c:pt>
                <c:pt idx="121">
                  <c:v>23.355651403453301</c:v>
                </c:pt>
                <c:pt idx="122">
                  <c:v>23.388330719066726</c:v>
                </c:pt>
                <c:pt idx="123">
                  <c:v>23.42054378976114</c:v>
                </c:pt>
                <c:pt idx="124">
                  <c:v>23.452279797378932</c:v>
                </c:pt>
                <c:pt idx="125">
                  <c:v>23.483528083975195</c:v>
                </c:pt>
                <c:pt idx="126">
                  <c:v>23.514278155397033</c:v>
                </c:pt>
                <c:pt idx="127">
                  <c:v>23.544519684807781</c:v>
                </c:pt>
                <c:pt idx="128">
                  <c:v>23.574242516155113</c:v>
                </c:pt>
                <c:pt idx="129">
                  <c:v>23.60343666758175</c:v>
                </c:pt>
                <c:pt idx="130">
                  <c:v>23.632092334777688</c:v>
                </c:pt>
                <c:pt idx="131">
                  <c:v>23.660199894272768</c:v>
                </c:pt>
                <c:pt idx="132">
                  <c:v>23.687749906668571</c:v>
                </c:pt>
                <c:pt idx="133">
                  <c:v>23.71473311980845</c:v>
                </c:pt>
                <c:pt idx="134">
                  <c:v>23.741140471884677</c:v>
                </c:pt>
                <c:pt idx="135">
                  <c:v>23.766963094481714</c:v>
                </c:pt>
                <c:pt idx="136">
                  <c:v>23.792192315554477</c:v>
                </c:pt>
                <c:pt idx="137">
                  <c:v>23.816819662340698</c:v>
                </c:pt>
                <c:pt idx="138">
                  <c:v>23.840836864206338</c:v>
                </c:pt>
                <c:pt idx="139">
                  <c:v>23.864235855423114</c:v>
                </c:pt>
                <c:pt idx="140">
                  <c:v>23.887008777877238</c:v>
                </c:pt>
                <c:pt idx="141">
                  <c:v>23.909147983708415</c:v>
                </c:pt>
                <c:pt idx="142">
                  <c:v>23.930646037878233</c:v>
                </c:pt>
                <c:pt idx="143">
                  <c:v>23.951495720667069</c:v>
                </c:pt>
                <c:pt idx="144">
                  <c:v>23.971690030098724</c:v>
                </c:pt>
                <c:pt idx="145">
                  <c:v>23.991222184291875</c:v>
                </c:pt>
                <c:pt idx="146">
                  <c:v>24.010085623737663</c:v>
                </c:pt>
                <c:pt idx="147">
                  <c:v>24.028274013502582</c:v>
                </c:pt>
                <c:pt idx="148">
                  <c:v>24.045781245355933</c:v>
                </c:pt>
                <c:pt idx="149">
                  <c:v>24.062601439821172</c:v>
                </c:pt>
                <c:pt idx="150">
                  <c:v>24.07872894815042</c:v>
                </c:pt>
                <c:pt idx="151">
                  <c:v>24.094158354221488</c:v>
                </c:pt>
                <c:pt idx="152">
                  <c:v>24.108884476356778</c:v>
                </c:pt>
                <c:pt idx="153">
                  <c:v>24.122902369063457</c:v>
                </c:pt>
                <c:pt idx="154">
                  <c:v>24.136207324694304</c:v>
                </c:pt>
                <c:pt idx="155">
                  <c:v>24.148794875028692</c:v>
                </c:pt>
                <c:pt idx="156">
                  <c:v>24.16066079277314</c:v>
                </c:pt>
                <c:pt idx="157">
                  <c:v>24.171801092980999</c:v>
                </c:pt>
                <c:pt idx="158">
                  <c:v>24.182212034390698</c:v>
                </c:pt>
                <c:pt idx="159">
                  <c:v>24.191890120682178</c:v>
                </c:pt>
                <c:pt idx="160">
                  <c:v>24.200832101651077</c:v>
                </c:pt>
                <c:pt idx="161">
                  <c:v>24.209034974300248</c:v>
                </c:pt>
                <c:pt idx="162">
                  <c:v>24.216495983848255</c:v>
                </c:pt>
                <c:pt idx="163">
                  <c:v>24.223212624654508</c:v>
                </c:pt>
                <c:pt idx="164">
                  <c:v>24.229182641060756</c:v>
                </c:pt>
                <c:pt idx="165">
                  <c:v>24.234404028148592</c:v>
                </c:pt>
                <c:pt idx="166">
                  <c:v>24.238875032412768</c:v>
                </c:pt>
                <c:pt idx="167">
                  <c:v>24.242594152350076</c:v>
                </c:pt>
                <c:pt idx="168">
                  <c:v>24.245560138963615</c:v>
                </c:pt>
                <c:pt idx="169">
                  <c:v>24.247771996182223</c:v>
                </c:pt>
                <c:pt idx="170">
                  <c:v>24.249228981195007</c:v>
                </c:pt>
                <c:pt idx="171">
                  <c:v>24.249930604700779</c:v>
                </c:pt>
                <c:pt idx="172">
                  <c:v>24.2498766310724</c:v>
                </c:pt>
                <c:pt idx="173">
                  <c:v>24.249067078435914</c:v>
                </c:pt>
                <c:pt idx="174">
                  <c:v>24.24750221866443</c:v>
                </c:pt>
                <c:pt idx="175">
                  <c:v>24.245182577286855</c:v>
                </c:pt>
                <c:pt idx="176">
                  <c:v>24.242108933311378</c:v>
                </c:pt>
                <c:pt idx="177">
                  <c:v>24.238282318963876</c:v>
                </c:pt>
                <c:pt idx="178">
                  <c:v>24.233704019341243</c:v>
                </c:pt>
                <c:pt idx="179">
                  <c:v>24.228375571979822</c:v>
                </c:pt>
                <c:pt idx="180">
                  <c:v>24.222298766339048</c:v>
                </c:pt>
                <c:pt idx="181">
                  <c:v>24.215475643200499</c:v>
                </c:pt>
                <c:pt idx="182">
                  <c:v>24.207908493982536</c:v>
                </c:pt>
                <c:pt idx="183">
                  <c:v>24.199599859970764</c:v>
                </c:pt>
                <c:pt idx="184">
                  <c:v>24.190552531464593</c:v>
                </c:pt>
                <c:pt idx="185">
                  <c:v>24.180769546840178</c:v>
                </c:pt>
                <c:pt idx="186">
                  <c:v>24.170254191530027</c:v>
                </c:pt>
                <c:pt idx="187">
                  <c:v>24.159009996919643</c:v>
                </c:pt>
                <c:pt idx="188">
                  <c:v>24.1470407391616</c:v>
                </c:pt>
                <c:pt idx="189">
                  <c:v>24.134350437907361</c:v>
                </c:pt>
                <c:pt idx="190">
                  <c:v>24.120943354957376</c:v>
                </c:pt>
                <c:pt idx="191">
                  <c:v>24.106823992829824</c:v>
                </c:pt>
                <c:pt idx="192">
                  <c:v>24.091997093248537</c:v>
                </c:pt>
                <c:pt idx="193">
                  <c:v>24.076467635550568</c:v>
                </c:pt>
                <c:pt idx="194">
                  <c:v>24.060240835013982</c:v>
                </c:pt>
                <c:pt idx="195">
                  <c:v>24.043322141106401</c:v>
                </c:pt>
                <c:pt idx="196">
                  <c:v>24.025717235654902</c:v>
                </c:pt>
                <c:pt idx="197">
                  <c:v>24.007432030937881</c:v>
                </c:pt>
                <c:pt idx="198">
                  <c:v>23.988472667699526</c:v>
                </c:pt>
                <c:pt idx="199">
                  <c:v>23.968845513087555</c:v>
                </c:pt>
                <c:pt idx="200">
                  <c:v>23.948557158514948</c:v>
                </c:pt>
              </c:numCache>
            </c:numRef>
          </c:xVal>
          <c:yVal>
            <c:numRef>
              <c:f>试加重示意图!$K$10004:$K$10204</c:f>
              <c:numCache>
                <c:formatCode>General</c:formatCode>
                <c:ptCount val="201"/>
                <c:pt idx="0">
                  <c:v>22</c:v>
                </c:pt>
                <c:pt idx="1">
                  <c:v>21.95876890435877</c:v>
                </c:pt>
                <c:pt idx="2">
                  <c:v>21.91755165541025</c:v>
                </c:pt>
                <c:pt idx="3">
                  <c:v>21.876362095196995</c:v>
                </c:pt>
                <c:pt idx="4">
                  <c:v>21.835214056462828</c:v>
                </c:pt>
                <c:pt idx="5">
                  <c:v>21.794121358007342</c:v>
                </c:pt>
                <c:pt idx="6">
                  <c:v>21.753097800045147</c:v>
                </c:pt>
                <c:pt idx="7">
                  <c:v>21.712157159571298</c:v>
                </c:pt>
                <c:pt idx="8">
                  <c:v>21.671313185734572</c:v>
                </c:pt>
                <c:pt idx="9">
                  <c:v>21.630579595220055</c:v>
                </c:pt>
                <c:pt idx="10">
                  <c:v>21.589970067642664</c:v>
                </c:pt>
                <c:pt idx="11">
                  <c:v>21.549498240953096</c:v>
                </c:pt>
                <c:pt idx="12">
                  <c:v>21.509177706857773</c:v>
                </c:pt>
                <c:pt idx="13">
                  <c:v>21.469022006254338</c:v>
                </c:pt>
                <c:pt idx="14">
                  <c:v>21.429044624684181</c:v>
                </c:pt>
                <c:pt idx="15">
                  <c:v>21.389258987803576</c:v>
                </c:pt>
                <c:pt idx="16">
                  <c:v>21.349678456874933</c:v>
                </c:pt>
                <c:pt idx="17">
                  <c:v>21.310316324279658</c:v>
                </c:pt>
                <c:pt idx="18">
                  <c:v>21.271185809054156</c:v>
                </c:pt>
                <c:pt idx="19">
                  <c:v>21.23230005245048</c:v>
                </c:pt>
                <c:pt idx="20">
                  <c:v>21.193672113523064</c:v>
                </c:pt>
                <c:pt idx="21">
                  <c:v>21.155314964743106</c:v>
                </c:pt>
                <c:pt idx="22">
                  <c:v>21.117241487641977</c:v>
                </c:pt>
                <c:pt idx="23">
                  <c:v>21.079464468485238</c:v>
                </c:pt>
                <c:pt idx="24">
                  <c:v>21.041996593978578</c:v>
                </c:pt>
                <c:pt idx="25">
                  <c:v>21.004850447007236</c:v>
                </c:pt>
                <c:pt idx="26">
                  <c:v>20.96803850241028</c:v>
                </c:pt>
                <c:pt idx="27">
                  <c:v>20.93157312279115</c:v>
                </c:pt>
                <c:pt idx="28">
                  <c:v>20.895466554365925</c:v>
                </c:pt>
                <c:pt idx="29">
                  <c:v>20.859730922850634</c:v>
                </c:pt>
                <c:pt idx="30">
                  <c:v>20.824378229389104</c:v>
                </c:pt>
                <c:pt idx="31">
                  <c:v>20.789420346522558</c:v>
                </c:pt>
                <c:pt idx="32">
                  <c:v>20.754869014202463</c:v>
                </c:pt>
                <c:pt idx="33">
                  <c:v>20.720735835847893</c:v>
                </c:pt>
                <c:pt idx="34">
                  <c:v>20.687032274448725</c:v>
                </c:pt>
                <c:pt idx="35">
                  <c:v>20.653769648716004</c:v>
                </c:pt>
                <c:pt idx="36">
                  <c:v>20.620959129280791</c:v>
                </c:pt>
                <c:pt idx="37">
                  <c:v>20.588611734942685</c:v>
                </c:pt>
                <c:pt idx="38">
                  <c:v>20.556738328969381</c:v>
                </c:pt>
                <c:pt idx="39">
                  <c:v>20.525349615448452</c:v>
                </c:pt>
                <c:pt idx="40">
                  <c:v>20.494456135692555</c:v>
                </c:pt>
                <c:pt idx="41">
                  <c:v>20.46406826469936</c:v>
                </c:pt>
                <c:pt idx="42">
                  <c:v>20.434196207667281</c:v>
                </c:pt>
                <c:pt idx="43">
                  <c:v>20.404849996568245</c:v>
                </c:pt>
                <c:pt idx="44">
                  <c:v>20.376039486778673</c:v>
                </c:pt>
                <c:pt idx="45">
                  <c:v>20.347774353769694</c:v>
                </c:pt>
                <c:pt idx="46">
                  <c:v>20.320064089857855</c:v>
                </c:pt>
                <c:pt idx="47">
                  <c:v>20.292918001017284</c:v>
                </c:pt>
                <c:pt idx="48">
                  <c:v>20.266345203754462</c:v>
                </c:pt>
                <c:pt idx="49">
                  <c:v>20.240354622046599</c:v>
                </c:pt>
                <c:pt idx="50">
                  <c:v>20.214954984344708</c:v>
                </c:pt>
                <c:pt idx="51">
                  <c:v>20.190154820642295</c:v>
                </c:pt>
                <c:pt idx="52">
                  <c:v>20.165962459610739</c:v>
                </c:pt>
                <c:pt idx="53">
                  <c:v>20.142386025802246</c:v>
                </c:pt>
                <c:pt idx="54">
                  <c:v>20.11943343692138</c:v>
                </c:pt>
                <c:pt idx="55">
                  <c:v>20.097112401166047</c:v>
                </c:pt>
                <c:pt idx="56">
                  <c:v>20.075430414638848</c:v>
                </c:pt>
                <c:pt idx="57">
                  <c:v>20.054394758829638</c:v>
                </c:pt>
                <c:pt idx="58">
                  <c:v>20.034012498170192</c:v>
                </c:pt>
                <c:pt idx="59">
                  <c:v>20.014290477661728</c:v>
                </c:pt>
                <c:pt idx="60">
                  <c:v>19.99523532057616</c:v>
                </c:pt>
                <c:pt idx="61">
                  <c:v>19.976853426231784</c:v>
                </c:pt>
                <c:pt idx="62">
                  <c:v>19.959150967844192</c:v>
                </c:pt>
                <c:pt idx="63">
                  <c:v>19.942133890453107</c:v>
                </c:pt>
                <c:pt idx="64">
                  <c:v>19.925807908925862</c:v>
                </c:pt>
                <c:pt idx="65">
                  <c:v>19.910178506038161</c:v>
                </c:pt>
                <c:pt idx="66">
                  <c:v>19.895250930632788</c:v>
                </c:pt>
                <c:pt idx="67">
                  <c:v>19.881030195856898</c:v>
                </c:pt>
                <c:pt idx="68">
                  <c:v>19.867521077478422</c:v>
                </c:pt>
                <c:pt idx="69">
                  <c:v>19.854728112282238</c:v>
                </c:pt>
                <c:pt idx="70">
                  <c:v>19.842655596546557</c:v>
                </c:pt>
                <c:pt idx="71">
                  <c:v>19.831307584600111</c:v>
                </c:pt>
                <c:pt idx="72">
                  <c:v>19.820687887460572</c:v>
                </c:pt>
                <c:pt idx="73">
                  <c:v>19.810800071554709</c:v>
                </c:pt>
                <c:pt idx="74">
                  <c:v>19.801647457520652</c:v>
                </c:pt>
                <c:pt idx="75">
                  <c:v>19.793233119092726</c:v>
                </c:pt>
                <c:pt idx="76">
                  <c:v>19.785559882069201</c:v>
                </c:pt>
                <c:pt idx="77">
                  <c:v>19.778630323363288</c:v>
                </c:pt>
                <c:pt idx="78">
                  <c:v>19.772446770137741</c:v>
                </c:pt>
                <c:pt idx="79">
                  <c:v>19.767011299023316</c:v>
                </c:pt>
                <c:pt idx="80">
                  <c:v>19.762325735421381</c:v>
                </c:pt>
                <c:pt idx="81">
                  <c:v>19.758391652890879</c:v>
                </c:pt>
                <c:pt idx="82">
                  <c:v>19.755210372619885</c:v>
                </c:pt>
                <c:pt idx="83">
                  <c:v>19.752782962981911</c:v>
                </c:pt>
                <c:pt idx="84">
                  <c:v>19.751110239177102</c:v>
                </c:pt>
                <c:pt idx="85">
                  <c:v>19.750192762958484</c:v>
                </c:pt>
                <c:pt idx="86">
                  <c:v>19.750030842443291</c:v>
                </c:pt>
                <c:pt idx="87">
                  <c:v>19.7506245320095</c:v>
                </c:pt>
                <c:pt idx="88">
                  <c:v>19.751973632277569</c:v>
                </c:pt>
                <c:pt idx="89">
                  <c:v>19.754077690177397</c:v>
                </c:pt>
                <c:pt idx="90">
                  <c:v>19.756935999100467</c:v>
                </c:pt>
                <c:pt idx="91">
                  <c:v>19.760547599137155</c:v>
                </c:pt>
                <c:pt idx="92">
                  <c:v>19.764911277399111</c:v>
                </c:pt>
                <c:pt idx="93">
                  <c:v>19.770025568426561</c:v>
                </c:pt>
                <c:pt idx="94">
                  <c:v>19.775888754680469</c:v>
                </c:pt>
                <c:pt idx="95">
                  <c:v>19.782498867119333</c:v>
                </c:pt>
                <c:pt idx="96">
                  <c:v>19.789853685860457</c:v>
                </c:pt>
                <c:pt idx="97">
                  <c:v>19.797950740925462</c:v>
                </c:pt>
                <c:pt idx="98">
                  <c:v>19.806787313069762</c:v>
                </c:pt>
                <c:pt idx="99">
                  <c:v>19.816360434695788</c:v>
                </c:pt>
                <c:pt idx="100">
                  <c:v>19.826666890849609</c:v>
                </c:pt>
                <c:pt idx="101">
                  <c:v>19.837703220300579</c:v>
                </c:pt>
                <c:pt idx="102">
                  <c:v>19.849465716703772</c:v>
                </c:pt>
                <c:pt idx="103">
                  <c:v>19.861950429844647</c:v>
                </c:pt>
                <c:pt idx="104">
                  <c:v>19.875153166965681</c:v>
                </c:pt>
                <c:pt idx="105">
                  <c:v>19.889069494174429</c:v>
                </c:pt>
                <c:pt idx="106">
                  <c:v>19.903694737932533</c:v>
                </c:pt>
                <c:pt idx="107">
                  <c:v>19.91902398662528</c:v>
                </c:pt>
                <c:pt idx="108">
                  <c:v>19.935052092211063</c:v>
                </c:pt>
                <c:pt idx="109">
                  <c:v>19.951773671950235</c:v>
                </c:pt>
                <c:pt idx="110">
                  <c:v>19.969183110212835</c:v>
                </c:pt>
                <c:pt idx="111">
                  <c:v>19.987274560364465</c:v>
                </c:pt>
                <c:pt idx="112">
                  <c:v>20.006041946729791</c:v>
                </c:pt>
                <c:pt idx="113">
                  <c:v>20.025478966632928</c:v>
                </c:pt>
                <c:pt idx="114">
                  <c:v>20.045579092514096</c:v>
                </c:pt>
                <c:pt idx="115">
                  <c:v>20.066335574121759</c:v>
                </c:pt>
                <c:pt idx="116">
                  <c:v>20.087741440779585</c:v>
                </c:pt>
                <c:pt idx="117">
                  <c:v>20.109789503727409</c:v>
                </c:pt>
                <c:pt idx="118">
                  <c:v>20.132472358535452</c:v>
                </c:pt>
                <c:pt idx="119">
                  <c:v>20.155782387590953</c:v>
                </c:pt>
                <c:pt idx="120">
                  <c:v>20.1797117626564</c:v>
                </c:pt>
                <c:pt idx="121">
                  <c:v>20.204252447498508</c:v>
                </c:pt>
                <c:pt idx="122">
                  <c:v>20.229396200587026</c:v>
                </c:pt>
                <c:pt idx="123">
                  <c:v>20.255134577862506</c:v>
                </c:pt>
                <c:pt idx="124">
                  <c:v>20.28145893557209</c:v>
                </c:pt>
                <c:pt idx="125">
                  <c:v>20.308360433172336</c:v>
                </c:pt>
                <c:pt idx="126">
                  <c:v>20.335830036298166</c:v>
                </c:pt>
                <c:pt idx="127">
                  <c:v>20.363858519796874</c:v>
                </c:pt>
                <c:pt idx="128">
                  <c:v>20.392436470826233</c:v>
                </c:pt>
                <c:pt idx="129">
                  <c:v>20.421554292015614</c:v>
                </c:pt>
                <c:pt idx="130">
                  <c:v>20.451202204689096</c:v>
                </c:pt>
                <c:pt idx="131">
                  <c:v>20.481370252149429</c:v>
                </c:pt>
                <c:pt idx="132">
                  <c:v>20.512048303021828</c:v>
                </c:pt>
                <c:pt idx="133">
                  <c:v>20.54322605465639</c:v>
                </c:pt>
                <c:pt idx="134">
                  <c:v>20.574893036588058</c:v>
                </c:pt>
                <c:pt idx="135">
                  <c:v>20.607038614052922</c:v>
                </c:pt>
                <c:pt idx="136">
                  <c:v>20.639651991559706</c:v>
                </c:pt>
                <c:pt idx="137">
                  <c:v>20.672722216515236</c:v>
                </c:pt>
                <c:pt idx="138">
                  <c:v>20.706238182902673</c:v>
                </c:pt>
                <c:pt idx="139">
                  <c:v>20.740188635011236</c:v>
                </c:pt>
                <c:pt idx="140">
                  <c:v>20.774562171216242</c:v>
                </c:pt>
                <c:pt idx="141">
                  <c:v>20.809347247808123</c:v>
                </c:pt>
                <c:pt idx="142">
                  <c:v>20.844532182869173</c:v>
                </c:pt>
                <c:pt idx="143">
                  <c:v>20.880105160196678</c:v>
                </c:pt>
                <c:pt idx="144">
                  <c:v>20.916054233271197</c:v>
                </c:pt>
                <c:pt idx="145">
                  <c:v>20.952367329268558</c:v>
                </c:pt>
                <c:pt idx="146">
                  <c:v>20.989032253114289</c:v>
                </c:pt>
                <c:pt idx="147">
                  <c:v>21.026036691579126</c:v>
                </c:pt>
                <c:pt idx="148">
                  <c:v>21.063368217414158</c:v>
                </c:pt>
                <c:pt idx="149">
                  <c:v>21.10101429352429</c:v>
                </c:pt>
                <c:pt idx="150">
                  <c:v>21.13896227717861</c:v>
                </c:pt>
                <c:pt idx="151">
                  <c:v>21.177199424256191</c:v>
                </c:pt>
                <c:pt idx="152">
                  <c:v>21.215712893525978</c:v>
                </c:pt>
                <c:pt idx="153">
                  <c:v>21.254489750959277</c:v>
                </c:pt>
                <c:pt idx="154">
                  <c:v>21.293516974073405</c:v>
                </c:pt>
                <c:pt idx="155">
                  <c:v>21.332781456305032</c:v>
                </c:pt>
                <c:pt idx="156">
                  <c:v>21.3722700114118</c:v>
                </c:pt>
                <c:pt idx="157">
                  <c:v>21.411969377900668</c:v>
                </c:pt>
                <c:pt idx="158">
                  <c:v>21.451866223481517</c:v>
                </c:pt>
                <c:pt idx="159">
                  <c:v>21.491947149544583</c:v>
                </c:pt>
                <c:pt idx="160">
                  <c:v>21.53219869566011</c:v>
                </c:pt>
                <c:pt idx="161">
                  <c:v>21.572607344098781</c:v>
                </c:pt>
                <c:pt idx="162">
                  <c:v>21.613159524371397</c:v>
                </c:pt>
                <c:pt idx="163">
                  <c:v>21.653841617786295</c:v>
                </c:pt>
                <c:pt idx="164">
                  <c:v>21.694639962022887</c:v>
                </c:pt>
                <c:pt idx="165">
                  <c:v>21.735540855719936</c:v>
                </c:pt>
                <c:pt idx="166">
                  <c:v>21.776530563076886</c:v>
                </c:pt>
                <c:pt idx="167">
                  <c:v>21.817595318466761</c:v>
                </c:pt>
                <c:pt idx="168">
                  <c:v>21.858721331059119</c:v>
                </c:pt>
                <c:pt idx="169">
                  <c:v>21.899894789451427</c:v>
                </c:pt>
                <c:pt idx="170">
                  <c:v>21.94110186630736</c:v>
                </c:pt>
                <c:pt idx="171">
                  <c:v>21.982328723000474</c:v>
                </c:pt>
                <c:pt idx="172">
                  <c:v>22.02356151426163</c:v>
                </c:pt>
                <c:pt idx="173">
                  <c:v>22.064786392828669</c:v>
                </c:pt>
                <c:pt idx="174">
                  <c:v>22.105989514096773</c:v>
                </c:pt>
                <c:pt idx="175">
                  <c:v>22.147157040767897</c:v>
                </c:pt>
                <c:pt idx="176">
                  <c:v>22.188275147497787</c:v>
                </c:pt>
                <c:pt idx="177">
                  <c:v>22.229330025538939</c:v>
                </c:pt>
                <c:pt idx="178">
                  <c:v>22.270307887378031</c:v>
                </c:pt>
                <c:pt idx="179">
                  <c:v>22.311194971366195</c:v>
                </c:pt>
                <c:pt idx="180">
                  <c:v>22.351977546340596</c:v>
                </c:pt>
                <c:pt idx="181">
                  <c:v>22.392641916235807</c:v>
                </c:pt>
                <c:pt idx="182">
                  <c:v>22.433174424683369</c:v>
                </c:pt>
                <c:pt idx="183">
                  <c:v>22.473561459598013</c:v>
                </c:pt>
                <c:pt idx="184">
                  <c:v>22.513789457749048</c:v>
                </c:pt>
                <c:pt idx="185">
                  <c:v>22.553844909315309</c:v>
                </c:pt>
                <c:pt idx="186">
                  <c:v>22.593714362422162</c:v>
                </c:pt>
                <c:pt idx="187">
                  <c:v>22.633384427659095</c:v>
                </c:pt>
                <c:pt idx="188">
                  <c:v>22.672841782576267</c:v>
                </c:pt>
                <c:pt idx="189">
                  <c:v>22.712073176158643</c:v>
                </c:pt>
                <c:pt idx="190">
                  <c:v>22.751065433276057</c:v>
                </c:pt>
                <c:pt idx="191">
                  <c:v>22.789805459107871</c:v>
                </c:pt>
                <c:pt idx="192">
                  <c:v>22.828280243540597</c:v>
                </c:pt>
                <c:pt idx="193">
                  <c:v>22.866476865537123</c:v>
                </c:pt>
                <c:pt idx="194">
                  <c:v>22.904382497475982</c:v>
                </c:pt>
                <c:pt idx="195">
                  <c:v>22.941984409459284</c:v>
                </c:pt>
                <c:pt idx="196">
                  <c:v>22.979269973587805</c:v>
                </c:pt>
                <c:pt idx="197">
                  <c:v>23.016226668201842</c:v>
                </c:pt>
                <c:pt idx="198">
                  <c:v>23.052842082086357</c:v>
                </c:pt>
                <c:pt idx="199">
                  <c:v>23.089103918639079</c:v>
                </c:pt>
                <c:pt idx="200">
                  <c:v>23.125000000000068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试加重示意图!$L$10023</c:f>
              <c:strCache>
                <c:ptCount val="1"/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试加重示意图!$J$10206</c:f>
              <c:numCache>
                <c:formatCode>General</c:formatCode>
                <c:ptCount val="1"/>
                <c:pt idx="0">
                  <c:v>22.650902664249255</c:v>
                </c:pt>
              </c:numCache>
            </c:numRef>
          </c:xVal>
          <c:yVal>
            <c:numRef>
              <c:f>试加重示意图!$K$10206</c:f>
              <c:numCache>
                <c:formatCode>General</c:formatCode>
                <c:ptCount val="1"/>
                <c:pt idx="0">
                  <c:v>19.379632521634946</c:v>
                </c:pt>
              </c:numCache>
            </c:numRef>
          </c:yVal>
          <c:smooth val="1"/>
        </c:ser>
        <c:ser>
          <c:idx val="29"/>
          <c:order val="29"/>
          <c:tx>
            <c:v>Ay夹角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试加重示意图!$J$10209:$J$10409</c:f>
              <c:numCache>
                <c:formatCode>General</c:formatCode>
                <c:ptCount val="201"/>
                <c:pt idx="0">
                  <c:v>24.598076211353316</c:v>
                </c:pt>
                <c:pt idx="1">
                  <c:v>24.580224868330586</c:v>
                </c:pt>
                <c:pt idx="2">
                  <c:v>24.562015416655299</c:v>
                </c:pt>
                <c:pt idx="3">
                  <c:v>24.543450383611912</c:v>
                </c:pt>
                <c:pt idx="4">
                  <c:v>24.524532345835919</c:v>
                </c:pt>
                <c:pt idx="5">
                  <c:v>24.505263928956229</c:v>
                </c:pt>
                <c:pt idx="6">
                  <c:v>24.48564780723077</c:v>
                </c:pt>
                <c:pt idx="7">
                  <c:v>24.465686703175322</c:v>
                </c:pt>
                <c:pt idx="8">
                  <c:v>24.445383387185665</c:v>
                </c:pt>
                <c:pt idx="9">
                  <c:v>24.424740677153061</c:v>
                </c:pt>
                <c:pt idx="10">
                  <c:v>24.403761438073182</c:v>
                </c:pt>
                <c:pt idx="11">
                  <c:v>24.382448581648472</c:v>
                </c:pt>
                <c:pt idx="12">
                  <c:v>24.360805065884012</c:v>
                </c:pt>
                <c:pt idx="13">
                  <c:v>24.338833894677016</c:v>
                </c:pt>
                <c:pt idx="14">
                  <c:v>24.316538117399883</c:v>
                </c:pt>
                <c:pt idx="15">
                  <c:v>24.293920828477003</c:v>
                </c:pt>
                <c:pt idx="16">
                  <c:v>24.270985166955271</c:v>
                </c:pt>
                <c:pt idx="17">
                  <c:v>24.247734316068421</c:v>
                </c:pt>
                <c:pt idx="18">
                  <c:v>24.22417150279523</c:v>
                </c:pt>
                <c:pt idx="19">
                  <c:v>24.200299997411634</c:v>
                </c:pt>
                <c:pt idx="20">
                  <c:v>24.176123113036866</c:v>
                </c:pt>
                <c:pt idx="21">
                  <c:v>24.151644205173614</c:v>
                </c:pt>
                <c:pt idx="22">
                  <c:v>24.126866671242322</c:v>
                </c:pt>
                <c:pt idx="23">
                  <c:v>24.101793950109656</c:v>
                </c:pt>
                <c:pt idx="24">
                  <c:v>24.076429521611225</c:v>
                </c:pt>
                <c:pt idx="25">
                  <c:v>24.050776906068617</c:v>
                </c:pt>
                <c:pt idx="26">
                  <c:v>24.024839663800822</c:v>
                </c:pt>
                <c:pt idx="27">
                  <c:v>23.998621394630085</c:v>
                </c:pt>
                <c:pt idx="28">
                  <c:v>23.972125737382289</c:v>
                </c:pt>
                <c:pt idx="29">
                  <c:v>23.945356369381937</c:v>
                </c:pt>
                <c:pt idx="30">
                  <c:v>23.918317005941759</c:v>
                </c:pt>
                <c:pt idx="31">
                  <c:v>23.89101139984707</c:v>
                </c:pt>
                <c:pt idx="32">
                  <c:v>23.863443340834934</c:v>
                </c:pt>
                <c:pt idx="33">
                  <c:v>23.835616655068176</c:v>
                </c:pt>
                <c:pt idx="34">
                  <c:v>23.807535204604342</c:v>
                </c:pt>
                <c:pt idx="35">
                  <c:v>23.779202886859714</c:v>
                </c:pt>
                <c:pt idx="36">
                  <c:v>23.750623634068358</c:v>
                </c:pt>
                <c:pt idx="37">
                  <c:v>23.721801412736379</c:v>
                </c:pt>
                <c:pt idx="38">
                  <c:v>23.692740223091427</c:v>
                </c:pt>
                <c:pt idx="39">
                  <c:v>23.663444098527485</c:v>
                </c:pt>
                <c:pt idx="40">
                  <c:v>23.633917105045086</c:v>
                </c:pt>
                <c:pt idx="41">
                  <c:v>23.604163340686995</c:v>
                </c:pt>
                <c:pt idx="42">
                  <c:v>23.57418693496944</c:v>
                </c:pt>
                <c:pt idx="43">
                  <c:v>23.543992048308976</c:v>
                </c:pt>
                <c:pt idx="44">
                  <c:v>23.513582871445063</c:v>
                </c:pt>
                <c:pt idx="45">
                  <c:v>23.482963624858439</c:v>
                </c:pt>
                <c:pt idx="46">
                  <c:v>23.452138558185357</c:v>
                </c:pt>
                <c:pt idx="47">
                  <c:v>23.421111949627772</c:v>
                </c:pt>
                <c:pt idx="48">
                  <c:v>23.389888105359592</c:v>
                </c:pt>
                <c:pt idx="49">
                  <c:v>23.358471358928998</c:v>
                </c:pt>
                <c:pt idx="50">
                  <c:v>23.326866070657012</c:v>
                </c:pt>
                <c:pt idx="51">
                  <c:v>23.295076627032319</c:v>
                </c:pt>
                <c:pt idx="52">
                  <c:v>23.26310744010248</c:v>
                </c:pt>
                <c:pt idx="53">
                  <c:v>23.230962946861567</c:v>
                </c:pt>
                <c:pt idx="54">
                  <c:v>23.198647608634367</c:v>
                </c:pt>
                <c:pt idx="55">
                  <c:v>23.166165910457195</c:v>
                </c:pt>
                <c:pt idx="56">
                  <c:v>23.133522360455409</c:v>
                </c:pt>
                <c:pt idx="57">
                  <c:v>23.10072148921774</c:v>
                </c:pt>
                <c:pt idx="58">
                  <c:v>23.067767849167485</c:v>
                </c:pt>
                <c:pt idx="59">
                  <c:v>23.034666013930678</c:v>
                </c:pt>
                <c:pt idx="60">
                  <c:v>23.001420577701321</c:v>
                </c:pt>
                <c:pt idx="61">
                  <c:v>22.968036154603755</c:v>
                </c:pt>
                <c:pt idx="62">
                  <c:v>22.934517378052274</c:v>
                </c:pt>
                <c:pt idx="63">
                  <c:v>22.900868900108033</c:v>
                </c:pt>
                <c:pt idx="64">
                  <c:v>22.867095390833423</c:v>
                </c:pt>
                <c:pt idx="65">
                  <c:v>22.833201537643884</c:v>
                </c:pt>
                <c:pt idx="66">
                  <c:v>22.79919204465736</c:v>
                </c:pt>
                <c:pt idx="67">
                  <c:v>22.765071632041405</c:v>
                </c:pt>
                <c:pt idx="68">
                  <c:v>22.730845035358076</c:v>
                </c:pt>
                <c:pt idx="69">
                  <c:v>22.696517004906688</c:v>
                </c:pt>
                <c:pt idx="70">
                  <c:v>22.662092305064512</c:v>
                </c:pt>
                <c:pt idx="71">
                  <c:v>22.627575713625546</c:v>
                </c:pt>
                <c:pt idx="72">
                  <c:v>22.592972021137388</c:v>
                </c:pt>
                <c:pt idx="73">
                  <c:v>22.558286030236367</c:v>
                </c:pt>
                <c:pt idx="74">
                  <c:v>22.523522554980985</c:v>
                </c:pt>
                <c:pt idx="75">
                  <c:v>22.488686420183775</c:v>
                </c:pt>
                <c:pt idx="76">
                  <c:v>22.453782460741667</c:v>
                </c:pt>
                <c:pt idx="77">
                  <c:v>22.418815520964952</c:v>
                </c:pt>
                <c:pt idx="78">
                  <c:v>22.383790453904943</c:v>
                </c:pt>
                <c:pt idx="79">
                  <c:v>22.348712120680425</c:v>
                </c:pt>
                <c:pt idx="80">
                  <c:v>22.31358538980297</c:v>
                </c:pt>
                <c:pt idx="81">
                  <c:v>22.278415136501259</c:v>
                </c:pt>
                <c:pt idx="82">
                  <c:v>22.24320624204443</c:v>
                </c:pt>
                <c:pt idx="83">
                  <c:v>22.207963593064608</c:v>
                </c:pt>
                <c:pt idx="84">
                  <c:v>22.172692080878715</c:v>
                </c:pt>
                <c:pt idx="85">
                  <c:v>22.137396600809573</c:v>
                </c:pt>
                <c:pt idx="86">
                  <c:v>22.102082051506514</c:v>
                </c:pt>
                <c:pt idx="87">
                  <c:v>22.066753334265471</c:v>
                </c:pt>
                <c:pt idx="88">
                  <c:v>22.031415352348748</c:v>
                </c:pt>
                <c:pt idx="89">
                  <c:v>21.996073010304492</c:v>
                </c:pt>
                <c:pt idx="90">
                  <c:v>21.960731213285978</c:v>
                </c:pt>
                <c:pt idx="91">
                  <c:v>21.925394866370855</c:v>
                </c:pt>
                <c:pt idx="92">
                  <c:v>21.890068873880345</c:v>
                </c:pt>
                <c:pt idx="93">
                  <c:v>21.854758138698578</c:v>
                </c:pt>
                <c:pt idx="94">
                  <c:v>21.819467561592134</c:v>
                </c:pt>
                <c:pt idx="95">
                  <c:v>21.784202040529856</c:v>
                </c:pt>
                <c:pt idx="96">
                  <c:v>21.748966470003065</c:v>
                </c:pt>
                <c:pt idx="97">
                  <c:v>21.713765740346265</c:v>
                </c:pt>
                <c:pt idx="98">
                  <c:v>21.678604737058393</c:v>
                </c:pt>
                <c:pt idx="99">
                  <c:v>21.643488340124783</c:v>
                </c:pt>
                <c:pt idx="100">
                  <c:v>21.608421423339859</c:v>
                </c:pt>
                <c:pt idx="101">
                  <c:v>21.57340885363072</c:v>
                </c:pt>
                <c:pt idx="102">
                  <c:v>21.538455490381644</c:v>
                </c:pt>
                <c:pt idx="103">
                  <c:v>21.503566184759663</c:v>
                </c:pt>
                <c:pt idx="104">
                  <c:v>21.468745779041264</c:v>
                </c:pt>
                <c:pt idx="105">
                  <c:v>21.433999105940348</c:v>
                </c:pt>
                <c:pt idx="106">
                  <c:v>21.399330987937482</c:v>
                </c:pt>
                <c:pt idx="107">
                  <c:v>21.364746236610589</c:v>
                </c:pt>
                <c:pt idx="108">
                  <c:v>21.330249651967161</c:v>
                </c:pt>
                <c:pt idx="109">
                  <c:v>21.295846021778065</c:v>
                </c:pt>
                <c:pt idx="110">
                  <c:v>21.261540120913036</c:v>
                </c:pt>
                <c:pt idx="111">
                  <c:v>21.227336710677996</c:v>
                </c:pt>
                <c:pt idx="112">
                  <c:v>21.193240538154217</c:v>
                </c:pt>
                <c:pt idx="113">
                  <c:v>21.159256335539482</c:v>
                </c:pt>
                <c:pt idx="114">
                  <c:v>21.125388819491302</c:v>
                </c:pt>
                <c:pt idx="115">
                  <c:v>21.091642690472291</c:v>
                </c:pt>
                <c:pt idx="116">
                  <c:v>21.058022632097799</c:v>
                </c:pt>
                <c:pt idx="117">
                  <c:v>21.024533310485868</c:v>
                </c:pt>
                <c:pt idx="118">
                  <c:v>20.991179373609615</c:v>
                </c:pt>
                <c:pt idx="119">
                  <c:v>20.957965450652157</c:v>
                </c:pt>
                <c:pt idx="120">
                  <c:v>20.924896151364116</c:v>
                </c:pt>
                <c:pt idx="121">
                  <c:v>20.89197606542384</c:v>
                </c:pt>
                <c:pt idx="122">
                  <c:v>20.8592097618004</c:v>
                </c:pt>
                <c:pt idx="123">
                  <c:v>20.826601788119465</c:v>
                </c:pt>
                <c:pt idx="124">
                  <c:v>20.794156670032134</c:v>
                </c:pt>
                <c:pt idx="125">
                  <c:v>20.761878910586834</c:v>
                </c:pt>
                <c:pt idx="126">
                  <c:v>20.729772989604321</c:v>
                </c:pt>
                <c:pt idx="127">
                  <c:v>20.697843363055952</c:v>
                </c:pt>
                <c:pt idx="128">
                  <c:v>20.666094462445233</c:v>
                </c:pt>
                <c:pt idx="129">
                  <c:v>20.634530694192765</c:v>
                </c:pt>
                <c:pt idx="130">
                  <c:v>20.603156439024684</c:v>
                </c:pt>
                <c:pt idx="131">
                  <c:v>20.571976051364658</c:v>
                </c:pt>
                <c:pt idx="132">
                  <c:v>20.540993858729546</c:v>
                </c:pt>
                <c:pt idx="133">
                  <c:v>20.510214161128772</c:v>
                </c:pt>
                <c:pt idx="134">
                  <c:v>20.479641230467543</c:v>
                </c:pt>
                <c:pt idx="135">
                  <c:v>20.449279309953933</c:v>
                </c:pt>
                <c:pt idx="136">
                  <c:v>20.419132613509984</c:v>
                </c:pt>
                <c:pt idx="137">
                  <c:v>20.38920532518685</c:v>
                </c:pt>
                <c:pt idx="138">
                  <c:v>20.359501598584099</c:v>
                </c:pt>
                <c:pt idx="139">
                  <c:v>20.330025556273235</c:v>
                </c:pt>
                <c:pt idx="140">
                  <c:v>20.300781289225519</c:v>
                </c:pt>
                <c:pt idx="141">
                  <c:v>20.271772856244198</c:v>
                </c:pt>
                <c:pt idx="142">
                  <c:v>20.243004283401177</c:v>
                </c:pt>
                <c:pt idx="143">
                  <c:v>20.214479563478235</c:v>
                </c:pt>
                <c:pt idx="144">
                  <c:v>20.186202655412892</c:v>
                </c:pt>
                <c:pt idx="145">
                  <c:v>20.158177483748918</c:v>
                </c:pt>
                <c:pt idx="146">
                  <c:v>20.130407938091665</c:v>
                </c:pt>
                <c:pt idx="147">
                  <c:v>20.102897872568231</c:v>
                </c:pt>
                <c:pt idx="148">
                  <c:v>20.075651105292543</c:v>
                </c:pt>
                <c:pt idx="149">
                  <c:v>20.048671417835429</c:v>
                </c:pt>
                <c:pt idx="150">
                  <c:v>20.021962554699808</c:v>
                </c:pt>
                <c:pt idx="151">
                  <c:v>19.995528222800949</c:v>
                </c:pt>
                <c:pt idx="152">
                  <c:v>19.969372090952028</c:v>
                </c:pt>
                <c:pt idx="153">
                  <c:v>19.943497789354915</c:v>
                </c:pt>
                <c:pt idx="154">
                  <c:v>19.917908909096326</c:v>
                </c:pt>
                <c:pt idx="155">
                  <c:v>19.892609001649454</c:v>
                </c:pt>
                <c:pt idx="156">
                  <c:v>19.867601578381034</c:v>
                </c:pt>
                <c:pt idx="157">
                  <c:v>19.842890110063998</c:v>
                </c:pt>
                <c:pt idx="158">
                  <c:v>19.818478026395788</c:v>
                </c:pt>
                <c:pt idx="159">
                  <c:v>19.794368715522339</c:v>
                </c:pt>
                <c:pt idx="160">
                  <c:v>19.770565523567825</c:v>
                </c:pt>
                <c:pt idx="161">
                  <c:v>19.747071754170285</c:v>
                </c:pt>
                <c:pt idx="162">
                  <c:v>19.723890668023074</c:v>
                </c:pt>
                <c:pt idx="163">
                  <c:v>19.701025482422338</c:v>
                </c:pt>
                <c:pt idx="164">
                  <c:v>19.678479370820487</c:v>
                </c:pt>
                <c:pt idx="165">
                  <c:v>19.65625546238573</c:v>
                </c:pt>
                <c:pt idx="166">
                  <c:v>19.634356841567801</c:v>
                </c:pt>
                <c:pt idx="167">
                  <c:v>19.612786547669856</c:v>
                </c:pt>
                <c:pt idx="168">
                  <c:v>19.591547574426659</c:v>
                </c:pt>
                <c:pt idx="169">
                  <c:v>19.570642869589079</c:v>
                </c:pt>
                <c:pt idx="170">
                  <c:v>19.550075334514968</c:v>
                </c:pt>
                <c:pt idx="171">
                  <c:v>19.529847823766481</c:v>
                </c:pt>
                <c:pt idx="172">
                  <c:v>19.5099631447139</c:v>
                </c:pt>
                <c:pt idx="173">
                  <c:v>19.490424057146001</c:v>
                </c:pt>
                <c:pt idx="174">
                  <c:v>19.471233272887019</c:v>
                </c:pt>
                <c:pt idx="175">
                  <c:v>19.452393455420264</c:v>
                </c:pt>
                <c:pt idx="176">
                  <c:v>19.433907219518481</c:v>
                </c:pt>
                <c:pt idx="177">
                  <c:v>19.415777130880926</c:v>
                </c:pt>
                <c:pt idx="178">
                  <c:v>19.39800570577728</c:v>
                </c:pt>
                <c:pt idx="179">
                  <c:v>19.380595410698426</c:v>
                </c:pt>
                <c:pt idx="180">
                  <c:v>19.363548662014104</c:v>
                </c:pt>
                <c:pt idx="181">
                  <c:v>19.346867825637567</c:v>
                </c:pt>
                <c:pt idx="182">
                  <c:v>19.330555216697199</c:v>
                </c:pt>
                <c:pt idx="183">
                  <c:v>19.314613099215215</c:v>
                </c:pt>
                <c:pt idx="184">
                  <c:v>19.299043685793418</c:v>
                </c:pt>
                <c:pt idx="185">
                  <c:v>19.283849137306134</c:v>
                </c:pt>
                <c:pt idx="186">
                  <c:v>19.269031562600286</c:v>
                </c:pt>
                <c:pt idx="187">
                  <c:v>19.254593018202723</c:v>
                </c:pt>
                <c:pt idx="188">
                  <c:v>19.240535508034785</c:v>
                </c:pt>
                <c:pt idx="189">
                  <c:v>19.226860983134188</c:v>
                </c:pt>
                <c:pt idx="190">
                  <c:v>19.213571341384224</c:v>
                </c:pt>
                <c:pt idx="191">
                  <c:v>19.200668427250381</c:v>
                </c:pt>
                <c:pt idx="192">
                  <c:v>19.188154031524324</c:v>
                </c:pt>
                <c:pt idx="193">
                  <c:v>19.176029891075359</c:v>
                </c:pt>
                <c:pt idx="194">
                  <c:v>19.164297688609391</c:v>
                </c:pt>
                <c:pt idx="195">
                  <c:v>19.152959052435357</c:v>
                </c:pt>
                <c:pt idx="196">
                  <c:v>19.142015556239237</c:v>
                </c:pt>
                <c:pt idx="197">
                  <c:v>19.131468718865669</c:v>
                </c:pt>
                <c:pt idx="198">
                  <c:v>19.121320004107108</c:v>
                </c:pt>
                <c:pt idx="199">
                  <c:v>19.111570820500706</c:v>
                </c:pt>
                <c:pt idx="200">
                  <c:v>19.102222521132791</c:v>
                </c:pt>
              </c:numCache>
            </c:numRef>
          </c:xVal>
          <c:yVal>
            <c:numRef>
              <c:f>试加重示意图!$K$10209:$K$10409</c:f>
              <c:numCache>
                <c:formatCode>General</c:formatCode>
                <c:ptCount val="201"/>
                <c:pt idx="0">
                  <c:v>23.5</c:v>
                </c:pt>
                <c:pt idx="1">
                  <c:v>23.530503063978777</c:v>
                </c:pt>
                <c:pt idx="2">
                  <c:v>23.560793709886283</c:v>
                </c:pt>
                <c:pt idx="3">
                  <c:v>23.590867733692658</c:v>
                </c:pt>
                <c:pt idx="4">
                  <c:v>23.620720961432966</c:v>
                </c:pt>
                <c:pt idx="5">
                  <c:v>23.65034924978648</c:v>
                </c:pt>
                <c:pt idx="6">
                  <c:v>23.679748486651754</c:v>
                </c:pt>
                <c:pt idx="7">
                  <c:v>23.708914591717328</c:v>
                </c:pt>
                <c:pt idx="8">
                  <c:v>23.737843517028036</c:v>
                </c:pt>
                <c:pt idx="9">
                  <c:v>23.766531247546819</c:v>
                </c:pt>
                <c:pt idx="10">
                  <c:v>23.794973801711976</c:v>
                </c:pt>
                <c:pt idx="11">
                  <c:v>23.823167231989757</c:v>
                </c:pt>
                <c:pt idx="12">
                  <c:v>23.851107625422244</c:v>
                </c:pt>
                <c:pt idx="13">
                  <c:v>23.878791104170432</c:v>
                </c:pt>
                <c:pt idx="14">
                  <c:v>23.906213826052422</c:v>
                </c:pt>
                <c:pt idx="15">
                  <c:v>23.93337198507669</c:v>
                </c:pt>
                <c:pt idx="16">
                  <c:v>23.960261811970316</c:v>
                </c:pt>
                <c:pt idx="17">
                  <c:v>23.986879574702108</c:v>
                </c:pt>
                <c:pt idx="18">
                  <c:v>24.013221579000586</c:v>
                </c:pt>
                <c:pt idx="19">
                  <c:v>24.039284168866704</c:v>
                </c:pt>
                <c:pt idx="20">
                  <c:v>24.06506372708126</c:v>
                </c:pt>
                <c:pt idx="21">
                  <c:v>24.090556675706928</c:v>
                </c:pt>
                <c:pt idx="22">
                  <c:v>24.115759476584852</c:v>
                </c:pt>
                <c:pt idx="23">
                  <c:v>24.140668631825687</c:v>
                </c:pt>
                <c:pt idx="24">
                  <c:v>24.165280684295084</c:v>
                </c:pt>
                <c:pt idx="25">
                  <c:v>24.189592218093505</c:v>
                </c:pt>
                <c:pt idx="26">
                  <c:v>24.213599859030303</c:v>
                </c:pt>
                <c:pt idx="27">
                  <c:v>24.237300275092036</c:v>
                </c:pt>
                <c:pt idx="28">
                  <c:v>24.260690176904912</c:v>
                </c:pt>
                <c:pt idx="29">
                  <c:v>24.283766318191319</c:v>
                </c:pt>
                <c:pt idx="30">
                  <c:v>24.306525496220374</c:v>
                </c:pt>
                <c:pt idx="31">
                  <c:v>24.328964552252444</c:v>
                </c:pt>
                <c:pt idx="32">
                  <c:v>24.351080371977517</c:v>
                </c:pt>
                <c:pt idx="33">
                  <c:v>24.372869885947463</c:v>
                </c:pt>
                <c:pt idx="34">
                  <c:v>24.394330070002031</c:v>
                </c:pt>
                <c:pt idx="35">
                  <c:v>24.415457945688573</c:v>
                </c:pt>
                <c:pt idx="36">
                  <c:v>24.436250580675416</c:v>
                </c:pt>
                <c:pt idx="37">
                  <c:v>24.456705089158852</c:v>
                </c:pt>
                <c:pt idx="38">
                  <c:v>24.476818632263651</c:v>
                </c:pt>
                <c:pt idx="39">
                  <c:v>24.496588418437064</c:v>
                </c:pt>
                <c:pt idx="40">
                  <c:v>24.51601170383627</c:v>
                </c:pt>
                <c:pt idx="41">
                  <c:v>24.535085792709182</c:v>
                </c:pt>
                <c:pt idx="42">
                  <c:v>24.553808037768604</c:v>
                </c:pt>
                <c:pt idx="43">
                  <c:v>24.572175840559634</c:v>
                </c:pt>
                <c:pt idx="44">
                  <c:v>24.590186651820311</c:v>
                </c:pt>
                <c:pt idx="45">
                  <c:v>24.607837971835426</c:v>
                </c:pt>
                <c:pt idx="46">
                  <c:v>24.625127350783455</c:v>
                </c:pt>
                <c:pt idx="47">
                  <c:v>24.642052389076557</c:v>
                </c:pt>
                <c:pt idx="48">
                  <c:v>24.658610737693643</c:v>
                </c:pt>
                <c:pt idx="49">
                  <c:v>24.674800098506353</c:v>
                </c:pt>
                <c:pt idx="50">
                  <c:v>24.690618224598062</c:v>
                </c:pt>
                <c:pt idx="51">
                  <c:v>24.706062920575683</c:v>
                </c:pt>
                <c:pt idx="52">
                  <c:v>24.721132042874391</c:v>
                </c:pt>
                <c:pt idx="53">
                  <c:v>24.735823500055126</c:v>
                </c:pt>
                <c:pt idx="54">
                  <c:v>24.750135253094857</c:v>
                </c:pt>
                <c:pt idx="55">
                  <c:v>24.764065315669576</c:v>
                </c:pt>
                <c:pt idx="56">
                  <c:v>24.77761175442998</c:v>
                </c:pt>
                <c:pt idx="57">
                  <c:v>24.790772689269815</c:v>
                </c:pt>
                <c:pt idx="58">
                  <c:v>24.803546293586791</c:v>
                </c:pt>
                <c:pt idx="59">
                  <c:v>24.815930794536115</c:v>
                </c:pt>
                <c:pt idx="60">
                  <c:v>24.827924473276532</c:v>
                </c:pt>
                <c:pt idx="61">
                  <c:v>24.839525665208889</c:v>
                </c:pt>
                <c:pt idx="62">
                  <c:v>24.850732760207155</c:v>
                </c:pt>
                <c:pt idx="63">
                  <c:v>24.861544202841909</c:v>
                </c:pt>
                <c:pt idx="64">
                  <c:v>24.8719584925962</c:v>
                </c:pt>
                <c:pt idx="65">
                  <c:v>24.881974184073805</c:v>
                </c:pt>
                <c:pt idx="66">
                  <c:v>24.891589887199842</c:v>
                </c:pt>
                <c:pt idx="67">
                  <c:v>24.900804267413694</c:v>
                </c:pt>
                <c:pt idx="68">
                  <c:v>24.909616045854239</c:v>
                </c:pt>
                <c:pt idx="69">
                  <c:v>24.918023999537326</c:v>
                </c:pt>
                <c:pt idx="70">
                  <c:v>24.926026961525537</c:v>
                </c:pt>
                <c:pt idx="71">
                  <c:v>24.933623821090119</c:v>
                </c:pt>
                <c:pt idx="72">
                  <c:v>24.940813523865163</c:v>
                </c:pt>
                <c:pt idx="73">
                  <c:v>24.947595071993934</c:v>
                </c:pt>
                <c:pt idx="74">
                  <c:v>24.953967524267352</c:v>
                </c:pt>
                <c:pt idx="75">
                  <c:v>24.959929996254637</c:v>
                </c:pt>
                <c:pt idx="76">
                  <c:v>24.96548166042605</c:v>
                </c:pt>
                <c:pt idx="77">
                  <c:v>24.970621746267749</c:v>
                </c:pt>
                <c:pt idx="78">
                  <c:v>24.975349540388731</c:v>
                </c:pt>
                <c:pt idx="79">
                  <c:v>24.979664386619834</c:v>
                </c:pt>
                <c:pt idx="80">
                  <c:v>24.983565686104818</c:v>
                </c:pt>
                <c:pt idx="81">
                  <c:v>24.987052897383471</c:v>
                </c:pt>
                <c:pt idx="82">
                  <c:v>24.99012553646676</c:v>
                </c:pt>
                <c:pt idx="83">
                  <c:v>24.992783176904009</c:v>
                </c:pt>
                <c:pt idx="84">
                  <c:v>24.995025449842085</c:v>
                </c:pt>
                <c:pt idx="85">
                  <c:v>24.996852044076579</c:v>
                </c:pt>
                <c:pt idx="86">
                  <c:v>24.998262706095019</c:v>
                </c:pt>
                <c:pt idx="87">
                  <c:v>24.999257240112033</c:v>
                </c:pt>
                <c:pt idx="88">
                  <c:v>24.999835508096538</c:v>
                </c:pt>
                <c:pt idx="89">
                  <c:v>24.999997429790888</c:v>
                </c:pt>
                <c:pt idx="90">
                  <c:v>24.999742982722022</c:v>
                </c:pt>
                <c:pt idx="91">
                  <c:v>24.999072202204573</c:v>
                </c:pt>
                <c:pt idx="92">
                  <c:v>24.99798518133597</c:v>
                </c:pt>
                <c:pt idx="93">
                  <c:v>24.996482070983522</c:v>
                </c:pt>
                <c:pt idx="94">
                  <c:v>24.994563079763473</c:v>
                </c:pt>
                <c:pt idx="95">
                  <c:v>24.992228474012059</c:v>
                </c:pt>
                <c:pt idx="96">
                  <c:v>24.989478577748514</c:v>
                </c:pt>
                <c:pt idx="97">
                  <c:v>24.986313772630144</c:v>
                </c:pt>
                <c:pt idx="98">
                  <c:v>24.982734497899319</c:v>
                </c:pt>
                <c:pt idx="99">
                  <c:v>24.978741250322528</c:v>
                </c:pt>
                <c:pt idx="100">
                  <c:v>24.974334584121433</c:v>
                </c:pt>
                <c:pt idx="101">
                  <c:v>24.969515110895944</c:v>
                </c:pt>
                <c:pt idx="102">
                  <c:v>24.964283499539334</c:v>
                </c:pt>
                <c:pt idx="103">
                  <c:v>24.958640476145408</c:v>
                </c:pt>
                <c:pt idx="104">
                  <c:v>24.95258682390773</c:v>
                </c:pt>
                <c:pt idx="105">
                  <c:v>24.946123383010914</c:v>
                </c:pt>
                <c:pt idx="106">
                  <c:v>24.939251050514031</c:v>
                </c:pt>
                <c:pt idx="107">
                  <c:v>24.931970780226091</c:v>
                </c:pt>
                <c:pt idx="108">
                  <c:v>24.924283582573668</c:v>
                </c:pt>
                <c:pt idx="109">
                  <c:v>24.916190524460674</c:v>
                </c:pt>
                <c:pt idx="110">
                  <c:v>24.907692729120267</c:v>
                </c:pt>
                <c:pt idx="111">
                  <c:v>24.898791375958972</c:v>
                </c:pt>
                <c:pt idx="112">
                  <c:v>24.88948770039298</c:v>
                </c:pt>
                <c:pt idx="113">
                  <c:v>24.879782993676695</c:v>
                </c:pt>
                <c:pt idx="114">
                  <c:v>24.869678602723514</c:v>
                </c:pt>
                <c:pt idx="115">
                  <c:v>24.859175929918898</c:v>
                </c:pt>
                <c:pt idx="116">
                  <c:v>24.848276432925715</c:v>
                </c:pt>
                <c:pt idx="117">
                  <c:v>24.836981624481968</c:v>
                </c:pt>
                <c:pt idx="118">
                  <c:v>24.825293072190796</c:v>
                </c:pt>
                <c:pt idx="119">
                  <c:v>24.813212398302952</c:v>
                </c:pt>
                <c:pt idx="120">
                  <c:v>24.800741279491611</c:v>
                </c:pt>
                <c:pt idx="121">
                  <c:v>24.787881446619703</c:v>
                </c:pt>
                <c:pt idx="122">
                  <c:v>24.774634684499656</c:v>
                </c:pt>
                <c:pt idx="123">
                  <c:v>24.761002831645698</c:v>
                </c:pt>
                <c:pt idx="124">
                  <c:v>24.746987780018692</c:v>
                </c:pt>
                <c:pt idx="125">
                  <c:v>24.732591474763534</c:v>
                </c:pt>
                <c:pt idx="126">
                  <c:v>24.717815913939216</c:v>
                </c:pt>
                <c:pt idx="127">
                  <c:v>24.702663148241484</c:v>
                </c:pt>
                <c:pt idx="128">
                  <c:v>24.687135280718248</c:v>
                </c:pt>
                <c:pt idx="129">
                  <c:v>24.671234466477681</c:v>
                </c:pt>
                <c:pt idx="130">
                  <c:v>24.654962912389134</c:v>
                </c:pt>
                <c:pt idx="131">
                  <c:v>24.638322876776822</c:v>
                </c:pt>
                <c:pt idx="132">
                  <c:v>24.621316669106406</c:v>
                </c:pt>
                <c:pt idx="133">
                  <c:v>24.603946649664458</c:v>
                </c:pt>
                <c:pt idx="134">
                  <c:v>24.586215229230884</c:v>
                </c:pt>
                <c:pt idx="135">
                  <c:v>24.568124868744324</c:v>
                </c:pt>
                <c:pt idx="136">
                  <c:v>24.549678078960604</c:v>
                </c:pt>
                <c:pt idx="137">
                  <c:v>24.530877420104261</c:v>
                </c:pt>
                <c:pt idx="138">
                  <c:v>24.511725501513229</c:v>
                </c:pt>
                <c:pt idx="139">
                  <c:v>24.492224981276667</c:v>
                </c:pt>
                <c:pt idx="140">
                  <c:v>24.472378565866059</c:v>
                </c:pt>
                <c:pt idx="141">
                  <c:v>24.452189009759579</c:v>
                </c:pt>
                <c:pt idx="142">
                  <c:v>24.431659115059794</c:v>
                </c:pt>
                <c:pt idx="143">
                  <c:v>24.410791731104769</c:v>
                </c:pt>
                <c:pt idx="144">
                  <c:v>24.389589754072603</c:v>
                </c:pt>
                <c:pt idx="145">
                  <c:v>24.368056126579464</c:v>
                </c:pt>
                <c:pt idx="146">
                  <c:v>24.346193837271198</c:v>
                </c:pt>
                <c:pt idx="147">
                  <c:v>24.324005920408521</c:v>
                </c:pt>
                <c:pt idx="148">
                  <c:v>24.301495455445909</c:v>
                </c:pt>
                <c:pt idx="149">
                  <c:v>24.278665566604193</c:v>
                </c:pt>
                <c:pt idx="150">
                  <c:v>24.255519422436944</c:v>
                </c:pt>
                <c:pt idx="151">
                  <c:v>24.232060235390723</c:v>
                </c:pt>
                <c:pt idx="152">
                  <c:v>24.208291261359214</c:v>
                </c:pt>
                <c:pt idx="153">
                  <c:v>24.184215799231357</c:v>
                </c:pt>
                <c:pt idx="154">
                  <c:v>24.159837190433471</c:v>
                </c:pt>
                <c:pt idx="155">
                  <c:v>24.135158818465523</c:v>
                </c:pt>
                <c:pt idx="156">
                  <c:v>24.110184108431522</c:v>
                </c:pt>
                <c:pt idx="157">
                  <c:v>24.084916526564143</c:v>
                </c:pt>
                <c:pt idx="158">
                  <c:v>24.05935957974366</c:v>
                </c:pt>
                <c:pt idx="159">
                  <c:v>24.033516815011229</c:v>
                </c:pt>
                <c:pt idx="160">
                  <c:v>24.007391819076584</c:v>
                </c:pt>
                <c:pt idx="161">
                  <c:v>23.980988217820247</c:v>
                </c:pt>
                <c:pt idx="162">
                  <c:v>23.954309675790288</c:v>
                </c:pt>
                <c:pt idx="163">
                  <c:v>23.927359895693733</c:v>
                </c:pt>
                <c:pt idx="164">
                  <c:v>23.900142617882658</c:v>
                </c:pt>
                <c:pt idx="165">
                  <c:v>23.872661619835061</c:v>
                </c:pt>
                <c:pt idx="166">
                  <c:v>23.8449207156306</c:v>
                </c:pt>
                <c:pt idx="167">
                  <c:v>23.816923755421232</c:v>
                </c:pt>
                <c:pt idx="168">
                  <c:v>23.788674624896853</c:v>
                </c:pt>
                <c:pt idx="169">
                  <c:v>23.760177244746</c:v>
                </c:pt>
                <c:pt idx="170">
                  <c:v>23.731435570111707</c:v>
                </c:pt>
                <c:pt idx="171">
                  <c:v>23.702453590042559</c:v>
                </c:pt>
                <c:pt idx="172">
                  <c:v>23.673235326939075</c:v>
                </c:pt>
                <c:pt idx="173">
                  <c:v>23.643784835995415</c:v>
                </c:pt>
                <c:pt idx="174">
                  <c:v>23.614106204636578</c:v>
                </c:pt>
                <c:pt idx="175">
                  <c:v>23.584203551951109</c:v>
                </c:pt>
                <c:pt idx="176">
                  <c:v>23.554081028119391</c:v>
                </c:pt>
                <c:pt idx="177">
                  <c:v>23.523742813837682</c:v>
                </c:pt>
                <c:pt idx="178">
                  <c:v>23.493193119737839</c:v>
                </c:pt>
                <c:pt idx="179">
                  <c:v>23.46243618580294</c:v>
                </c:pt>
                <c:pt idx="180">
                  <c:v>23.431476280778824</c:v>
                </c:pt>
                <c:pt idx="181">
                  <c:v>23.400317701581635</c:v>
                </c:pt>
                <c:pt idx="182">
                  <c:v>23.368964772701425</c:v>
                </c:pt>
                <c:pt idx="183">
                  <c:v>23.337421845602009</c:v>
                </c:pt>
                <c:pt idx="184">
                  <c:v>23.305693298116982</c:v>
                </c:pt>
                <c:pt idx="185">
                  <c:v>23.273783533842138</c:v>
                </c:pt>
                <c:pt idx="186">
                  <c:v>23.241696981524303</c:v>
                </c:pt>
                <c:pt idx="187">
                  <c:v>23.209438094446657</c:v>
                </c:pt>
                <c:pt idx="188">
                  <c:v>23.17701134981068</c:v>
                </c:pt>
                <c:pt idx="189">
                  <c:v>23.144421248114742</c:v>
                </c:pt>
                <c:pt idx="190">
                  <c:v>23.111672312529503</c:v>
                </c:pt>
                <c:pt idx="191">
                  <c:v>23.078769088270121</c:v>
                </c:pt>
                <c:pt idx="192">
                  <c:v>23.045716141965439</c:v>
                </c:pt>
                <c:pt idx="193">
                  <c:v>23.012518061024178</c:v>
                </c:pt>
                <c:pt idx="194">
                  <c:v>22.979179452998256</c:v>
                </c:pt>
                <c:pt idx="195">
                  <c:v>22.945704944943301</c:v>
                </c:pt>
                <c:pt idx="196">
                  <c:v>22.912099182776462</c:v>
                </c:pt>
                <c:pt idx="197">
                  <c:v>22.878366830631613</c:v>
                </c:pt>
                <c:pt idx="198">
                  <c:v>22.844512570212018</c:v>
                </c:pt>
                <c:pt idx="199">
                  <c:v>22.81054110014054</c:v>
                </c:pt>
                <c:pt idx="200">
                  <c:v>22.776457135307552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试加重示意图!$L$10024</c:f>
              <c:strCache>
                <c:ptCount val="1"/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试加重示意图!$J$10411</c:f>
              <c:numCache>
                <c:formatCode>General</c:formatCode>
                <c:ptCount val="1"/>
                <c:pt idx="0">
                  <c:v>21.530105708007831</c:v>
                </c:pt>
              </c:numCache>
            </c:numRef>
          </c:xVal>
          <c:yVal>
            <c:numRef>
              <c:f>试加重示意图!$K$10411</c:f>
              <c:numCache>
                <c:formatCode>General</c:formatCode>
                <c:ptCount val="1"/>
                <c:pt idx="0">
                  <c:v>25.56920150094572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65568"/>
        <c:axId val="235167104"/>
      </c:scatterChart>
      <c:valAx>
        <c:axId val="235165568"/>
        <c:scaling>
          <c:orientation val="minMax"/>
          <c:max val="45"/>
        </c:scaling>
        <c:delete val="1"/>
        <c:axPos val="b"/>
        <c:numFmt formatCode="General" sourceLinked="1"/>
        <c:majorTickMark val="none"/>
        <c:minorTickMark val="none"/>
        <c:tickLblPos val="none"/>
        <c:crossAx val="235167104"/>
        <c:crosses val="autoZero"/>
        <c:crossBetween val="midCat"/>
      </c:valAx>
      <c:valAx>
        <c:axId val="235167104"/>
        <c:scaling>
          <c:orientation val="minMax"/>
          <c:max val="45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crossAx val="235165568"/>
        <c:crosses val="autoZero"/>
        <c:crossBetween val="midCat"/>
      </c:valAx>
      <c:spPr>
        <a:ln>
          <a:noFill/>
        </a:ln>
      </c:spPr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47628</xdr:colOff>
      <xdr:row>0</xdr:row>
      <xdr:rowOff>38100</xdr:rowOff>
    </xdr:from>
    <xdr:to>
      <xdr:col>10</xdr:col>
      <xdr:colOff>495301</xdr:colOff>
      <xdr:row>28</xdr:row>
      <xdr:rowOff>28576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0412"/>
  <sheetViews>
    <sheetView tabSelected="1" zoomScaleNormal="100" workbookViewId="0">
      <selection activeCell="C2" sqref="C2"/>
    </sheetView>
  </sheetViews>
  <sheetFormatPr defaultRowHeight="13.5"/>
  <cols>
    <col min="1" max="1" width="28.875" style="3" bestFit="1" customWidth="1"/>
    <col min="2" max="2" width="11.375" customWidth="1"/>
    <col min="3" max="3" width="6.375" customWidth="1"/>
    <col min="4" max="4" width="7" style="3" customWidth="1"/>
    <col min="5" max="5" width="4.375" style="3" customWidth="1"/>
    <col min="6" max="6" width="9.375" style="3" customWidth="1"/>
    <col min="7" max="7" width="11.75" style="3" customWidth="1"/>
    <col min="8" max="8" width="7.625" style="3" customWidth="1"/>
    <col min="9" max="9" width="5.5" style="4" customWidth="1"/>
    <col min="10" max="11" width="8.75" style="4" customWidth="1"/>
    <col min="12" max="12" width="6.875" customWidth="1"/>
    <col min="13" max="13" width="9.625" customWidth="1"/>
    <col min="14" max="14" width="28.875" bestFit="1" customWidth="1"/>
    <col min="15" max="15" width="9.125" bestFit="1" customWidth="1"/>
  </cols>
  <sheetData>
    <row r="1" spans="1:2">
      <c r="A1" s="15" t="s">
        <v>58</v>
      </c>
      <c r="B1" s="16"/>
    </row>
    <row r="2" spans="1:2">
      <c r="A2" s="16"/>
      <c r="B2" s="16"/>
    </row>
    <row r="3" spans="1:2">
      <c r="A3" s="4" t="s">
        <v>2</v>
      </c>
      <c r="B3" s="4" t="s">
        <v>34</v>
      </c>
    </row>
    <row r="4" spans="1:2">
      <c r="A4" s="4" t="s">
        <v>46</v>
      </c>
      <c r="B4" s="1">
        <v>180</v>
      </c>
    </row>
    <row r="5" spans="1:2">
      <c r="A5" s="4" t="s">
        <v>47</v>
      </c>
      <c r="B5" s="1">
        <v>135</v>
      </c>
    </row>
    <row r="6" spans="1:2">
      <c r="A6" s="4" t="s">
        <v>48</v>
      </c>
      <c r="B6" s="1">
        <v>45</v>
      </c>
    </row>
    <row r="7" spans="1:2">
      <c r="A7" s="14" t="s">
        <v>25</v>
      </c>
      <c r="B7" s="14"/>
    </row>
    <row r="8" spans="1:2">
      <c r="A8" s="11" t="s">
        <v>44</v>
      </c>
      <c r="B8" s="11" t="s">
        <v>45</v>
      </c>
    </row>
    <row r="9" spans="1:2">
      <c r="A9" s="1">
        <v>142</v>
      </c>
      <c r="B9" s="1">
        <v>30</v>
      </c>
    </row>
    <row r="10" spans="1:2">
      <c r="A10" s="4" t="s">
        <v>50</v>
      </c>
      <c r="B10" s="1">
        <v>135</v>
      </c>
    </row>
    <row r="11" spans="1:2">
      <c r="A11" s="14" t="s">
        <v>37</v>
      </c>
      <c r="B11" s="14"/>
    </row>
    <row r="12" spans="1:2">
      <c r="A12" s="11" t="s">
        <v>44</v>
      </c>
      <c r="B12" s="11" t="s">
        <v>45</v>
      </c>
    </row>
    <row r="13" spans="1:2">
      <c r="A13" s="1">
        <v>113</v>
      </c>
      <c r="B13" s="1">
        <v>155</v>
      </c>
    </row>
    <row r="14" spans="1:2">
      <c r="A14" s="4" t="s">
        <v>49</v>
      </c>
      <c r="B14" s="1">
        <v>135</v>
      </c>
    </row>
    <row r="15" spans="1:2">
      <c r="A15" s="4" t="s">
        <v>41</v>
      </c>
      <c r="B15" s="1" t="s">
        <v>60</v>
      </c>
    </row>
    <row r="16" spans="1:2">
      <c r="A16" s="4" t="s">
        <v>53</v>
      </c>
      <c r="B16" s="13">
        <f>IF(B15="只显示Y向","",MOD(H10002*200+540,360))</f>
        <v>30</v>
      </c>
    </row>
    <row r="17" spans="1:2">
      <c r="A17" s="4" t="s">
        <v>54</v>
      </c>
      <c r="B17" s="13" t="str">
        <f>IF(B15="只显示X向","",MOD(K10002*200+540,360))</f>
        <v/>
      </c>
    </row>
    <row r="18" spans="1:2">
      <c r="A18" s="4" t="s">
        <v>51</v>
      </c>
      <c r="B18" s="1">
        <v>6500</v>
      </c>
    </row>
    <row r="19" spans="1:2">
      <c r="A19" s="4" t="s">
        <v>42</v>
      </c>
      <c r="B19" s="1">
        <v>3000</v>
      </c>
    </row>
    <row r="20" spans="1:2">
      <c r="A20" s="4" t="s">
        <v>43</v>
      </c>
      <c r="B20" s="1">
        <v>364</v>
      </c>
    </row>
    <row r="21" spans="1:2">
      <c r="A21" s="4" t="s">
        <v>52</v>
      </c>
      <c r="B21" s="1">
        <v>200</v>
      </c>
    </row>
    <row r="22" spans="1:2">
      <c r="A22" s="4" t="s">
        <v>57</v>
      </c>
      <c r="B22" s="12">
        <f>0.001*(B19/60*2*PI())^2*B20/1000/9.8</f>
        <v>3.6658530632617619</v>
      </c>
    </row>
    <row r="23" spans="1:2">
      <c r="A23" s="4" t="s">
        <v>56</v>
      </c>
      <c r="B23" s="12">
        <f>B22*B21</f>
        <v>733.17061265235236</v>
      </c>
    </row>
    <row r="24" spans="1:2">
      <c r="A24" s="4" t="s">
        <v>55</v>
      </c>
      <c r="B24" s="12">
        <f>B23/B18*100</f>
        <v>11.279547886959266</v>
      </c>
    </row>
    <row r="222" spans="14:14">
      <c r="N222" s="9"/>
    </row>
    <row r="10000" spans="1:1">
      <c r="A10000" s="2" t="s">
        <v>59</v>
      </c>
    </row>
    <row r="10001" spans="1:13" hidden="1">
      <c r="A10001" s="3">
        <v>0</v>
      </c>
      <c r="B10001">
        <f t="shared" ref="B10001:B10064" si="0">COS(A10001/180*PI())*$E$10001+$E$10002</f>
        <v>37</v>
      </c>
      <c r="C10001">
        <f t="shared" ref="C10001:C10064" si="1">SIN(A10001/180*PI())*$E$10001+$E$10003</f>
        <v>22</v>
      </c>
      <c r="D10001" t="s">
        <v>36</v>
      </c>
      <c r="E10001" s="1">
        <v>15</v>
      </c>
      <c r="F10001" s="2"/>
      <c r="G10001" s="2" t="s">
        <v>32</v>
      </c>
      <c r="H10001" s="2"/>
      <c r="I10001" s="2"/>
      <c r="J10001" s="2" t="s">
        <v>39</v>
      </c>
      <c r="K10001" s="2"/>
      <c r="L10001" t="s">
        <v>2</v>
      </c>
      <c r="M10001" t="str">
        <f>B3</f>
        <v>顺时针</v>
      </c>
    </row>
    <row r="10002" spans="1:13" hidden="1">
      <c r="A10002" s="3">
        <f>A10001+1</f>
        <v>1</v>
      </c>
      <c r="B10002" s="3">
        <f t="shared" si="0"/>
        <v>36.997715427345867</v>
      </c>
      <c r="C10002" s="3">
        <f t="shared" si="1"/>
        <v>22.261786096559252</v>
      </c>
      <c r="D10002" t="s">
        <v>0</v>
      </c>
      <c r="E10002" s="1">
        <v>22</v>
      </c>
      <c r="F10002" s="1">
        <f>MOD(M10002+720,360)</f>
        <v>180</v>
      </c>
      <c r="G10002" s="1">
        <f>MOD(M10003-E10006*(M10007-M10008)+720,360)</f>
        <v>30</v>
      </c>
      <c r="H10002" s="1">
        <f>MOD(IF(E10006=1,F10002-G10002+720,720-F10002+G10002),360)/200</f>
        <v>1.05</v>
      </c>
      <c r="I10002" s="1">
        <f>MOD(M10002+720,360)</f>
        <v>180</v>
      </c>
      <c r="J10002" s="1">
        <f>MOD(M10004-E10006*(M10011-M10012)+720,360)</f>
        <v>30</v>
      </c>
      <c r="K10002" s="1">
        <f>MOD(IF(E10006=1,I10002-J10002+720,720-I10002+J10002),360)/200</f>
        <v>1.05</v>
      </c>
      <c r="L10002" t="s">
        <v>4</v>
      </c>
      <c r="M10002">
        <f>B4</f>
        <v>180</v>
      </c>
    </row>
    <row r="10003" spans="1:13" hidden="1">
      <c r="A10003" s="3">
        <f t="shared" ref="A10003:A10022" si="2">A10002+1</f>
        <v>2</v>
      </c>
      <c r="B10003" s="3">
        <f t="shared" si="0"/>
        <v>36.990862405286435</v>
      </c>
      <c r="C10003" s="3">
        <f t="shared" si="1"/>
        <v>22.523492450537514</v>
      </c>
      <c r="D10003" t="s">
        <v>1</v>
      </c>
      <c r="E10003" s="1">
        <v>22</v>
      </c>
      <c r="F10003" s="10" t="s">
        <v>31</v>
      </c>
      <c r="G10003" s="1" t="str">
        <f>MOD(H10002*200,360) &amp;"°"</f>
        <v>210°</v>
      </c>
      <c r="H10003" s="1"/>
      <c r="I10003" s="10" t="s">
        <v>31</v>
      </c>
      <c r="J10003" s="1" t="str">
        <f>MOD(K10002*200,360) &amp;"°"</f>
        <v>210°</v>
      </c>
      <c r="K10003" s="1"/>
      <c r="L10003" t="s">
        <v>9</v>
      </c>
      <c r="M10003" s="4">
        <f>IF($B$15="只显示Y向",B6,B5)</f>
        <v>135</v>
      </c>
    </row>
    <row r="10004" spans="1:13" hidden="1">
      <c r="A10004" s="3">
        <f t="shared" si="2"/>
        <v>3</v>
      </c>
      <c r="B10004" s="3">
        <f t="shared" si="0"/>
        <v>36.979443021318609</v>
      </c>
      <c r="C10004" s="3">
        <f t="shared" si="1"/>
        <v>22.785039343644158</v>
      </c>
      <c r="D10004" s="3" t="s">
        <v>3</v>
      </c>
      <c r="E10004" s="1">
        <v>1.4</v>
      </c>
      <c r="F10004" s="9">
        <f>MOD(F10002,360)</f>
        <v>180</v>
      </c>
      <c r="G10004" s="9">
        <f>COS(F10004/180*PI())*$E$10001*$M$10019+$E$10002</f>
        <v>19.75</v>
      </c>
      <c r="H10004" s="9">
        <f>SIN(F10004/180*PI())*$E$10001*$M$10019+$E$10003</f>
        <v>22</v>
      </c>
      <c r="I10004" s="9">
        <f>MOD(I10002,360)</f>
        <v>180</v>
      </c>
      <c r="J10004" s="9">
        <f>COS(I10004/180*PI())*$E$10001*$M$10023+$E$10002</f>
        <v>19.75</v>
      </c>
      <c r="K10004" s="9">
        <f>SIN(I10004/180*PI())*$E$10001*$M$10023+$E$10003</f>
        <v>22</v>
      </c>
      <c r="L10004" s="3" t="s">
        <v>20</v>
      </c>
      <c r="M10004" s="4">
        <f>IF($B$15="只显示X向",B5,B6)</f>
        <v>135</v>
      </c>
    </row>
    <row r="10005" spans="1:13" hidden="1">
      <c r="A10005" s="3">
        <f t="shared" si="2"/>
        <v>4</v>
      </c>
      <c r="B10005" s="3">
        <f t="shared" si="0"/>
        <v>36.963460753897365</v>
      </c>
      <c r="C10005" s="3">
        <f t="shared" si="1"/>
        <v>23.046347106161878</v>
      </c>
      <c r="D10005" s="3" t="s">
        <v>7</v>
      </c>
      <c r="E10005" s="1">
        <f>IF(M10001="顺时针",115,65)</f>
        <v>115</v>
      </c>
      <c r="F10005" s="9">
        <f t="shared" ref="F10005:F10036" si="3">MOD(F10004-$E$10006*$H$10002,360)</f>
        <v>181.05</v>
      </c>
      <c r="G10005" s="9">
        <f>COS(F10005/180*PI())*$E$10001*$M$10019+$E$10002</f>
        <v>19.750377810219632</v>
      </c>
      <c r="H10005" s="9">
        <f>SIN(F10005/180*PI())*$E$10001*$M$10019+$E$10003</f>
        <v>21.95876890435877</v>
      </c>
      <c r="I10005" s="9">
        <f t="shared" ref="I10005:I10036" si="4">MOD(I10004-$E$10006*$K$10002,360)</f>
        <v>181.05</v>
      </c>
      <c r="J10005" s="9">
        <f t="shared" ref="J10005:J10012" si="5">COS(I10005/180*PI())*$E$10001*$M$10023+$E$10002</f>
        <v>19.750377810219632</v>
      </c>
      <c r="K10005" s="9">
        <f t="shared" ref="K10005:K10012" si="6">SIN(I10005/180*PI())*$E$10001*$M$10023+$E$10003</f>
        <v>21.95876890435877</v>
      </c>
      <c r="L10005" s="2" t="s">
        <v>25</v>
      </c>
      <c r="M10005" s="2"/>
    </row>
    <row r="10006" spans="1:13" hidden="1">
      <c r="A10006" s="3">
        <f t="shared" si="2"/>
        <v>5</v>
      </c>
      <c r="B10006" s="3">
        <f t="shared" si="0"/>
        <v>36.942920471376183</v>
      </c>
      <c r="C10006" s="3">
        <f t="shared" si="1"/>
        <v>23.307336141214872</v>
      </c>
      <c r="D10006" s="3" t="s">
        <v>27</v>
      </c>
      <c r="E10006" s="1">
        <f>IF(M10001="顺时针",-1,1)</f>
        <v>-1</v>
      </c>
      <c r="F10006" s="9">
        <f t="shared" si="3"/>
        <v>182.10000000000002</v>
      </c>
      <c r="G10006" s="9">
        <f t="shared" ref="G10006:G10069" si="7">COS(F10006/180*PI())*$E$10001*$M$10019+$E$10002</f>
        <v>19.751511113998024</v>
      </c>
      <c r="H10006" s="9">
        <f t="shared" ref="H10006:H10069" si="8">SIN(F10006/180*PI())*$E$10001*$M$10019+$E$10003</f>
        <v>21.91755165541025</v>
      </c>
      <c r="I10006" s="9">
        <f t="shared" si="4"/>
        <v>182.10000000000002</v>
      </c>
      <c r="J10006" s="9">
        <f t="shared" si="5"/>
        <v>19.751511113998024</v>
      </c>
      <c r="K10006" s="9">
        <f t="shared" si="6"/>
        <v>21.91755165541025</v>
      </c>
      <c r="L10006" s="2" t="s">
        <v>23</v>
      </c>
      <c r="M10006" s="2" t="s">
        <v>24</v>
      </c>
    </row>
    <row r="10007" spans="1:13" hidden="1">
      <c r="A10007" s="3">
        <f t="shared" si="2"/>
        <v>6</v>
      </c>
      <c r="B10007" s="3">
        <f t="shared" si="0"/>
        <v>36.917828430524096</v>
      </c>
      <c r="C10007" s="3">
        <f t="shared" si="1"/>
        <v>23.567926949014801</v>
      </c>
      <c r="D10007" s="3" t="s">
        <v>28</v>
      </c>
      <c r="E10007" s="1">
        <v>1</v>
      </c>
      <c r="F10007" s="9">
        <f t="shared" si="3"/>
        <v>183.15000000000003</v>
      </c>
      <c r="G10007" s="9">
        <f t="shared" si="7"/>
        <v>19.753399530736289</v>
      </c>
      <c r="H10007" s="9">
        <f t="shared" si="8"/>
        <v>21.876362095196995</v>
      </c>
      <c r="I10007" s="9">
        <f t="shared" si="4"/>
        <v>183.15000000000003</v>
      </c>
      <c r="J10007" s="9">
        <f t="shared" si="5"/>
        <v>19.753399530736289</v>
      </c>
      <c r="K10007" s="9">
        <f t="shared" si="6"/>
        <v>21.876362095196995</v>
      </c>
      <c r="L10007">
        <f>IF($B$15="只显示Y向",A13,A9)</f>
        <v>142</v>
      </c>
      <c r="M10007" s="4">
        <f>IF($B$15="只显示Y向",B13,B9)</f>
        <v>30</v>
      </c>
    </row>
    <row r="10008" spans="1:13" hidden="1">
      <c r="A10008" s="3">
        <f t="shared" si="2"/>
        <v>7</v>
      </c>
      <c r="B10008" s="3">
        <f t="shared" si="0"/>
        <v>36.888192274619826</v>
      </c>
      <c r="C10008" s="3">
        <f t="shared" si="1"/>
        <v>23.828040151077211</v>
      </c>
      <c r="D10008" s="3" t="s">
        <v>21</v>
      </c>
      <c r="E10008" s="1">
        <v>2</v>
      </c>
      <c r="F10008" s="9">
        <f t="shared" si="3"/>
        <v>184.20000000000005</v>
      </c>
      <c r="G10008" s="9">
        <f t="shared" si="7"/>
        <v>19.756042426244971</v>
      </c>
      <c r="H10008" s="9">
        <f t="shared" si="8"/>
        <v>21.835214056462828</v>
      </c>
      <c r="I10008" s="9">
        <f t="shared" si="4"/>
        <v>184.20000000000005</v>
      </c>
      <c r="J10008" s="9">
        <f t="shared" si="5"/>
        <v>19.756042426244971</v>
      </c>
      <c r="K10008" s="9">
        <f t="shared" si="6"/>
        <v>21.835214056462828</v>
      </c>
      <c r="L10008" t="s">
        <v>26</v>
      </c>
      <c r="M10008" s="4">
        <f>IF($B$15="只显示Y向",B14,B10)</f>
        <v>135</v>
      </c>
    </row>
    <row r="10009" spans="1:13" hidden="1">
      <c r="A10009" s="3">
        <f t="shared" si="2"/>
        <v>8</v>
      </c>
      <c r="B10009" s="3">
        <f t="shared" si="0"/>
        <v>36.854021031123551</v>
      </c>
      <c r="C10009" s="3">
        <f t="shared" si="1"/>
        <v>24.087596514400982</v>
      </c>
      <c r="D10009" s="3" t="s">
        <v>22</v>
      </c>
      <c r="E10009" s="1">
        <v>2</v>
      </c>
      <c r="F10009" s="9">
        <f t="shared" si="3"/>
        <v>185.25000000000006</v>
      </c>
      <c r="G10009" s="9">
        <f t="shared" si="7"/>
        <v>19.759438912957012</v>
      </c>
      <c r="H10009" s="9">
        <f t="shared" si="8"/>
        <v>21.794121358007342</v>
      </c>
      <c r="I10009" s="9">
        <f t="shared" si="4"/>
        <v>185.25000000000006</v>
      </c>
      <c r="J10009" s="9">
        <f t="shared" si="5"/>
        <v>19.759438912957012</v>
      </c>
      <c r="K10009" s="9">
        <f t="shared" si="6"/>
        <v>21.794121358007342</v>
      </c>
      <c r="L10009" s="2" t="s">
        <v>37</v>
      </c>
      <c r="M10009" s="2"/>
    </row>
    <row r="10010" spans="1:13" hidden="1">
      <c r="A10010" s="3">
        <f t="shared" si="2"/>
        <v>9</v>
      </c>
      <c r="B10010" s="3">
        <f t="shared" si="0"/>
        <v>36.81532510892707</v>
      </c>
      <c r="C10010" s="3">
        <f t="shared" si="1"/>
        <v>24.346516975603464</v>
      </c>
      <c r="D10010" s="3">
        <f t="shared" ref="D10010:D10055" si="9">COS((A10001*$E$10006+$E$10005)/180*PI())*$E$10001*$E$10004+$E$10002</f>
        <v>13.125016503445314</v>
      </c>
      <c r="E10010" s="3">
        <f t="shared" ref="E10010:E10055" si="10">SIN((A10001*$E$10006+$E$10005)/180*PI())*$E$10001*$E$10004+$E$10003</f>
        <v>41.03246352776965</v>
      </c>
      <c r="F10010" s="9">
        <f t="shared" si="3"/>
        <v>186.30000000000007</v>
      </c>
      <c r="G10010" s="9">
        <f t="shared" si="7"/>
        <v>19.763587850225846</v>
      </c>
      <c r="H10010" s="9">
        <f t="shared" si="8"/>
        <v>21.753097800045147</v>
      </c>
      <c r="I10010" s="9">
        <f t="shared" si="4"/>
        <v>186.30000000000007</v>
      </c>
      <c r="J10010" s="9">
        <f t="shared" si="5"/>
        <v>19.763587850225846</v>
      </c>
      <c r="K10010" s="9">
        <f t="shared" si="6"/>
        <v>21.753097800045147</v>
      </c>
      <c r="L10010" s="2" t="s">
        <v>23</v>
      </c>
      <c r="M10010" s="2" t="s">
        <v>24</v>
      </c>
    </row>
    <row r="10011" spans="1:13" hidden="1">
      <c r="A10011" s="3">
        <f t="shared" si="2"/>
        <v>10</v>
      </c>
      <c r="B10011" s="3">
        <f t="shared" si="0"/>
        <v>36.772116295183125</v>
      </c>
      <c r="C10011" s="3">
        <f t="shared" si="1"/>
        <v>24.604722665003955</v>
      </c>
      <c r="D10011" s="3">
        <f t="shared" si="9"/>
        <v>13.458530495408199</v>
      </c>
      <c r="E10011" s="3">
        <f t="shared" si="10"/>
        <v>41.184454610494619</v>
      </c>
      <c r="F10011" s="9">
        <f t="shared" si="3"/>
        <v>187.35000000000008</v>
      </c>
      <c r="G10011" s="9">
        <f t="shared" si="7"/>
        <v>19.768487844708449</v>
      </c>
      <c r="H10011" s="9">
        <f t="shared" si="8"/>
        <v>21.712157159571298</v>
      </c>
      <c r="I10011" s="9">
        <f t="shared" si="4"/>
        <v>187.35000000000008</v>
      </c>
      <c r="J10011" s="9">
        <f t="shared" si="5"/>
        <v>19.768487844708449</v>
      </c>
      <c r="K10011" s="9">
        <f t="shared" si="6"/>
        <v>21.712157159571298</v>
      </c>
      <c r="L10011" s="4">
        <f>IF($B$15="只显示X向",A9,A13)</f>
        <v>142</v>
      </c>
      <c r="M10011" s="4">
        <f>IF($B$15="只显示X向",B9,B13)</f>
        <v>30</v>
      </c>
    </row>
    <row r="10012" spans="1:13" hidden="1">
      <c r="A10012" s="3">
        <f t="shared" si="2"/>
        <v>11</v>
      </c>
      <c r="B10012" s="3">
        <f t="shared" si="0"/>
        <v>36.724407751714963</v>
      </c>
      <c r="C10012" s="3">
        <f t="shared" si="1"/>
        <v>24.862134930648171</v>
      </c>
      <c r="D10012" s="3">
        <f t="shared" si="9"/>
        <v>13.794646301725255</v>
      </c>
      <c r="E10012" s="3">
        <f t="shared" si="10"/>
        <v>41.330601922501245</v>
      </c>
      <c r="F10012" s="9">
        <f t="shared" si="3"/>
        <v>188.40000000000009</v>
      </c>
      <c r="G10012" s="9">
        <f t="shared" si="7"/>
        <v>19.774137250833277</v>
      </c>
      <c r="H10012" s="9">
        <f t="shared" si="8"/>
        <v>21.671313185734572</v>
      </c>
      <c r="I10012" s="9">
        <f t="shared" si="4"/>
        <v>188.40000000000009</v>
      </c>
      <c r="J10012" s="9">
        <f t="shared" si="5"/>
        <v>19.774137250833277</v>
      </c>
      <c r="K10012" s="9">
        <f t="shared" si="6"/>
        <v>21.671313185734572</v>
      </c>
      <c r="L10012" s="4" t="s">
        <v>38</v>
      </c>
      <c r="M10012" s="4">
        <f>IF($B$15="只显示X向",B10,B14)</f>
        <v>135</v>
      </c>
    </row>
    <row r="10013" spans="1:13" hidden="1">
      <c r="A10013" s="3">
        <f t="shared" si="2"/>
        <v>12</v>
      </c>
      <c r="B10013" s="3">
        <f t="shared" si="0"/>
        <v>36.672214011007085</v>
      </c>
      <c r="C10013" s="3">
        <f t="shared" si="1"/>
        <v>25.118675362266391</v>
      </c>
      <c r="D10013" s="3">
        <f t="shared" si="9"/>
        <v>14.133261538265847</v>
      </c>
      <c r="E10013" s="3">
        <f t="shared" si="10"/>
        <v>41.47086094590253</v>
      </c>
      <c r="F10013" s="9">
        <f t="shared" si="3"/>
        <v>189.4500000000001</v>
      </c>
      <c r="G10013" s="9">
        <f t="shared" si="7"/>
        <v>19.780534171352887</v>
      </c>
      <c r="H10013" s="9">
        <f t="shared" si="8"/>
        <v>21.630579595220055</v>
      </c>
      <c r="I10013" s="9">
        <f t="shared" si="4"/>
        <v>189.4500000000001</v>
      </c>
      <c r="J10013" s="9">
        <f>COS(I10013/180*PI())*$E$10001*$M$10023+$E$10002</f>
        <v>19.780534171352887</v>
      </c>
      <c r="K10013" s="9">
        <f>SIN(I10013/180*PI())*$E$10001*$M$10023+$E$10003</f>
        <v>21.630579595220055</v>
      </c>
    </row>
    <row r="10014" spans="1:13" hidden="1">
      <c r="A10014" s="3">
        <f t="shared" si="2"/>
        <v>13</v>
      </c>
      <c r="B10014" s="3">
        <f t="shared" si="0"/>
        <v>36.615550971778532</v>
      </c>
      <c r="C10014" s="3">
        <f t="shared" si="1"/>
        <v>25.374265815157976</v>
      </c>
      <c r="D10014" s="3">
        <f t="shared" si="9"/>
        <v>14.474273059548695</v>
      </c>
      <c r="E10014" s="3">
        <f t="shared" si="10"/>
        <v>41.605188956441239</v>
      </c>
      <c r="F10014" s="9">
        <f t="shared" si="3"/>
        <v>190.50000000000011</v>
      </c>
      <c r="G10014" s="9">
        <f t="shared" si="7"/>
        <v>19.787676457981103</v>
      </c>
      <c r="H10014" s="9">
        <f t="shared" si="8"/>
        <v>21.589970067642664</v>
      </c>
      <c r="I10014" s="9">
        <f t="shared" si="4"/>
        <v>190.50000000000011</v>
      </c>
      <c r="J10014" s="9">
        <f t="shared" ref="J10014:J10077" si="11">COS(I10014/180*PI())*$E$10001*$M$10023+$E$10002</f>
        <v>19.787676457981103</v>
      </c>
      <c r="K10014" s="9">
        <f t="shared" ref="K10014:K10077" si="12">SIN(I10014/180*PI())*$E$10001*$M$10023+$E$10003</f>
        <v>21.589970067642664</v>
      </c>
      <c r="M10014" t="str">
        <f>B19 &amp; "rpm"</f>
        <v>3000rpm</v>
      </c>
    </row>
    <row r="10015" spans="1:13" hidden="1">
      <c r="A10015" s="3">
        <f t="shared" si="2"/>
        <v>14</v>
      </c>
      <c r="B10015" s="3">
        <f t="shared" si="0"/>
        <v>36.554435894139949</v>
      </c>
      <c r="C10015" s="3">
        <f t="shared" si="1"/>
        <v>25.628828433995015</v>
      </c>
      <c r="D10015" s="3">
        <f t="shared" si="9"/>
        <v>14.817576990160958</v>
      </c>
      <c r="E10015" s="3">
        <f t="shared" si="10"/>
        <v>41.733545036504076</v>
      </c>
      <c r="F10015" s="9">
        <f t="shared" si="3"/>
        <v>191.55000000000013</v>
      </c>
      <c r="G10015" s="9">
        <f t="shared" si="7"/>
        <v>19.79556171211448</v>
      </c>
      <c r="H10015" s="9">
        <f t="shared" si="8"/>
        <v>21.549498240953096</v>
      </c>
      <c r="I10015" s="9">
        <f t="shared" si="4"/>
        <v>191.55000000000013</v>
      </c>
      <c r="J10015" s="9">
        <f t="shared" si="11"/>
        <v>19.79556171211448</v>
      </c>
      <c r="K10015" s="9">
        <f t="shared" si="12"/>
        <v>21.549498240953096</v>
      </c>
      <c r="L10015" t="str">
        <f>IF($B$15="只显示Y向","","X向")</f>
        <v>X向</v>
      </c>
    </row>
    <row r="10016" spans="1:13" hidden="1">
      <c r="A10016" s="3">
        <f t="shared" si="2"/>
        <v>15</v>
      </c>
      <c r="B10016" s="3">
        <f t="shared" si="0"/>
        <v>36.488887394336025</v>
      </c>
      <c r="C10016" s="3">
        <f t="shared" si="1"/>
        <v>25.882285676537812</v>
      </c>
      <c r="D10016" s="3">
        <f t="shared" si="9"/>
        <v>15.163068756399715</v>
      </c>
      <c r="E10016" s="3">
        <f t="shared" si="10"/>
        <v>41.855890087585649</v>
      </c>
      <c r="F10016" s="9">
        <f t="shared" si="3"/>
        <v>192.60000000000014</v>
      </c>
      <c r="G10016" s="9">
        <f t="shared" si="7"/>
        <v>19.80418728563782</v>
      </c>
      <c r="H10016" s="9">
        <f t="shared" si="8"/>
        <v>21.509177706857773</v>
      </c>
      <c r="I10016" s="9">
        <f t="shared" si="4"/>
        <v>192.60000000000014</v>
      </c>
      <c r="J10016" s="9">
        <f t="shared" si="11"/>
        <v>19.80418728563782</v>
      </c>
      <c r="K10016" s="9">
        <f t="shared" si="12"/>
        <v>21.509177706857773</v>
      </c>
      <c r="L10016" s="4" t="str">
        <f>IF($B$15="只显示Y向","","Px")</f>
        <v>Px</v>
      </c>
      <c r="M10016" s="4" t="s">
        <v>61</v>
      </c>
    </row>
    <row r="10017" spans="1:13" hidden="1">
      <c r="A10017" s="3">
        <f t="shared" si="2"/>
        <v>16</v>
      </c>
      <c r="B10017" s="3">
        <f t="shared" si="0"/>
        <v>36.418925439074783</v>
      </c>
      <c r="C10017" s="3">
        <f t="shared" si="1"/>
        <v>26.134560337254989</v>
      </c>
      <c r="D10017" s="3">
        <f t="shared" si="9"/>
        <v>15.510643118126106</v>
      </c>
      <c r="E10017" s="3">
        <f t="shared" si="10"/>
        <v>41.972186842198226</v>
      </c>
      <c r="F10017" s="9">
        <f t="shared" si="3"/>
        <v>193.65000000000015</v>
      </c>
      <c r="G10017" s="9">
        <f t="shared" si="7"/>
        <v>19.813550281813498</v>
      </c>
      <c r="H10017" s="9">
        <f t="shared" si="8"/>
        <v>21.469022006254338</v>
      </c>
      <c r="I10017" s="9">
        <f t="shared" si="4"/>
        <v>193.65000000000015</v>
      </c>
      <c r="J10017" s="9">
        <f t="shared" si="11"/>
        <v>19.813550281813498</v>
      </c>
      <c r="K10017" s="9">
        <f t="shared" si="12"/>
        <v>21.469022006254338</v>
      </c>
      <c r="L10017" s="4" t="str">
        <f>IF($B$15="只显示Y向","","Ax")</f>
        <v>Ax</v>
      </c>
      <c r="M10017" s="4">
        <f>IF($B$15="只显示Y向",0.45,0.2)</f>
        <v>0.2</v>
      </c>
    </row>
    <row r="10018" spans="1:13" hidden="1">
      <c r="A10018" s="3">
        <f t="shared" si="2"/>
        <v>17</v>
      </c>
      <c r="B10018" s="3">
        <f t="shared" si="0"/>
        <v>36.344571339445537</v>
      </c>
      <c r="C10018" s="3">
        <f t="shared" si="1"/>
        <v>26.385575570841052</v>
      </c>
      <c r="D10018" s="3">
        <f t="shared" si="9"/>
        <v>15.86019420082253</v>
      </c>
      <c r="E10018" s="3">
        <f t="shared" si="10"/>
        <v>42.082399875223743</v>
      </c>
      <c r="F10018" s="9">
        <f t="shared" si="3"/>
        <v>194.70000000000016</v>
      </c>
      <c r="G10018" s="9">
        <f t="shared" si="7"/>
        <v>19.823647556254279</v>
      </c>
      <c r="H10018" s="9">
        <f t="shared" si="8"/>
        <v>21.429044624684181</v>
      </c>
      <c r="I10018" s="9">
        <f t="shared" si="4"/>
        <v>194.70000000000016</v>
      </c>
      <c r="J10018" s="9">
        <f t="shared" si="11"/>
        <v>19.823647556254279</v>
      </c>
      <c r="K10018" s="9">
        <f t="shared" si="12"/>
        <v>21.429044624684181</v>
      </c>
      <c r="L10018" s="4" t="str">
        <f>IF($B$15="只显示Y向","",G10003)</f>
        <v>210°</v>
      </c>
      <c r="M10018" s="4" t="s">
        <v>62</v>
      </c>
    </row>
    <row r="10019" spans="1:13" hidden="1">
      <c r="A10019" s="3">
        <f t="shared" si="2"/>
        <v>18</v>
      </c>
      <c r="B10019" s="3">
        <f t="shared" si="0"/>
        <v>36.265847744427305</v>
      </c>
      <c r="C10019" s="3">
        <f t="shared" si="1"/>
        <v>26.635254915624209</v>
      </c>
      <c r="D10019" s="3">
        <f t="shared" si="9"/>
        <v>16.211615527843019</v>
      </c>
      <c r="E10019" s="3">
        <f t="shared" si="10"/>
        <v>42.186495614704697</v>
      </c>
      <c r="F10019" s="9">
        <f t="shared" si="3"/>
        <v>195.75000000000017</v>
      </c>
      <c r="G10019" s="9">
        <f t="shared" si="7"/>
        <v>19.834475717979295</v>
      </c>
      <c r="H10019" s="9">
        <f t="shared" si="8"/>
        <v>21.389258987803576</v>
      </c>
      <c r="I10019" s="9">
        <f t="shared" si="4"/>
        <v>195.75000000000017</v>
      </c>
      <c r="J10019" s="9">
        <f t="shared" si="11"/>
        <v>19.834475717979295</v>
      </c>
      <c r="K10019" s="9">
        <f t="shared" si="12"/>
        <v>21.389258987803576</v>
      </c>
      <c r="L10019" s="4" t="str">
        <f>IF($B$15="只显示Y向","",G10208)</f>
        <v>135°</v>
      </c>
      <c r="M10019" s="4">
        <f>IF($B$15="只显示Y向",0.4,0.15)</f>
        <v>0.15</v>
      </c>
    </row>
    <row r="10020" spans="1:13" hidden="1">
      <c r="A10020" s="3">
        <f t="shared" si="2"/>
        <v>19</v>
      </c>
      <c r="B10020" s="3">
        <f t="shared" si="0"/>
        <v>36.182778633989756</v>
      </c>
      <c r="C10020" s="3">
        <f t="shared" si="1"/>
        <v>26.883522316857352</v>
      </c>
      <c r="D10020" s="3">
        <f t="shared" si="9"/>
        <v>16.564800052847062</v>
      </c>
      <c r="E10020" s="3">
        <f t="shared" si="10"/>
        <v>42.284442352070435</v>
      </c>
      <c r="F10020" s="9">
        <f t="shared" si="3"/>
        <v>196.80000000000018</v>
      </c>
      <c r="G10020" s="9">
        <f t="shared" si="7"/>
        <v>19.846031130552852</v>
      </c>
      <c r="H10020" s="9">
        <f t="shared" si="8"/>
        <v>21.349678456874933</v>
      </c>
      <c r="I10020" s="9">
        <f t="shared" si="4"/>
        <v>196.80000000000018</v>
      </c>
      <c r="J10020" s="9">
        <f t="shared" si="11"/>
        <v>19.846031130552852</v>
      </c>
      <c r="K10020" s="9">
        <f t="shared" si="12"/>
        <v>21.349678456874933</v>
      </c>
      <c r="L10020" s="4" t="str">
        <f>IF($B$15="只显示X向","","Y向")</f>
        <v/>
      </c>
      <c r="M10020" s="4" t="s">
        <v>63</v>
      </c>
    </row>
    <row r="10021" spans="1:13" hidden="1">
      <c r="A10021" s="3">
        <f t="shared" si="2"/>
        <v>20</v>
      </c>
      <c r="B10021" s="3">
        <f t="shared" si="0"/>
        <v>36.095389311788622</v>
      </c>
      <c r="C10021" s="3">
        <f t="shared" si="1"/>
        <v>27.130302149885033</v>
      </c>
      <c r="D10021" s="3">
        <f t="shared" si="9"/>
        <v>16.91964019240698</v>
      </c>
      <c r="E10021" s="3">
        <f t="shared" si="10"/>
        <v>42.376210251795925</v>
      </c>
      <c r="F10021" s="9">
        <f t="shared" si="3"/>
        <v>197.85000000000019</v>
      </c>
      <c r="G10021" s="9">
        <f t="shared" si="7"/>
        <v>19.858309913305646</v>
      </c>
      <c r="H10021" s="9">
        <f t="shared" si="8"/>
        <v>21.310316324279658</v>
      </c>
      <c r="I10021" s="9">
        <f t="shared" si="4"/>
        <v>197.85000000000019</v>
      </c>
      <c r="J10021" s="9">
        <f t="shared" si="11"/>
        <v>19.858309913305646</v>
      </c>
      <c r="K10021" s="9">
        <f t="shared" si="12"/>
        <v>21.310316324279658</v>
      </c>
      <c r="L10021" s="4" t="str">
        <f>IF($B$15="只显示X向","","Py")</f>
        <v/>
      </c>
      <c r="M10021" s="4">
        <f>IF($B$15="只显示X向",0.2,0.45)</f>
        <v>0.2</v>
      </c>
    </row>
    <row r="10022" spans="1:13" hidden="1">
      <c r="A10022" s="3">
        <f t="shared" si="2"/>
        <v>21</v>
      </c>
      <c r="B10022" s="3">
        <f t="shared" si="0"/>
        <v>36.003706397458025</v>
      </c>
      <c r="C10022" s="3">
        <f t="shared" si="1"/>
        <v>27.375519243179504</v>
      </c>
      <c r="D10022" s="3">
        <f t="shared" si="9"/>
        <v>17.276027858778839</v>
      </c>
      <c r="E10022" s="3">
        <f t="shared" si="10"/>
        <v>42.461771360489934</v>
      </c>
      <c r="F10022" s="9">
        <f t="shared" si="3"/>
        <v>198.9000000000002</v>
      </c>
      <c r="G10022" s="9">
        <f t="shared" si="7"/>
        <v>19.871307942638026</v>
      </c>
      <c r="H10022" s="9">
        <f t="shared" si="8"/>
        <v>21.271185809054156</v>
      </c>
      <c r="I10022" s="9">
        <f t="shared" si="4"/>
        <v>198.9000000000002</v>
      </c>
      <c r="J10022" s="9">
        <f t="shared" si="11"/>
        <v>19.871307942638026</v>
      </c>
      <c r="K10022" s="9">
        <f t="shared" si="12"/>
        <v>21.271185809054156</v>
      </c>
      <c r="L10022" s="4" t="str">
        <f>IF($B$15="只显示X向","","Ay")</f>
        <v/>
      </c>
      <c r="M10022" s="4" t="s">
        <v>64</v>
      </c>
    </row>
    <row r="10023" spans="1:13" hidden="1">
      <c r="A10023" s="3">
        <f t="shared" ref="A10023:A10086" si="13">A10022+1</f>
        <v>22</v>
      </c>
      <c r="B10023" s="3">
        <f t="shared" si="0"/>
        <v>35.907757818501807</v>
      </c>
      <c r="C10023" s="3">
        <f t="shared" si="1"/>
        <v>27.619098901238679</v>
      </c>
      <c r="D10023" s="3">
        <f t="shared" si="9"/>
        <v>17.633854492827059</v>
      </c>
      <c r="E10023" s="3">
        <f t="shared" si="10"/>
        <v>42.541099615409919</v>
      </c>
      <c r="F10023" s="9">
        <f t="shared" si="3"/>
        <v>199.95000000000022</v>
      </c>
      <c r="G10023" s="9">
        <f t="shared" si="7"/>
        <v>19.885020853404821</v>
      </c>
      <c r="H10023" s="9">
        <f t="shared" si="8"/>
        <v>21.23230005245048</v>
      </c>
      <c r="I10023" s="9">
        <f t="shared" si="4"/>
        <v>199.95000000000022</v>
      </c>
      <c r="J10023" s="9">
        <f t="shared" si="11"/>
        <v>19.885020853404821</v>
      </c>
      <c r="K10023" s="9">
        <f t="shared" si="12"/>
        <v>21.23230005245048</v>
      </c>
      <c r="L10023" s="4" t="str">
        <f>IF($B$15="只显示X向","",J10003)</f>
        <v/>
      </c>
      <c r="M10023" s="4">
        <f>IF($B$15="只显示X向",0.15,0.4)</f>
        <v>0.15</v>
      </c>
    </row>
    <row r="10024" spans="1:13" hidden="1">
      <c r="A10024" s="3">
        <f t="shared" si="13"/>
        <v>23</v>
      </c>
      <c r="B10024" s="3">
        <f t="shared" si="0"/>
        <v>35.807572801786606</v>
      </c>
      <c r="C10024" s="3">
        <f t="shared" si="1"/>
        <v>27.860966927339106</v>
      </c>
      <c r="D10024" s="3">
        <f t="shared" si="9"/>
        <v>17.993011097092559</v>
      </c>
      <c r="E10024" s="3">
        <f t="shared" si="10"/>
        <v>42.614170852400946</v>
      </c>
      <c r="F10024" s="9">
        <f t="shared" si="3"/>
        <v>201.00000000000023</v>
      </c>
      <c r="G10024" s="9">
        <f t="shared" si="7"/>
        <v>19.899444040381301</v>
      </c>
      <c r="H10024" s="9">
        <f t="shared" si="8"/>
        <v>21.193672113523064</v>
      </c>
      <c r="I10024" s="9">
        <f t="shared" si="4"/>
        <v>201.00000000000023</v>
      </c>
      <c r="J10024" s="9">
        <f t="shared" si="11"/>
        <v>19.899444040381301</v>
      </c>
      <c r="K10024" s="9">
        <f t="shared" si="12"/>
        <v>21.193672113523064</v>
      </c>
      <c r="L10024" s="4" t="str">
        <f>IF($B$15="只显示X向","",J10208)</f>
        <v/>
      </c>
    </row>
    <row r="10025" spans="1:13" hidden="1">
      <c r="A10025" s="3">
        <f t="shared" si="13"/>
        <v>24</v>
      </c>
      <c r="B10025" s="3">
        <f t="shared" si="0"/>
        <v>35.703181864639014</v>
      </c>
      <c r="C10025" s="3">
        <f t="shared" si="1"/>
        <v>28.101049646137003</v>
      </c>
      <c r="D10025" s="3">
        <f t="shared" si="9"/>
        <v>18.353388268994465</v>
      </c>
      <c r="E10025" s="3">
        <f t="shared" si="10"/>
        <v>42.680962813256372</v>
      </c>
      <c r="F10025" s="9">
        <f t="shared" si="3"/>
        <v>202.05000000000024</v>
      </c>
      <c r="G10025" s="9">
        <f t="shared" si="7"/>
        <v>19.914572659809732</v>
      </c>
      <c r="H10025" s="9">
        <f t="shared" si="8"/>
        <v>21.155314964743106</v>
      </c>
      <c r="I10025" s="9">
        <f t="shared" si="4"/>
        <v>202.05000000000024</v>
      </c>
      <c r="J10025" s="9">
        <f t="shared" si="11"/>
        <v>19.914572659809732</v>
      </c>
      <c r="K10025" s="9">
        <f t="shared" si="12"/>
        <v>21.155314964743106</v>
      </c>
    </row>
    <row r="10026" spans="1:13" hidden="1">
      <c r="A10026" s="3">
        <f t="shared" si="13"/>
        <v>25</v>
      </c>
      <c r="B10026" s="3">
        <f t="shared" si="0"/>
        <v>35.594616805549748</v>
      </c>
      <c r="C10026" s="3">
        <f t="shared" si="1"/>
        <v>28.339273926110494</v>
      </c>
      <c r="D10026" s="3">
        <f t="shared" si="9"/>
        <v>18.714876234155149</v>
      </c>
      <c r="E10026" s="3">
        <f t="shared" si="10"/>
        <v>42.741455152497892</v>
      </c>
      <c r="F10026" s="9">
        <f t="shared" si="3"/>
        <v>203.10000000000025</v>
      </c>
      <c r="G10026" s="9">
        <f t="shared" si="7"/>
        <v>19.930401631026093</v>
      </c>
      <c r="H10026" s="9">
        <f t="shared" si="8"/>
        <v>21.117241487641977</v>
      </c>
      <c r="I10026" s="9">
        <f t="shared" si="4"/>
        <v>203.10000000000025</v>
      </c>
      <c r="J10026" s="9">
        <f t="shared" si="11"/>
        <v>19.930401631026093</v>
      </c>
      <c r="K10026" s="9">
        <f t="shared" si="12"/>
        <v>21.117241487641977</v>
      </c>
    </row>
    <row r="10027" spans="1:13" hidden="1">
      <c r="A10027" s="3">
        <f t="shared" si="13"/>
        <v>26</v>
      </c>
      <c r="B10027" s="3">
        <f t="shared" si="0"/>
        <v>35.481910694487503</v>
      </c>
      <c r="C10027" s="3">
        <f t="shared" si="1"/>
        <v>28.575567201836162</v>
      </c>
      <c r="D10027" s="3">
        <f t="shared" si="9"/>
        <v>19.077364879838633</v>
      </c>
      <c r="E10027" s="3">
        <f t="shared" si="10"/>
        <v>42.795629443572977</v>
      </c>
      <c r="F10027" s="9">
        <f t="shared" si="3"/>
        <v>204.15000000000026</v>
      </c>
      <c r="G10027" s="9">
        <f t="shared" si="7"/>
        <v>19.946925638166306</v>
      </c>
      <c r="H10027" s="9">
        <f t="shared" si="8"/>
        <v>21.079464468485238</v>
      </c>
      <c r="I10027" s="9">
        <f t="shared" si="4"/>
        <v>204.15000000000026</v>
      </c>
      <c r="J10027" s="9">
        <f t="shared" si="11"/>
        <v>19.946925638166306</v>
      </c>
      <c r="K10027" s="9">
        <f t="shared" si="12"/>
        <v>21.079464468485238</v>
      </c>
    </row>
    <row r="10028" spans="1:13" hidden="1">
      <c r="A10028" s="3">
        <f t="shared" si="13"/>
        <v>27</v>
      </c>
      <c r="B10028" s="3">
        <f t="shared" si="0"/>
        <v>35.365097862825522</v>
      </c>
      <c r="C10028" s="3">
        <f t="shared" si="1"/>
        <v>28.809857496093201</v>
      </c>
      <c r="D10028" s="3">
        <f t="shared" si="9"/>
        <v>19.440743788491904</v>
      </c>
      <c r="E10028" s="3">
        <f t="shared" si="10"/>
        <v>42.843469184467764</v>
      </c>
      <c r="F10028" s="9">
        <f t="shared" si="3"/>
        <v>205.20000000000027</v>
      </c>
      <c r="G10028" s="9">
        <f t="shared" si="7"/>
        <v>19.964139131951463</v>
      </c>
      <c r="H10028" s="9">
        <f t="shared" si="8"/>
        <v>21.041996593978578</v>
      </c>
      <c r="I10028" s="9">
        <f t="shared" si="4"/>
        <v>205.20000000000027</v>
      </c>
      <c r="J10028" s="9">
        <f t="shared" si="11"/>
        <v>19.964139131951463</v>
      </c>
      <c r="K10028" s="9">
        <f t="shared" si="12"/>
        <v>21.041996593978578</v>
      </c>
    </row>
    <row r="10029" spans="1:13" hidden="1">
      <c r="A10029" s="3">
        <f t="shared" si="13"/>
        <v>28</v>
      </c>
      <c r="B10029" s="3">
        <f t="shared" si="0"/>
        <v>35.244213892883906</v>
      </c>
      <c r="C10029" s="3">
        <f t="shared" si="1"/>
        <v>29.042073441788361</v>
      </c>
      <c r="D10029" s="3">
        <f t="shared" si="9"/>
        <v>19.80490227137928</v>
      </c>
      <c r="E10029" s="3">
        <f t="shared" si="10"/>
        <v>42.884959802733746</v>
      </c>
      <c r="F10029" s="9">
        <f t="shared" si="3"/>
        <v>206.25000000000028</v>
      </c>
      <c r="G10029" s="9">
        <f t="shared" si="7"/>
        <v>19.982036331551456</v>
      </c>
      <c r="H10029" s="9">
        <f t="shared" si="8"/>
        <v>21.004850447007236</v>
      </c>
      <c r="I10029" s="9">
        <f t="shared" si="4"/>
        <v>206.25000000000028</v>
      </c>
      <c r="J10029" s="9">
        <f t="shared" si="11"/>
        <v>19.982036331551456</v>
      </c>
      <c r="K10029" s="9">
        <f t="shared" si="12"/>
        <v>21.004850447007236</v>
      </c>
    </row>
    <row r="10030" spans="1:13" hidden="1">
      <c r="A10030" s="3">
        <f t="shared" si="13"/>
        <v>29</v>
      </c>
      <c r="B10030" s="3">
        <f t="shared" si="0"/>
        <v>35.119295607090933</v>
      </c>
      <c r="C10030" s="3">
        <f t="shared" si="1"/>
        <v>29.272144303695057</v>
      </c>
      <c r="D10030" s="3">
        <f t="shared" si="9"/>
        <v>20.169729402299176</v>
      </c>
      <c r="E10030" s="3">
        <f t="shared" si="10"/>
        <v>42.920088659926655</v>
      </c>
      <c r="F10030" s="9">
        <f t="shared" si="3"/>
        <v>207.3000000000003</v>
      </c>
      <c r="G10030" s="9">
        <f t="shared" si="7"/>
        <v>20.00061122652637</v>
      </c>
      <c r="H10030" s="9">
        <f t="shared" si="8"/>
        <v>20.96803850241028</v>
      </c>
      <c r="I10030" s="9">
        <f t="shared" si="4"/>
        <v>207.3000000000003</v>
      </c>
      <c r="J10030" s="9">
        <f t="shared" si="11"/>
        <v>20.00061122652637</v>
      </c>
      <c r="K10030" s="9">
        <f t="shared" si="12"/>
        <v>20.96803850241028</v>
      </c>
    </row>
    <row r="10031" spans="1:13" hidden="1">
      <c r="A10031" s="3">
        <f t="shared" si="13"/>
        <v>30</v>
      </c>
      <c r="B10031" s="3">
        <f t="shared" si="0"/>
        <v>34.99038105676658</v>
      </c>
      <c r="C10031" s="3">
        <f t="shared" si="1"/>
        <v>29.5</v>
      </c>
      <c r="D10031" s="3">
        <f t="shared" si="9"/>
        <v>20.53511405137337</v>
      </c>
      <c r="E10031" s="3">
        <f t="shared" si="10"/>
        <v>42.948845055456303</v>
      </c>
      <c r="F10031" s="9">
        <f t="shared" si="3"/>
        <v>208.35000000000031</v>
      </c>
      <c r="G10031" s="9">
        <f t="shared" si="7"/>
        <v>20.01985757884496</v>
      </c>
      <c r="H10031" s="9">
        <f t="shared" si="8"/>
        <v>20.93157312279115</v>
      </c>
      <c r="I10031" s="9">
        <f t="shared" si="4"/>
        <v>208.35000000000031</v>
      </c>
      <c r="J10031" s="9">
        <f t="shared" si="11"/>
        <v>20.01985757884496</v>
      </c>
      <c r="K10031" s="9">
        <f t="shared" si="12"/>
        <v>20.93157312279115</v>
      </c>
    </row>
    <row r="10032" spans="1:13" hidden="1">
      <c r="A10032" s="3">
        <f t="shared" si="13"/>
        <v>31</v>
      </c>
      <c r="B10032" s="3">
        <f t="shared" si="0"/>
        <v>34.857509510531685</v>
      </c>
      <c r="C10032" s="3">
        <f t="shared" si="1"/>
        <v>29.725571123650813</v>
      </c>
      <c r="D10032" s="3">
        <f t="shared" si="9"/>
        <v>20.90094491889818</v>
      </c>
      <c r="E10032" s="3">
        <f t="shared" si="10"/>
        <v>42.971220229846054</v>
      </c>
      <c r="F10032" s="9">
        <f t="shared" si="3"/>
        <v>209.40000000000032</v>
      </c>
      <c r="G10032" s="9">
        <f t="shared" si="7"/>
        <v>20.03976892497958</v>
      </c>
      <c r="H10032" s="9">
        <f t="shared" si="8"/>
        <v>20.895466554365925</v>
      </c>
      <c r="I10032" s="9">
        <f t="shared" si="4"/>
        <v>209.40000000000032</v>
      </c>
      <c r="J10032" s="9">
        <f t="shared" si="11"/>
        <v>20.03976892497958</v>
      </c>
      <c r="K10032" s="9">
        <f t="shared" si="12"/>
        <v>20.895466554365925</v>
      </c>
    </row>
    <row r="10033" spans="1:11" hidden="1">
      <c r="A10033" s="3">
        <f t="shared" si="13"/>
        <v>32</v>
      </c>
      <c r="B10033" s="3">
        <f t="shared" si="0"/>
        <v>34.720721442346388</v>
      </c>
      <c r="C10033" s="3">
        <f t="shared" si="1"/>
        <v>29.948788963498075</v>
      </c>
      <c r="D10033" s="3">
        <f t="shared" si="9"/>
        <v>21.267110569247485</v>
      </c>
      <c r="E10033" s="3">
        <f t="shared" si="10"/>
        <v>42.987207367401012</v>
      </c>
      <c r="F10033" s="9">
        <f t="shared" si="3"/>
        <v>210.45000000000033</v>
      </c>
      <c r="G10033" s="9">
        <f t="shared" si="7"/>
        <v>20.060338578076848</v>
      </c>
      <c r="H10033" s="9">
        <f t="shared" si="8"/>
        <v>20.859730922850634</v>
      </c>
      <c r="I10033" s="9">
        <f t="shared" si="4"/>
        <v>210.45000000000033</v>
      </c>
      <c r="J10033" s="9">
        <f t="shared" si="11"/>
        <v>20.060338578076848</v>
      </c>
      <c r="K10033" s="9">
        <f t="shared" si="12"/>
        <v>20.859730922850634</v>
      </c>
    </row>
    <row r="10034" spans="1:11" hidden="1">
      <c r="A10034" s="3">
        <f t="shared" si="13"/>
        <v>33</v>
      </c>
      <c r="B10034" s="3">
        <f t="shared" si="0"/>
        <v>34.580058519181364</v>
      </c>
      <c r="C10034" s="3">
        <f t="shared" si="1"/>
        <v>30.169585525225404</v>
      </c>
      <c r="D10034" s="3">
        <f t="shared" si="9"/>
        <v>21.633499464817046</v>
      </c>
      <c r="E10034" s="3">
        <f t="shared" si="10"/>
        <v>42.996801598284215</v>
      </c>
      <c r="F10034" s="9">
        <f t="shared" si="3"/>
        <v>211.50000000000034</v>
      </c>
      <c r="G10034" s="9">
        <f t="shared" si="7"/>
        <v>20.081559630203298</v>
      </c>
      <c r="H10034" s="9">
        <f t="shared" si="8"/>
        <v>20.824378229389104</v>
      </c>
      <c r="I10034" s="9">
        <f t="shared" si="4"/>
        <v>211.50000000000034</v>
      </c>
      <c r="J10034" s="9">
        <f t="shared" si="11"/>
        <v>20.081559630203298</v>
      </c>
      <c r="K10034" s="9">
        <f t="shared" si="12"/>
        <v>20.824378229389104</v>
      </c>
    </row>
    <row r="10035" spans="1:11" hidden="1">
      <c r="A10035" s="3">
        <f t="shared" si="13"/>
        <v>34</v>
      </c>
      <c r="B10035" s="3">
        <f t="shared" si="0"/>
        <v>34.435563588325628</v>
      </c>
      <c r="C10035" s="3">
        <f t="shared" si="1"/>
        <v>30.3878935520612</v>
      </c>
      <c r="D10035" s="3">
        <f t="shared" si="9"/>
        <v>22</v>
      </c>
      <c r="E10035" s="3">
        <f t="shared" si="10"/>
        <v>43</v>
      </c>
      <c r="F10035" s="9">
        <f t="shared" si="3"/>
        <v>212.55000000000035</v>
      </c>
      <c r="G10035" s="9">
        <f t="shared" si="7"/>
        <v>20.103424954665272</v>
      </c>
      <c r="H10035" s="9">
        <f t="shared" si="8"/>
        <v>20.789420346522558</v>
      </c>
      <c r="I10035" s="9">
        <f t="shared" si="4"/>
        <v>212.55000000000035</v>
      </c>
      <c r="J10035" s="9">
        <f t="shared" si="11"/>
        <v>20.103424954665272</v>
      </c>
      <c r="K10035" s="9">
        <f t="shared" si="12"/>
        <v>20.789420346522558</v>
      </c>
    </row>
    <row r="10036" spans="1:11" hidden="1">
      <c r="A10036" s="3">
        <f t="shared" si="13"/>
        <v>35</v>
      </c>
      <c r="B10036" s="3">
        <f t="shared" si="0"/>
        <v>34.28728066433488</v>
      </c>
      <c r="C10036" s="3">
        <f t="shared" si="1"/>
        <v>30.60364654526569</v>
      </c>
      <c r="D10036" s="3">
        <f t="shared" si="9"/>
        <v>22.366500535182954</v>
      </c>
      <c r="E10036" s="3">
        <f t="shared" si="10"/>
        <v>42.996801598284215</v>
      </c>
      <c r="F10036" s="9">
        <f t="shared" si="3"/>
        <v>213.60000000000036</v>
      </c>
      <c r="G10036" s="9">
        <f t="shared" si="7"/>
        <v>20.125927208402285</v>
      </c>
      <c r="H10036" s="9">
        <f t="shared" si="8"/>
        <v>20.754869014202463</v>
      </c>
      <c r="I10036" s="9">
        <f t="shared" si="4"/>
        <v>213.60000000000036</v>
      </c>
      <c r="J10036" s="9">
        <f t="shared" si="11"/>
        <v>20.125927208402285</v>
      </c>
      <c r="K10036" s="9">
        <f t="shared" si="12"/>
        <v>20.754869014202463</v>
      </c>
    </row>
    <row r="10037" spans="1:11" hidden="1">
      <c r="A10037" s="3">
        <f t="shared" si="13"/>
        <v>36</v>
      </c>
      <c r="B10037" s="3">
        <f t="shared" si="0"/>
        <v>34.135254915624216</v>
      </c>
      <c r="C10037" s="3">
        <f t="shared" si="1"/>
        <v>30.816778784387097</v>
      </c>
      <c r="D10037" s="3">
        <f t="shared" si="9"/>
        <v>22.732889430752522</v>
      </c>
      <c r="E10037" s="3">
        <f t="shared" si="10"/>
        <v>42.987207367401012</v>
      </c>
      <c r="F10037" s="9">
        <f t="shared" ref="F10037:F10068" si="14">MOD(F10036-$E$10006*$H$10002,360)</f>
        <v>214.65000000000038</v>
      </c>
      <c r="G10037" s="9">
        <f t="shared" si="7"/>
        <v>20.149058834453076</v>
      </c>
      <c r="H10037" s="9">
        <f t="shared" si="8"/>
        <v>20.720735835847893</v>
      </c>
      <c r="I10037" s="9">
        <f t="shared" ref="I10037:I10068" si="15">MOD(I10036-$E$10006*$K$10002,360)</f>
        <v>214.65000000000038</v>
      </c>
      <c r="J10037" s="9">
        <f t="shared" si="11"/>
        <v>20.149058834453076</v>
      </c>
      <c r="K10037" s="9">
        <f t="shared" si="12"/>
        <v>20.720735835847893</v>
      </c>
    </row>
    <row r="10038" spans="1:11" hidden="1">
      <c r="A10038" s="3">
        <f t="shared" si="13"/>
        <v>37</v>
      </c>
      <c r="B10038" s="3">
        <f t="shared" si="0"/>
        <v>33.979532650709395</v>
      </c>
      <c r="C10038" s="3">
        <f t="shared" si="1"/>
        <v>31.027225347280726</v>
      </c>
      <c r="D10038" s="3">
        <f t="shared" si="9"/>
        <v>23.099055081101824</v>
      </c>
      <c r="E10038" s="3">
        <f t="shared" si="10"/>
        <v>42.971220229846054</v>
      </c>
      <c r="F10038" s="9">
        <f t="shared" si="14"/>
        <v>215.70000000000039</v>
      </c>
      <c r="G10038" s="9">
        <f t="shared" si="7"/>
        <v>20.172812064493446</v>
      </c>
      <c r="H10038" s="9">
        <f t="shared" si="8"/>
        <v>20.687032274448725</v>
      </c>
      <c r="I10038" s="9">
        <f t="shared" si="15"/>
        <v>215.70000000000039</v>
      </c>
      <c r="J10038" s="9">
        <f t="shared" si="11"/>
        <v>20.172812064493446</v>
      </c>
      <c r="K10038" s="9">
        <f t="shared" si="12"/>
        <v>20.687032274448725</v>
      </c>
    </row>
    <row r="10039" spans="1:11" hidden="1">
      <c r="A10039" s="3">
        <f t="shared" si="13"/>
        <v>38</v>
      </c>
      <c r="B10039" s="3">
        <f t="shared" si="0"/>
        <v>33.820161304100829</v>
      </c>
      <c r="C10039" s="3">
        <f t="shared" si="1"/>
        <v>31.234922129884872</v>
      </c>
      <c r="D10039" s="3">
        <f t="shared" si="9"/>
        <v>23.46488594862663</v>
      </c>
      <c r="E10039" s="3">
        <f t="shared" si="10"/>
        <v>42.948845055456303</v>
      </c>
      <c r="F10039" s="9">
        <f t="shared" si="14"/>
        <v>216.7500000000004</v>
      </c>
      <c r="G10039" s="9">
        <f t="shared" si="7"/>
        <v>20.197178921445122</v>
      </c>
      <c r="H10039" s="9">
        <f t="shared" si="8"/>
        <v>20.653769648716004</v>
      </c>
      <c r="I10039" s="9">
        <f t="shared" si="15"/>
        <v>216.7500000000004</v>
      </c>
      <c r="J10039" s="9">
        <f t="shared" si="11"/>
        <v>20.197178921445122</v>
      </c>
      <c r="K10039" s="9">
        <f t="shared" si="12"/>
        <v>20.653769648716004</v>
      </c>
    </row>
    <row r="10040" spans="1:11" hidden="1">
      <c r="A10040" s="3">
        <f t="shared" si="13"/>
        <v>39</v>
      </c>
      <c r="B10040" s="3">
        <f t="shared" si="0"/>
        <v>33.657189421854568</v>
      </c>
      <c r="C10040" s="3">
        <f t="shared" si="1"/>
        <v>31.439805865747562</v>
      </c>
      <c r="D10040" s="3">
        <f t="shared" si="9"/>
        <v>23.830270597700824</v>
      </c>
      <c r="E10040" s="3">
        <f t="shared" si="10"/>
        <v>42.920088659926655</v>
      </c>
      <c r="F10040" s="9">
        <f t="shared" si="14"/>
        <v>217.80000000000041</v>
      </c>
      <c r="G10040" s="9">
        <f t="shared" si="7"/>
        <v>20.222151222154707</v>
      </c>
      <c r="H10040" s="9">
        <f t="shared" si="8"/>
        <v>20.620959129280791</v>
      </c>
      <c r="I10040" s="9">
        <f t="shared" si="15"/>
        <v>217.80000000000041</v>
      </c>
      <c r="J10040" s="9">
        <f t="shared" si="11"/>
        <v>20.222151222154707</v>
      </c>
      <c r="K10040" s="9">
        <f t="shared" si="12"/>
        <v>20.620959129280791</v>
      </c>
    </row>
    <row r="10041" spans="1:11" hidden="1">
      <c r="A10041" s="3">
        <f t="shared" si="13"/>
        <v>40</v>
      </c>
      <c r="B10041" s="3">
        <f t="shared" si="0"/>
        <v>33.490666646784668</v>
      </c>
      <c r="C10041" s="3">
        <f t="shared" si="1"/>
        <v>31.641814145298088</v>
      </c>
      <c r="D10041" s="3">
        <f t="shared" si="9"/>
        <v>24.195097728620723</v>
      </c>
      <c r="E10041" s="3">
        <f t="shared" si="10"/>
        <v>42.884959802733739</v>
      </c>
      <c r="F10041" s="9">
        <f t="shared" si="14"/>
        <v>218.85000000000042</v>
      </c>
      <c r="G10041" s="9">
        <f t="shared" si="7"/>
        <v>20.247720580141827</v>
      </c>
      <c r="H10041" s="9">
        <f t="shared" si="8"/>
        <v>20.588611734942685</v>
      </c>
      <c r="I10041" s="9">
        <f t="shared" si="15"/>
        <v>218.85000000000042</v>
      </c>
      <c r="J10041" s="9">
        <f t="shared" si="11"/>
        <v>20.247720580141827</v>
      </c>
      <c r="K10041" s="9">
        <f t="shared" si="12"/>
        <v>20.588611734942685</v>
      </c>
    </row>
    <row r="10042" spans="1:11" hidden="1">
      <c r="A10042" s="3">
        <f t="shared" si="13"/>
        <v>41</v>
      </c>
      <c r="B10042" s="3">
        <f t="shared" si="0"/>
        <v>33.320643703341581</v>
      </c>
      <c r="C10042" s="3">
        <f t="shared" si="1"/>
        <v>31.840885434857611</v>
      </c>
      <c r="D10042" s="3">
        <f t="shared" si="9"/>
        <v>24.559256211508096</v>
      </c>
      <c r="E10042" s="3">
        <f t="shared" si="10"/>
        <v>42.843469184467764</v>
      </c>
      <c r="F10042" s="9">
        <f t="shared" si="14"/>
        <v>219.90000000000043</v>
      </c>
      <c r="G10042" s="9">
        <f t="shared" si="7"/>
        <v>20.273878408415587</v>
      </c>
      <c r="H10042" s="9">
        <f t="shared" si="8"/>
        <v>20.556738328969381</v>
      </c>
      <c r="I10042" s="9">
        <f t="shared" si="15"/>
        <v>219.90000000000043</v>
      </c>
      <c r="J10042" s="9">
        <f t="shared" si="11"/>
        <v>20.273878408415587</v>
      </c>
      <c r="K10042" s="9">
        <f t="shared" si="12"/>
        <v>20.556738328969381</v>
      </c>
    </row>
    <row r="10043" spans="1:11" hidden="1">
      <c r="A10043" s="3">
        <f t="shared" si="13"/>
        <v>42</v>
      </c>
      <c r="B10043" s="3">
        <f t="shared" si="0"/>
        <v>33.147172382160917</v>
      </c>
      <c r="C10043" s="3">
        <f t="shared" si="1"/>
        <v>32.036959095382869</v>
      </c>
      <c r="D10043" s="3">
        <f t="shared" si="9"/>
        <v>24.922635120161374</v>
      </c>
      <c r="E10043" s="3">
        <f t="shared" si="10"/>
        <v>42.795629443572977</v>
      </c>
      <c r="F10043" s="9">
        <f t="shared" si="14"/>
        <v>220.95000000000044</v>
      </c>
      <c r="G10043" s="9">
        <f t="shared" si="7"/>
        <v>20.300615922358347</v>
      </c>
      <c r="H10043" s="9">
        <f t="shared" si="8"/>
        <v>20.525349615448452</v>
      </c>
      <c r="I10043" s="9">
        <f t="shared" si="15"/>
        <v>220.95000000000044</v>
      </c>
      <c r="J10043" s="9">
        <f t="shared" si="11"/>
        <v>20.300615922358347</v>
      </c>
      <c r="K10043" s="9">
        <f t="shared" si="12"/>
        <v>20.525349615448452</v>
      </c>
    </row>
    <row r="10044" spans="1:11" hidden="1">
      <c r="A10044" s="3">
        <f t="shared" si="13"/>
        <v>43</v>
      </c>
      <c r="B10044" s="3">
        <f t="shared" si="0"/>
        <v>32.970305524287554</v>
      </c>
      <c r="C10044" s="3">
        <f t="shared" si="1"/>
        <v>32.229975400937477</v>
      </c>
      <c r="D10044" s="3">
        <f t="shared" si="9"/>
        <v>25.285123765844851</v>
      </c>
      <c r="E10044" s="3">
        <f t="shared" si="10"/>
        <v>42.741455152497892</v>
      </c>
      <c r="F10044" s="9">
        <f t="shared" si="14"/>
        <v>222.00000000000045</v>
      </c>
      <c r="G10044" s="9">
        <f t="shared" si="7"/>
        <v>20.327924142675876</v>
      </c>
      <c r="H10044" s="9">
        <f t="shared" si="8"/>
        <v>20.494456135692555</v>
      </c>
      <c r="I10044" s="9">
        <f t="shared" si="15"/>
        <v>222.00000000000045</v>
      </c>
      <c r="J10044" s="9">
        <f t="shared" si="11"/>
        <v>20.327924142675876</v>
      </c>
      <c r="K10044" s="9">
        <f t="shared" si="12"/>
        <v>20.494456135692555</v>
      </c>
    </row>
    <row r="10045" spans="1:11" hidden="1">
      <c r="A10045" s="3">
        <f t="shared" si="13"/>
        <v>44</v>
      </c>
      <c r="B10045" s="3">
        <f t="shared" si="0"/>
        <v>32.790097005079765</v>
      </c>
      <c r="C10045" s="3">
        <f t="shared" si="1"/>
        <v>32.419875556884961</v>
      </c>
      <c r="D10045" s="3">
        <f t="shared" si="9"/>
        <v>25.646611731005539</v>
      </c>
      <c r="E10045" s="3">
        <f t="shared" si="10"/>
        <v>42.680962813256372</v>
      </c>
      <c r="F10045" s="9">
        <f t="shared" si="14"/>
        <v>223.05000000000047</v>
      </c>
      <c r="G10045" s="9">
        <f t="shared" si="7"/>
        <v>20.355793898412863</v>
      </c>
      <c r="H10045" s="9">
        <f t="shared" si="8"/>
        <v>20.46406826469936</v>
      </c>
      <c r="I10045" s="9">
        <f t="shared" si="15"/>
        <v>223.05000000000047</v>
      </c>
      <c r="J10045" s="9">
        <f t="shared" si="11"/>
        <v>20.355793898412863</v>
      </c>
      <c r="K10045" s="9">
        <f t="shared" si="12"/>
        <v>20.46406826469936</v>
      </c>
    </row>
    <row r="10046" spans="1:11" hidden="1">
      <c r="A10046" s="3">
        <f t="shared" si="13"/>
        <v>45</v>
      </c>
      <c r="B10046" s="3">
        <f t="shared" si="0"/>
        <v>32.606601717798213</v>
      </c>
      <c r="C10046" s="3">
        <f t="shared" si="1"/>
        <v>32.606601717798213</v>
      </c>
      <c r="D10046" s="3">
        <f t="shared" si="9"/>
        <v>26.006988902907445</v>
      </c>
      <c r="E10046" s="3">
        <f t="shared" si="10"/>
        <v>42.614170852400946</v>
      </c>
      <c r="F10046" s="9">
        <f t="shared" si="14"/>
        <v>224.10000000000048</v>
      </c>
      <c r="G10046" s="9">
        <f t="shared" si="7"/>
        <v>20.384215830032836</v>
      </c>
      <c r="H10046" s="9">
        <f t="shared" si="8"/>
        <v>20.434196207667281</v>
      </c>
      <c r="I10046" s="9">
        <f t="shared" si="15"/>
        <v>224.10000000000048</v>
      </c>
      <c r="J10046" s="9">
        <f t="shared" si="11"/>
        <v>20.384215830032836</v>
      </c>
      <c r="K10046" s="9">
        <f t="shared" si="12"/>
        <v>20.434196207667281</v>
      </c>
    </row>
    <row r="10047" spans="1:11" hidden="1">
      <c r="A10047" s="3">
        <f t="shared" si="13"/>
        <v>46</v>
      </c>
      <c r="B10047" s="3">
        <f t="shared" si="0"/>
        <v>32.419875556884961</v>
      </c>
      <c r="C10047" s="3">
        <f t="shared" si="1"/>
        <v>32.790097005079765</v>
      </c>
      <c r="D10047" s="3">
        <f t="shared" si="9"/>
        <v>26.366145507172945</v>
      </c>
      <c r="E10047" s="3">
        <f t="shared" si="10"/>
        <v>42.541099615409919</v>
      </c>
      <c r="F10047" s="9">
        <f t="shared" si="14"/>
        <v>225.15000000000049</v>
      </c>
      <c r="G10047" s="9">
        <f t="shared" si="7"/>
        <v>20.413180392561372</v>
      </c>
      <c r="H10047" s="9">
        <f t="shared" si="8"/>
        <v>20.404849996568245</v>
      </c>
      <c r="I10047" s="9">
        <f t="shared" si="15"/>
        <v>225.15000000000049</v>
      </c>
      <c r="J10047" s="9">
        <f t="shared" si="11"/>
        <v>20.413180392561372</v>
      </c>
      <c r="K10047" s="9">
        <f t="shared" si="12"/>
        <v>20.404849996568245</v>
      </c>
    </row>
    <row r="10048" spans="1:11" hidden="1">
      <c r="A10048" s="3">
        <f t="shared" si="13"/>
        <v>47</v>
      </c>
      <c r="B10048" s="3">
        <f t="shared" si="0"/>
        <v>32.229975400937477</v>
      </c>
      <c r="C10048" s="3">
        <f t="shared" si="1"/>
        <v>32.970305524287554</v>
      </c>
      <c r="D10048" s="3">
        <f t="shared" si="9"/>
        <v>26.723972141221168</v>
      </c>
      <c r="E10048" s="3">
        <f t="shared" si="10"/>
        <v>42.461771360489934</v>
      </c>
      <c r="F10048" s="9">
        <f t="shared" si="14"/>
        <v>226.2000000000005</v>
      </c>
      <c r="G10048" s="9">
        <f t="shared" si="7"/>
        <v>20.442677858791598</v>
      </c>
      <c r="H10048" s="9">
        <f t="shared" si="8"/>
        <v>20.376039486778673</v>
      </c>
      <c r="I10048" s="9">
        <f t="shared" si="15"/>
        <v>226.2000000000005</v>
      </c>
      <c r="J10048" s="9">
        <f t="shared" si="11"/>
        <v>20.442677858791598</v>
      </c>
      <c r="K10048" s="9">
        <f t="shared" si="12"/>
        <v>20.376039486778673</v>
      </c>
    </row>
    <row r="10049" spans="1:11" hidden="1">
      <c r="A10049" s="3">
        <f t="shared" si="13"/>
        <v>48</v>
      </c>
      <c r="B10049" s="3">
        <f t="shared" si="0"/>
        <v>32.036959095382869</v>
      </c>
      <c r="C10049" s="3">
        <f t="shared" si="1"/>
        <v>33.14717238216091</v>
      </c>
      <c r="D10049" s="3">
        <f t="shared" si="9"/>
        <v>27.08035980759302</v>
      </c>
      <c r="E10049" s="3">
        <f t="shared" si="10"/>
        <v>42.376210251795925</v>
      </c>
      <c r="F10049" s="9">
        <f t="shared" si="14"/>
        <v>227.25000000000051</v>
      </c>
      <c r="G10049" s="9">
        <f t="shared" si="7"/>
        <v>20.472698322550897</v>
      </c>
      <c r="H10049" s="9">
        <f t="shared" si="8"/>
        <v>20.347774353769694</v>
      </c>
      <c r="I10049" s="9">
        <f t="shared" si="15"/>
        <v>227.25000000000051</v>
      </c>
      <c r="J10049" s="9">
        <f t="shared" si="11"/>
        <v>20.472698322550897</v>
      </c>
      <c r="K10049" s="9">
        <f t="shared" si="12"/>
        <v>20.347774353769694</v>
      </c>
    </row>
    <row r="10050" spans="1:11" hidden="1">
      <c r="A10050" s="3">
        <f t="shared" si="13"/>
        <v>49</v>
      </c>
      <c r="B10050" s="3">
        <f t="shared" si="0"/>
        <v>31.840885434857611</v>
      </c>
      <c r="C10050" s="3">
        <f t="shared" si="1"/>
        <v>33.320643703341581</v>
      </c>
      <c r="D10050" s="3">
        <f t="shared" si="9"/>
        <v>27.435199947152935</v>
      </c>
      <c r="E10050" s="3">
        <f t="shared" si="10"/>
        <v>42.284442352070435</v>
      </c>
      <c r="F10050" s="9">
        <f t="shared" si="14"/>
        <v>228.30000000000052</v>
      </c>
      <c r="G10050" s="9">
        <f t="shared" si="7"/>
        <v>20.503231702027701</v>
      </c>
      <c r="H10050" s="9">
        <f t="shared" si="8"/>
        <v>20.320064089857855</v>
      </c>
      <c r="I10050" s="9">
        <f t="shared" si="15"/>
        <v>228.30000000000052</v>
      </c>
      <c r="J10050" s="9">
        <f t="shared" si="11"/>
        <v>20.503231702027701</v>
      </c>
      <c r="K10050" s="9">
        <f t="shared" si="12"/>
        <v>20.320064089857855</v>
      </c>
    </row>
    <row r="10051" spans="1:11" hidden="1">
      <c r="A10051" s="3">
        <f t="shared" si="13"/>
        <v>50</v>
      </c>
      <c r="B10051" s="3">
        <f t="shared" si="0"/>
        <v>31.641814145298092</v>
      </c>
      <c r="C10051" s="3">
        <f t="shared" si="1"/>
        <v>33.490666646784668</v>
      </c>
      <c r="D10051" s="3">
        <f t="shared" si="9"/>
        <v>27.788384472156981</v>
      </c>
      <c r="E10051" s="3">
        <f t="shared" si="10"/>
        <v>42.186495614704697</v>
      </c>
      <c r="F10051" s="9">
        <f t="shared" si="14"/>
        <v>229.35000000000053</v>
      </c>
      <c r="G10051" s="9">
        <f t="shared" si="7"/>
        <v>20.534267743157304</v>
      </c>
      <c r="H10051" s="9">
        <f t="shared" si="8"/>
        <v>20.292918001017284</v>
      </c>
      <c r="I10051" s="9">
        <f t="shared" si="15"/>
        <v>229.35000000000053</v>
      </c>
      <c r="J10051" s="9">
        <f t="shared" si="11"/>
        <v>20.534267743157304</v>
      </c>
      <c r="K10051" s="9">
        <f t="shared" si="12"/>
        <v>20.292918001017284</v>
      </c>
    </row>
    <row r="10052" spans="1:11" hidden="1">
      <c r="A10052" s="3">
        <f t="shared" si="13"/>
        <v>51</v>
      </c>
      <c r="B10052" s="3">
        <f t="shared" si="0"/>
        <v>31.439805865747562</v>
      </c>
      <c r="C10052" s="3">
        <f t="shared" si="1"/>
        <v>33.657189421854561</v>
      </c>
      <c r="D10052" s="3">
        <f t="shared" si="9"/>
        <v>28.139805799177473</v>
      </c>
      <c r="E10052" s="3">
        <f t="shared" si="10"/>
        <v>42.082399875223743</v>
      </c>
      <c r="F10052" s="9">
        <f t="shared" si="14"/>
        <v>230.40000000000055</v>
      </c>
      <c r="G10052" s="9">
        <f t="shared" si="7"/>
        <v>20.565796023065467</v>
      </c>
      <c r="H10052" s="9">
        <f t="shared" si="8"/>
        <v>20.266345203754462</v>
      </c>
      <c r="I10052" s="9">
        <f t="shared" si="15"/>
        <v>230.40000000000055</v>
      </c>
      <c r="J10052" s="9">
        <f t="shared" si="11"/>
        <v>20.565796023065467</v>
      </c>
      <c r="K10052" s="9">
        <f t="shared" si="12"/>
        <v>20.266345203754462</v>
      </c>
    </row>
    <row r="10053" spans="1:11" hidden="1">
      <c r="A10053" s="3">
        <f t="shared" si="13"/>
        <v>52</v>
      </c>
      <c r="B10053" s="3">
        <f t="shared" si="0"/>
        <v>31.234922129884872</v>
      </c>
      <c r="C10053" s="3">
        <f t="shared" si="1"/>
        <v>33.820161304100829</v>
      </c>
      <c r="D10053" s="3">
        <f t="shared" si="9"/>
        <v>28.489356881873896</v>
      </c>
      <c r="E10053" s="3">
        <f t="shared" si="10"/>
        <v>41.972186842198226</v>
      </c>
      <c r="F10053" s="9">
        <f t="shared" si="14"/>
        <v>231.45000000000056</v>
      </c>
      <c r="G10053" s="9">
        <f t="shared" si="7"/>
        <v>20.597805953568756</v>
      </c>
      <c r="H10053" s="9">
        <f t="shared" si="8"/>
        <v>20.240354622046599</v>
      </c>
      <c r="I10053" s="9">
        <f t="shared" si="15"/>
        <v>231.45000000000056</v>
      </c>
      <c r="J10053" s="9">
        <f t="shared" si="11"/>
        <v>20.597805953568756</v>
      </c>
      <c r="K10053" s="9">
        <f t="shared" si="12"/>
        <v>20.240354622046599</v>
      </c>
    </row>
    <row r="10054" spans="1:11" hidden="1">
      <c r="A10054" s="3">
        <f t="shared" si="13"/>
        <v>53</v>
      </c>
      <c r="B10054" s="3">
        <f t="shared" si="0"/>
        <v>31.027225347280726</v>
      </c>
      <c r="C10054" s="3">
        <f t="shared" si="1"/>
        <v>33.979532650709395</v>
      </c>
      <c r="D10054" s="3">
        <f t="shared" si="9"/>
        <v>28.83693124360029</v>
      </c>
      <c r="E10054" s="3">
        <f t="shared" si="10"/>
        <v>41.855890087585649</v>
      </c>
      <c r="F10054" s="9">
        <f t="shared" si="14"/>
        <v>232.50000000000057</v>
      </c>
      <c r="G10054" s="9">
        <f t="shared" si="7"/>
        <v>20.630286784730394</v>
      </c>
      <c r="H10054" s="9">
        <f t="shared" si="8"/>
        <v>20.214954984344708</v>
      </c>
      <c r="I10054" s="9">
        <f t="shared" si="15"/>
        <v>232.50000000000057</v>
      </c>
      <c r="J10054" s="9">
        <f t="shared" si="11"/>
        <v>20.630286784730394</v>
      </c>
      <c r="K10054" s="9">
        <f t="shared" si="12"/>
        <v>20.214954984344708</v>
      </c>
    </row>
    <row r="10055" spans="1:11" hidden="1">
      <c r="A10055" s="3">
        <f t="shared" si="13"/>
        <v>54</v>
      </c>
      <c r="B10055" s="3">
        <f t="shared" si="0"/>
        <v>30.816778784387097</v>
      </c>
      <c r="C10055" s="3">
        <f t="shared" si="1"/>
        <v>34.135254915624216</v>
      </c>
      <c r="D10055" s="3">
        <f t="shared" si="9"/>
        <v>29.182423009839045</v>
      </c>
      <c r="E10055" s="3">
        <f t="shared" si="10"/>
        <v>41.733545036504069</v>
      </c>
      <c r="F10055" s="9">
        <f t="shared" si="14"/>
        <v>233.55000000000058</v>
      </c>
      <c r="G10055" s="9">
        <f t="shared" si="7"/>
        <v>20.663227608470432</v>
      </c>
      <c r="H10055" s="9">
        <f t="shared" si="8"/>
        <v>20.190154820642295</v>
      </c>
      <c r="I10055" s="9">
        <f t="shared" si="15"/>
        <v>233.55000000000058</v>
      </c>
      <c r="J10055" s="9">
        <f t="shared" si="11"/>
        <v>20.663227608470432</v>
      </c>
      <c r="K10055" s="9">
        <f t="shared" si="12"/>
        <v>20.190154820642295</v>
      </c>
    </row>
    <row r="10056" spans="1:11" hidden="1">
      <c r="A10056" s="3">
        <f t="shared" si="13"/>
        <v>55</v>
      </c>
      <c r="B10056" s="3">
        <f t="shared" si="0"/>
        <v>30.60364654526569</v>
      </c>
      <c r="C10056" s="3">
        <f t="shared" si="1"/>
        <v>34.28728066433488</v>
      </c>
      <c r="D10056" s="2">
        <f>D10055</f>
        <v>29.182423009839045</v>
      </c>
      <c r="E10056" s="2">
        <f>E10055</f>
        <v>41.733545036504069</v>
      </c>
      <c r="F10056" s="9">
        <f t="shared" si="14"/>
        <v>234.60000000000059</v>
      </c>
      <c r="G10056" s="9">
        <f t="shared" si="7"/>
        <v>20.696617362228992</v>
      </c>
      <c r="H10056" s="9">
        <f t="shared" si="8"/>
        <v>20.165962459610739</v>
      </c>
      <c r="I10056" s="9">
        <f t="shared" si="15"/>
        <v>234.60000000000059</v>
      </c>
      <c r="J10056" s="9">
        <f t="shared" si="11"/>
        <v>20.696617362228992</v>
      </c>
      <c r="K10056" s="9">
        <f t="shared" si="12"/>
        <v>20.165962459610739</v>
      </c>
    </row>
    <row r="10057" spans="1:11" hidden="1">
      <c r="A10057" s="3">
        <f t="shared" si="13"/>
        <v>56</v>
      </c>
      <c r="B10057" s="3">
        <f t="shared" si="0"/>
        <v>30.3878935520612</v>
      </c>
      <c r="C10057" s="3">
        <f t="shared" si="1"/>
        <v>34.435563588325628</v>
      </c>
      <c r="D10057" s="2">
        <f>COS((90-35*$E$10006)/180*PI())*$E$10007+$D$10056</f>
        <v>28.608846573487998</v>
      </c>
      <c r="E10057" s="2">
        <f>SIN((90-35*$E$10006)/180*PI())*$E$10007+$E$10056</f>
        <v>42.55269708079306</v>
      </c>
      <c r="F10057" s="9">
        <f t="shared" si="14"/>
        <v>235.6500000000006</v>
      </c>
      <c r="G10057" s="9">
        <f t="shared" si="7"/>
        <v>20.730444832681453</v>
      </c>
      <c r="H10057" s="9">
        <f t="shared" si="8"/>
        <v>20.142386025802246</v>
      </c>
      <c r="I10057" s="9">
        <f t="shared" si="15"/>
        <v>235.6500000000006</v>
      </c>
      <c r="J10057" s="9">
        <f t="shared" si="11"/>
        <v>20.730444832681453</v>
      </c>
      <c r="K10057" s="9">
        <f t="shared" si="12"/>
        <v>20.142386025802246</v>
      </c>
    </row>
    <row r="10058" spans="1:11" hidden="1">
      <c r="A10058" s="3">
        <f t="shared" si="13"/>
        <v>57</v>
      </c>
      <c r="B10058" s="3">
        <f t="shared" si="0"/>
        <v>30.169585525225408</v>
      </c>
      <c r="C10058" s="3">
        <f t="shared" si="1"/>
        <v>34.580058519181357</v>
      </c>
      <c r="D10058" s="2">
        <f>D10056</f>
        <v>29.182423009839045</v>
      </c>
      <c r="E10058" s="2">
        <f>E10056</f>
        <v>41.733545036504069</v>
      </c>
      <c r="F10058" s="9">
        <f t="shared" si="14"/>
        <v>236.70000000000061</v>
      </c>
      <c r="G10058" s="9">
        <f t="shared" si="7"/>
        <v>20.764698659504223</v>
      </c>
      <c r="H10058" s="9">
        <f t="shared" si="8"/>
        <v>20.11943343692138</v>
      </c>
      <c r="I10058" s="9">
        <f t="shared" si="15"/>
        <v>236.70000000000061</v>
      </c>
      <c r="J10058" s="9">
        <f t="shared" si="11"/>
        <v>20.764698659504223</v>
      </c>
      <c r="K10058" s="9">
        <f t="shared" si="12"/>
        <v>20.11943343692138</v>
      </c>
    </row>
    <row r="10059" spans="1:11" hidden="1">
      <c r="A10059" s="3">
        <f t="shared" si="13"/>
        <v>58</v>
      </c>
      <c r="B10059" s="3">
        <f t="shared" si="0"/>
        <v>29.948788963498075</v>
      </c>
      <c r="C10059" s="3">
        <f t="shared" si="1"/>
        <v>34.720721442346388</v>
      </c>
      <c r="D10059" s="2">
        <f>COS((90-115*$E$10006)/180*PI())*$E$10007+$D$10056</f>
        <v>28.276115222802396</v>
      </c>
      <c r="E10059" s="2">
        <f>SIN((90-115*$E$10006)/180*PI())*$E$10007+$E$10056</f>
        <v>41.310926774763367</v>
      </c>
      <c r="F10059" s="9">
        <f t="shared" si="14"/>
        <v>237.75000000000063</v>
      </c>
      <c r="G10059" s="9">
        <f t="shared" si="7"/>
        <v>20.799367339189896</v>
      </c>
      <c r="H10059" s="9">
        <f t="shared" si="8"/>
        <v>20.097112401166047</v>
      </c>
      <c r="I10059" s="9">
        <f t="shared" si="15"/>
        <v>237.75000000000063</v>
      </c>
      <c r="J10059" s="9">
        <f t="shared" si="11"/>
        <v>20.799367339189896</v>
      </c>
      <c r="K10059" s="9">
        <f t="shared" si="12"/>
        <v>20.097112401166047</v>
      </c>
    </row>
    <row r="10060" spans="1:11" hidden="1">
      <c r="A10060" s="3">
        <f t="shared" si="13"/>
        <v>59</v>
      </c>
      <c r="B10060" s="3">
        <f t="shared" si="0"/>
        <v>29.725571123650816</v>
      </c>
      <c r="C10060" s="3">
        <f t="shared" si="1"/>
        <v>34.857509510531685</v>
      </c>
      <c r="D10060" s="3" t="s">
        <v>5</v>
      </c>
      <c r="F10060" s="9">
        <f t="shared" si="14"/>
        <v>238.80000000000064</v>
      </c>
      <c r="G10060" s="9">
        <f t="shared" si="7"/>
        <v>20.834439228910476</v>
      </c>
      <c r="H10060" s="9">
        <f t="shared" si="8"/>
        <v>20.075430414638848</v>
      </c>
      <c r="I10060" s="9">
        <f t="shared" si="15"/>
        <v>238.80000000000064</v>
      </c>
      <c r="J10060" s="9">
        <f t="shared" si="11"/>
        <v>20.834439228910476</v>
      </c>
      <c r="K10060" s="9">
        <f t="shared" si="12"/>
        <v>20.075430414638848</v>
      </c>
    </row>
    <row r="10061" spans="1:11" hidden="1">
      <c r="A10061" s="3">
        <f t="shared" si="13"/>
        <v>60</v>
      </c>
      <c r="B10061" s="3">
        <f t="shared" si="0"/>
        <v>29.5</v>
      </c>
      <c r="C10061" s="3">
        <f t="shared" si="1"/>
        <v>34.99038105676658</v>
      </c>
      <c r="D10061" s="3">
        <f>E10002</f>
        <v>22</v>
      </c>
      <c r="E10061" s="3">
        <f>E10003</f>
        <v>22</v>
      </c>
      <c r="F10061" s="9">
        <f t="shared" si="14"/>
        <v>239.85000000000065</v>
      </c>
      <c r="G10061" s="9">
        <f t="shared" si="7"/>
        <v>20.869902550427433</v>
      </c>
      <c r="H10061" s="9">
        <f t="shared" si="8"/>
        <v>20.054394758829638</v>
      </c>
      <c r="I10061" s="9">
        <f t="shared" si="15"/>
        <v>239.85000000000065</v>
      </c>
      <c r="J10061" s="9">
        <f t="shared" si="11"/>
        <v>20.869902550427433</v>
      </c>
      <c r="K10061" s="9">
        <f t="shared" si="12"/>
        <v>20.054394758829638</v>
      </c>
    </row>
    <row r="10062" spans="1:11" hidden="1">
      <c r="A10062" s="3">
        <f t="shared" si="13"/>
        <v>61</v>
      </c>
      <c r="B10062" s="3">
        <f t="shared" si="0"/>
        <v>29.272144303695057</v>
      </c>
      <c r="C10062" s="3">
        <f t="shared" si="1"/>
        <v>35.119295607090933</v>
      </c>
      <c r="D10062" s="3" t="s">
        <v>8</v>
      </c>
      <c r="F10062" s="9">
        <f t="shared" si="14"/>
        <v>240.90000000000066</v>
      </c>
      <c r="G10062" s="9">
        <f t="shared" si="7"/>
        <v>20.90574539404717</v>
      </c>
      <c r="H10062" s="9">
        <f t="shared" si="8"/>
        <v>20.034012498170192</v>
      </c>
      <c r="I10062" s="9">
        <f t="shared" si="15"/>
        <v>240.90000000000066</v>
      </c>
      <c r="J10062" s="9">
        <f t="shared" si="11"/>
        <v>20.90574539404717</v>
      </c>
      <c r="K10062" s="9">
        <f t="shared" si="12"/>
        <v>20.034012498170192</v>
      </c>
    </row>
    <row r="10063" spans="1:11" hidden="1">
      <c r="A10063" s="3">
        <f t="shared" si="13"/>
        <v>62</v>
      </c>
      <c r="B10063" s="3">
        <f t="shared" si="0"/>
        <v>29.042073441788361</v>
      </c>
      <c r="C10063" s="3">
        <f t="shared" si="1"/>
        <v>35.244213892883906</v>
      </c>
      <c r="D10063" t="s">
        <v>6</v>
      </c>
      <c r="E10063">
        <f>E10008</f>
        <v>2</v>
      </c>
      <c r="F10063" s="9">
        <f t="shared" si="14"/>
        <v>241.95000000000067</v>
      </c>
      <c r="G10063" s="9">
        <f t="shared" si="7"/>
        <v>20.941955722620687</v>
      </c>
      <c r="H10063" s="9">
        <f t="shared" si="8"/>
        <v>20.014290477661728</v>
      </c>
      <c r="I10063" s="9">
        <f t="shared" si="15"/>
        <v>241.95000000000067</v>
      </c>
      <c r="J10063" s="9">
        <f t="shared" si="11"/>
        <v>20.941955722620687</v>
      </c>
      <c r="K10063" s="9">
        <f t="shared" si="12"/>
        <v>20.014290477661728</v>
      </c>
    </row>
    <row r="10064" spans="1:11" hidden="1">
      <c r="A10064" s="3">
        <f t="shared" si="13"/>
        <v>63</v>
      </c>
      <c r="B10064" s="3">
        <f t="shared" si="0"/>
        <v>28.809857496093201</v>
      </c>
      <c r="C10064" s="3">
        <f t="shared" si="1"/>
        <v>35.365097862825515</v>
      </c>
      <c r="D10064" t="s">
        <v>14</v>
      </c>
      <c r="E10064">
        <v>1.3</v>
      </c>
      <c r="F10064" s="9">
        <f t="shared" si="14"/>
        <v>243.00000000000068</v>
      </c>
      <c r="G10064" s="9">
        <f t="shared" si="7"/>
        <v>20.978521375586045</v>
      </c>
      <c r="H10064" s="9">
        <f t="shared" si="8"/>
        <v>19.99523532057616</v>
      </c>
      <c r="I10064" s="9">
        <f t="shared" si="15"/>
        <v>243.00000000000068</v>
      </c>
      <c r="J10064" s="9">
        <f t="shared" si="11"/>
        <v>20.978521375586045</v>
      </c>
      <c r="K10064" s="9">
        <f t="shared" si="12"/>
        <v>19.99523532057616</v>
      </c>
    </row>
    <row r="10065" spans="1:11" hidden="1">
      <c r="A10065" s="3">
        <f t="shared" si="13"/>
        <v>64</v>
      </c>
      <c r="B10065" s="3">
        <f t="shared" ref="B10065:B10128" si="16">COS(A10065/180*PI())*$E$10001+$E$10002</f>
        <v>28.575567201836162</v>
      </c>
      <c r="C10065" s="3">
        <f t="shared" ref="C10065:C10128" si="17">SIN(A10065/180*PI())*$E$10001+$E$10003</f>
        <v>35.481910694487503</v>
      </c>
      <c r="D10065" t="s">
        <v>15</v>
      </c>
      <c r="E10065" s="3">
        <f>E10009</f>
        <v>2</v>
      </c>
      <c r="F10065" s="9">
        <f t="shared" si="14"/>
        <v>244.05000000000069</v>
      </c>
      <c r="G10065" s="9">
        <f t="shared" si="7"/>
        <v>21.015430073052233</v>
      </c>
      <c r="H10065" s="9">
        <f t="shared" si="8"/>
        <v>19.976853426231784</v>
      </c>
      <c r="I10065" s="9">
        <f t="shared" si="15"/>
        <v>244.05000000000069</v>
      </c>
      <c r="J10065" s="9">
        <f t="shared" si="11"/>
        <v>21.015430073052233</v>
      </c>
      <c r="K10065" s="9">
        <f t="shared" si="12"/>
        <v>19.976853426231784</v>
      </c>
    </row>
    <row r="10066" spans="1:11" hidden="1">
      <c r="A10066" s="3">
        <f t="shared" si="13"/>
        <v>65</v>
      </c>
      <c r="B10066" s="3">
        <f t="shared" si="16"/>
        <v>28.339273926110494</v>
      </c>
      <c r="C10066" s="3">
        <f t="shared" si="17"/>
        <v>35.594616805549748</v>
      </c>
      <c r="D10066" s="3">
        <f>COS($M$10002/180*PI())*$E$10001*$E$10064+$E$10002</f>
        <v>2.5</v>
      </c>
      <c r="E10066" s="3">
        <f>SIN($M$10002/180*PI())*$E$10001*$E$10064+$E$10003</f>
        <v>22.000000000000004</v>
      </c>
      <c r="F10066" s="9">
        <f t="shared" si="14"/>
        <v>245.1000000000007</v>
      </c>
      <c r="G10066" s="9">
        <f t="shared" si="7"/>
        <v>21.05266941992317</v>
      </c>
      <c r="H10066" s="9">
        <f t="shared" si="8"/>
        <v>19.959150967844192</v>
      </c>
      <c r="I10066" s="9">
        <f t="shared" si="15"/>
        <v>245.1000000000007</v>
      </c>
      <c r="J10066" s="9">
        <f t="shared" si="11"/>
        <v>21.05266941992317</v>
      </c>
      <c r="K10066" s="9">
        <f t="shared" si="12"/>
        <v>19.959150967844192</v>
      </c>
    </row>
    <row r="10067" spans="1:11" hidden="1">
      <c r="A10067" s="3">
        <f t="shared" si="13"/>
        <v>66</v>
      </c>
      <c r="B10067" s="3">
        <f t="shared" si="16"/>
        <v>28.101049646137007</v>
      </c>
      <c r="C10067" s="3">
        <f t="shared" si="17"/>
        <v>35.703181864639014</v>
      </c>
      <c r="D10067">
        <f>COS($M$10002/180*PI())*($E$10001*$E$10064+$E$10063)+$E$10002</f>
        <v>0.5</v>
      </c>
      <c r="E10067">
        <f>SIN($M$10002/180*PI())*($E$10001*$E$10064+$E$10063)+$E$10003</f>
        <v>22.000000000000004</v>
      </c>
      <c r="F10067" s="9">
        <f t="shared" si="14"/>
        <v>246.15000000000072</v>
      </c>
      <c r="G10067" s="9">
        <f t="shared" si="7"/>
        <v>21.090226910060348</v>
      </c>
      <c r="H10067" s="9">
        <f t="shared" si="8"/>
        <v>19.942133890453107</v>
      </c>
      <c r="I10067" s="9">
        <f t="shared" si="15"/>
        <v>246.15000000000072</v>
      </c>
      <c r="J10067" s="9">
        <f t="shared" si="11"/>
        <v>21.090226910060348</v>
      </c>
      <c r="K10067" s="9">
        <f t="shared" si="12"/>
        <v>19.942133890453107</v>
      </c>
    </row>
    <row r="10068" spans="1:11" hidden="1">
      <c r="A10068" s="3">
        <f t="shared" si="13"/>
        <v>67</v>
      </c>
      <c r="B10068" s="3">
        <f t="shared" si="16"/>
        <v>27.860966927339106</v>
      </c>
      <c r="C10068" s="3">
        <f t="shared" si="17"/>
        <v>35.807572801786606</v>
      </c>
      <c r="D10068" s="2">
        <f>COS(($M$10002-90)/180*PI())*$E$10065/2+$D$10069</f>
        <v>2.5</v>
      </c>
      <c r="E10068" s="2">
        <f>SIN(($M$10002-90)/180*PI())*$E$10065/2+$E$10069</f>
        <v>23.000000000000004</v>
      </c>
      <c r="F10068" s="9">
        <f t="shared" si="14"/>
        <v>247.20000000000073</v>
      </c>
      <c r="G10068" s="9">
        <f t="shared" si="7"/>
        <v>21.128089930482794</v>
      </c>
      <c r="H10068" s="9">
        <f t="shared" si="8"/>
        <v>19.925807908925862</v>
      </c>
      <c r="I10068" s="9">
        <f t="shared" si="15"/>
        <v>247.20000000000073</v>
      </c>
      <c r="J10068" s="9">
        <f t="shared" si="11"/>
        <v>21.128089930482794</v>
      </c>
      <c r="K10068" s="9">
        <f t="shared" si="12"/>
        <v>19.925807908925862</v>
      </c>
    </row>
    <row r="10069" spans="1:11" hidden="1">
      <c r="A10069" s="3">
        <f t="shared" si="13"/>
        <v>68</v>
      </c>
      <c r="B10069" s="3">
        <f t="shared" si="16"/>
        <v>27.619098901238683</v>
      </c>
      <c r="C10069" s="3">
        <f t="shared" si="17"/>
        <v>35.907757818501807</v>
      </c>
      <c r="D10069" s="2">
        <f>$D$10066</f>
        <v>2.5</v>
      </c>
      <c r="E10069" s="2">
        <f>$E$10066</f>
        <v>22.000000000000004</v>
      </c>
      <c r="F10069" s="9">
        <f t="shared" ref="F10069:F10100" si="18">MOD(F10068-$E$10006*$H$10002,360)</f>
        <v>248.25000000000074</v>
      </c>
      <c r="G10069" s="9">
        <f t="shared" si="7"/>
        <v>21.166245765602895</v>
      </c>
      <c r="H10069" s="9">
        <f t="shared" si="8"/>
        <v>19.910178506038161</v>
      </c>
      <c r="I10069" s="9">
        <f t="shared" ref="I10069:I10100" si="19">MOD(I10068-$E$10006*$K$10002,360)</f>
        <v>248.25000000000074</v>
      </c>
      <c r="J10069" s="9">
        <f t="shared" si="11"/>
        <v>21.166245765602895</v>
      </c>
      <c r="K10069" s="9">
        <f t="shared" si="12"/>
        <v>19.910178506038161</v>
      </c>
    </row>
    <row r="10070" spans="1:11" hidden="1">
      <c r="A10070" s="3">
        <f t="shared" si="13"/>
        <v>69</v>
      </c>
      <c r="B10070" s="3">
        <f t="shared" si="16"/>
        <v>27.375519243179504</v>
      </c>
      <c r="C10070" s="3">
        <f t="shared" si="17"/>
        <v>36.003706397458025</v>
      </c>
      <c r="D10070" s="2">
        <f>COS(($M$10002+90)/180*PI())*$E$10065/2+$D$10069</f>
        <v>2.5</v>
      </c>
      <c r="E10070" s="2">
        <f>SIN(($M$10002+90)/180*PI())*$E$10065/2+$E$10069</f>
        <v>21.000000000000004</v>
      </c>
      <c r="F10070" s="9">
        <f t="shared" si="18"/>
        <v>249.30000000000075</v>
      </c>
      <c r="G10070" s="9">
        <f t="shared" ref="G10070:G10133" si="20">COS(F10070/180*PI())*$E$10001*$M$10019+$E$10002</f>
        <v>21.204681601496699</v>
      </c>
      <c r="H10070" s="9">
        <f t="shared" ref="H10070:H10133" si="21">SIN(F10070/180*PI())*$E$10001*$M$10019+$E$10003</f>
        <v>19.895250930632788</v>
      </c>
      <c r="I10070" s="9">
        <f t="shared" si="19"/>
        <v>249.30000000000075</v>
      </c>
      <c r="J10070" s="9">
        <f t="shared" si="11"/>
        <v>21.204681601496699</v>
      </c>
      <c r="K10070" s="9">
        <f t="shared" si="12"/>
        <v>19.895250930632788</v>
      </c>
    </row>
    <row r="10071" spans="1:11" hidden="1">
      <c r="A10071" s="3">
        <f t="shared" si="13"/>
        <v>70</v>
      </c>
      <c r="B10071" s="3">
        <f t="shared" si="16"/>
        <v>27.130302149885033</v>
      </c>
      <c r="C10071" s="3">
        <f t="shared" si="17"/>
        <v>36.095389311788622</v>
      </c>
      <c r="D10071" s="3" t="s">
        <v>10</v>
      </c>
      <c r="F10071" s="9">
        <f t="shared" si="18"/>
        <v>250.35000000000076</v>
      </c>
      <c r="G10071" s="9">
        <f t="shared" si="20"/>
        <v>21.243384530207226</v>
      </c>
      <c r="H10071" s="9">
        <f t="shared" si="21"/>
        <v>19.881030195856898</v>
      </c>
      <c r="I10071" s="9">
        <f t="shared" si="19"/>
        <v>250.35000000000076</v>
      </c>
      <c r="J10071" s="9">
        <f t="shared" si="11"/>
        <v>21.243384530207226</v>
      </c>
      <c r="K10071" s="9">
        <f t="shared" si="12"/>
        <v>19.881030195856898</v>
      </c>
    </row>
    <row r="10072" spans="1:11" hidden="1">
      <c r="A10072" s="3">
        <f t="shared" si="13"/>
        <v>71</v>
      </c>
      <c r="B10072" s="3">
        <f t="shared" si="16"/>
        <v>26.883522316857352</v>
      </c>
      <c r="C10072" s="3">
        <f t="shared" si="17"/>
        <v>36.182778633989749</v>
      </c>
      <c r="D10072" s="3" t="s">
        <v>11</v>
      </c>
      <c r="E10072" s="3">
        <f>E10063</f>
        <v>2</v>
      </c>
      <c r="F10072" s="9">
        <f t="shared" si="18"/>
        <v>251.40000000000077</v>
      </c>
      <c r="G10072" s="9">
        <f t="shared" si="20"/>
        <v>21.28234155407937</v>
      </c>
      <c r="H10072" s="9">
        <f t="shared" si="21"/>
        <v>19.867521077478422</v>
      </c>
      <c r="I10072" s="9">
        <f t="shared" si="19"/>
        <v>251.40000000000077</v>
      </c>
      <c r="J10072" s="9">
        <f t="shared" si="11"/>
        <v>21.28234155407937</v>
      </c>
      <c r="K10072" s="9">
        <f t="shared" si="12"/>
        <v>19.867521077478422</v>
      </c>
    </row>
    <row r="10073" spans="1:11" hidden="1">
      <c r="A10073" s="3">
        <f t="shared" si="13"/>
        <v>72</v>
      </c>
      <c r="B10073" s="3">
        <f t="shared" si="16"/>
        <v>26.635254915624213</v>
      </c>
      <c r="C10073" s="3">
        <f t="shared" si="17"/>
        <v>36.265847744427305</v>
      </c>
      <c r="D10073" s="3" t="s">
        <v>13</v>
      </c>
      <c r="E10073" s="3">
        <f t="shared" ref="E10073:E10074" si="22">E10064</f>
        <v>1.3</v>
      </c>
      <c r="F10073" s="9">
        <f t="shared" si="18"/>
        <v>252.45000000000078</v>
      </c>
      <c r="G10073" s="9">
        <f t="shared" si="20"/>
        <v>21.321539590124914</v>
      </c>
      <c r="H10073" s="9">
        <f t="shared" si="21"/>
        <v>19.854728112282238</v>
      </c>
      <c r="I10073" s="9">
        <f t="shared" si="19"/>
        <v>252.45000000000078</v>
      </c>
      <c r="J10073" s="9">
        <f t="shared" si="11"/>
        <v>21.321539590124914</v>
      </c>
      <c r="K10073" s="9">
        <f t="shared" si="12"/>
        <v>19.854728112282238</v>
      </c>
    </row>
    <row r="10074" spans="1:11" hidden="1">
      <c r="A10074" s="3">
        <f t="shared" si="13"/>
        <v>73</v>
      </c>
      <c r="B10074" s="3">
        <f t="shared" si="16"/>
        <v>26.385575570841052</v>
      </c>
      <c r="C10074" s="3">
        <f t="shared" si="17"/>
        <v>36.34457133944553</v>
      </c>
      <c r="D10074" s="3" t="s">
        <v>12</v>
      </c>
      <c r="E10074" s="3">
        <f t="shared" si="22"/>
        <v>2</v>
      </c>
      <c r="F10074" s="9">
        <f t="shared" si="18"/>
        <v>253.5000000000008</v>
      </c>
      <c r="G10074" s="9">
        <f t="shared" si="20"/>
        <v>21.360965474416204</v>
      </c>
      <c r="H10074" s="9">
        <f t="shared" si="21"/>
        <v>19.842655596546557</v>
      </c>
      <c r="I10074" s="9">
        <f t="shared" si="19"/>
        <v>253.5000000000008</v>
      </c>
      <c r="J10074" s="9">
        <f t="shared" si="11"/>
        <v>21.360965474416204</v>
      </c>
      <c r="K10074" s="9">
        <f t="shared" si="12"/>
        <v>19.842655596546557</v>
      </c>
    </row>
    <row r="10075" spans="1:11" hidden="1">
      <c r="A10075" s="3">
        <f t="shared" si="13"/>
        <v>74</v>
      </c>
      <c r="B10075" s="3">
        <f t="shared" si="16"/>
        <v>26.134560337254989</v>
      </c>
      <c r="C10075" s="3">
        <f t="shared" si="17"/>
        <v>36.418925439074783</v>
      </c>
      <c r="D10075" s="3">
        <f>COS($M$10003/180*PI())*$E$10001*$E$10073+$E$10002</f>
        <v>8.2114177668623238</v>
      </c>
      <c r="E10075" s="3">
        <f>SIN($M$10003/180*PI())*$E$10001*$E$10073+$E$10003</f>
        <v>35.788582233137674</v>
      </c>
      <c r="F10075" s="9">
        <f t="shared" si="18"/>
        <v>254.55000000000081</v>
      </c>
      <c r="G10075" s="9">
        <f t="shared" si="20"/>
        <v>21.400605966507015</v>
      </c>
      <c r="H10075" s="9">
        <f t="shared" si="21"/>
        <v>19.831307584600111</v>
      </c>
      <c r="I10075" s="9">
        <f t="shared" si="19"/>
        <v>254.55000000000081</v>
      </c>
      <c r="J10075" s="9">
        <f t="shared" si="11"/>
        <v>21.400605966507015</v>
      </c>
      <c r="K10075" s="9">
        <f t="shared" si="12"/>
        <v>19.831307584600111</v>
      </c>
    </row>
    <row r="10076" spans="1:11" hidden="1">
      <c r="A10076" s="3">
        <f t="shared" si="13"/>
        <v>75</v>
      </c>
      <c r="B10076" s="3">
        <f t="shared" si="16"/>
        <v>25.882285676537812</v>
      </c>
      <c r="C10076" s="3">
        <f t="shared" si="17"/>
        <v>36.488887394336025</v>
      </c>
      <c r="D10076" s="3">
        <f>COS($M$10003/180*PI())*($E$10001*$E$10073+$E$10072)+$E$10002</f>
        <v>6.7972042044892298</v>
      </c>
      <c r="E10076" s="3">
        <f>SIN($M$10003/180*PI())*($E$10001*$E$10073+$E$10072)+$E$10003</f>
        <v>37.202795795510774</v>
      </c>
      <c r="F10076" s="9">
        <f t="shared" si="18"/>
        <v>255.60000000000082</v>
      </c>
      <c r="G10076" s="9">
        <f t="shared" si="20"/>
        <v>21.440447753879109</v>
      </c>
      <c r="H10076" s="9">
        <f t="shared" si="21"/>
        <v>19.820687887460572</v>
      </c>
      <c r="I10076" s="9">
        <f t="shared" si="19"/>
        <v>255.60000000000082</v>
      </c>
      <c r="J10076" s="9">
        <f t="shared" si="11"/>
        <v>21.440447753879109</v>
      </c>
      <c r="K10076" s="9">
        <f t="shared" si="12"/>
        <v>19.820687887460572</v>
      </c>
    </row>
    <row r="10077" spans="1:11" hidden="1">
      <c r="A10077" s="3">
        <f t="shared" si="13"/>
        <v>76</v>
      </c>
      <c r="B10077" s="3">
        <f t="shared" si="16"/>
        <v>25.628828433995015</v>
      </c>
      <c r="C10077" s="3">
        <f t="shared" si="17"/>
        <v>36.554435894139949</v>
      </c>
      <c r="D10077" s="2">
        <f>COS(($M$10003-90)/180*PI())*$E$10074/2+$D$10078</f>
        <v>8.9185245480488717</v>
      </c>
      <c r="E10077" s="2">
        <f>SIN(($M$10003-90)/180*PI())*$E$10074/2+$E$10078</f>
        <v>36.495689014324221</v>
      </c>
      <c r="F10077" s="9">
        <f t="shared" si="18"/>
        <v>256.65000000000083</v>
      </c>
      <c r="G10077" s="9">
        <f t="shared" si="20"/>
        <v>21.480477456412977</v>
      </c>
      <c r="H10077" s="9">
        <f t="shared" si="21"/>
        <v>19.810800071554709</v>
      </c>
      <c r="I10077" s="9">
        <f t="shared" si="19"/>
        <v>256.65000000000083</v>
      </c>
      <c r="J10077" s="9">
        <f t="shared" si="11"/>
        <v>21.480477456412977</v>
      </c>
      <c r="K10077" s="9">
        <f t="shared" si="12"/>
        <v>19.810800071554709</v>
      </c>
    </row>
    <row r="10078" spans="1:11" hidden="1">
      <c r="A10078" s="3">
        <f t="shared" si="13"/>
        <v>77</v>
      </c>
      <c r="B10078" s="3">
        <f t="shared" si="16"/>
        <v>25.374265815157976</v>
      </c>
      <c r="C10078" s="3">
        <f t="shared" si="17"/>
        <v>36.615550971778532</v>
      </c>
      <c r="D10078" s="2">
        <f>$D$10075</f>
        <v>8.2114177668623238</v>
      </c>
      <c r="E10078" s="2">
        <f>$E$10075</f>
        <v>35.788582233137674</v>
      </c>
      <c r="F10078" s="9">
        <f t="shared" si="18"/>
        <v>257.70000000000084</v>
      </c>
      <c r="G10078" s="9">
        <f t="shared" si="20"/>
        <v>21.520681630881334</v>
      </c>
      <c r="H10078" s="9">
        <f t="shared" si="21"/>
        <v>19.801647457520652</v>
      </c>
      <c r="I10078" s="9">
        <f t="shared" si="19"/>
        <v>257.70000000000084</v>
      </c>
      <c r="J10078" s="9">
        <f t="shared" ref="J10078:J10141" si="23">COS(I10078/180*PI())*$E$10001*$M$10023+$E$10002</f>
        <v>21.520681630881334</v>
      </c>
      <c r="K10078" s="9">
        <f t="shared" ref="K10078:K10141" si="24">SIN(I10078/180*PI())*$E$10001*$M$10023+$E$10003</f>
        <v>19.801647457520652</v>
      </c>
    </row>
    <row r="10079" spans="1:11" hidden="1">
      <c r="A10079" s="3">
        <f t="shared" si="13"/>
        <v>78</v>
      </c>
      <c r="B10079" s="3">
        <f t="shared" si="16"/>
        <v>25.118675362266387</v>
      </c>
      <c r="C10079" s="3">
        <f t="shared" si="17"/>
        <v>36.672214011007085</v>
      </c>
      <c r="D10079" s="2">
        <f>COS(($M$10003+90)/180*PI())*$E$10074/2+$D$10078</f>
        <v>7.5043109856757759</v>
      </c>
      <c r="E10079" s="2">
        <f>SIN(($M$10003+90)/180*PI())*$E$10074/2+$E$10078</f>
        <v>35.081475451951128</v>
      </c>
      <c r="F10079" s="9">
        <f t="shared" si="18"/>
        <v>258.75000000000085</v>
      </c>
      <c r="G10079" s="9">
        <f t="shared" si="20"/>
        <v>21.561046775463744</v>
      </c>
      <c r="H10079" s="9">
        <f t="shared" si="21"/>
        <v>19.793233119092726</v>
      </c>
      <c r="I10079" s="9">
        <f t="shared" si="19"/>
        <v>258.75000000000085</v>
      </c>
      <c r="J10079" s="9">
        <f t="shared" si="23"/>
        <v>21.561046775463744</v>
      </c>
      <c r="K10079" s="9">
        <f t="shared" si="24"/>
        <v>19.793233119092726</v>
      </c>
    </row>
    <row r="10080" spans="1:11" hidden="1">
      <c r="A10080" s="3">
        <f t="shared" si="13"/>
        <v>79</v>
      </c>
      <c r="B10080" s="3">
        <f t="shared" si="16"/>
        <v>24.862134930648175</v>
      </c>
      <c r="C10080" s="3">
        <f t="shared" si="17"/>
        <v>36.724407751714963</v>
      </c>
      <c r="D10080" s="3" t="s">
        <v>16</v>
      </c>
      <c r="F10080" s="9">
        <f t="shared" si="18"/>
        <v>259.80000000000086</v>
      </c>
      <c r="G10080" s="9">
        <f t="shared" si="20"/>
        <v>21.601559334280971</v>
      </c>
      <c r="H10080" s="9">
        <f t="shared" si="21"/>
        <v>19.785559882069201</v>
      </c>
      <c r="I10080" s="9">
        <f t="shared" si="19"/>
        <v>259.80000000000086</v>
      </c>
      <c r="J10080" s="9">
        <f t="shared" si="23"/>
        <v>21.601559334280971</v>
      </c>
      <c r="K10080" s="9">
        <f t="shared" si="24"/>
        <v>19.785559882069201</v>
      </c>
    </row>
    <row r="10081" spans="1:11" hidden="1">
      <c r="A10081" s="3">
        <f t="shared" si="13"/>
        <v>80</v>
      </c>
      <c r="B10081" s="3">
        <f t="shared" si="16"/>
        <v>24.604722665003955</v>
      </c>
      <c r="C10081" s="3">
        <f t="shared" si="17"/>
        <v>36.772116295183125</v>
      </c>
      <c r="D10081" s="3" t="s">
        <v>17</v>
      </c>
      <c r="E10081" s="3">
        <f>E10072</f>
        <v>2</v>
      </c>
      <c r="F10081" s="9">
        <f t="shared" si="18"/>
        <v>260.85000000000088</v>
      </c>
      <c r="G10081" s="9">
        <f t="shared" si="20"/>
        <v>21.642205701947464</v>
      </c>
      <c r="H10081" s="9">
        <f t="shared" si="21"/>
        <v>19.778630323363288</v>
      </c>
      <c r="I10081" s="9">
        <f t="shared" si="19"/>
        <v>260.85000000000088</v>
      </c>
      <c r="J10081" s="9">
        <f t="shared" si="23"/>
        <v>21.642205701947464</v>
      </c>
      <c r="K10081" s="9">
        <f t="shared" si="24"/>
        <v>19.778630323363288</v>
      </c>
    </row>
    <row r="10082" spans="1:11" hidden="1">
      <c r="A10082" s="3">
        <f t="shared" si="13"/>
        <v>81</v>
      </c>
      <c r="B10082" s="3">
        <f t="shared" si="16"/>
        <v>24.346516975603464</v>
      </c>
      <c r="C10082" s="3">
        <f t="shared" si="17"/>
        <v>36.81532510892707</v>
      </c>
      <c r="D10082" s="3" t="s">
        <v>18</v>
      </c>
      <c r="E10082" s="3">
        <f t="shared" ref="E10082:E10083" si="25">E10073</f>
        <v>1.3</v>
      </c>
      <c r="F10082" s="9">
        <f t="shared" si="18"/>
        <v>261.90000000000089</v>
      </c>
      <c r="G10082" s="9">
        <f t="shared" si="20"/>
        <v>21.682972228140475</v>
      </c>
      <c r="H10082" s="9">
        <f t="shared" si="21"/>
        <v>19.772446770137741</v>
      </c>
      <c r="I10082" s="9">
        <f t="shared" si="19"/>
        <v>261.90000000000089</v>
      </c>
      <c r="J10082" s="9">
        <f t="shared" si="23"/>
        <v>21.682972228140475</v>
      </c>
      <c r="K10082" s="9">
        <f t="shared" si="24"/>
        <v>19.772446770137741</v>
      </c>
    </row>
    <row r="10083" spans="1:11" hidden="1">
      <c r="A10083" s="3">
        <f t="shared" si="13"/>
        <v>82</v>
      </c>
      <c r="B10083" s="3">
        <f t="shared" si="16"/>
        <v>24.087596514400982</v>
      </c>
      <c r="C10083" s="3">
        <f t="shared" si="17"/>
        <v>36.854021031123551</v>
      </c>
      <c r="D10083" s="3" t="s">
        <v>19</v>
      </c>
      <c r="E10083" s="3">
        <f t="shared" si="25"/>
        <v>2</v>
      </c>
      <c r="F10083" s="9">
        <f t="shared" si="18"/>
        <v>262.9500000000009</v>
      </c>
      <c r="G10083" s="9">
        <f t="shared" si="20"/>
        <v>21.723845222184252</v>
      </c>
      <c r="H10083" s="9">
        <f t="shared" si="21"/>
        <v>19.767011299023316</v>
      </c>
      <c r="I10083" s="9">
        <f t="shared" si="19"/>
        <v>262.9500000000009</v>
      </c>
      <c r="J10083" s="9">
        <f t="shared" si="23"/>
        <v>21.723845222184252</v>
      </c>
      <c r="K10083" s="9">
        <f t="shared" si="24"/>
        <v>19.767011299023316</v>
      </c>
    </row>
    <row r="10084" spans="1:11" hidden="1">
      <c r="A10084" s="3">
        <f t="shared" si="13"/>
        <v>83</v>
      </c>
      <c r="B10084" s="3">
        <f t="shared" si="16"/>
        <v>23.828040151077211</v>
      </c>
      <c r="C10084" s="3">
        <f t="shared" si="17"/>
        <v>36.888192274619826</v>
      </c>
      <c r="D10084" s="3">
        <f>COS($M$10004/180*PI())*$E$10001*$E$10082+$E$10002</f>
        <v>8.2114177668623238</v>
      </c>
      <c r="E10084" s="3">
        <f>SIN($M$10004/180*PI())*$E$10001*$E$10082+$E$10003</f>
        <v>35.788582233137674</v>
      </c>
      <c r="F10084" s="9">
        <f t="shared" si="18"/>
        <v>264.00000000000091</v>
      </c>
      <c r="G10084" s="9">
        <f t="shared" si="20"/>
        <v>21.764810957647814</v>
      </c>
      <c r="H10084" s="9">
        <f t="shared" si="21"/>
        <v>19.762325735421381</v>
      </c>
      <c r="I10084" s="9">
        <f t="shared" si="19"/>
        <v>264.00000000000091</v>
      </c>
      <c r="J10084" s="9">
        <f t="shared" si="23"/>
        <v>21.764810957647814</v>
      </c>
      <c r="K10084" s="9">
        <f t="shared" si="24"/>
        <v>19.762325735421381</v>
      </c>
    </row>
    <row r="10085" spans="1:11" hidden="1">
      <c r="A10085" s="3">
        <f t="shared" si="13"/>
        <v>84</v>
      </c>
      <c r="B10085" s="3">
        <f t="shared" si="16"/>
        <v>23.567926949014801</v>
      </c>
      <c r="C10085" s="3">
        <f t="shared" si="17"/>
        <v>36.917828430524096</v>
      </c>
      <c r="D10085" s="3">
        <f>COS($M$10004/180*PI())*($E$10001*$E$10082+$E$10081)+$E$10002</f>
        <v>6.7972042044892298</v>
      </c>
      <c r="E10085" s="3">
        <f>SIN($M$10004/180*PI())*($E$10001*$E$10082+$E$10081)+$E$10003</f>
        <v>37.202795795510774</v>
      </c>
      <c r="F10085" s="9">
        <f t="shared" si="18"/>
        <v>265.05000000000092</v>
      </c>
      <c r="G10085" s="9">
        <f t="shared" si="20"/>
        <v>21.805855676954707</v>
      </c>
      <c r="H10085" s="9">
        <f t="shared" si="21"/>
        <v>19.758391652890879</v>
      </c>
      <c r="I10085" s="9">
        <f t="shared" si="19"/>
        <v>265.05000000000092</v>
      </c>
      <c r="J10085" s="9">
        <f t="shared" si="23"/>
        <v>21.805855676954707</v>
      </c>
      <c r="K10085" s="9">
        <f t="shared" si="24"/>
        <v>19.758391652890879</v>
      </c>
    </row>
    <row r="10086" spans="1:11" hidden="1">
      <c r="A10086" s="3">
        <f t="shared" si="13"/>
        <v>85</v>
      </c>
      <c r="B10086" s="3">
        <f t="shared" si="16"/>
        <v>23.307336141214876</v>
      </c>
      <c r="C10086" s="3">
        <f t="shared" si="17"/>
        <v>36.942920471376183</v>
      </c>
      <c r="D10086" s="2">
        <f>COS(($M$10004-90)/180*PI())*$E$10083/2+$D$10087</f>
        <v>8.9185245480488717</v>
      </c>
      <c r="E10086" s="2">
        <f>SIN(($M$10004-90)/180*PI())*$E$10083/2+$E$10087</f>
        <v>36.495689014324221</v>
      </c>
      <c r="F10086" s="9">
        <f t="shared" si="18"/>
        <v>266.10000000000093</v>
      </c>
      <c r="G10086" s="9">
        <f t="shared" si="20"/>
        <v>21.84696559600323</v>
      </c>
      <c r="H10086" s="9">
        <f t="shared" si="21"/>
        <v>19.755210372619885</v>
      </c>
      <c r="I10086" s="9">
        <f t="shared" si="19"/>
        <v>266.10000000000093</v>
      </c>
      <c r="J10086" s="9">
        <f t="shared" si="23"/>
        <v>21.84696559600323</v>
      </c>
      <c r="K10086" s="9">
        <f t="shared" si="24"/>
        <v>19.755210372619885</v>
      </c>
    </row>
    <row r="10087" spans="1:11" hidden="1">
      <c r="A10087" s="3">
        <f t="shared" ref="A10087:A10150" si="26">A10086+1</f>
        <v>86</v>
      </c>
      <c r="B10087" s="3">
        <f t="shared" si="16"/>
        <v>23.046347106161878</v>
      </c>
      <c r="C10087" s="3">
        <f t="shared" si="17"/>
        <v>36.963460753897365</v>
      </c>
      <c r="D10087" s="2">
        <f>$D$10084</f>
        <v>8.2114177668623238</v>
      </c>
      <c r="E10087" s="2">
        <f>$E$10084</f>
        <v>35.788582233137674</v>
      </c>
      <c r="F10087" s="9">
        <f t="shared" si="18"/>
        <v>267.15000000000094</v>
      </c>
      <c r="G10087" s="9">
        <f t="shared" si="20"/>
        <v>21.888126908795556</v>
      </c>
      <c r="H10087" s="9">
        <f t="shared" si="21"/>
        <v>19.752782962981911</v>
      </c>
      <c r="I10087" s="9">
        <f t="shared" si="19"/>
        <v>267.15000000000094</v>
      </c>
      <c r="J10087" s="9">
        <f t="shared" si="23"/>
        <v>21.888126908795556</v>
      </c>
      <c r="K10087" s="9">
        <f t="shared" si="24"/>
        <v>19.752782962981911</v>
      </c>
    </row>
    <row r="10088" spans="1:11" hidden="1">
      <c r="A10088" s="3">
        <f t="shared" si="26"/>
        <v>87</v>
      </c>
      <c r="B10088" s="3">
        <f t="shared" si="16"/>
        <v>22.785039343644158</v>
      </c>
      <c r="C10088" s="3">
        <f t="shared" si="17"/>
        <v>36.979443021318609</v>
      </c>
      <c r="D10088" s="2">
        <f>COS(($M$10004+90)/180*PI())*$E$10083/2+$D$10087</f>
        <v>7.5043109856757759</v>
      </c>
      <c r="E10088" s="2">
        <f>SIN(($M$10004+90)/180*PI())*$E$10083/2+$E$10087</f>
        <v>35.081475451951128</v>
      </c>
      <c r="F10088" s="9">
        <f t="shared" si="18"/>
        <v>268.20000000000095</v>
      </c>
      <c r="G10088" s="9">
        <f t="shared" si="20"/>
        <v>21.929325792074248</v>
      </c>
      <c r="H10088" s="9">
        <f t="shared" si="21"/>
        <v>19.751110239177102</v>
      </c>
      <c r="I10088" s="9">
        <f t="shared" si="19"/>
        <v>268.20000000000095</v>
      </c>
      <c r="J10088" s="9">
        <f t="shared" si="23"/>
        <v>21.929325792074248</v>
      </c>
      <c r="K10088" s="9">
        <f t="shared" si="24"/>
        <v>19.751110239177102</v>
      </c>
    </row>
    <row r="10089" spans="1:11" hidden="1">
      <c r="A10089" s="3">
        <f t="shared" si="26"/>
        <v>88</v>
      </c>
      <c r="B10089" s="3">
        <f t="shared" si="16"/>
        <v>22.523492450537518</v>
      </c>
      <c r="C10089" s="3">
        <f t="shared" si="17"/>
        <v>36.990862405286435</v>
      </c>
      <c r="D10089" s="3" t="s">
        <v>29</v>
      </c>
      <c r="F10089" s="9">
        <f t="shared" si="18"/>
        <v>269.25000000000097</v>
      </c>
      <c r="G10089" s="9">
        <f t="shared" si="20"/>
        <v>21.970548409964511</v>
      </c>
      <c r="H10089" s="9">
        <f t="shared" si="21"/>
        <v>19.750192762958484</v>
      </c>
      <c r="I10089" s="9">
        <f t="shared" si="19"/>
        <v>269.25000000000097</v>
      </c>
      <c r="J10089" s="9">
        <f t="shared" si="23"/>
        <v>21.970548409964511</v>
      </c>
      <c r="K10089" s="9">
        <f t="shared" si="24"/>
        <v>19.750192762958484</v>
      </c>
    </row>
    <row r="10090" spans="1:11" hidden="1">
      <c r="A10090" s="3">
        <f t="shared" si="26"/>
        <v>89</v>
      </c>
      <c r="B10090" s="3">
        <f t="shared" si="16"/>
        <v>22.261786096559256</v>
      </c>
      <c r="C10090" s="3">
        <f t="shared" si="17"/>
        <v>36.997715427345867</v>
      </c>
      <c r="D10090">
        <f>E10002</f>
        <v>22</v>
      </c>
      <c r="E10090">
        <f>E10003</f>
        <v>22</v>
      </c>
      <c r="F10090" s="9">
        <f t="shared" si="18"/>
        <v>270.30000000000098</v>
      </c>
      <c r="G10090" s="9">
        <f t="shared" si="20"/>
        <v>22.01178091862073</v>
      </c>
      <c r="H10090" s="9">
        <f t="shared" si="21"/>
        <v>19.750030842443291</v>
      </c>
      <c r="I10090" s="9">
        <f t="shared" si="19"/>
        <v>270.30000000000098</v>
      </c>
      <c r="J10090" s="9">
        <f t="shared" si="23"/>
        <v>22.01178091862073</v>
      </c>
      <c r="K10090" s="9">
        <f t="shared" si="24"/>
        <v>19.750030842443291</v>
      </c>
    </row>
    <row r="10091" spans="1:11" hidden="1">
      <c r="A10091" s="3">
        <f t="shared" si="26"/>
        <v>90</v>
      </c>
      <c r="B10091" s="3">
        <f t="shared" si="16"/>
        <v>22</v>
      </c>
      <c r="C10091" s="3">
        <f t="shared" si="17"/>
        <v>37</v>
      </c>
      <c r="D10091">
        <f>COS($M10002/180*PI())*$E10001+D10090</f>
        <v>7</v>
      </c>
      <c r="E10091" s="3">
        <f>SIN($M10002/180*PI())*$E10001+E10090</f>
        <v>22.000000000000004</v>
      </c>
      <c r="F10091" s="9">
        <f t="shared" si="18"/>
        <v>271.35000000000099</v>
      </c>
      <c r="G10091" s="9">
        <f t="shared" si="20"/>
        <v>22.053009470875661</v>
      </c>
      <c r="H10091" s="9">
        <f t="shared" si="21"/>
        <v>19.7506245320095</v>
      </c>
      <c r="I10091" s="9">
        <f t="shared" si="19"/>
        <v>271.35000000000099</v>
      </c>
      <c r="J10091" s="9">
        <f t="shared" si="23"/>
        <v>22.053009470875661</v>
      </c>
      <c r="K10091" s="9">
        <f t="shared" si="24"/>
        <v>19.7506245320095</v>
      </c>
    </row>
    <row r="10092" spans="1:11" hidden="1">
      <c r="A10092" s="3">
        <f t="shared" si="26"/>
        <v>91</v>
      </c>
      <c r="B10092" s="3">
        <f t="shared" si="16"/>
        <v>21.738213903440748</v>
      </c>
      <c r="C10092" s="3">
        <f t="shared" si="17"/>
        <v>36.997715427345867</v>
      </c>
      <c r="D10092" s="3" t="s">
        <v>30</v>
      </c>
      <c r="F10092" s="9">
        <f t="shared" si="18"/>
        <v>272.400000000001</v>
      </c>
      <c r="G10092" s="9">
        <f t="shared" si="20"/>
        <v>22.09422022089074</v>
      </c>
      <c r="H10092" s="9">
        <f t="shared" si="21"/>
        <v>19.751973632277569</v>
      </c>
      <c r="I10092" s="9">
        <f t="shared" si="19"/>
        <v>272.400000000001</v>
      </c>
      <c r="J10092" s="9">
        <f t="shared" si="23"/>
        <v>22.09422022089074</v>
      </c>
      <c r="K10092" s="9">
        <f t="shared" si="24"/>
        <v>19.751973632277569</v>
      </c>
    </row>
    <row r="10093" spans="1:11" hidden="1">
      <c r="A10093" s="3">
        <f t="shared" si="26"/>
        <v>92</v>
      </c>
      <c r="B10093" s="3">
        <f t="shared" si="16"/>
        <v>21.47650754946249</v>
      </c>
      <c r="C10093" s="3">
        <f t="shared" si="17"/>
        <v>36.990862405286435</v>
      </c>
      <c r="D10093" s="6">
        <f>E10002</f>
        <v>22</v>
      </c>
      <c r="E10093" s="6">
        <f>E10003</f>
        <v>22</v>
      </c>
      <c r="F10093" s="9">
        <f t="shared" si="18"/>
        <v>273.45000000000101</v>
      </c>
      <c r="G10093" s="9">
        <f t="shared" si="20"/>
        <v>22.135399328805949</v>
      </c>
      <c r="H10093" s="9">
        <f t="shared" si="21"/>
        <v>19.754077690177397</v>
      </c>
      <c r="I10093" s="9">
        <f t="shared" si="19"/>
        <v>273.45000000000101</v>
      </c>
      <c r="J10093" s="9">
        <f t="shared" si="23"/>
        <v>22.135399328805949</v>
      </c>
      <c r="K10093" s="9">
        <f t="shared" si="24"/>
        <v>19.754077690177397</v>
      </c>
    </row>
    <row r="10094" spans="1:11" hidden="1">
      <c r="A10094" s="3">
        <f t="shared" si="26"/>
        <v>93</v>
      </c>
      <c r="B10094" s="3">
        <f t="shared" si="16"/>
        <v>21.214960656355842</v>
      </c>
      <c r="C10094" s="3">
        <f t="shared" si="17"/>
        <v>36.979443021318609</v>
      </c>
      <c r="D10094" s="6">
        <f>COS(($M$10003-$E$10006*$M$10007)/180*PI())*$E$10001+$D$10093</f>
        <v>7.5111126056639765</v>
      </c>
      <c r="E10094" s="6">
        <f>SIN(($M$10003-$E$10006*$M$10007)/180*PI())*$E$10001+$E$10093</f>
        <v>25.882285676537816</v>
      </c>
      <c r="F10094" s="9">
        <f t="shared" si="18"/>
        <v>274.50000000000102</v>
      </c>
      <c r="G10094" s="9">
        <f t="shared" si="20"/>
        <v>22.176532965387693</v>
      </c>
      <c r="H10094" s="9">
        <f t="shared" si="21"/>
        <v>19.756935999100467</v>
      </c>
      <c r="I10094" s="9">
        <f t="shared" si="19"/>
        <v>274.50000000000102</v>
      </c>
      <c r="J10094" s="9">
        <f t="shared" si="23"/>
        <v>22.176532965387693</v>
      </c>
      <c r="K10094" s="9">
        <f t="shared" si="24"/>
        <v>19.756935999100467</v>
      </c>
    </row>
    <row r="10095" spans="1:11" hidden="1">
      <c r="A10095" s="3">
        <f t="shared" si="26"/>
        <v>94</v>
      </c>
      <c r="B10095" s="3">
        <f t="shared" si="16"/>
        <v>20.953652893838122</v>
      </c>
      <c r="C10095" s="3">
        <f t="shared" si="17"/>
        <v>36.963460753897365</v>
      </c>
      <c r="D10095" s="2">
        <f>D10096-COS(($M$10003-$E$10006*$M$10007-45)/180*PI())*$E$10007</f>
        <v>8.0111126056639765</v>
      </c>
      <c r="E10095" s="2">
        <f>E10096-SIN(($M$10003-$E$10006*$M$10007-45)/180*PI())*$E$10007</f>
        <v>25.016260272753378</v>
      </c>
      <c r="F10095" s="9">
        <f t="shared" si="18"/>
        <v>275.55000000000103</v>
      </c>
      <c r="G10095" s="9">
        <f t="shared" si="20"/>
        <v>22.217607316673053</v>
      </c>
      <c r="H10095" s="9">
        <f t="shared" si="21"/>
        <v>19.760547599137155</v>
      </c>
      <c r="I10095" s="9">
        <f t="shared" si="19"/>
        <v>275.55000000000103</v>
      </c>
      <c r="J10095" s="9">
        <f t="shared" si="23"/>
        <v>22.217607316673053</v>
      </c>
      <c r="K10095" s="9">
        <f t="shared" si="24"/>
        <v>19.760547599137155</v>
      </c>
    </row>
    <row r="10096" spans="1:11" hidden="1">
      <c r="A10096" s="3">
        <f t="shared" si="26"/>
        <v>95</v>
      </c>
      <c r="B10096" s="3">
        <f t="shared" si="16"/>
        <v>20.692663858785128</v>
      </c>
      <c r="C10096" s="3">
        <f t="shared" si="17"/>
        <v>36.942920471376183</v>
      </c>
      <c r="D10096" s="2">
        <f>D10094</f>
        <v>7.5111126056639765</v>
      </c>
      <c r="E10096" s="2">
        <f>E10094</f>
        <v>25.882285676537816</v>
      </c>
      <c r="F10096" s="9">
        <f t="shared" si="18"/>
        <v>276.60000000000105</v>
      </c>
      <c r="G10096" s="9">
        <f t="shared" si="20"/>
        <v>22.25860858860899</v>
      </c>
      <c r="H10096" s="9">
        <f t="shared" si="21"/>
        <v>19.764911277399111</v>
      </c>
      <c r="I10096" s="9">
        <f t="shared" si="19"/>
        <v>276.60000000000105</v>
      </c>
      <c r="J10096" s="9">
        <f t="shared" si="23"/>
        <v>22.25860858860899</v>
      </c>
      <c r="K10096" s="9">
        <f t="shared" si="24"/>
        <v>19.764911277399111</v>
      </c>
    </row>
    <row r="10097" spans="1:11" hidden="1">
      <c r="A10097" s="3">
        <f t="shared" si="26"/>
        <v>96</v>
      </c>
      <c r="B10097" s="3">
        <f t="shared" si="16"/>
        <v>20.432073050985199</v>
      </c>
      <c r="C10097" s="3">
        <f t="shared" si="17"/>
        <v>36.917828430524104</v>
      </c>
      <c r="D10097" s="2">
        <f>D10096-COS(($M$10003-$E$10006*$M$10007+45)/180*PI())*$E$10007</f>
        <v>8.3771380094484158</v>
      </c>
      <c r="E10097" s="2">
        <f>E10096-SIN(($M$10003-$E$10006*$M$10007+45)/180*PI())*$E$10007</f>
        <v>26.382285676537816</v>
      </c>
      <c r="F10097" s="9">
        <f t="shared" si="18"/>
        <v>277.65000000000106</v>
      </c>
      <c r="G10097" s="9">
        <f t="shared" si="20"/>
        <v>22.299523011684784</v>
      </c>
      <c r="H10097" s="9">
        <f t="shared" si="21"/>
        <v>19.770025568426561</v>
      </c>
      <c r="I10097" s="9">
        <f t="shared" si="19"/>
        <v>277.65000000000106</v>
      </c>
      <c r="J10097" s="9">
        <f t="shared" si="23"/>
        <v>22.299523011684784</v>
      </c>
      <c r="K10097" s="9">
        <f t="shared" si="24"/>
        <v>19.770025568426561</v>
      </c>
    </row>
    <row r="10098" spans="1:11" hidden="1">
      <c r="A10098" s="3">
        <f t="shared" si="26"/>
        <v>97</v>
      </c>
      <c r="B10098" s="3">
        <f t="shared" si="16"/>
        <v>20.171959848922789</v>
      </c>
      <c r="C10098" s="3">
        <f t="shared" si="17"/>
        <v>36.888192274619833</v>
      </c>
      <c r="D10098" s="7">
        <f>COS(($M$10003-$E$10006*$M$10007)/180*PI())*$E$10001*1.15+$D$10093</f>
        <v>5.3377794965135728</v>
      </c>
      <c r="E10098" s="8">
        <f>SIN(($M$10003-$E$10006*$M$10007)/180*PI())*$E$10001*1.15+$E$10093</f>
        <v>26.464628528018487</v>
      </c>
      <c r="F10098" s="9">
        <f t="shared" si="18"/>
        <v>278.70000000000107</v>
      </c>
      <c r="G10098" s="9">
        <f t="shared" si="20"/>
        <v>22.340336845556283</v>
      </c>
      <c r="H10098" s="9">
        <f t="shared" si="21"/>
        <v>19.775888754680469</v>
      </c>
      <c r="I10098" s="9">
        <f t="shared" si="19"/>
        <v>278.70000000000107</v>
      </c>
      <c r="J10098" s="9">
        <f t="shared" si="23"/>
        <v>22.340336845556283</v>
      </c>
      <c r="K10098" s="9">
        <f t="shared" si="24"/>
        <v>19.775888754680469</v>
      </c>
    </row>
    <row r="10099" spans="1:11" hidden="1">
      <c r="A10099" s="3">
        <f t="shared" si="26"/>
        <v>98</v>
      </c>
      <c r="B10099" s="3">
        <f t="shared" si="16"/>
        <v>19.912403485599022</v>
      </c>
      <c r="C10099" s="3">
        <f t="shared" si="17"/>
        <v>36.854021031123551</v>
      </c>
      <c r="D10099">
        <f>E10002</f>
        <v>22</v>
      </c>
      <c r="E10099">
        <f>E10003</f>
        <v>22</v>
      </c>
      <c r="F10099" s="9">
        <f t="shared" si="18"/>
        <v>279.75000000000108</v>
      </c>
      <c r="G10099" s="9">
        <f t="shared" si="20"/>
        <v>22.381036383660348</v>
      </c>
      <c r="H10099" s="9">
        <f t="shared" si="21"/>
        <v>19.782498867119333</v>
      </c>
      <c r="I10099" s="9">
        <f t="shared" si="19"/>
        <v>279.75000000000108</v>
      </c>
      <c r="J10099" s="9">
        <f t="shared" si="23"/>
        <v>22.381036383660348</v>
      </c>
      <c r="K10099" s="9">
        <f t="shared" si="24"/>
        <v>19.782498867119333</v>
      </c>
    </row>
    <row r="10100" spans="1:11" hidden="1">
      <c r="A10100" s="3">
        <f t="shared" si="26"/>
        <v>99</v>
      </c>
      <c r="B10100" s="3">
        <f t="shared" si="16"/>
        <v>19.653483024396536</v>
      </c>
      <c r="C10100" s="3">
        <f t="shared" si="17"/>
        <v>36.815325108927063</v>
      </c>
      <c r="D10100">
        <f>COS(($M$10003-$E$10006*($M$10007-$M$10008))/180*PI())*$E$10001+$D$10099</f>
        <v>34.99038105676658</v>
      </c>
      <c r="E10100" s="3">
        <f>SIN(($M$10003-$E$10006*($M$10007-$M$10008))/180*PI())*$E$10001+$E$10099</f>
        <v>29.5</v>
      </c>
      <c r="F10100" s="9">
        <f t="shared" si="18"/>
        <v>280.80000000000109</v>
      </c>
      <c r="G10100" s="9">
        <f t="shared" si="20"/>
        <v>22.421607957817923</v>
      </c>
      <c r="H10100" s="9">
        <f t="shared" si="21"/>
        <v>19.789853685860457</v>
      </c>
      <c r="I10100" s="9">
        <f t="shared" si="19"/>
        <v>280.80000000000109</v>
      </c>
      <c r="J10100" s="9">
        <f t="shared" si="23"/>
        <v>22.421607957817923</v>
      </c>
      <c r="K10100" s="9">
        <f t="shared" si="24"/>
        <v>19.789853685860457</v>
      </c>
    </row>
    <row r="10101" spans="1:11" hidden="1">
      <c r="A10101" s="3">
        <f t="shared" si="26"/>
        <v>100</v>
      </c>
      <c r="B10101" s="3">
        <f t="shared" si="16"/>
        <v>19.395277334996045</v>
      </c>
      <c r="C10101" s="3">
        <f t="shared" si="17"/>
        <v>36.772116295183125</v>
      </c>
      <c r="D10101" s="2">
        <f>D10102-COS(($M$10003-$E$10006*($M$10007-$M$10008)-45)/180*PI())*$E$10007</f>
        <v>34.024455230477514</v>
      </c>
      <c r="E10101" s="2">
        <f>E10102-SIN(($M$10003-$E$10006*($M$10007-$M$10008)-45)/180*PI())*$E$10007</f>
        <v>29.75881904510252</v>
      </c>
      <c r="F10101" s="9">
        <f t="shared" ref="F10101:F10132" si="27">MOD(F10100-$E$10006*$H$10002,360)</f>
        <v>281.8500000000011</v>
      </c>
      <c r="G10101" s="9">
        <f t="shared" si="20"/>
        <v>22.46203794282426</v>
      </c>
      <c r="H10101" s="9">
        <f t="shared" si="21"/>
        <v>19.797950740925462</v>
      </c>
      <c r="I10101" s="9">
        <f t="shared" ref="I10101:I10132" si="28">MOD(I10100-$E$10006*$K$10002,360)</f>
        <v>281.8500000000011</v>
      </c>
      <c r="J10101" s="9">
        <f t="shared" si="23"/>
        <v>22.46203794282426</v>
      </c>
      <c r="K10101" s="9">
        <f t="shared" si="24"/>
        <v>19.797950740925462</v>
      </c>
    </row>
    <row r="10102" spans="1:11" hidden="1">
      <c r="A10102" s="3">
        <f t="shared" si="26"/>
        <v>101</v>
      </c>
      <c r="B10102" s="3">
        <f t="shared" si="16"/>
        <v>19.137865069351829</v>
      </c>
      <c r="C10102" s="3">
        <f t="shared" si="17"/>
        <v>36.724407751714963</v>
      </c>
      <c r="D10102" s="2">
        <f>D10100</f>
        <v>34.99038105676658</v>
      </c>
      <c r="E10102" s="2">
        <f>E10100</f>
        <v>29.5</v>
      </c>
      <c r="F10102" s="9">
        <f t="shared" si="27"/>
        <v>282.90000000000111</v>
      </c>
      <c r="G10102" s="9">
        <f t="shared" si="20"/>
        <v>22.502312761024683</v>
      </c>
      <c r="H10102" s="9">
        <f t="shared" si="21"/>
        <v>19.806787313069762</v>
      </c>
      <c r="I10102" s="9">
        <f t="shared" si="28"/>
        <v>282.90000000000111</v>
      </c>
      <c r="J10102" s="9">
        <f t="shared" si="23"/>
        <v>22.502312761024683</v>
      </c>
      <c r="K10102" s="9">
        <f t="shared" si="24"/>
        <v>19.806787313069762</v>
      </c>
    </row>
    <row r="10103" spans="1:11" hidden="1">
      <c r="A10103" s="3">
        <f t="shared" si="26"/>
        <v>102</v>
      </c>
      <c r="B10103" s="3">
        <f t="shared" si="16"/>
        <v>18.881324637733613</v>
      </c>
      <c r="C10103" s="3">
        <f t="shared" si="17"/>
        <v>36.672214011007085</v>
      </c>
      <c r="D10103" s="2">
        <f>D10102-COS(($M$10003-$E$10006*($M$10007-$M$10008)+45)/180*PI())*$E$10007</f>
        <v>34.73156201166406</v>
      </c>
      <c r="E10103" s="2">
        <f>E10102-SIN(($M$10003-$E$10006*($M$10007-$M$10008)+45)/180*PI())*$E$10007</f>
        <v>28.53407417371093</v>
      </c>
      <c r="F10103" s="9">
        <f t="shared" si="27"/>
        <v>283.95000000000113</v>
      </c>
      <c r="G10103" s="9">
        <f t="shared" si="20"/>
        <v>22.54241888687438</v>
      </c>
      <c r="H10103" s="9">
        <f t="shared" si="21"/>
        <v>19.816360434695788</v>
      </c>
      <c r="I10103" s="9">
        <f t="shared" si="28"/>
        <v>283.95000000000113</v>
      </c>
      <c r="J10103" s="9">
        <f t="shared" si="23"/>
        <v>22.54241888687438</v>
      </c>
      <c r="K10103" s="9">
        <f t="shared" si="24"/>
        <v>19.816360434695788</v>
      </c>
    </row>
    <row r="10104" spans="1:11" hidden="1">
      <c r="A10104" s="3">
        <f t="shared" si="26"/>
        <v>103</v>
      </c>
      <c r="B10104" s="3">
        <f t="shared" si="16"/>
        <v>18.625734184842027</v>
      </c>
      <c r="C10104" s="3">
        <f t="shared" si="17"/>
        <v>36.615550971778532</v>
      </c>
      <c r="D10104" s="7">
        <f>COS(($M$10003-$E$10006*($M$10007-$M$10008))/180*PI())*$E$10001*1.15+$D$10099</f>
        <v>36.938938215281567</v>
      </c>
      <c r="E10104" s="8">
        <f>SIN(($M$10003-$E$10006*($M$10007-$M$10008))/180*PI())*$E$10001*1.15+$E$10099</f>
        <v>30.625</v>
      </c>
      <c r="F10104" s="9">
        <f t="shared" si="27"/>
        <v>285.00000000000114</v>
      </c>
      <c r="G10104" s="9">
        <f t="shared" si="20"/>
        <v>22.582342851480714</v>
      </c>
      <c r="H10104" s="9">
        <f t="shared" si="21"/>
        <v>19.826666890849609</v>
      </c>
      <c r="I10104" s="9">
        <f t="shared" si="28"/>
        <v>285.00000000000114</v>
      </c>
      <c r="J10104" s="9">
        <f t="shared" si="23"/>
        <v>22.582342851480714</v>
      </c>
      <c r="K10104" s="9">
        <f t="shared" si="24"/>
        <v>19.826666890849609</v>
      </c>
    </row>
    <row r="10105" spans="1:11" hidden="1">
      <c r="A10105" s="3">
        <f t="shared" si="26"/>
        <v>104</v>
      </c>
      <c r="B10105" s="3">
        <f t="shared" si="16"/>
        <v>18.371171566004985</v>
      </c>
      <c r="C10105" s="3">
        <f t="shared" si="17"/>
        <v>36.554435894139949</v>
      </c>
      <c r="F10105" s="9">
        <f t="shared" si="27"/>
        <v>286.05000000000115</v>
      </c>
      <c r="G10105" s="9">
        <f t="shared" si="20"/>
        <v>22.622071247126499</v>
      </c>
      <c r="H10105" s="9">
        <f t="shared" si="21"/>
        <v>19.837703220300579</v>
      </c>
      <c r="I10105" s="9">
        <f t="shared" si="28"/>
        <v>286.05000000000115</v>
      </c>
      <c r="J10105" s="9">
        <f t="shared" si="23"/>
        <v>22.622071247126499</v>
      </c>
      <c r="K10105" s="9">
        <f t="shared" si="24"/>
        <v>19.837703220300579</v>
      </c>
    </row>
    <row r="10106" spans="1:11" hidden="1">
      <c r="A10106" s="3">
        <f t="shared" si="26"/>
        <v>105</v>
      </c>
      <c r="B10106" s="3">
        <f t="shared" si="16"/>
        <v>18.117714323462188</v>
      </c>
      <c r="C10106" s="3">
        <f t="shared" si="17"/>
        <v>36.488887394336025</v>
      </c>
      <c r="D10106" s="4" t="s">
        <v>40</v>
      </c>
      <c r="E10106" s="4"/>
      <c r="F10106" s="9">
        <f t="shared" si="27"/>
        <v>287.10000000000116</v>
      </c>
      <c r="G10106" s="9">
        <f t="shared" si="20"/>
        <v>22.661590731772726</v>
      </c>
      <c r="H10106" s="9">
        <f t="shared" si="21"/>
        <v>19.849465716703772</v>
      </c>
      <c r="I10106" s="9">
        <f t="shared" si="28"/>
        <v>287.10000000000116</v>
      </c>
      <c r="J10106" s="9">
        <f t="shared" si="23"/>
        <v>22.661590731772726</v>
      </c>
      <c r="K10106" s="9">
        <f t="shared" si="24"/>
        <v>19.849465716703772</v>
      </c>
    </row>
    <row r="10107" spans="1:11" hidden="1">
      <c r="A10107" s="3">
        <f t="shared" si="26"/>
        <v>106</v>
      </c>
      <c r="B10107" s="3">
        <f t="shared" si="16"/>
        <v>17.865439662745015</v>
      </c>
      <c r="C10107" s="3">
        <f t="shared" si="17"/>
        <v>36.418925439074783</v>
      </c>
      <c r="D10107" s="6">
        <f>E10002</f>
        <v>22</v>
      </c>
      <c r="E10107" s="6">
        <f>E10003</f>
        <v>22</v>
      </c>
      <c r="F10107" s="9">
        <f t="shared" si="27"/>
        <v>288.15000000000117</v>
      </c>
      <c r="G10107" s="9">
        <f t="shared" si="20"/>
        <v>22.70088803353924</v>
      </c>
      <c r="H10107" s="9">
        <f t="shared" si="21"/>
        <v>19.861950429844647</v>
      </c>
      <c r="I10107" s="9">
        <f t="shared" si="28"/>
        <v>288.15000000000117</v>
      </c>
      <c r="J10107" s="9">
        <f t="shared" si="23"/>
        <v>22.70088803353924</v>
      </c>
      <c r="K10107" s="9">
        <f t="shared" si="24"/>
        <v>19.861950429844647</v>
      </c>
    </row>
    <row r="10108" spans="1:11" hidden="1">
      <c r="A10108" s="3">
        <f t="shared" si="26"/>
        <v>107</v>
      </c>
      <c r="B10108" s="3">
        <f t="shared" si="16"/>
        <v>17.614424429158952</v>
      </c>
      <c r="C10108" s="3">
        <f t="shared" si="17"/>
        <v>36.344571339445537</v>
      </c>
      <c r="D10108" s="6">
        <f>COS(($M$10004-$E$10006*$M$10011)/180*PI())*$E$10001+D10107</f>
        <v>7.5111126056639765</v>
      </c>
      <c r="E10108" s="6">
        <f>SIN(($M$10004-$E$10006*$M$10011)/180*PI())*$E$10001+E10107</f>
        <v>25.882285676537816</v>
      </c>
      <c r="F10108" s="9">
        <f t="shared" si="27"/>
        <v>289.20000000000118</v>
      </c>
      <c r="G10108" s="9">
        <f t="shared" si="20"/>
        <v>22.739949955161855</v>
      </c>
      <c r="H10108" s="9">
        <f t="shared" si="21"/>
        <v>19.875153166965681</v>
      </c>
      <c r="I10108" s="9">
        <f t="shared" si="28"/>
        <v>289.20000000000118</v>
      </c>
      <c r="J10108" s="9">
        <f t="shared" si="23"/>
        <v>22.739949955161855</v>
      </c>
      <c r="K10108" s="9">
        <f t="shared" si="24"/>
        <v>19.875153166965681</v>
      </c>
    </row>
    <row r="10109" spans="1:11" hidden="1">
      <c r="A10109" s="3">
        <f t="shared" si="26"/>
        <v>108</v>
      </c>
      <c r="B10109" s="3">
        <f t="shared" si="16"/>
        <v>17.364745084375791</v>
      </c>
      <c r="C10109" s="3">
        <f t="shared" si="17"/>
        <v>36.265847744427305</v>
      </c>
      <c r="D10109" s="2">
        <f>D10110-COS(($M$10004-$E$10006*$M$10011-45)/180*PI())*$E$10007</f>
        <v>8.0111126056639765</v>
      </c>
      <c r="E10109" s="2">
        <f>E10110-SIN(($M$10004-$E$10006*$M$10011-45)/180*PI())*$E$10007</f>
        <v>25.016260272753378</v>
      </c>
      <c r="F10109" s="9">
        <f t="shared" si="27"/>
        <v>290.25000000000119</v>
      </c>
      <c r="G10109" s="9">
        <f t="shared" si="20"/>
        <v>22.778763378424401</v>
      </c>
      <c r="H10109" s="9">
        <f t="shared" si="21"/>
        <v>19.889069494174429</v>
      </c>
      <c r="I10109" s="9">
        <f t="shared" si="28"/>
        <v>290.25000000000119</v>
      </c>
      <c r="J10109" s="9">
        <f t="shared" si="23"/>
        <v>22.778763378424401</v>
      </c>
      <c r="K10109" s="9">
        <f t="shared" si="24"/>
        <v>19.889069494174429</v>
      </c>
    </row>
    <row r="10110" spans="1:11" hidden="1">
      <c r="A10110" s="3">
        <f t="shared" si="26"/>
        <v>109</v>
      </c>
      <c r="B10110" s="3">
        <f t="shared" si="16"/>
        <v>17.116477683142655</v>
      </c>
      <c r="C10110" s="3">
        <f t="shared" si="17"/>
        <v>36.182778633989756</v>
      </c>
      <c r="D10110" s="2">
        <f>D10108</f>
        <v>7.5111126056639765</v>
      </c>
      <c r="E10110" s="2">
        <f>E10108</f>
        <v>25.882285676537816</v>
      </c>
      <c r="F10110" s="9">
        <f t="shared" si="27"/>
        <v>291.30000000000121</v>
      </c>
      <c r="G10110" s="9">
        <f t="shared" si="20"/>
        <v>22.817315268564247</v>
      </c>
      <c r="H10110" s="9">
        <f t="shared" si="21"/>
        <v>19.903694737932533</v>
      </c>
      <c r="I10110" s="9">
        <f t="shared" si="28"/>
        <v>291.30000000000121</v>
      </c>
      <c r="J10110" s="9">
        <f t="shared" si="23"/>
        <v>22.817315268564247</v>
      </c>
      <c r="K10110" s="9">
        <f t="shared" si="24"/>
        <v>19.903694737932533</v>
      </c>
    </row>
    <row r="10111" spans="1:11" hidden="1">
      <c r="A10111" s="3">
        <f t="shared" si="26"/>
        <v>110</v>
      </c>
      <c r="B10111" s="3">
        <f t="shared" si="16"/>
        <v>16.869697850114967</v>
      </c>
      <c r="C10111" s="3">
        <f t="shared" si="17"/>
        <v>36.095389311788622</v>
      </c>
      <c r="D10111" s="2">
        <f>D10110-COS(($M$10004-$E$10006*$M$10011+45)/180*PI())*$E$10007</f>
        <v>8.3771380094484158</v>
      </c>
      <c r="E10111" s="2">
        <f>E10110-SIN(($M$10004-$E$10006*$M$10011+45)/180*PI())*$E$10007</f>
        <v>26.382285676537816</v>
      </c>
      <c r="F10111" s="9">
        <f t="shared" si="27"/>
        <v>292.35000000000122</v>
      </c>
      <c r="G10111" s="9">
        <f t="shared" si="20"/>
        <v>22.855592678649753</v>
      </c>
      <c r="H10111" s="9">
        <f t="shared" si="21"/>
        <v>19.91902398662528</v>
      </c>
      <c r="I10111" s="9">
        <f t="shared" si="28"/>
        <v>292.35000000000122</v>
      </c>
      <c r="J10111" s="9">
        <f t="shared" si="23"/>
        <v>22.855592678649753</v>
      </c>
      <c r="K10111" s="9">
        <f t="shared" si="24"/>
        <v>19.91902398662528</v>
      </c>
    </row>
    <row r="10112" spans="1:11" hidden="1">
      <c r="A10112" s="3">
        <f t="shared" si="26"/>
        <v>111</v>
      </c>
      <c r="B10112" s="3">
        <f t="shared" si="16"/>
        <v>16.624480756820496</v>
      </c>
      <c r="C10112" s="3">
        <f t="shared" si="17"/>
        <v>36.003706397458025</v>
      </c>
      <c r="D10112" s="7">
        <f>COS(($M$10004-$E$10006*$M$10011)/180*PI())*$E$10001*1.15+D10107</f>
        <v>5.3377794965135728</v>
      </c>
      <c r="E10112" s="8">
        <f>SIN(($M$10004-$E$10006*$M$10011)/180*PI())*$E$10001*1.15+E10107</f>
        <v>26.464628528018487</v>
      </c>
      <c r="F10112" s="9">
        <f t="shared" si="27"/>
        <v>293.40000000000123</v>
      </c>
      <c r="G10112" s="9">
        <f t="shared" si="20"/>
        <v>22.8935827539283</v>
      </c>
      <c r="H10112" s="9">
        <f t="shared" si="21"/>
        <v>19.935052092211063</v>
      </c>
      <c r="I10112" s="9">
        <f t="shared" si="28"/>
        <v>293.40000000000123</v>
      </c>
      <c r="J10112" s="9">
        <f t="shared" si="23"/>
        <v>22.8935827539283</v>
      </c>
      <c r="K10112" s="9">
        <f t="shared" si="24"/>
        <v>19.935052092211063</v>
      </c>
    </row>
    <row r="10113" spans="1:11" hidden="1">
      <c r="A10113" s="3">
        <f t="shared" si="26"/>
        <v>112</v>
      </c>
      <c r="B10113" s="3">
        <f t="shared" si="16"/>
        <v>16.380901098761321</v>
      </c>
      <c r="C10113" s="3">
        <f t="shared" si="17"/>
        <v>35.907757818501807</v>
      </c>
      <c r="D10113" s="4">
        <f>E10002</f>
        <v>22</v>
      </c>
      <c r="E10113" s="4">
        <f>E10003</f>
        <v>22</v>
      </c>
      <c r="F10113" s="9">
        <f t="shared" si="27"/>
        <v>294.45000000000124</v>
      </c>
      <c r="G10113" s="9">
        <f t="shared" si="20"/>
        <v>22.931272736143271</v>
      </c>
      <c r="H10113" s="9">
        <f t="shared" si="21"/>
        <v>19.951773671950235</v>
      </c>
      <c r="I10113" s="9">
        <f t="shared" si="28"/>
        <v>294.45000000000124</v>
      </c>
      <c r="J10113" s="9">
        <f t="shared" si="23"/>
        <v>22.931272736143271</v>
      </c>
      <c r="K10113" s="9">
        <f t="shared" si="24"/>
        <v>19.951773671950235</v>
      </c>
    </row>
    <row r="10114" spans="1:11" hidden="1">
      <c r="A10114" s="3">
        <f t="shared" si="26"/>
        <v>113</v>
      </c>
      <c r="B10114" s="3">
        <f t="shared" si="16"/>
        <v>16.139033072660894</v>
      </c>
      <c r="C10114" s="3">
        <f t="shared" si="17"/>
        <v>35.807572801786606</v>
      </c>
      <c r="D10114" s="4">
        <f>COS(($M$10004-$E$10006*($M$10011-$M$10012))/180*PI())*$E$10001+D10113</f>
        <v>34.99038105676658</v>
      </c>
      <c r="E10114" s="4">
        <f>SIN(($M$10004-$E$10006*($M$10011-$M$10012))/180*PI())*$E$10001+E10113</f>
        <v>29.5</v>
      </c>
      <c r="F10114" s="9">
        <f t="shared" si="27"/>
        <v>295.50000000000125</v>
      </c>
      <c r="G10114" s="9">
        <f t="shared" si="20"/>
        <v>22.96864996781871</v>
      </c>
      <c r="H10114" s="9">
        <f t="shared" si="21"/>
        <v>19.969183110212835</v>
      </c>
      <c r="I10114" s="9">
        <f t="shared" si="28"/>
        <v>295.50000000000125</v>
      </c>
      <c r="J10114" s="9">
        <f t="shared" si="23"/>
        <v>22.96864996781871</v>
      </c>
      <c r="K10114" s="9">
        <f t="shared" si="24"/>
        <v>19.969183110212835</v>
      </c>
    </row>
    <row r="10115" spans="1:11" hidden="1">
      <c r="A10115" s="3">
        <f t="shared" si="26"/>
        <v>114</v>
      </c>
      <c r="B10115" s="3">
        <f t="shared" si="16"/>
        <v>15.898950353863</v>
      </c>
      <c r="C10115" s="3">
        <f t="shared" si="17"/>
        <v>35.703181864639014</v>
      </c>
      <c r="D10115" s="2">
        <f>D10116-COS(($M$10004-$E$10006*($M$10011-$M$10012)-45)/180*PI())*$E$10007</f>
        <v>34.024455230477514</v>
      </c>
      <c r="E10115" s="2">
        <f>E10116-SIN(($M$10004-$E$10006*($M$10011-$M$10012)-45)/180*PI())*$E$10007</f>
        <v>29.75881904510252</v>
      </c>
      <c r="F10115" s="9">
        <f t="shared" si="27"/>
        <v>296.55000000000126</v>
      </c>
      <c r="G10115" s="9">
        <f t="shared" si="20"/>
        <v>23.005701896510065</v>
      </c>
      <c r="H10115" s="9">
        <f t="shared" si="21"/>
        <v>19.987274560364465</v>
      </c>
      <c r="I10115" s="9">
        <f t="shared" si="28"/>
        <v>296.55000000000126</v>
      </c>
      <c r="J10115" s="9">
        <f t="shared" si="23"/>
        <v>23.005701896510065</v>
      </c>
      <c r="K10115" s="9">
        <f t="shared" si="24"/>
        <v>19.987274560364465</v>
      </c>
    </row>
    <row r="10116" spans="1:11" hidden="1">
      <c r="A10116" s="3">
        <f t="shared" si="26"/>
        <v>115</v>
      </c>
      <c r="B10116" s="3">
        <f t="shared" si="16"/>
        <v>15.66072607388951</v>
      </c>
      <c r="C10116" s="3">
        <f t="shared" si="17"/>
        <v>35.594616805549748</v>
      </c>
      <c r="D10116" s="2">
        <f>D10114</f>
        <v>34.99038105676658</v>
      </c>
      <c r="E10116" s="2">
        <f>E10114</f>
        <v>29.5</v>
      </c>
      <c r="F10116" s="9">
        <f t="shared" si="27"/>
        <v>297.60000000000127</v>
      </c>
      <c r="G10116" s="9">
        <f t="shared" si="20"/>
        <v>23.042416079019734</v>
      </c>
      <c r="H10116" s="9">
        <f t="shared" si="21"/>
        <v>20.006041946729791</v>
      </c>
      <c r="I10116" s="9">
        <f t="shared" si="28"/>
        <v>297.60000000000127</v>
      </c>
      <c r="J10116" s="9">
        <f t="shared" si="23"/>
        <v>23.042416079019734</v>
      </c>
      <c r="K10116" s="9">
        <f t="shared" si="24"/>
        <v>20.006041946729791</v>
      </c>
    </row>
    <row r="10117" spans="1:11" hidden="1">
      <c r="A10117" s="3">
        <f t="shared" si="26"/>
        <v>116</v>
      </c>
      <c r="B10117" s="3">
        <f t="shared" si="16"/>
        <v>15.424432798163838</v>
      </c>
      <c r="C10117" s="3">
        <f t="shared" si="17"/>
        <v>35.481910694487503</v>
      </c>
      <c r="D10117" s="2">
        <f>D10116-COS(($M$10004-$E$10006*($M$10011-$M$10012)+45)/180*PI())*$E$10007</f>
        <v>34.73156201166406</v>
      </c>
      <c r="E10117" s="2">
        <f>E10116-SIN(($M$10004-$E$10006*($M$10011-$M$10012)+45)/180*PI())*$E$10007</f>
        <v>28.53407417371093</v>
      </c>
      <c r="F10117" s="9">
        <f t="shared" si="27"/>
        <v>298.65000000000128</v>
      </c>
      <c r="G10117" s="9">
        <f t="shared" si="20"/>
        <v>23.078780185575834</v>
      </c>
      <c r="H10117" s="9">
        <f t="shared" si="21"/>
        <v>20.025478966632928</v>
      </c>
      <c r="I10117" s="9">
        <f t="shared" si="28"/>
        <v>298.65000000000128</v>
      </c>
      <c r="J10117" s="9">
        <f t="shared" si="23"/>
        <v>23.078780185575834</v>
      </c>
      <c r="K10117" s="9">
        <f t="shared" si="24"/>
        <v>20.025478966632928</v>
      </c>
    </row>
    <row r="10118" spans="1:11" hidden="1">
      <c r="A10118" s="3">
        <f t="shared" si="26"/>
        <v>117</v>
      </c>
      <c r="B10118" s="3">
        <f t="shared" si="16"/>
        <v>15.190142503906799</v>
      </c>
      <c r="C10118" s="3">
        <f t="shared" si="17"/>
        <v>35.365097862825522</v>
      </c>
      <c r="D10118" s="7">
        <f>COS(($M$10004-$E$10006*($M$10011-$M$10012))/180*PI())*$E$10001*1.15+D10113</f>
        <v>36.938938215281567</v>
      </c>
      <c r="E10118" s="8">
        <f>SIN(($M$10004-$E$10006*($M$10011-$M$10012))/180*PI())*$E$10001*1.15+E10113</f>
        <v>30.625</v>
      </c>
      <c r="F10118" s="9">
        <f t="shared" si="27"/>
        <v>299.7000000000013</v>
      </c>
      <c r="G10118" s="9">
        <f t="shared" si="20"/>
        <v>23.114782003972962</v>
      </c>
      <c r="H10118" s="9">
        <f t="shared" si="21"/>
        <v>20.045579092514096</v>
      </c>
      <c r="I10118" s="9">
        <f t="shared" si="28"/>
        <v>299.7000000000013</v>
      </c>
      <c r="J10118" s="9">
        <f t="shared" si="23"/>
        <v>23.114782003972962</v>
      </c>
      <c r="K10118" s="9">
        <f t="shared" si="24"/>
        <v>20.045579092514096</v>
      </c>
    </row>
    <row r="10119" spans="1:11" hidden="1">
      <c r="A10119" s="3">
        <f t="shared" si="26"/>
        <v>118</v>
      </c>
      <c r="B10119" s="3">
        <f t="shared" si="16"/>
        <v>14.957926558211643</v>
      </c>
      <c r="C10119" s="3">
        <f t="shared" si="17"/>
        <v>35.244213892883906</v>
      </c>
      <c r="F10119" s="9">
        <f t="shared" si="27"/>
        <v>300.75000000000131</v>
      </c>
      <c r="G10119" s="9">
        <f t="shared" si="20"/>
        <v>23.150409443673411</v>
      </c>
      <c r="H10119" s="9">
        <f t="shared" si="21"/>
        <v>20.066335574121759</v>
      </c>
      <c r="I10119" s="9">
        <f t="shared" si="28"/>
        <v>300.75000000000131</v>
      </c>
      <c r="J10119" s="9">
        <f t="shared" si="23"/>
        <v>23.150409443673411</v>
      </c>
      <c r="K10119" s="9">
        <f t="shared" si="24"/>
        <v>20.066335574121759</v>
      </c>
    </row>
    <row r="10120" spans="1:11" hidden="1">
      <c r="A10120" s="3">
        <f t="shared" si="26"/>
        <v>119</v>
      </c>
      <c r="B10120" s="3">
        <f t="shared" si="16"/>
        <v>14.727855696304946</v>
      </c>
      <c r="C10120" s="3">
        <f t="shared" si="17"/>
        <v>35.11929560709094</v>
      </c>
      <c r="F10120" s="9">
        <f t="shared" si="27"/>
        <v>301.80000000000132</v>
      </c>
      <c r="G10120" s="9">
        <f t="shared" si="20"/>
        <v>23.18565053986757</v>
      </c>
      <c r="H10120" s="9">
        <f t="shared" si="21"/>
        <v>20.087741440779585</v>
      </c>
      <c r="I10120" s="9">
        <f t="shared" si="28"/>
        <v>301.80000000000132</v>
      </c>
      <c r="J10120" s="9">
        <f t="shared" si="23"/>
        <v>23.18565053986757</v>
      </c>
      <c r="K10120" s="9">
        <f t="shared" si="24"/>
        <v>20.087741440779585</v>
      </c>
    </row>
    <row r="10121" spans="1:11" hidden="1">
      <c r="A10121" s="3">
        <f t="shared" si="26"/>
        <v>120</v>
      </c>
      <c r="B10121" s="3">
        <f t="shared" si="16"/>
        <v>14.500000000000004</v>
      </c>
      <c r="C10121" s="3">
        <f t="shared" si="17"/>
        <v>34.99038105676658</v>
      </c>
      <c r="F10121" s="9">
        <f t="shared" si="27"/>
        <v>302.85000000000133</v>
      </c>
      <c r="G10121" s="9">
        <f t="shared" si="20"/>
        <v>23.220493457492061</v>
      </c>
      <c r="H10121" s="9">
        <f t="shared" si="21"/>
        <v>20.109789503727409</v>
      </c>
      <c r="I10121" s="9">
        <f t="shared" si="28"/>
        <v>302.85000000000133</v>
      </c>
      <c r="J10121" s="9">
        <f t="shared" si="23"/>
        <v>23.220493457492061</v>
      </c>
      <c r="K10121" s="9">
        <f t="shared" si="24"/>
        <v>20.109789503727409</v>
      </c>
    </row>
    <row r="10122" spans="1:11" hidden="1">
      <c r="A10122" s="3">
        <f t="shared" si="26"/>
        <v>121</v>
      </c>
      <c r="B10122" s="3">
        <f t="shared" si="16"/>
        <v>14.274428876349186</v>
      </c>
      <c r="C10122" s="3">
        <f t="shared" si="17"/>
        <v>34.857509510531685</v>
      </c>
      <c r="F10122" s="9">
        <f t="shared" si="27"/>
        <v>303.90000000000134</v>
      </c>
      <c r="G10122" s="9">
        <f t="shared" si="20"/>
        <v>23.254926495204348</v>
      </c>
      <c r="H10122" s="9">
        <f t="shared" si="21"/>
        <v>20.132472358535452</v>
      </c>
      <c r="I10122" s="9">
        <f t="shared" si="28"/>
        <v>303.90000000000134</v>
      </c>
      <c r="J10122" s="9">
        <f t="shared" si="23"/>
        <v>23.254926495204348</v>
      </c>
      <c r="K10122" s="9">
        <f t="shared" si="24"/>
        <v>20.132472358535452</v>
      </c>
    </row>
    <row r="10123" spans="1:11" hidden="1">
      <c r="A10123" s="3">
        <f t="shared" si="26"/>
        <v>122</v>
      </c>
      <c r="B10123" s="3">
        <f t="shared" si="16"/>
        <v>14.051211036501929</v>
      </c>
      <c r="C10123" s="3">
        <f t="shared" si="17"/>
        <v>34.720721442346388</v>
      </c>
      <c r="F10123" s="9">
        <f t="shared" si="27"/>
        <v>304.95000000000135</v>
      </c>
      <c r="G10123" s="9">
        <f t="shared" si="20"/>
        <v>23.288938089312389</v>
      </c>
      <c r="H10123" s="9">
        <f t="shared" si="21"/>
        <v>20.155782387590953</v>
      </c>
      <c r="I10123" s="9">
        <f t="shared" si="28"/>
        <v>304.95000000000135</v>
      </c>
      <c r="J10123" s="9">
        <f t="shared" si="23"/>
        <v>23.288938089312389</v>
      </c>
      <c r="K10123" s="9">
        <f t="shared" si="24"/>
        <v>20.155782387590953</v>
      </c>
    </row>
    <row r="10124" spans="1:11" hidden="1">
      <c r="A10124" s="3">
        <f t="shared" si="26"/>
        <v>123</v>
      </c>
      <c r="B10124" s="3">
        <f t="shared" si="16"/>
        <v>13.830414474774594</v>
      </c>
      <c r="C10124" s="3">
        <f t="shared" si="17"/>
        <v>34.580058519181357</v>
      </c>
      <c r="F10124" s="9">
        <f t="shared" si="27"/>
        <v>306.00000000000136</v>
      </c>
      <c r="G10124" s="9">
        <f t="shared" si="20"/>
        <v>23.322516817658109</v>
      </c>
      <c r="H10124" s="9">
        <f t="shared" si="21"/>
        <v>20.1797117626564</v>
      </c>
      <c r="I10124" s="9">
        <f t="shared" si="28"/>
        <v>306.00000000000136</v>
      </c>
      <c r="J10124" s="9">
        <f t="shared" si="23"/>
        <v>23.322516817658109</v>
      </c>
      <c r="K10124" s="9">
        <f t="shared" si="24"/>
        <v>20.1797117626564</v>
      </c>
    </row>
    <row r="10125" spans="1:11" hidden="1">
      <c r="A10125" s="3">
        <f t="shared" si="26"/>
        <v>124</v>
      </c>
      <c r="B10125" s="3">
        <f t="shared" si="16"/>
        <v>13.6121064479388</v>
      </c>
      <c r="C10125" s="3">
        <f t="shared" si="17"/>
        <v>34.435563588325628</v>
      </c>
      <c r="F10125" s="9">
        <f t="shared" si="27"/>
        <v>307.05000000000138</v>
      </c>
      <c r="G10125" s="9">
        <f t="shared" si="20"/>
        <v>23.355651403453301</v>
      </c>
      <c r="H10125" s="9">
        <f t="shared" si="21"/>
        <v>20.204252447498508</v>
      </c>
      <c r="I10125" s="9">
        <f t="shared" si="28"/>
        <v>307.05000000000138</v>
      </c>
      <c r="J10125" s="9">
        <f t="shared" si="23"/>
        <v>23.355651403453301</v>
      </c>
      <c r="K10125" s="9">
        <f t="shared" si="24"/>
        <v>20.204252447498508</v>
      </c>
    </row>
    <row r="10126" spans="1:11" hidden="1">
      <c r="A10126" s="3">
        <f t="shared" si="26"/>
        <v>125</v>
      </c>
      <c r="B10126" s="3">
        <f t="shared" si="16"/>
        <v>13.396353454734312</v>
      </c>
      <c r="C10126" s="3">
        <f t="shared" si="17"/>
        <v>34.28728066433488</v>
      </c>
      <c r="F10126" s="9">
        <f t="shared" si="27"/>
        <v>308.10000000000139</v>
      </c>
      <c r="G10126" s="9">
        <f t="shared" si="20"/>
        <v>23.388330719066726</v>
      </c>
      <c r="H10126" s="9">
        <f t="shared" si="21"/>
        <v>20.229396200587026</v>
      </c>
      <c r="I10126" s="9">
        <f t="shared" si="28"/>
        <v>308.10000000000139</v>
      </c>
      <c r="J10126" s="9">
        <f t="shared" si="23"/>
        <v>23.388330719066726</v>
      </c>
      <c r="K10126" s="9">
        <f t="shared" si="24"/>
        <v>20.229396200587026</v>
      </c>
    </row>
    <row r="10127" spans="1:11" hidden="1">
      <c r="A10127" s="3">
        <f t="shared" si="26"/>
        <v>126</v>
      </c>
      <c r="B10127" s="3">
        <f t="shared" si="16"/>
        <v>13.183221215612905</v>
      </c>
      <c r="C10127" s="3">
        <f t="shared" si="17"/>
        <v>34.135254915624216</v>
      </c>
      <c r="F10127" s="9">
        <f t="shared" si="27"/>
        <v>309.1500000000014</v>
      </c>
      <c r="G10127" s="9">
        <f t="shared" si="20"/>
        <v>23.42054378976114</v>
      </c>
      <c r="H10127" s="9">
        <f t="shared" si="21"/>
        <v>20.255134577862506</v>
      </c>
      <c r="I10127" s="9">
        <f t="shared" si="28"/>
        <v>309.1500000000014</v>
      </c>
      <c r="J10127" s="9">
        <f t="shared" si="23"/>
        <v>23.42054378976114</v>
      </c>
      <c r="K10127" s="9">
        <f t="shared" si="24"/>
        <v>20.255134577862506</v>
      </c>
    </row>
    <row r="10128" spans="1:11" hidden="1">
      <c r="A10128" s="3">
        <f t="shared" si="26"/>
        <v>127</v>
      </c>
      <c r="B10128" s="3">
        <f t="shared" si="16"/>
        <v>12.972774652719274</v>
      </c>
      <c r="C10128" s="3">
        <f t="shared" si="17"/>
        <v>33.979532650709388</v>
      </c>
      <c r="F10128" s="9">
        <f t="shared" si="27"/>
        <v>310.20000000000141</v>
      </c>
      <c r="G10128" s="9">
        <f t="shared" si="20"/>
        <v>23.452279797378932</v>
      </c>
      <c r="H10128" s="9">
        <f t="shared" si="21"/>
        <v>20.28145893557209</v>
      </c>
      <c r="I10128" s="9">
        <f t="shared" si="28"/>
        <v>310.20000000000141</v>
      </c>
      <c r="J10128" s="9">
        <f t="shared" si="23"/>
        <v>23.452279797378932</v>
      </c>
      <c r="K10128" s="9">
        <f t="shared" si="24"/>
        <v>20.28145893557209</v>
      </c>
    </row>
    <row r="10129" spans="1:11" hidden="1">
      <c r="A10129" s="3">
        <f t="shared" si="26"/>
        <v>128</v>
      </c>
      <c r="B10129" s="3">
        <f t="shared" ref="B10129:B10192" si="29">COS(A10129/180*PI())*$E$10001+$E$10002</f>
        <v>12.765077870115126</v>
      </c>
      <c r="C10129" s="3">
        <f t="shared" ref="C10129:C10192" si="30">SIN(A10129/180*PI())*$E$10001+$E$10003</f>
        <v>33.820161304100829</v>
      </c>
      <c r="F10129" s="9">
        <f t="shared" si="27"/>
        <v>311.25000000000142</v>
      </c>
      <c r="G10129" s="9">
        <f t="shared" si="20"/>
        <v>23.483528083975195</v>
      </c>
      <c r="H10129" s="9">
        <f t="shared" si="21"/>
        <v>20.308360433172336</v>
      </c>
      <c r="I10129" s="9">
        <f t="shared" si="28"/>
        <v>311.25000000000142</v>
      </c>
      <c r="J10129" s="9">
        <f t="shared" si="23"/>
        <v>23.483528083975195</v>
      </c>
      <c r="K10129" s="9">
        <f t="shared" si="24"/>
        <v>20.308360433172336</v>
      </c>
    </row>
    <row r="10130" spans="1:11" hidden="1">
      <c r="A10130" s="3">
        <f t="shared" si="26"/>
        <v>129</v>
      </c>
      <c r="B10130" s="3">
        <f t="shared" si="29"/>
        <v>12.560194134252441</v>
      </c>
      <c r="C10130" s="3">
        <f t="shared" si="30"/>
        <v>33.657189421854568</v>
      </c>
      <c r="F10130" s="9">
        <f t="shared" si="27"/>
        <v>312.30000000000143</v>
      </c>
      <c r="G10130" s="9">
        <f t="shared" si="20"/>
        <v>23.514278155397033</v>
      </c>
      <c r="H10130" s="9">
        <f t="shared" si="21"/>
        <v>20.335830036298166</v>
      </c>
      <c r="I10130" s="9">
        <f t="shared" si="28"/>
        <v>312.30000000000143</v>
      </c>
      <c r="J10130" s="9">
        <f t="shared" si="23"/>
        <v>23.514278155397033</v>
      </c>
      <c r="K10130" s="9">
        <f t="shared" si="24"/>
        <v>20.335830036298166</v>
      </c>
    </row>
    <row r="10131" spans="1:11" hidden="1">
      <c r="A10131" s="3">
        <f t="shared" si="26"/>
        <v>130</v>
      </c>
      <c r="B10131" s="3">
        <f t="shared" si="29"/>
        <v>12.35818585470191</v>
      </c>
      <c r="C10131" s="3">
        <f t="shared" si="30"/>
        <v>33.490666646784668</v>
      </c>
      <c r="F10131" s="9">
        <f t="shared" si="27"/>
        <v>313.35000000000144</v>
      </c>
      <c r="G10131" s="9">
        <f t="shared" si="20"/>
        <v>23.544519684807781</v>
      </c>
      <c r="H10131" s="9">
        <f t="shared" si="21"/>
        <v>20.363858519796874</v>
      </c>
      <c r="I10131" s="9">
        <f t="shared" si="28"/>
        <v>313.35000000000144</v>
      </c>
      <c r="J10131" s="9">
        <f t="shared" si="23"/>
        <v>23.544519684807781</v>
      </c>
      <c r="K10131" s="9">
        <f t="shared" si="24"/>
        <v>20.363858519796874</v>
      </c>
    </row>
    <row r="10132" spans="1:11" hidden="1">
      <c r="A10132" s="3">
        <f t="shared" si="26"/>
        <v>131</v>
      </c>
      <c r="B10132" s="3">
        <f t="shared" si="29"/>
        <v>12.159114565142392</v>
      </c>
      <c r="C10132" s="3">
        <f t="shared" si="30"/>
        <v>33.320643703341581</v>
      </c>
      <c r="F10132" s="9">
        <f t="shared" si="27"/>
        <v>314.40000000000146</v>
      </c>
      <c r="G10132" s="9">
        <f t="shared" si="20"/>
        <v>23.574242516155113</v>
      </c>
      <c r="H10132" s="9">
        <f t="shared" si="21"/>
        <v>20.392436470826233</v>
      </c>
      <c r="I10132" s="9">
        <f t="shared" si="28"/>
        <v>314.40000000000146</v>
      </c>
      <c r="J10132" s="9">
        <f t="shared" si="23"/>
        <v>23.574242516155113</v>
      </c>
      <c r="K10132" s="9">
        <f t="shared" si="24"/>
        <v>20.392436470826233</v>
      </c>
    </row>
    <row r="10133" spans="1:11" hidden="1">
      <c r="A10133" s="3">
        <f t="shared" si="26"/>
        <v>132</v>
      </c>
      <c r="B10133" s="3">
        <f t="shared" si="29"/>
        <v>11.963040904617131</v>
      </c>
      <c r="C10133" s="3">
        <f t="shared" si="30"/>
        <v>33.147172382160917</v>
      </c>
      <c r="F10133" s="9">
        <f t="shared" ref="F10133:F10164" si="31">MOD(F10132-$E$10006*$H$10002,360)</f>
        <v>315.45000000000147</v>
      </c>
      <c r="G10133" s="9">
        <f t="shared" si="20"/>
        <v>23.60343666758175</v>
      </c>
      <c r="H10133" s="9">
        <f t="shared" si="21"/>
        <v>20.421554292015614</v>
      </c>
      <c r="I10133" s="9">
        <f t="shared" ref="I10133:I10164" si="32">MOD(I10132-$E$10006*$K$10002,360)</f>
        <v>315.45000000000147</v>
      </c>
      <c r="J10133" s="9">
        <f t="shared" si="23"/>
        <v>23.60343666758175</v>
      </c>
      <c r="K10133" s="9">
        <f t="shared" si="24"/>
        <v>20.421554292015614</v>
      </c>
    </row>
    <row r="10134" spans="1:11" hidden="1">
      <c r="A10134" s="3">
        <f t="shared" si="26"/>
        <v>133</v>
      </c>
      <c r="B10134" s="3">
        <f t="shared" si="29"/>
        <v>11.770024599062525</v>
      </c>
      <c r="C10134" s="3">
        <f t="shared" si="30"/>
        <v>32.970305524287561</v>
      </c>
      <c r="F10134" s="9">
        <f t="shared" si="31"/>
        <v>316.50000000000148</v>
      </c>
      <c r="G10134" s="9">
        <f t="shared" ref="G10134:G10197" si="33">COS(F10134/180*PI())*$E$10001*$M$10019+$E$10002</f>
        <v>23.632092334777688</v>
      </c>
      <c r="H10134" s="9">
        <f t="shared" ref="H10134:H10197" si="34">SIN(F10134/180*PI())*$E$10001*$M$10019+$E$10003</f>
        <v>20.451202204689096</v>
      </c>
      <c r="I10134" s="9">
        <f t="shared" si="32"/>
        <v>316.50000000000148</v>
      </c>
      <c r="J10134" s="9">
        <f t="shared" si="23"/>
        <v>23.632092334777688</v>
      </c>
      <c r="K10134" s="9">
        <f t="shared" si="24"/>
        <v>20.451202204689096</v>
      </c>
    </row>
    <row r="10135" spans="1:11" hidden="1">
      <c r="A10135" s="3">
        <f t="shared" si="26"/>
        <v>134</v>
      </c>
      <c r="B10135" s="3">
        <f t="shared" si="29"/>
        <v>11.580124443115039</v>
      </c>
      <c r="C10135" s="3">
        <f t="shared" si="30"/>
        <v>32.790097005079765</v>
      </c>
      <c r="F10135" s="9">
        <f t="shared" si="31"/>
        <v>317.55000000000149</v>
      </c>
      <c r="G10135" s="9">
        <f t="shared" si="33"/>
        <v>23.660199894272768</v>
      </c>
      <c r="H10135" s="9">
        <f t="shared" si="34"/>
        <v>20.481370252149429</v>
      </c>
      <c r="I10135" s="9">
        <f t="shared" si="32"/>
        <v>317.55000000000149</v>
      </c>
      <c r="J10135" s="9">
        <f t="shared" si="23"/>
        <v>23.660199894272768</v>
      </c>
      <c r="K10135" s="9">
        <f t="shared" si="24"/>
        <v>20.481370252149429</v>
      </c>
    </row>
    <row r="10136" spans="1:11" hidden="1">
      <c r="A10136" s="3">
        <f t="shared" si="26"/>
        <v>135</v>
      </c>
      <c r="B10136" s="3">
        <f t="shared" si="29"/>
        <v>11.393398282201789</v>
      </c>
      <c r="C10136" s="3">
        <f t="shared" si="30"/>
        <v>32.606601717798213</v>
      </c>
      <c r="F10136" s="9">
        <f t="shared" si="31"/>
        <v>318.6000000000015</v>
      </c>
      <c r="G10136" s="9">
        <f t="shared" si="33"/>
        <v>23.687749906668571</v>
      </c>
      <c r="H10136" s="9">
        <f t="shared" si="34"/>
        <v>20.512048303021828</v>
      </c>
      <c r="I10136" s="9">
        <f t="shared" si="32"/>
        <v>318.6000000000015</v>
      </c>
      <c r="J10136" s="9">
        <f t="shared" si="23"/>
        <v>23.687749906668571</v>
      </c>
      <c r="K10136" s="9">
        <f t="shared" si="24"/>
        <v>20.512048303021828</v>
      </c>
    </row>
    <row r="10137" spans="1:11" hidden="1">
      <c r="A10137" s="3">
        <f t="shared" si="26"/>
        <v>136</v>
      </c>
      <c r="B10137" s="3">
        <f t="shared" si="29"/>
        <v>11.209902994920235</v>
      </c>
      <c r="C10137" s="3">
        <f t="shared" si="30"/>
        <v>32.419875556884961</v>
      </c>
      <c r="F10137" s="9">
        <f t="shared" si="31"/>
        <v>319.65000000000151</v>
      </c>
      <c r="G10137" s="9">
        <f t="shared" si="33"/>
        <v>23.71473311980845</v>
      </c>
      <c r="H10137" s="9">
        <f t="shared" si="34"/>
        <v>20.54322605465639</v>
      </c>
      <c r="I10137" s="9">
        <f t="shared" si="32"/>
        <v>319.65000000000151</v>
      </c>
      <c r="J10137" s="9">
        <f t="shared" si="23"/>
        <v>23.71473311980845</v>
      </c>
      <c r="K10137" s="9">
        <f t="shared" si="24"/>
        <v>20.54322605465639</v>
      </c>
    </row>
    <row r="10138" spans="1:11" hidden="1">
      <c r="A10138" s="3">
        <f t="shared" si="26"/>
        <v>137</v>
      </c>
      <c r="B10138" s="3">
        <f t="shared" si="29"/>
        <v>11.029694475712443</v>
      </c>
      <c r="C10138" s="3">
        <f t="shared" si="30"/>
        <v>32.229975400937477</v>
      </c>
      <c r="F10138" s="9">
        <f t="shared" si="31"/>
        <v>320.70000000000152</v>
      </c>
      <c r="G10138" s="9">
        <f t="shared" si="33"/>
        <v>23.741140471884677</v>
      </c>
      <c r="H10138" s="9">
        <f t="shared" si="34"/>
        <v>20.574893036588058</v>
      </c>
      <c r="I10138" s="9">
        <f t="shared" si="32"/>
        <v>320.70000000000152</v>
      </c>
      <c r="J10138" s="9">
        <f t="shared" si="23"/>
        <v>23.741140471884677</v>
      </c>
      <c r="K10138" s="9">
        <f t="shared" si="24"/>
        <v>20.574893036588058</v>
      </c>
    </row>
    <row r="10139" spans="1:11" hidden="1">
      <c r="A10139" s="3">
        <f t="shared" si="26"/>
        <v>138</v>
      </c>
      <c r="B10139" s="3">
        <f t="shared" si="29"/>
        <v>10.852827617839084</v>
      </c>
      <c r="C10139" s="3">
        <f t="shared" si="30"/>
        <v>32.036959095382869</v>
      </c>
      <c r="F10139" s="9">
        <f t="shared" si="31"/>
        <v>321.75000000000153</v>
      </c>
      <c r="G10139" s="9">
        <f t="shared" si="33"/>
        <v>23.766963094481714</v>
      </c>
      <c r="H10139" s="9">
        <f t="shared" si="34"/>
        <v>20.607038614052922</v>
      </c>
      <c r="I10139" s="9">
        <f t="shared" si="32"/>
        <v>321.75000000000153</v>
      </c>
      <c r="J10139" s="9">
        <f t="shared" si="23"/>
        <v>23.766963094481714</v>
      </c>
      <c r="K10139" s="9">
        <f t="shared" si="24"/>
        <v>20.607038614052922</v>
      </c>
    </row>
    <row r="10140" spans="1:11" hidden="1">
      <c r="A10140" s="3">
        <f t="shared" si="26"/>
        <v>139</v>
      </c>
      <c r="B10140" s="3">
        <f t="shared" si="29"/>
        <v>10.679356296658419</v>
      </c>
      <c r="C10140" s="3">
        <f t="shared" si="30"/>
        <v>31.840885434857611</v>
      </c>
      <c r="F10140" s="9">
        <f t="shared" si="31"/>
        <v>322.80000000000155</v>
      </c>
      <c r="G10140" s="9">
        <f t="shared" si="33"/>
        <v>23.792192315554477</v>
      </c>
      <c r="H10140" s="9">
        <f t="shared" si="34"/>
        <v>20.639651991559706</v>
      </c>
      <c r="I10140" s="9">
        <f t="shared" si="32"/>
        <v>322.80000000000155</v>
      </c>
      <c r="J10140" s="9">
        <f t="shared" si="23"/>
        <v>23.792192315554477</v>
      </c>
      <c r="K10140" s="9">
        <f t="shared" si="24"/>
        <v>20.639651991559706</v>
      </c>
    </row>
    <row r="10141" spans="1:11" hidden="1">
      <c r="A10141" s="3">
        <f t="shared" si="26"/>
        <v>140</v>
      </c>
      <c r="B10141" s="3">
        <f t="shared" si="29"/>
        <v>10.509333353215332</v>
      </c>
      <c r="C10141" s="3">
        <f t="shared" si="30"/>
        <v>31.641814145298092</v>
      </c>
      <c r="F10141" s="9">
        <f t="shared" si="31"/>
        <v>323.85000000000156</v>
      </c>
      <c r="G10141" s="9">
        <f t="shared" si="33"/>
        <v>23.816819662340698</v>
      </c>
      <c r="H10141" s="9">
        <f t="shared" si="34"/>
        <v>20.672722216515236</v>
      </c>
      <c r="I10141" s="9">
        <f t="shared" si="32"/>
        <v>323.85000000000156</v>
      </c>
      <c r="J10141" s="9">
        <f t="shared" si="23"/>
        <v>23.816819662340698</v>
      </c>
      <c r="K10141" s="9">
        <f t="shared" si="24"/>
        <v>20.672722216515236</v>
      </c>
    </row>
    <row r="10142" spans="1:11" hidden="1">
      <c r="A10142" s="3">
        <f t="shared" si="26"/>
        <v>141</v>
      </c>
      <c r="B10142" s="3">
        <f t="shared" si="29"/>
        <v>10.342810578145436</v>
      </c>
      <c r="C10142" s="3">
        <f t="shared" si="30"/>
        <v>31.439805865747559</v>
      </c>
      <c r="F10142" s="9">
        <f t="shared" si="31"/>
        <v>324.90000000000157</v>
      </c>
      <c r="G10142" s="9">
        <f t="shared" si="33"/>
        <v>23.840836864206338</v>
      </c>
      <c r="H10142" s="9">
        <f t="shared" si="34"/>
        <v>20.706238182902673</v>
      </c>
      <c r="I10142" s="9">
        <f t="shared" si="32"/>
        <v>324.90000000000157</v>
      </c>
      <c r="J10142" s="9">
        <f t="shared" ref="J10142:J10204" si="35">COS(I10142/180*PI())*$E$10001*$M$10023+$E$10002</f>
        <v>23.840836864206338</v>
      </c>
      <c r="K10142" s="9">
        <f t="shared" ref="K10142:K10204" si="36">SIN(I10142/180*PI())*$E$10001*$M$10023+$E$10003</f>
        <v>20.706238182902673</v>
      </c>
    </row>
    <row r="10143" spans="1:11" hidden="1">
      <c r="A10143" s="3">
        <f t="shared" si="26"/>
        <v>142</v>
      </c>
      <c r="B10143" s="3">
        <f t="shared" si="29"/>
        <v>10.179838695899171</v>
      </c>
      <c r="C10143" s="3">
        <f t="shared" si="30"/>
        <v>31.234922129884875</v>
      </c>
      <c r="F10143" s="9">
        <f t="shared" si="31"/>
        <v>325.95000000000158</v>
      </c>
      <c r="G10143" s="9">
        <f t="shared" si="33"/>
        <v>23.864235855423114</v>
      </c>
      <c r="H10143" s="9">
        <f t="shared" si="34"/>
        <v>20.740188635011236</v>
      </c>
      <c r="I10143" s="9">
        <f t="shared" si="32"/>
        <v>325.95000000000158</v>
      </c>
      <c r="J10143" s="9">
        <f t="shared" si="35"/>
        <v>23.864235855423114</v>
      </c>
      <c r="K10143" s="9">
        <f t="shared" si="36"/>
        <v>20.740188635011236</v>
      </c>
    </row>
    <row r="10144" spans="1:11" hidden="1">
      <c r="A10144" s="3">
        <f t="shared" si="26"/>
        <v>143</v>
      </c>
      <c r="B10144" s="3">
        <f t="shared" si="29"/>
        <v>10.020467349290611</v>
      </c>
      <c r="C10144" s="3">
        <f t="shared" si="30"/>
        <v>31.027225347280726</v>
      </c>
      <c r="F10144" s="9">
        <f t="shared" si="31"/>
        <v>327.00000000000159</v>
      </c>
      <c r="G10144" s="9">
        <f t="shared" si="33"/>
        <v>23.887008777877238</v>
      </c>
      <c r="H10144" s="9">
        <f t="shared" si="34"/>
        <v>20.774562171216242</v>
      </c>
      <c r="I10144" s="9">
        <f t="shared" si="32"/>
        <v>327.00000000000159</v>
      </c>
      <c r="J10144" s="9">
        <f t="shared" si="35"/>
        <v>23.887008777877238</v>
      </c>
      <c r="K10144" s="9">
        <f t="shared" si="36"/>
        <v>20.774562171216242</v>
      </c>
    </row>
    <row r="10145" spans="1:11" hidden="1">
      <c r="A10145" s="3">
        <f t="shared" si="26"/>
        <v>144</v>
      </c>
      <c r="B10145" s="3">
        <f t="shared" si="29"/>
        <v>9.8647450843757891</v>
      </c>
      <c r="C10145" s="3">
        <f t="shared" si="30"/>
        <v>30.816778784387097</v>
      </c>
      <c r="F10145" s="9">
        <f t="shared" si="31"/>
        <v>328.0500000000016</v>
      </c>
      <c r="G10145" s="9">
        <f t="shared" si="33"/>
        <v>23.909147983708415</v>
      </c>
      <c r="H10145" s="9">
        <f t="shared" si="34"/>
        <v>20.809347247808123</v>
      </c>
      <c r="I10145" s="9">
        <f t="shared" si="32"/>
        <v>328.0500000000016</v>
      </c>
      <c r="J10145" s="9">
        <f t="shared" si="35"/>
        <v>23.909147983708415</v>
      </c>
      <c r="K10145" s="9">
        <f t="shared" si="36"/>
        <v>20.809347247808123</v>
      </c>
    </row>
    <row r="10146" spans="1:11" hidden="1">
      <c r="A10146" s="3">
        <f t="shared" si="26"/>
        <v>145</v>
      </c>
      <c r="B10146" s="3">
        <f t="shared" si="29"/>
        <v>9.7127193356651205</v>
      </c>
      <c r="C10146" s="3">
        <f t="shared" si="30"/>
        <v>30.60364654526569</v>
      </c>
      <c r="F10146" s="9">
        <f t="shared" si="31"/>
        <v>329.10000000000161</v>
      </c>
      <c r="G10146" s="9">
        <f t="shared" si="33"/>
        <v>23.930646037878233</v>
      </c>
      <c r="H10146" s="9">
        <f t="shared" si="34"/>
        <v>20.844532182869173</v>
      </c>
      <c r="I10146" s="9">
        <f t="shared" si="32"/>
        <v>329.10000000000161</v>
      </c>
      <c r="J10146" s="9">
        <f t="shared" si="35"/>
        <v>23.930646037878233</v>
      </c>
      <c r="K10146" s="9">
        <f t="shared" si="36"/>
        <v>20.844532182869173</v>
      </c>
    </row>
    <row r="10147" spans="1:11" hidden="1">
      <c r="A10147" s="3">
        <f t="shared" si="26"/>
        <v>146</v>
      </c>
      <c r="B10147" s="3">
        <f t="shared" si="29"/>
        <v>9.5644364116743752</v>
      </c>
      <c r="C10147" s="3">
        <f t="shared" si="30"/>
        <v>30.387893552061204</v>
      </c>
      <c r="F10147" s="9">
        <f t="shared" si="31"/>
        <v>330.15000000000163</v>
      </c>
      <c r="G10147" s="9">
        <f t="shared" si="33"/>
        <v>23.951495720667069</v>
      </c>
      <c r="H10147" s="9">
        <f t="shared" si="34"/>
        <v>20.880105160196678</v>
      </c>
      <c r="I10147" s="9">
        <f t="shared" si="32"/>
        <v>330.15000000000163</v>
      </c>
      <c r="J10147" s="9">
        <f t="shared" si="35"/>
        <v>23.951495720667069</v>
      </c>
      <c r="K10147" s="9">
        <f t="shared" si="36"/>
        <v>20.880105160196678</v>
      </c>
    </row>
    <row r="10148" spans="1:11" hidden="1">
      <c r="A10148" s="3">
        <f t="shared" si="26"/>
        <v>147</v>
      </c>
      <c r="B10148" s="3">
        <f t="shared" si="29"/>
        <v>9.4199414808186415</v>
      </c>
      <c r="C10148" s="3">
        <f t="shared" si="30"/>
        <v>30.169585525225408</v>
      </c>
      <c r="F10148" s="9">
        <f t="shared" si="31"/>
        <v>331.20000000000164</v>
      </c>
      <c r="G10148" s="9">
        <f t="shared" si="33"/>
        <v>23.971690030098724</v>
      </c>
      <c r="H10148" s="9">
        <f t="shared" si="34"/>
        <v>20.916054233271197</v>
      </c>
      <c r="I10148" s="9">
        <f t="shared" si="32"/>
        <v>331.20000000000164</v>
      </c>
      <c r="J10148" s="9">
        <f t="shared" si="35"/>
        <v>23.971690030098724</v>
      </c>
      <c r="K10148" s="9">
        <f t="shared" si="36"/>
        <v>20.916054233271197</v>
      </c>
    </row>
    <row r="10149" spans="1:11" hidden="1">
      <c r="A10149" s="3">
        <f t="shared" si="26"/>
        <v>148</v>
      </c>
      <c r="B10149" s="3">
        <f t="shared" si="29"/>
        <v>9.2792785576536101</v>
      </c>
      <c r="C10149" s="3">
        <f t="shared" si="30"/>
        <v>29.948788963498075</v>
      </c>
      <c r="F10149" s="9">
        <f t="shared" si="31"/>
        <v>332.25000000000165</v>
      </c>
      <c r="G10149" s="9">
        <f t="shared" si="33"/>
        <v>23.991222184291875</v>
      </c>
      <c r="H10149" s="9">
        <f t="shared" si="34"/>
        <v>20.952367329268558</v>
      </c>
      <c r="I10149" s="9">
        <f t="shared" si="32"/>
        <v>332.25000000000165</v>
      </c>
      <c r="J10149" s="9">
        <f t="shared" si="35"/>
        <v>23.991222184291875</v>
      </c>
      <c r="K10149" s="9">
        <f t="shared" si="36"/>
        <v>20.952367329268558</v>
      </c>
    </row>
    <row r="10150" spans="1:11" hidden="1">
      <c r="A10150" s="3">
        <f t="shared" si="26"/>
        <v>149</v>
      </c>
      <c r="B10150" s="3">
        <f t="shared" si="29"/>
        <v>9.142490489468317</v>
      </c>
      <c r="C10150" s="3">
        <f t="shared" si="30"/>
        <v>29.725571123650816</v>
      </c>
      <c r="F10150" s="9">
        <f t="shared" si="31"/>
        <v>333.30000000000166</v>
      </c>
      <c r="G10150" s="9">
        <f t="shared" si="33"/>
        <v>24.010085623737663</v>
      </c>
      <c r="H10150" s="9">
        <f t="shared" si="34"/>
        <v>20.989032253114289</v>
      </c>
      <c r="I10150" s="9">
        <f t="shared" si="32"/>
        <v>333.30000000000166</v>
      </c>
      <c r="J10150" s="9">
        <f t="shared" si="35"/>
        <v>24.010085623737663</v>
      </c>
      <c r="K10150" s="9">
        <f t="shared" si="36"/>
        <v>20.989032253114289</v>
      </c>
    </row>
    <row r="10151" spans="1:11" hidden="1">
      <c r="A10151" s="3">
        <f t="shared" ref="A10151:A10214" si="37">A10150+1</f>
        <v>150</v>
      </c>
      <c r="B10151" s="3">
        <f t="shared" si="29"/>
        <v>9.0096189432334199</v>
      </c>
      <c r="C10151" s="3">
        <f t="shared" si="30"/>
        <v>29.5</v>
      </c>
      <c r="F10151" s="9">
        <f t="shared" si="31"/>
        <v>334.35000000000167</v>
      </c>
      <c r="G10151" s="9">
        <f t="shared" si="33"/>
        <v>24.028274013502582</v>
      </c>
      <c r="H10151" s="9">
        <f t="shared" si="34"/>
        <v>21.026036691579126</v>
      </c>
      <c r="I10151" s="9">
        <f t="shared" si="32"/>
        <v>334.35000000000167</v>
      </c>
      <c r="J10151" s="9">
        <f t="shared" si="35"/>
        <v>24.028274013502582</v>
      </c>
      <c r="K10151" s="9">
        <f t="shared" si="36"/>
        <v>21.026036691579126</v>
      </c>
    </row>
    <row r="10152" spans="1:11" hidden="1">
      <c r="A10152" s="3">
        <f t="shared" si="37"/>
        <v>151</v>
      </c>
      <c r="B10152" s="3">
        <f t="shared" si="29"/>
        <v>8.8807043929090632</v>
      </c>
      <c r="C10152" s="3">
        <f t="shared" si="30"/>
        <v>29.272144303695057</v>
      </c>
      <c r="F10152" s="9">
        <f t="shared" si="31"/>
        <v>335.40000000000168</v>
      </c>
      <c r="G10152" s="9">
        <f t="shared" si="33"/>
        <v>24.045781245355933</v>
      </c>
      <c r="H10152" s="9">
        <f t="shared" si="34"/>
        <v>21.063368217414158</v>
      </c>
      <c r="I10152" s="9">
        <f t="shared" si="32"/>
        <v>335.40000000000168</v>
      </c>
      <c r="J10152" s="9">
        <f t="shared" si="35"/>
        <v>24.045781245355933</v>
      </c>
      <c r="K10152" s="9">
        <f t="shared" si="36"/>
        <v>21.063368217414158</v>
      </c>
    </row>
    <row r="10153" spans="1:11" hidden="1">
      <c r="A10153" s="3">
        <f t="shared" si="37"/>
        <v>152</v>
      </c>
      <c r="B10153" s="3">
        <f t="shared" si="29"/>
        <v>8.7557861071160943</v>
      </c>
      <c r="C10153" s="3">
        <f t="shared" si="30"/>
        <v>29.042073441788361</v>
      </c>
      <c r="F10153" s="9">
        <f t="shared" si="31"/>
        <v>336.45000000000169</v>
      </c>
      <c r="G10153" s="9">
        <f t="shared" si="33"/>
        <v>24.062601439821172</v>
      </c>
      <c r="H10153" s="9">
        <f t="shared" si="34"/>
        <v>21.10101429352429</v>
      </c>
      <c r="I10153" s="9">
        <f t="shared" si="32"/>
        <v>336.45000000000169</v>
      </c>
      <c r="J10153" s="9">
        <f t="shared" si="35"/>
        <v>24.062601439821172</v>
      </c>
      <c r="K10153" s="9">
        <f t="shared" si="36"/>
        <v>21.10101429352429</v>
      </c>
    </row>
    <row r="10154" spans="1:11" hidden="1">
      <c r="A10154" s="3">
        <f t="shared" si="37"/>
        <v>153</v>
      </c>
      <c r="B10154" s="3">
        <f t="shared" si="29"/>
        <v>8.6349021371744836</v>
      </c>
      <c r="C10154" s="3">
        <f t="shared" si="30"/>
        <v>28.809857496093201</v>
      </c>
      <c r="F10154" s="9">
        <f t="shared" si="31"/>
        <v>337.50000000000171</v>
      </c>
      <c r="G10154" s="9">
        <f t="shared" si="33"/>
        <v>24.07872894815042</v>
      </c>
      <c r="H10154" s="9">
        <f t="shared" si="34"/>
        <v>21.13896227717861</v>
      </c>
      <c r="I10154" s="9">
        <f t="shared" si="32"/>
        <v>337.50000000000171</v>
      </c>
      <c r="J10154" s="9">
        <f t="shared" si="35"/>
        <v>24.07872894815042</v>
      </c>
      <c r="K10154" s="9">
        <f t="shared" si="36"/>
        <v>21.13896227717861</v>
      </c>
    </row>
    <row r="10155" spans="1:11" hidden="1">
      <c r="A10155" s="3">
        <f t="shared" si="37"/>
        <v>154</v>
      </c>
      <c r="B10155" s="3">
        <f t="shared" si="29"/>
        <v>8.5180893055124969</v>
      </c>
      <c r="C10155" s="3">
        <f t="shared" si="30"/>
        <v>28.575567201836165</v>
      </c>
      <c r="F10155" s="9">
        <f t="shared" si="31"/>
        <v>338.55000000000172</v>
      </c>
      <c r="G10155" s="9">
        <f t="shared" si="33"/>
        <v>24.094158354221488</v>
      </c>
      <c r="H10155" s="9">
        <f t="shared" si="34"/>
        <v>21.177199424256191</v>
      </c>
      <c r="I10155" s="9">
        <f t="shared" si="32"/>
        <v>338.55000000000172</v>
      </c>
      <c r="J10155" s="9">
        <f t="shared" si="35"/>
        <v>24.094158354221488</v>
      </c>
      <c r="K10155" s="9">
        <f t="shared" si="36"/>
        <v>21.177199424256191</v>
      </c>
    </row>
    <row r="10156" spans="1:11" hidden="1">
      <c r="A10156" s="3">
        <f t="shared" si="37"/>
        <v>155</v>
      </c>
      <c r="B10156" s="3">
        <f t="shared" si="29"/>
        <v>8.4053831944502502</v>
      </c>
      <c r="C10156" s="3">
        <f t="shared" si="30"/>
        <v>28.339273926110494</v>
      </c>
      <c r="F10156" s="9">
        <f t="shared" si="31"/>
        <v>339.60000000000173</v>
      </c>
      <c r="G10156" s="9">
        <f t="shared" si="33"/>
        <v>24.108884476356778</v>
      </c>
      <c r="H10156" s="9">
        <f t="shared" si="34"/>
        <v>21.215712893525978</v>
      </c>
      <c r="I10156" s="9">
        <f t="shared" si="32"/>
        <v>339.60000000000173</v>
      </c>
      <c r="J10156" s="9">
        <f t="shared" si="35"/>
        <v>24.108884476356778</v>
      </c>
      <c r="K10156" s="9">
        <f t="shared" si="36"/>
        <v>21.215712893525978</v>
      </c>
    </row>
    <row r="10157" spans="1:11" hidden="1">
      <c r="A10157" s="3">
        <f t="shared" si="37"/>
        <v>156</v>
      </c>
      <c r="B10157" s="3">
        <f t="shared" si="29"/>
        <v>8.2968181353609847</v>
      </c>
      <c r="C10157" s="3">
        <f t="shared" si="30"/>
        <v>28.101049646137</v>
      </c>
      <c r="F10157" s="9">
        <f t="shared" si="31"/>
        <v>340.65000000000174</v>
      </c>
      <c r="G10157" s="9">
        <f t="shared" si="33"/>
        <v>24.122902369063457</v>
      </c>
      <c r="H10157" s="9">
        <f t="shared" si="34"/>
        <v>21.254489750959277</v>
      </c>
      <c r="I10157" s="9">
        <f t="shared" si="32"/>
        <v>340.65000000000174</v>
      </c>
      <c r="J10157" s="9">
        <f t="shared" si="35"/>
        <v>24.122902369063457</v>
      </c>
      <c r="K10157" s="9">
        <f t="shared" si="36"/>
        <v>21.254489750959277</v>
      </c>
    </row>
    <row r="10158" spans="1:11" hidden="1">
      <c r="A10158" s="3">
        <f t="shared" si="37"/>
        <v>157</v>
      </c>
      <c r="B10158" s="3">
        <f t="shared" si="29"/>
        <v>8.1924271982133945</v>
      </c>
      <c r="C10158" s="3">
        <f t="shared" si="30"/>
        <v>27.860966927339106</v>
      </c>
      <c r="F10158" s="9">
        <f t="shared" si="31"/>
        <v>341.70000000000175</v>
      </c>
      <c r="G10158" s="9">
        <f t="shared" si="33"/>
        <v>24.136207324694304</v>
      </c>
      <c r="H10158" s="9">
        <f t="shared" si="34"/>
        <v>21.293516974073405</v>
      </c>
      <c r="I10158" s="9">
        <f t="shared" si="32"/>
        <v>341.70000000000175</v>
      </c>
      <c r="J10158" s="9">
        <f t="shared" si="35"/>
        <v>24.136207324694304</v>
      </c>
      <c r="K10158" s="9">
        <f t="shared" si="36"/>
        <v>21.293516974073405</v>
      </c>
    </row>
    <row r="10159" spans="1:11" hidden="1">
      <c r="A10159" s="3">
        <f t="shared" si="37"/>
        <v>158</v>
      </c>
      <c r="B10159" s="3">
        <f t="shared" si="29"/>
        <v>8.0922421814981895</v>
      </c>
      <c r="C10159" s="3">
        <f t="shared" si="30"/>
        <v>27.619098901238683</v>
      </c>
      <c r="F10159" s="9">
        <f t="shared" si="31"/>
        <v>342.75000000000176</v>
      </c>
      <c r="G10159" s="9">
        <f t="shared" si="33"/>
        <v>24.148794875028692</v>
      </c>
      <c r="H10159" s="9">
        <f t="shared" si="34"/>
        <v>21.332781456305032</v>
      </c>
      <c r="I10159" s="9">
        <f t="shared" si="32"/>
        <v>342.75000000000176</v>
      </c>
      <c r="J10159" s="9">
        <f t="shared" si="35"/>
        <v>24.148794875028692</v>
      </c>
      <c r="K10159" s="9">
        <f t="shared" si="36"/>
        <v>21.332781456305032</v>
      </c>
    </row>
    <row r="10160" spans="1:11" hidden="1">
      <c r="A10160" s="3">
        <f t="shared" si="37"/>
        <v>159</v>
      </c>
      <c r="B10160" s="3">
        <f t="shared" si="29"/>
        <v>7.9962936025419751</v>
      </c>
      <c r="C10160" s="3">
        <f t="shared" si="30"/>
        <v>27.375519243179511</v>
      </c>
      <c r="F10160" s="9">
        <f t="shared" si="31"/>
        <v>343.80000000000177</v>
      </c>
      <c r="G10160" s="9">
        <f t="shared" si="33"/>
        <v>24.16066079277314</v>
      </c>
      <c r="H10160" s="9">
        <f t="shared" si="34"/>
        <v>21.3722700114118</v>
      </c>
      <c r="I10160" s="9">
        <f t="shared" si="32"/>
        <v>343.80000000000177</v>
      </c>
      <c r="J10160" s="9">
        <f t="shared" si="35"/>
        <v>24.16066079277314</v>
      </c>
      <c r="K10160" s="9">
        <f t="shared" si="36"/>
        <v>21.3722700114118</v>
      </c>
    </row>
    <row r="10161" spans="1:11" hidden="1">
      <c r="A10161" s="3">
        <f t="shared" si="37"/>
        <v>160</v>
      </c>
      <c r="B10161" s="3">
        <f t="shared" si="29"/>
        <v>7.9046106882113758</v>
      </c>
      <c r="C10161" s="3">
        <f t="shared" si="30"/>
        <v>27.130302149885033</v>
      </c>
      <c r="F10161" s="9">
        <f t="shared" si="31"/>
        <v>344.85000000000178</v>
      </c>
      <c r="G10161" s="9">
        <f t="shared" si="33"/>
        <v>24.171801092980999</v>
      </c>
      <c r="H10161" s="9">
        <f t="shared" si="34"/>
        <v>21.411969377900668</v>
      </c>
      <c r="I10161" s="9">
        <f t="shared" si="32"/>
        <v>344.85000000000178</v>
      </c>
      <c r="J10161" s="9">
        <f t="shared" si="35"/>
        <v>24.171801092980999</v>
      </c>
      <c r="K10161" s="9">
        <f t="shared" si="36"/>
        <v>21.411969377900668</v>
      </c>
    </row>
    <row r="10162" spans="1:11" hidden="1">
      <c r="A10162" s="3">
        <f t="shared" si="37"/>
        <v>161</v>
      </c>
      <c r="B10162" s="3">
        <f t="shared" si="29"/>
        <v>7.8172213660102479</v>
      </c>
      <c r="C10162" s="3">
        <f t="shared" si="30"/>
        <v>26.883522316857348</v>
      </c>
      <c r="F10162" s="9">
        <f t="shared" si="31"/>
        <v>345.9000000000018</v>
      </c>
      <c r="G10162" s="9">
        <f t="shared" si="33"/>
        <v>24.182212034390698</v>
      </c>
      <c r="H10162" s="9">
        <f t="shared" si="34"/>
        <v>21.451866223481517</v>
      </c>
      <c r="I10162" s="9">
        <f t="shared" si="32"/>
        <v>345.9000000000018</v>
      </c>
      <c r="J10162" s="9">
        <f t="shared" si="35"/>
        <v>24.182212034390698</v>
      </c>
      <c r="K10162" s="9">
        <f t="shared" si="36"/>
        <v>21.451866223481517</v>
      </c>
    </row>
    <row r="10163" spans="1:11" hidden="1">
      <c r="A10163" s="3">
        <f t="shared" si="37"/>
        <v>162</v>
      </c>
      <c r="B10163" s="3">
        <f t="shared" si="29"/>
        <v>7.7341522555726971</v>
      </c>
      <c r="C10163" s="3">
        <f t="shared" si="30"/>
        <v>26.635254915624213</v>
      </c>
      <c r="F10163" s="9">
        <f t="shared" si="31"/>
        <v>346.95000000000181</v>
      </c>
      <c r="G10163" s="9">
        <f t="shared" si="33"/>
        <v>24.191890120682178</v>
      </c>
      <c r="H10163" s="9">
        <f t="shared" si="34"/>
        <v>21.491947149544583</v>
      </c>
      <c r="I10163" s="9">
        <f t="shared" si="32"/>
        <v>346.95000000000181</v>
      </c>
      <c r="J10163" s="9">
        <f t="shared" si="35"/>
        <v>24.191890120682178</v>
      </c>
      <c r="K10163" s="9">
        <f t="shared" si="36"/>
        <v>21.491947149544583</v>
      </c>
    </row>
    <row r="10164" spans="1:11" hidden="1">
      <c r="A10164" s="3">
        <f t="shared" si="37"/>
        <v>163</v>
      </c>
      <c r="B10164" s="3">
        <f t="shared" si="29"/>
        <v>7.6554286605544686</v>
      </c>
      <c r="C10164" s="3">
        <f t="shared" si="30"/>
        <v>26.385575570841056</v>
      </c>
      <c r="F10164" s="9">
        <f t="shared" si="31"/>
        <v>348.00000000000182</v>
      </c>
      <c r="G10164" s="9">
        <f t="shared" si="33"/>
        <v>24.200832101651077</v>
      </c>
      <c r="H10164" s="9">
        <f t="shared" si="34"/>
        <v>21.53219869566011</v>
      </c>
      <c r="I10164" s="9">
        <f t="shared" si="32"/>
        <v>348.00000000000182</v>
      </c>
      <c r="J10164" s="9">
        <f t="shared" si="35"/>
        <v>24.200832101651077</v>
      </c>
      <c r="K10164" s="9">
        <f t="shared" si="36"/>
        <v>21.53219869566011</v>
      </c>
    </row>
    <row r="10165" spans="1:11" hidden="1">
      <c r="A10165" s="3">
        <f t="shared" si="37"/>
        <v>164</v>
      </c>
      <c r="B10165" s="3">
        <f t="shared" si="29"/>
        <v>7.5810745609252166</v>
      </c>
      <c r="C10165" s="3">
        <f t="shared" si="30"/>
        <v>26.134560337254989</v>
      </c>
      <c r="F10165" s="9">
        <f t="shared" ref="F10165:F10196" si="38">MOD(F10164-$E$10006*$H$10002,360)</f>
        <v>349.05000000000183</v>
      </c>
      <c r="G10165" s="9">
        <f t="shared" si="33"/>
        <v>24.209034974300248</v>
      </c>
      <c r="H10165" s="9">
        <f t="shared" si="34"/>
        <v>21.572607344098781</v>
      </c>
      <c r="I10165" s="9">
        <f t="shared" ref="I10165:I10196" si="39">MOD(I10164-$E$10006*$K$10002,360)</f>
        <v>349.05000000000183</v>
      </c>
      <c r="J10165" s="9">
        <f t="shared" si="35"/>
        <v>24.209034974300248</v>
      </c>
      <c r="K10165" s="9">
        <f t="shared" si="36"/>
        <v>21.572607344098781</v>
      </c>
    </row>
    <row r="10166" spans="1:11" hidden="1">
      <c r="A10166" s="3">
        <f t="shared" si="37"/>
        <v>165</v>
      </c>
      <c r="B10166" s="3">
        <f t="shared" si="29"/>
        <v>7.5111126056639765</v>
      </c>
      <c r="C10166" s="3">
        <f t="shared" si="30"/>
        <v>25.882285676537816</v>
      </c>
      <c r="F10166" s="9">
        <f t="shared" si="38"/>
        <v>350.10000000000184</v>
      </c>
      <c r="G10166" s="9">
        <f t="shared" si="33"/>
        <v>24.216495983848255</v>
      </c>
      <c r="H10166" s="9">
        <f t="shared" si="34"/>
        <v>21.613159524371397</v>
      </c>
      <c r="I10166" s="9">
        <f t="shared" si="39"/>
        <v>350.10000000000184</v>
      </c>
      <c r="J10166" s="9">
        <f t="shared" si="35"/>
        <v>24.216495983848255</v>
      </c>
      <c r="K10166" s="9">
        <f t="shared" si="36"/>
        <v>21.613159524371397</v>
      </c>
    </row>
    <row r="10167" spans="1:11" hidden="1">
      <c r="A10167" s="3">
        <f t="shared" si="37"/>
        <v>166</v>
      </c>
      <c r="B10167" s="3">
        <f t="shared" si="29"/>
        <v>7.4455641058600524</v>
      </c>
      <c r="C10167" s="3">
        <f t="shared" si="30"/>
        <v>25.628828433995015</v>
      </c>
      <c r="F10167" s="9">
        <f t="shared" si="38"/>
        <v>351.15000000000185</v>
      </c>
      <c r="G10167" s="9">
        <f t="shared" si="33"/>
        <v>24.223212624654508</v>
      </c>
      <c r="H10167" s="9">
        <f t="shared" si="34"/>
        <v>21.653841617786295</v>
      </c>
      <c r="I10167" s="9">
        <f t="shared" si="39"/>
        <v>351.15000000000185</v>
      </c>
      <c r="J10167" s="9">
        <f t="shared" si="35"/>
        <v>24.223212624654508</v>
      </c>
      <c r="K10167" s="9">
        <f t="shared" si="36"/>
        <v>21.653841617786295</v>
      </c>
    </row>
    <row r="10168" spans="1:11" hidden="1">
      <c r="A10168" s="3">
        <f t="shared" si="37"/>
        <v>167</v>
      </c>
      <c r="B10168" s="3">
        <f t="shared" si="29"/>
        <v>7.3844490282214732</v>
      </c>
      <c r="C10168" s="3">
        <f t="shared" si="30"/>
        <v>25.374265815157976</v>
      </c>
      <c r="F10168" s="9">
        <f t="shared" si="38"/>
        <v>352.20000000000186</v>
      </c>
      <c r="G10168" s="9">
        <f t="shared" si="33"/>
        <v>24.229182641060756</v>
      </c>
      <c r="H10168" s="9">
        <f t="shared" si="34"/>
        <v>21.694639962022887</v>
      </c>
      <c r="I10168" s="9">
        <f t="shared" si="39"/>
        <v>352.20000000000186</v>
      </c>
      <c r="J10168" s="9">
        <f t="shared" si="35"/>
        <v>24.229182641060756</v>
      </c>
      <c r="K10168" s="9">
        <f t="shared" si="36"/>
        <v>21.694639962022887</v>
      </c>
    </row>
    <row r="10169" spans="1:11" hidden="1">
      <c r="A10169" s="3">
        <f t="shared" si="37"/>
        <v>168</v>
      </c>
      <c r="B10169" s="3">
        <f t="shared" si="29"/>
        <v>7.3277859889929147</v>
      </c>
      <c r="C10169" s="3">
        <f t="shared" si="30"/>
        <v>25.118675362266391</v>
      </c>
      <c r="F10169" s="9">
        <f t="shared" si="38"/>
        <v>353.25000000000188</v>
      </c>
      <c r="G10169" s="9">
        <f t="shared" si="33"/>
        <v>24.234404028148592</v>
      </c>
      <c r="H10169" s="9">
        <f t="shared" si="34"/>
        <v>21.735540855719936</v>
      </c>
      <c r="I10169" s="9">
        <f t="shared" si="39"/>
        <v>353.25000000000188</v>
      </c>
      <c r="J10169" s="9">
        <f t="shared" si="35"/>
        <v>24.234404028148592</v>
      </c>
      <c r="K10169" s="9">
        <f t="shared" si="36"/>
        <v>21.735540855719936</v>
      </c>
    </row>
    <row r="10170" spans="1:11" hidden="1">
      <c r="A10170" s="3">
        <f t="shared" si="37"/>
        <v>169</v>
      </c>
      <c r="B10170" s="3">
        <f t="shared" si="29"/>
        <v>7.2755922482850401</v>
      </c>
      <c r="C10170" s="3">
        <f t="shared" si="30"/>
        <v>24.862134930648175</v>
      </c>
      <c r="F10170" s="9">
        <f t="shared" si="38"/>
        <v>354.30000000000189</v>
      </c>
      <c r="G10170" s="9">
        <f t="shared" si="33"/>
        <v>24.238875032412768</v>
      </c>
      <c r="H10170" s="9">
        <f t="shared" si="34"/>
        <v>21.776530563076886</v>
      </c>
      <c r="I10170" s="9">
        <f t="shared" si="39"/>
        <v>354.30000000000189</v>
      </c>
      <c r="J10170" s="9">
        <f t="shared" si="35"/>
        <v>24.238875032412768</v>
      </c>
      <c r="K10170" s="9">
        <f t="shared" si="36"/>
        <v>21.776530563076886</v>
      </c>
    </row>
    <row r="10171" spans="1:11" hidden="1">
      <c r="A10171" s="3">
        <f t="shared" si="37"/>
        <v>170</v>
      </c>
      <c r="B10171" s="3">
        <f t="shared" si="29"/>
        <v>7.2278837048168789</v>
      </c>
      <c r="C10171" s="3">
        <f t="shared" si="30"/>
        <v>24.604722665003962</v>
      </c>
      <c r="F10171" s="9">
        <f t="shared" si="38"/>
        <v>355.3500000000019</v>
      </c>
      <c r="G10171" s="9">
        <f t="shared" si="33"/>
        <v>24.242594152350076</v>
      </c>
      <c r="H10171" s="9">
        <f t="shared" si="34"/>
        <v>21.817595318466761</v>
      </c>
      <c r="I10171" s="9">
        <f t="shared" si="39"/>
        <v>355.3500000000019</v>
      </c>
      <c r="J10171" s="9">
        <f t="shared" si="35"/>
        <v>24.242594152350076</v>
      </c>
      <c r="K10171" s="9">
        <f t="shared" si="36"/>
        <v>21.817595318466761</v>
      </c>
    </row>
    <row r="10172" spans="1:11" hidden="1">
      <c r="A10172" s="3">
        <f t="shared" si="37"/>
        <v>171</v>
      </c>
      <c r="B10172" s="3">
        <f t="shared" si="29"/>
        <v>7.1846748910729357</v>
      </c>
      <c r="C10172" s="3">
        <f t="shared" si="30"/>
        <v>24.346516975603464</v>
      </c>
      <c r="F10172" s="9">
        <f t="shared" si="38"/>
        <v>356.40000000000191</v>
      </c>
      <c r="G10172" s="9">
        <f t="shared" si="33"/>
        <v>24.245560138963615</v>
      </c>
      <c r="H10172" s="9">
        <f t="shared" si="34"/>
        <v>21.858721331059119</v>
      </c>
      <c r="I10172" s="9">
        <f t="shared" si="39"/>
        <v>356.40000000000191</v>
      </c>
      <c r="J10172" s="9">
        <f t="shared" si="35"/>
        <v>24.245560138963615</v>
      </c>
      <c r="K10172" s="9">
        <f t="shared" si="36"/>
        <v>21.858721331059119</v>
      </c>
    </row>
    <row r="10173" spans="1:11" hidden="1">
      <c r="A10173" s="3">
        <f t="shared" si="37"/>
        <v>172</v>
      </c>
      <c r="B10173" s="3">
        <f t="shared" si="29"/>
        <v>7.1459789688764452</v>
      </c>
      <c r="C10173" s="3">
        <f t="shared" si="30"/>
        <v>24.087596514400978</v>
      </c>
      <c r="F10173" s="9">
        <f t="shared" si="38"/>
        <v>357.45000000000192</v>
      </c>
      <c r="G10173" s="9">
        <f t="shared" si="33"/>
        <v>24.247771996182223</v>
      </c>
      <c r="H10173" s="9">
        <f t="shared" si="34"/>
        <v>21.899894789451427</v>
      </c>
      <c r="I10173" s="9">
        <f t="shared" si="39"/>
        <v>357.45000000000192</v>
      </c>
      <c r="J10173" s="9">
        <f t="shared" si="35"/>
        <v>24.247771996182223</v>
      </c>
      <c r="K10173" s="9">
        <f t="shared" si="36"/>
        <v>21.899894789451427</v>
      </c>
    </row>
    <row r="10174" spans="1:11" hidden="1">
      <c r="A10174" s="3">
        <f t="shared" si="37"/>
        <v>173</v>
      </c>
      <c r="B10174" s="3">
        <f t="shared" si="29"/>
        <v>7.1118077253801708</v>
      </c>
      <c r="C10174" s="3">
        <f t="shared" si="30"/>
        <v>23.828040151077214</v>
      </c>
      <c r="F10174" s="9">
        <f t="shared" si="38"/>
        <v>358.50000000000193</v>
      </c>
      <c r="G10174" s="9">
        <f t="shared" si="33"/>
        <v>24.249228981195007</v>
      </c>
      <c r="H10174" s="9">
        <f t="shared" si="34"/>
        <v>21.94110186630736</v>
      </c>
      <c r="I10174" s="9">
        <f t="shared" si="39"/>
        <v>358.50000000000193</v>
      </c>
      <c r="J10174" s="9">
        <f t="shared" si="35"/>
        <v>24.249228981195007</v>
      </c>
      <c r="K10174" s="9">
        <f t="shared" si="36"/>
        <v>21.94110186630736</v>
      </c>
    </row>
    <row r="10175" spans="1:11" hidden="1">
      <c r="A10175" s="3">
        <f t="shared" si="37"/>
        <v>174</v>
      </c>
      <c r="B10175" s="3">
        <f t="shared" si="29"/>
        <v>7.0821715694759</v>
      </c>
      <c r="C10175" s="3">
        <f t="shared" si="30"/>
        <v>23.567926949014804</v>
      </c>
      <c r="F10175" s="9">
        <f t="shared" si="38"/>
        <v>359.55000000000194</v>
      </c>
      <c r="G10175" s="9">
        <f t="shared" si="33"/>
        <v>24.249930604700779</v>
      </c>
      <c r="H10175" s="9">
        <f t="shared" si="34"/>
        <v>21.982328723000474</v>
      </c>
      <c r="I10175" s="9">
        <f t="shared" si="39"/>
        <v>359.55000000000194</v>
      </c>
      <c r="J10175" s="9">
        <f t="shared" si="35"/>
        <v>24.249930604700779</v>
      </c>
      <c r="K10175" s="9">
        <f t="shared" si="36"/>
        <v>21.982328723000474</v>
      </c>
    </row>
    <row r="10176" spans="1:11" hidden="1">
      <c r="A10176" s="3">
        <f t="shared" si="37"/>
        <v>175</v>
      </c>
      <c r="B10176" s="3">
        <f t="shared" si="29"/>
        <v>7.0570795286238166</v>
      </c>
      <c r="C10176" s="3">
        <f t="shared" si="30"/>
        <v>23.307336141214872</v>
      </c>
      <c r="F10176" s="9">
        <f t="shared" si="38"/>
        <v>0.60000000000195541</v>
      </c>
      <c r="G10176" s="9">
        <f t="shared" si="33"/>
        <v>24.2498766310724</v>
      </c>
      <c r="H10176" s="9">
        <f t="shared" si="34"/>
        <v>22.02356151426163</v>
      </c>
      <c r="I10176" s="9">
        <f t="shared" si="39"/>
        <v>0.60000000000195541</v>
      </c>
      <c r="J10176" s="9">
        <f t="shared" si="35"/>
        <v>24.2498766310724</v>
      </c>
      <c r="K10176" s="9">
        <f t="shared" si="36"/>
        <v>22.02356151426163</v>
      </c>
    </row>
    <row r="10177" spans="1:11" hidden="1">
      <c r="A10177" s="3">
        <f t="shared" si="37"/>
        <v>176</v>
      </c>
      <c r="B10177" s="3">
        <f t="shared" si="29"/>
        <v>7.0365392461026364</v>
      </c>
      <c r="C10177" s="3">
        <f t="shared" si="30"/>
        <v>23.046347106161882</v>
      </c>
      <c r="F10177" s="9">
        <f t="shared" si="38"/>
        <v>1.6500000000019555</v>
      </c>
      <c r="G10177" s="9">
        <f t="shared" si="33"/>
        <v>24.249067078435914</v>
      </c>
      <c r="H10177" s="9">
        <f t="shared" si="34"/>
        <v>22.064786392828669</v>
      </c>
      <c r="I10177" s="9">
        <f t="shared" si="39"/>
        <v>1.6500000000019555</v>
      </c>
      <c r="J10177" s="9">
        <f t="shared" si="35"/>
        <v>24.249067078435914</v>
      </c>
      <c r="K10177" s="9">
        <f t="shared" si="36"/>
        <v>22.064786392828669</v>
      </c>
    </row>
    <row r="10178" spans="1:11" hidden="1">
      <c r="A10178" s="3">
        <f t="shared" si="37"/>
        <v>177</v>
      </c>
      <c r="B10178" s="3">
        <f t="shared" si="29"/>
        <v>7.0205569786813928</v>
      </c>
      <c r="C10178" s="3">
        <f t="shared" si="30"/>
        <v>22.785039343644165</v>
      </c>
      <c r="F10178" s="9">
        <f t="shared" si="38"/>
        <v>2.7000000000019555</v>
      </c>
      <c r="G10178" s="9">
        <f t="shared" si="33"/>
        <v>24.24750221866443</v>
      </c>
      <c r="H10178" s="9">
        <f t="shared" si="34"/>
        <v>22.105989514096773</v>
      </c>
      <c r="I10178" s="9">
        <f t="shared" si="39"/>
        <v>2.7000000000019555</v>
      </c>
      <c r="J10178" s="9">
        <f t="shared" si="35"/>
        <v>24.24750221866443</v>
      </c>
      <c r="K10178" s="9">
        <f t="shared" si="36"/>
        <v>22.105989514096773</v>
      </c>
    </row>
    <row r="10179" spans="1:11" hidden="1">
      <c r="A10179" s="3">
        <f t="shared" si="37"/>
        <v>178</v>
      </c>
      <c r="B10179" s="3">
        <f t="shared" si="29"/>
        <v>7.0091375947135628</v>
      </c>
      <c r="C10179" s="3">
        <f t="shared" si="30"/>
        <v>22.523492450537518</v>
      </c>
      <c r="F10179" s="9">
        <f t="shared" si="38"/>
        <v>3.7500000000019558</v>
      </c>
      <c r="G10179" s="9">
        <f t="shared" si="33"/>
        <v>24.245182577286855</v>
      </c>
      <c r="H10179" s="9">
        <f t="shared" si="34"/>
        <v>22.147157040767897</v>
      </c>
      <c r="I10179" s="9">
        <f t="shared" si="39"/>
        <v>3.7500000000019558</v>
      </c>
      <c r="J10179" s="9">
        <f t="shared" si="35"/>
        <v>24.245182577286855</v>
      </c>
      <c r="K10179" s="9">
        <f t="shared" si="36"/>
        <v>22.147157040767897</v>
      </c>
    </row>
    <row r="10180" spans="1:11" hidden="1">
      <c r="A10180" s="3">
        <f t="shared" si="37"/>
        <v>179</v>
      </c>
      <c r="B10180" s="3">
        <f t="shared" si="29"/>
        <v>7.0022845726541316</v>
      </c>
      <c r="C10180" s="3">
        <f t="shared" si="30"/>
        <v>22.261786096559252</v>
      </c>
      <c r="F10180" s="9">
        <f t="shared" si="38"/>
        <v>4.8000000000019556</v>
      </c>
      <c r="G10180" s="9">
        <f t="shared" si="33"/>
        <v>24.242108933311378</v>
      </c>
      <c r="H10180" s="9">
        <f t="shared" si="34"/>
        <v>22.188275147497787</v>
      </c>
      <c r="I10180" s="9">
        <f t="shared" si="39"/>
        <v>4.8000000000019556</v>
      </c>
      <c r="J10180" s="9">
        <f t="shared" si="35"/>
        <v>24.242108933311378</v>
      </c>
      <c r="K10180" s="9">
        <f t="shared" si="36"/>
        <v>22.188275147497787</v>
      </c>
    </row>
    <row r="10181" spans="1:11" hidden="1">
      <c r="A10181" s="3">
        <f t="shared" si="37"/>
        <v>180</v>
      </c>
      <c r="B10181" s="3">
        <f t="shared" si="29"/>
        <v>7</v>
      </c>
      <c r="C10181" s="3">
        <f t="shared" si="30"/>
        <v>22.000000000000004</v>
      </c>
      <c r="F10181" s="9">
        <f t="shared" si="38"/>
        <v>5.8500000000019554</v>
      </c>
      <c r="G10181" s="9">
        <f t="shared" si="33"/>
        <v>24.238282318963876</v>
      </c>
      <c r="H10181" s="9">
        <f t="shared" si="34"/>
        <v>22.229330025538939</v>
      </c>
      <c r="I10181" s="9">
        <f t="shared" si="39"/>
        <v>5.8500000000019554</v>
      </c>
      <c r="J10181" s="9">
        <f t="shared" si="35"/>
        <v>24.238282318963876</v>
      </c>
      <c r="K10181" s="9">
        <f t="shared" si="36"/>
        <v>22.229330025538939</v>
      </c>
    </row>
    <row r="10182" spans="1:11" hidden="1">
      <c r="A10182" s="3">
        <f t="shared" si="37"/>
        <v>181</v>
      </c>
      <c r="B10182" s="3">
        <f t="shared" si="29"/>
        <v>7.0022845726541316</v>
      </c>
      <c r="C10182" s="3">
        <f t="shared" si="30"/>
        <v>21.738213903440752</v>
      </c>
      <c r="F10182" s="9">
        <f t="shared" si="38"/>
        <v>6.9000000000019552</v>
      </c>
      <c r="G10182" s="9">
        <f t="shared" si="33"/>
        <v>24.233704019341243</v>
      </c>
      <c r="H10182" s="9">
        <f t="shared" si="34"/>
        <v>22.270307887378031</v>
      </c>
      <c r="I10182" s="9">
        <f t="shared" si="39"/>
        <v>6.9000000000019552</v>
      </c>
      <c r="J10182" s="9">
        <f t="shared" si="35"/>
        <v>24.233704019341243</v>
      </c>
      <c r="K10182" s="9">
        <f t="shared" si="36"/>
        <v>22.270307887378031</v>
      </c>
    </row>
    <row r="10183" spans="1:11" hidden="1">
      <c r="A10183" s="3">
        <f t="shared" si="37"/>
        <v>182</v>
      </c>
      <c r="B10183" s="3">
        <f t="shared" si="29"/>
        <v>7.0091375947135628</v>
      </c>
      <c r="C10183" s="3">
        <f t="shared" si="30"/>
        <v>21.476507549462486</v>
      </c>
      <c r="F10183" s="9">
        <f t="shared" si="38"/>
        <v>7.9500000000019551</v>
      </c>
      <c r="G10183" s="9">
        <f t="shared" si="33"/>
        <v>24.228375571979822</v>
      </c>
      <c r="H10183" s="9">
        <f t="shared" si="34"/>
        <v>22.311194971366195</v>
      </c>
      <c r="I10183" s="9">
        <f t="shared" si="39"/>
        <v>7.9500000000019551</v>
      </c>
      <c r="J10183" s="9">
        <f t="shared" si="35"/>
        <v>24.228375571979822</v>
      </c>
      <c r="K10183" s="9">
        <f t="shared" si="36"/>
        <v>22.311194971366195</v>
      </c>
    </row>
    <row r="10184" spans="1:11" hidden="1">
      <c r="A10184" s="3">
        <f t="shared" si="37"/>
        <v>183</v>
      </c>
      <c r="B10184" s="3">
        <f t="shared" si="29"/>
        <v>7.0205569786813928</v>
      </c>
      <c r="C10184" s="3">
        <f t="shared" si="30"/>
        <v>21.214960656355846</v>
      </c>
      <c r="F10184" s="9">
        <f t="shared" si="38"/>
        <v>9.0000000000019558</v>
      </c>
      <c r="G10184" s="9">
        <f t="shared" si="33"/>
        <v>24.222298766339048</v>
      </c>
      <c r="H10184" s="9">
        <f t="shared" si="34"/>
        <v>22.351977546340596</v>
      </c>
      <c r="I10184" s="9">
        <f t="shared" si="39"/>
        <v>9.0000000000019558</v>
      </c>
      <c r="J10184" s="9">
        <f t="shared" si="35"/>
        <v>24.222298766339048</v>
      </c>
      <c r="K10184" s="9">
        <f t="shared" si="36"/>
        <v>22.351977546340596</v>
      </c>
    </row>
    <row r="10185" spans="1:11" hidden="1">
      <c r="A10185" s="3">
        <f t="shared" si="37"/>
        <v>184</v>
      </c>
      <c r="B10185" s="3">
        <f t="shared" si="29"/>
        <v>7.0365392461026346</v>
      </c>
      <c r="C10185" s="3">
        <f t="shared" si="30"/>
        <v>20.953652893838129</v>
      </c>
      <c r="F10185" s="9">
        <f t="shared" si="38"/>
        <v>10.050000000001956</v>
      </c>
      <c r="G10185" s="9">
        <f t="shared" si="33"/>
        <v>24.215475643200499</v>
      </c>
      <c r="H10185" s="9">
        <f t="shared" si="34"/>
        <v>22.392641916235807</v>
      </c>
      <c r="I10185" s="9">
        <f t="shared" si="39"/>
        <v>10.050000000001956</v>
      </c>
      <c r="J10185" s="9">
        <f t="shared" si="35"/>
        <v>24.215475643200499</v>
      </c>
      <c r="K10185" s="9">
        <f t="shared" si="36"/>
        <v>22.392641916235807</v>
      </c>
    </row>
    <row r="10186" spans="1:11" hidden="1">
      <c r="A10186" s="3">
        <f t="shared" si="37"/>
        <v>185</v>
      </c>
      <c r="B10186" s="3">
        <f t="shared" si="29"/>
        <v>7.0570795286238166</v>
      </c>
      <c r="C10186" s="3">
        <f t="shared" si="30"/>
        <v>20.692663858785131</v>
      </c>
      <c r="F10186" s="9">
        <f t="shared" si="38"/>
        <v>11.100000000001957</v>
      </c>
      <c r="G10186" s="9">
        <f t="shared" si="33"/>
        <v>24.207908493982536</v>
      </c>
      <c r="H10186" s="9">
        <f t="shared" si="34"/>
        <v>22.433174424683369</v>
      </c>
      <c r="I10186" s="9">
        <f t="shared" si="39"/>
        <v>11.100000000001957</v>
      </c>
      <c r="J10186" s="9">
        <f t="shared" si="35"/>
        <v>24.207908493982536</v>
      </c>
      <c r="K10186" s="9">
        <f t="shared" si="36"/>
        <v>22.433174424683369</v>
      </c>
    </row>
    <row r="10187" spans="1:11" hidden="1">
      <c r="A10187" s="3">
        <f t="shared" si="37"/>
        <v>186</v>
      </c>
      <c r="B10187" s="3">
        <f t="shared" si="29"/>
        <v>7.0821715694759</v>
      </c>
      <c r="C10187" s="3">
        <f t="shared" si="30"/>
        <v>20.432073050985199</v>
      </c>
      <c r="F10187" s="9">
        <f t="shared" si="38"/>
        <v>12.150000000001958</v>
      </c>
      <c r="G10187" s="9">
        <f t="shared" si="33"/>
        <v>24.199599859970764</v>
      </c>
      <c r="H10187" s="9">
        <f t="shared" si="34"/>
        <v>22.473561459598013</v>
      </c>
      <c r="I10187" s="9">
        <f t="shared" si="39"/>
        <v>12.150000000001958</v>
      </c>
      <c r="J10187" s="9">
        <f t="shared" si="35"/>
        <v>24.199599859970764</v>
      </c>
      <c r="K10187" s="9">
        <f t="shared" si="36"/>
        <v>22.473561459598013</v>
      </c>
    </row>
    <row r="10188" spans="1:11" hidden="1">
      <c r="A10188" s="3">
        <f t="shared" si="37"/>
        <v>187</v>
      </c>
      <c r="B10188" s="3">
        <f t="shared" si="29"/>
        <v>7.1118077253801708</v>
      </c>
      <c r="C10188" s="3">
        <f t="shared" si="30"/>
        <v>20.171959848922782</v>
      </c>
      <c r="F10188" s="9">
        <f t="shared" si="38"/>
        <v>13.200000000001959</v>
      </c>
      <c r="G10188" s="9">
        <f t="shared" si="33"/>
        <v>24.190552531464593</v>
      </c>
      <c r="H10188" s="9">
        <f t="shared" si="34"/>
        <v>22.513789457749048</v>
      </c>
      <c r="I10188" s="9">
        <f t="shared" si="39"/>
        <v>13.200000000001959</v>
      </c>
      <c r="J10188" s="9">
        <f t="shared" si="35"/>
        <v>24.190552531464593</v>
      </c>
      <c r="K10188" s="9">
        <f t="shared" si="36"/>
        <v>22.513789457749048</v>
      </c>
    </row>
    <row r="10189" spans="1:11" hidden="1">
      <c r="A10189" s="3">
        <f t="shared" si="37"/>
        <v>188</v>
      </c>
      <c r="B10189" s="3">
        <f t="shared" si="29"/>
        <v>7.145978968876447</v>
      </c>
      <c r="C10189" s="3">
        <f t="shared" si="30"/>
        <v>19.912403485599018</v>
      </c>
      <c r="F10189" s="9">
        <f t="shared" si="38"/>
        <v>14.250000000001959</v>
      </c>
      <c r="G10189" s="9">
        <f t="shared" si="33"/>
        <v>24.180769546840178</v>
      </c>
      <c r="H10189" s="9">
        <f t="shared" si="34"/>
        <v>22.553844909315309</v>
      </c>
      <c r="I10189" s="9">
        <f t="shared" si="39"/>
        <v>14.250000000001959</v>
      </c>
      <c r="J10189" s="9">
        <f t="shared" si="35"/>
        <v>24.180769546840178</v>
      </c>
      <c r="K10189" s="9">
        <f t="shared" si="36"/>
        <v>22.553844909315309</v>
      </c>
    </row>
    <row r="10190" spans="1:11" hidden="1">
      <c r="A10190" s="3">
        <f t="shared" si="37"/>
        <v>189</v>
      </c>
      <c r="B10190" s="3">
        <f t="shared" si="29"/>
        <v>7.1846748910729339</v>
      </c>
      <c r="C10190" s="3">
        <f t="shared" si="30"/>
        <v>19.653483024396539</v>
      </c>
      <c r="F10190" s="9">
        <f t="shared" si="38"/>
        <v>15.30000000000196</v>
      </c>
      <c r="G10190" s="9">
        <f t="shared" si="33"/>
        <v>24.170254191530027</v>
      </c>
      <c r="H10190" s="9">
        <f t="shared" si="34"/>
        <v>22.593714362422162</v>
      </c>
      <c r="I10190" s="9">
        <f t="shared" si="39"/>
        <v>15.30000000000196</v>
      </c>
      <c r="J10190" s="9">
        <f t="shared" si="35"/>
        <v>24.170254191530027</v>
      </c>
      <c r="K10190" s="9">
        <f t="shared" si="36"/>
        <v>22.593714362422162</v>
      </c>
    </row>
    <row r="10191" spans="1:11" hidden="1">
      <c r="A10191" s="3">
        <f t="shared" si="37"/>
        <v>190</v>
      </c>
      <c r="B10191" s="3">
        <f t="shared" si="29"/>
        <v>7.2278837048168789</v>
      </c>
      <c r="C10191" s="3">
        <f t="shared" si="30"/>
        <v>19.395277334996042</v>
      </c>
      <c r="F10191" s="9">
        <f t="shared" si="38"/>
        <v>16.350000000001959</v>
      </c>
      <c r="G10191" s="9">
        <f t="shared" si="33"/>
        <v>24.159009996919643</v>
      </c>
      <c r="H10191" s="9">
        <f t="shared" si="34"/>
        <v>22.633384427659095</v>
      </c>
      <c r="I10191" s="9">
        <f t="shared" si="39"/>
        <v>16.350000000001959</v>
      </c>
      <c r="J10191" s="9">
        <f t="shared" si="35"/>
        <v>24.159009996919643</v>
      </c>
      <c r="K10191" s="9">
        <f t="shared" si="36"/>
        <v>22.633384427659095</v>
      </c>
    </row>
    <row r="10192" spans="1:11" hidden="1">
      <c r="A10192" s="3">
        <f t="shared" si="37"/>
        <v>191</v>
      </c>
      <c r="B10192" s="3">
        <f t="shared" si="29"/>
        <v>7.2755922482850401</v>
      </c>
      <c r="C10192" s="3">
        <f t="shared" si="30"/>
        <v>19.137865069351829</v>
      </c>
      <c r="F10192" s="9">
        <f t="shared" si="38"/>
        <v>17.40000000000196</v>
      </c>
      <c r="G10192" s="9">
        <f t="shared" si="33"/>
        <v>24.1470407391616</v>
      </c>
      <c r="H10192" s="9">
        <f t="shared" si="34"/>
        <v>22.672841782576267</v>
      </c>
      <c r="I10192" s="9">
        <f t="shared" si="39"/>
        <v>17.40000000000196</v>
      </c>
      <c r="J10192" s="9">
        <f t="shared" si="35"/>
        <v>24.1470407391616</v>
      </c>
      <c r="K10192" s="9">
        <f t="shared" si="36"/>
        <v>22.672841782576267</v>
      </c>
    </row>
    <row r="10193" spans="1:11" hidden="1">
      <c r="A10193" s="3">
        <f t="shared" si="37"/>
        <v>192</v>
      </c>
      <c r="B10193" s="3">
        <f t="shared" ref="B10193:B10256" si="40">COS(A10193/180*PI())*$E$10001+$E$10002</f>
        <v>7.3277859889929147</v>
      </c>
      <c r="C10193" s="3">
        <f t="shared" ref="C10193:C10256" si="41">SIN(A10193/180*PI())*$E$10001+$E$10003</f>
        <v>18.881324637733613</v>
      </c>
      <c r="F10193" s="9">
        <f t="shared" si="38"/>
        <v>18.45000000000196</v>
      </c>
      <c r="G10193" s="9">
        <f t="shared" si="33"/>
        <v>24.134350437907361</v>
      </c>
      <c r="H10193" s="9">
        <f t="shared" si="34"/>
        <v>22.712073176158643</v>
      </c>
      <c r="I10193" s="9">
        <f t="shared" si="39"/>
        <v>18.45000000000196</v>
      </c>
      <c r="J10193" s="9">
        <f t="shared" si="35"/>
        <v>24.134350437907361</v>
      </c>
      <c r="K10193" s="9">
        <f t="shared" si="36"/>
        <v>22.712073176158643</v>
      </c>
    </row>
    <row r="10194" spans="1:11" hidden="1">
      <c r="A10194" s="3">
        <f t="shared" si="37"/>
        <v>193</v>
      </c>
      <c r="B10194" s="3">
        <f t="shared" si="40"/>
        <v>7.3844490282214714</v>
      </c>
      <c r="C10194" s="3">
        <f t="shared" si="41"/>
        <v>18.625734184842024</v>
      </c>
      <c r="F10194" s="9">
        <f t="shared" si="38"/>
        <v>19.500000000001961</v>
      </c>
      <c r="G10194" s="9">
        <f t="shared" si="33"/>
        <v>24.120943354957376</v>
      </c>
      <c r="H10194" s="9">
        <f t="shared" si="34"/>
        <v>22.751065433276057</v>
      </c>
      <c r="I10194" s="9">
        <f t="shared" si="39"/>
        <v>19.500000000001961</v>
      </c>
      <c r="J10194" s="9">
        <f t="shared" si="35"/>
        <v>24.120943354957376</v>
      </c>
      <c r="K10194" s="9">
        <f t="shared" si="36"/>
        <v>22.751065433276057</v>
      </c>
    </row>
    <row r="10195" spans="1:11" hidden="1">
      <c r="A10195" s="3">
        <f t="shared" si="37"/>
        <v>194</v>
      </c>
      <c r="B10195" s="3">
        <f t="shared" si="40"/>
        <v>7.4455641058600524</v>
      </c>
      <c r="C10195" s="3">
        <f t="shared" si="41"/>
        <v>18.371171566004989</v>
      </c>
      <c r="F10195" s="9">
        <f t="shared" si="38"/>
        <v>20.550000000001962</v>
      </c>
      <c r="G10195" s="9">
        <f t="shared" si="33"/>
        <v>24.106823992829824</v>
      </c>
      <c r="H10195" s="9">
        <f t="shared" si="34"/>
        <v>22.789805459107871</v>
      </c>
      <c r="I10195" s="9">
        <f t="shared" si="39"/>
        <v>20.550000000001962</v>
      </c>
      <c r="J10195" s="9">
        <f t="shared" si="35"/>
        <v>24.106823992829824</v>
      </c>
      <c r="K10195" s="9">
        <f t="shared" si="36"/>
        <v>22.789805459107871</v>
      </c>
    </row>
    <row r="10196" spans="1:11" hidden="1">
      <c r="A10196" s="3">
        <f t="shared" si="37"/>
        <v>195</v>
      </c>
      <c r="B10196" s="3">
        <f t="shared" si="40"/>
        <v>7.511112605663973</v>
      </c>
      <c r="C10196" s="3">
        <f t="shared" si="41"/>
        <v>18.117714323462195</v>
      </c>
      <c r="F10196" s="9">
        <f t="shared" si="38"/>
        <v>21.600000000001963</v>
      </c>
      <c r="G10196" s="9">
        <f t="shared" si="33"/>
        <v>24.091997093248537</v>
      </c>
      <c r="H10196" s="9">
        <f t="shared" si="34"/>
        <v>22.828280243540597</v>
      </c>
      <c r="I10196" s="9">
        <f t="shared" si="39"/>
        <v>21.600000000001963</v>
      </c>
      <c r="J10196" s="9">
        <f t="shared" si="35"/>
        <v>24.091997093248537</v>
      </c>
      <c r="K10196" s="9">
        <f t="shared" si="36"/>
        <v>22.828280243540597</v>
      </c>
    </row>
    <row r="10197" spans="1:11" hidden="1">
      <c r="A10197" s="3">
        <f t="shared" si="37"/>
        <v>196</v>
      </c>
      <c r="B10197" s="3">
        <f t="shared" si="40"/>
        <v>7.5810745609252148</v>
      </c>
      <c r="C10197" s="3">
        <f t="shared" si="41"/>
        <v>17.865439662745022</v>
      </c>
      <c r="F10197" s="9">
        <f t="shared" ref="F10197:F10204" si="42">MOD(F10196-$E$10006*$H$10002,360)</f>
        <v>22.650000000001963</v>
      </c>
      <c r="G10197" s="9">
        <f t="shared" si="33"/>
        <v>24.076467635550568</v>
      </c>
      <c r="H10197" s="9">
        <f t="shared" si="34"/>
        <v>22.866476865537123</v>
      </c>
      <c r="I10197" s="9">
        <f t="shared" ref="I10197:I10204" si="43">MOD(I10196-$E$10006*$K$10002,360)</f>
        <v>22.650000000001963</v>
      </c>
      <c r="J10197" s="9">
        <f t="shared" si="35"/>
        <v>24.076467635550568</v>
      </c>
      <c r="K10197" s="9">
        <f t="shared" si="36"/>
        <v>22.866476865537123</v>
      </c>
    </row>
    <row r="10198" spans="1:11" hidden="1">
      <c r="A10198" s="3">
        <f t="shared" si="37"/>
        <v>197</v>
      </c>
      <c r="B10198" s="3">
        <f t="shared" si="40"/>
        <v>7.6554286605544686</v>
      </c>
      <c r="C10198" s="3">
        <f t="shared" si="41"/>
        <v>17.614424429158948</v>
      </c>
      <c r="F10198" s="9">
        <f t="shared" si="42"/>
        <v>23.700000000001964</v>
      </c>
      <c r="G10198" s="9">
        <f t="shared" ref="G10198:G10204" si="44">COS(F10198/180*PI())*$E$10001*$M$10019+$E$10002</f>
        <v>24.060240835013982</v>
      </c>
      <c r="H10198" s="9">
        <f t="shared" ref="H10198:H10204" si="45">SIN(F10198/180*PI())*$E$10001*$M$10019+$E$10003</f>
        <v>22.904382497475982</v>
      </c>
      <c r="I10198" s="9">
        <f t="shared" si="43"/>
        <v>23.700000000001964</v>
      </c>
      <c r="J10198" s="9">
        <f t="shared" si="35"/>
        <v>24.060240835013982</v>
      </c>
      <c r="K10198" s="9">
        <f t="shared" si="36"/>
        <v>22.904382497475982</v>
      </c>
    </row>
    <row r="10199" spans="1:11" hidden="1">
      <c r="A10199" s="3">
        <f t="shared" si="37"/>
        <v>198</v>
      </c>
      <c r="B10199" s="3">
        <f t="shared" si="40"/>
        <v>7.7341522555726971</v>
      </c>
      <c r="C10199" s="3">
        <f t="shared" si="41"/>
        <v>17.364745084375784</v>
      </c>
      <c r="F10199" s="9">
        <f t="shared" si="42"/>
        <v>24.750000000001965</v>
      </c>
      <c r="G10199" s="9">
        <f t="shared" si="44"/>
        <v>24.043322141106401</v>
      </c>
      <c r="H10199" s="9">
        <f t="shared" si="45"/>
        <v>22.941984409459284</v>
      </c>
      <c r="I10199" s="9">
        <f t="shared" si="43"/>
        <v>24.750000000001965</v>
      </c>
      <c r="J10199" s="9">
        <f t="shared" si="35"/>
        <v>24.043322141106401</v>
      </c>
      <c r="K10199" s="9">
        <f t="shared" si="36"/>
        <v>22.941984409459284</v>
      </c>
    </row>
    <row r="10200" spans="1:11" hidden="1">
      <c r="A10200" s="3">
        <f t="shared" si="37"/>
        <v>199</v>
      </c>
      <c r="B10200" s="3">
        <f t="shared" si="40"/>
        <v>7.8172213660102496</v>
      </c>
      <c r="C10200" s="3">
        <f t="shared" si="41"/>
        <v>17.116477683142648</v>
      </c>
      <c r="F10200" s="9">
        <f t="shared" si="42"/>
        <v>25.800000000001965</v>
      </c>
      <c r="G10200" s="9">
        <f t="shared" si="44"/>
        <v>24.025717235654902</v>
      </c>
      <c r="H10200" s="9">
        <f t="shared" si="45"/>
        <v>22.979269973587805</v>
      </c>
      <c r="I10200" s="9">
        <f t="shared" si="43"/>
        <v>25.800000000001965</v>
      </c>
      <c r="J10200" s="9">
        <f t="shared" si="35"/>
        <v>24.025717235654902</v>
      </c>
      <c r="K10200" s="9">
        <f t="shared" si="36"/>
        <v>22.979269973587805</v>
      </c>
    </row>
    <row r="10201" spans="1:11" hidden="1">
      <c r="A10201" s="3">
        <f t="shared" si="37"/>
        <v>200</v>
      </c>
      <c r="B10201" s="3">
        <f t="shared" si="40"/>
        <v>7.904610688211374</v>
      </c>
      <c r="C10201" s="3">
        <f t="shared" si="41"/>
        <v>16.869697850114971</v>
      </c>
      <c r="F10201" s="9">
        <f t="shared" si="42"/>
        <v>26.850000000001966</v>
      </c>
      <c r="G10201" s="9">
        <f t="shared" si="44"/>
        <v>24.007432030937881</v>
      </c>
      <c r="H10201" s="9">
        <f t="shared" si="45"/>
        <v>23.016226668201842</v>
      </c>
      <c r="I10201" s="9">
        <f t="shared" si="43"/>
        <v>26.850000000001966</v>
      </c>
      <c r="J10201" s="9">
        <f t="shared" si="35"/>
        <v>24.007432030937881</v>
      </c>
      <c r="K10201" s="9">
        <f t="shared" si="36"/>
        <v>23.016226668201842</v>
      </c>
    </row>
    <row r="10202" spans="1:11" hidden="1">
      <c r="A10202" s="3">
        <f t="shared" si="37"/>
        <v>201</v>
      </c>
      <c r="B10202" s="3">
        <f t="shared" si="40"/>
        <v>7.9962936025419733</v>
      </c>
      <c r="C10202" s="3">
        <f t="shared" si="41"/>
        <v>16.624480756820493</v>
      </c>
      <c r="F10202" s="9">
        <f t="shared" si="42"/>
        <v>27.900000000001967</v>
      </c>
      <c r="G10202" s="9">
        <f t="shared" si="44"/>
        <v>23.988472667699526</v>
      </c>
      <c r="H10202" s="9">
        <f t="shared" si="45"/>
        <v>23.052842082086357</v>
      </c>
      <c r="I10202" s="9">
        <f t="shared" si="43"/>
        <v>27.900000000001967</v>
      </c>
      <c r="J10202" s="9">
        <f t="shared" si="35"/>
        <v>23.988472667699526</v>
      </c>
      <c r="K10202" s="9">
        <f t="shared" si="36"/>
        <v>23.052842082086357</v>
      </c>
    </row>
    <row r="10203" spans="1:11" hidden="1">
      <c r="A10203" s="3">
        <f t="shared" si="37"/>
        <v>202</v>
      </c>
      <c r="B10203" s="3">
        <f t="shared" si="40"/>
        <v>8.0922421814981895</v>
      </c>
      <c r="C10203" s="3">
        <f t="shared" si="41"/>
        <v>16.380901098761321</v>
      </c>
      <c r="F10203" s="9">
        <f t="shared" si="42"/>
        <v>28.950000000001967</v>
      </c>
      <c r="G10203" s="9">
        <f t="shared" si="44"/>
        <v>23.968845513087555</v>
      </c>
      <c r="H10203" s="9">
        <f t="shared" si="45"/>
        <v>23.089103918639079</v>
      </c>
      <c r="I10203" s="9">
        <f t="shared" si="43"/>
        <v>28.950000000001967</v>
      </c>
      <c r="J10203" s="9">
        <f t="shared" si="35"/>
        <v>23.968845513087555</v>
      </c>
      <c r="K10203" s="9">
        <f t="shared" si="36"/>
        <v>23.089103918639079</v>
      </c>
    </row>
    <row r="10204" spans="1:11" hidden="1">
      <c r="A10204" s="3">
        <f t="shared" si="37"/>
        <v>203</v>
      </c>
      <c r="B10204" s="3">
        <f t="shared" si="40"/>
        <v>8.1924271982133945</v>
      </c>
      <c r="C10204" s="3">
        <f t="shared" si="41"/>
        <v>16.139033072660897</v>
      </c>
      <c r="F10204" s="9">
        <f t="shared" si="42"/>
        <v>30.000000000001968</v>
      </c>
      <c r="G10204" s="9">
        <f t="shared" si="44"/>
        <v>23.948557158514948</v>
      </c>
      <c r="H10204" s="9">
        <f t="shared" si="45"/>
        <v>23.125000000000068</v>
      </c>
      <c r="I10204" s="9">
        <f t="shared" si="43"/>
        <v>30.000000000001968</v>
      </c>
      <c r="J10204" s="9">
        <f t="shared" si="35"/>
        <v>23.948557158514948</v>
      </c>
      <c r="K10204" s="9">
        <f t="shared" si="36"/>
        <v>23.125000000000068</v>
      </c>
    </row>
    <row r="10205" spans="1:11" hidden="1">
      <c r="A10205" s="3">
        <f t="shared" si="37"/>
        <v>204</v>
      </c>
      <c r="B10205" s="3">
        <f t="shared" si="40"/>
        <v>8.2968181353609829</v>
      </c>
      <c r="C10205" s="3">
        <f t="shared" si="41"/>
        <v>15.898950353863004</v>
      </c>
      <c r="F10205" s="9"/>
      <c r="G10205" s="5" t="s">
        <v>33</v>
      </c>
      <c r="H10205" s="5"/>
      <c r="I10205" s="9"/>
      <c r="J10205" s="5" t="s">
        <v>31</v>
      </c>
      <c r="K10205" s="5"/>
    </row>
    <row r="10206" spans="1:11" hidden="1">
      <c r="A10206" s="3">
        <f t="shared" si="37"/>
        <v>205</v>
      </c>
      <c r="B10206" s="3">
        <f t="shared" si="40"/>
        <v>8.4053831944502484</v>
      </c>
      <c r="C10206" s="3">
        <f t="shared" si="41"/>
        <v>15.66072607388951</v>
      </c>
      <c r="G10206" s="2">
        <f>(G10103-E10002)*1.5+E10002</f>
        <v>22.81362833031157</v>
      </c>
      <c r="H10206" s="2">
        <f>(H10103-E10003)*1.5+E10003</f>
        <v>18.724540652043682</v>
      </c>
      <c r="J10206" s="2">
        <f>(J10103-E10002)*1.2+E10002</f>
        <v>22.650902664249255</v>
      </c>
      <c r="K10206" s="2">
        <f>(K10103-E10003)*1.2+E10003</f>
        <v>19.379632521634946</v>
      </c>
    </row>
    <row r="10207" spans="1:11" hidden="1">
      <c r="A10207" s="3">
        <f t="shared" si="37"/>
        <v>206</v>
      </c>
      <c r="B10207" s="3">
        <f t="shared" si="40"/>
        <v>8.5180893055124933</v>
      </c>
      <c r="C10207" s="3">
        <f t="shared" si="41"/>
        <v>15.424432798163844</v>
      </c>
      <c r="F10207" s="1">
        <f>G10002</f>
        <v>30</v>
      </c>
      <c r="G10207" s="1">
        <f>MOD(M10003-E10006*M10007+720,360)</f>
        <v>165</v>
      </c>
      <c r="H10207" s="1">
        <f>MOD(720+M10008,360)/200</f>
        <v>0.67500000000000004</v>
      </c>
      <c r="I10207" s="1">
        <f>J10002</f>
        <v>30</v>
      </c>
      <c r="J10207" s="1">
        <f>MOD(M10004-E10006*M10011+720,360)</f>
        <v>165</v>
      </c>
      <c r="K10207" s="1">
        <f>MOD(720+M10012,360)/200</f>
        <v>0.67500000000000004</v>
      </c>
    </row>
    <row r="10208" spans="1:11" hidden="1">
      <c r="A10208" s="3">
        <f t="shared" si="37"/>
        <v>207</v>
      </c>
      <c r="B10208" s="3">
        <f t="shared" si="40"/>
        <v>8.6349021371744783</v>
      </c>
      <c r="C10208" s="3">
        <f t="shared" si="41"/>
        <v>15.190142503906806</v>
      </c>
      <c r="F10208" s="10" t="s">
        <v>31</v>
      </c>
      <c r="G10208" s="1" t="str">
        <f>MOD(H10207*200,360) &amp;"°"</f>
        <v>135°</v>
      </c>
      <c r="H10208" s="1"/>
      <c r="I10208" s="10" t="s">
        <v>31</v>
      </c>
      <c r="J10208" s="1" t="str">
        <f>MOD(K10207*200,360) &amp;"°"</f>
        <v>135°</v>
      </c>
      <c r="K10208" s="1"/>
    </row>
    <row r="10209" spans="1:13" hidden="1">
      <c r="A10209" s="3">
        <f t="shared" si="37"/>
        <v>208</v>
      </c>
      <c r="B10209" s="3">
        <f t="shared" si="40"/>
        <v>8.7557861071160943</v>
      </c>
      <c r="C10209" s="3">
        <f t="shared" si="41"/>
        <v>14.957926558211643</v>
      </c>
      <c r="F10209" s="9">
        <f>MOD(F10207,360)</f>
        <v>30</v>
      </c>
      <c r="G10209" s="9">
        <f>COS(F10209/180*PI())*$E$10001*$M$10017+$E$10002</f>
        <v>24.598076211353316</v>
      </c>
      <c r="H10209" s="9">
        <f>SIN(F10209/180*PI())*$E$10001*$M$10017+$E$10003</f>
        <v>23.5</v>
      </c>
      <c r="I10209" s="9">
        <f>MOD(I10207,360)</f>
        <v>30</v>
      </c>
      <c r="J10209" s="9">
        <f>COS(I10209/180*PI())*$E$10001*$M$10021+$E$10002</f>
        <v>24.598076211353316</v>
      </c>
      <c r="K10209" s="9">
        <f>SIN(I10209/180*PI())*$E$10001*$M$10021+$E$10003</f>
        <v>23.5</v>
      </c>
    </row>
    <row r="10210" spans="1:13" hidden="1">
      <c r="A10210" s="3">
        <f t="shared" si="37"/>
        <v>209</v>
      </c>
      <c r="B10210" s="3">
        <f t="shared" si="40"/>
        <v>8.880704392909065</v>
      </c>
      <c r="C10210" s="3">
        <f t="shared" si="41"/>
        <v>14.727855696304939</v>
      </c>
      <c r="F10210" s="9">
        <f t="shared" ref="F10210:F10241" si="46">MOD(F10209-$E$10006*$H$10207,360)</f>
        <v>30.675000000000001</v>
      </c>
      <c r="G10210" s="9">
        <f t="shared" ref="G10210:G10273" si="47">COS(F10210/180*PI())*$E$10001*$M$10017+$E$10002</f>
        <v>24.580224868330586</v>
      </c>
      <c r="H10210" s="9">
        <f t="shared" ref="H10210:H10273" si="48">SIN(F10210/180*PI())*$E$10001*$M$10017+$E$10003</f>
        <v>23.530503063978777</v>
      </c>
      <c r="I10210" s="9">
        <f t="shared" ref="I10210:I10241" si="49">MOD(I10209-$E$10006*$K$10207,360)</f>
        <v>30.675000000000001</v>
      </c>
      <c r="J10210" s="9">
        <f t="shared" ref="J10210:J10273" si="50">COS(I10210/180*PI())*$E$10001*$M$10021+$E$10002</f>
        <v>24.580224868330586</v>
      </c>
      <c r="K10210" s="9">
        <f t="shared" ref="K10210:K10273" si="51">SIN(I10210/180*PI())*$E$10001*$M$10021+$E$10003</f>
        <v>23.530503063978777</v>
      </c>
    </row>
    <row r="10211" spans="1:13" hidden="1">
      <c r="A10211" s="3">
        <f t="shared" si="37"/>
        <v>210</v>
      </c>
      <c r="B10211" s="3">
        <f t="shared" si="40"/>
        <v>9.0096189432334217</v>
      </c>
      <c r="C10211" s="3">
        <f t="shared" si="41"/>
        <v>14.499999999999998</v>
      </c>
      <c r="F10211" s="9">
        <f t="shared" si="46"/>
        <v>31.35</v>
      </c>
      <c r="G10211" s="9">
        <f t="shared" si="47"/>
        <v>24.562015416655299</v>
      </c>
      <c r="H10211" s="9">
        <f t="shared" si="48"/>
        <v>23.560793709886283</v>
      </c>
      <c r="I10211" s="9">
        <f t="shared" si="49"/>
        <v>31.35</v>
      </c>
      <c r="J10211" s="9">
        <f t="shared" si="50"/>
        <v>24.562015416655299</v>
      </c>
      <c r="K10211" s="9">
        <f t="shared" si="51"/>
        <v>23.560793709886283</v>
      </c>
    </row>
    <row r="10212" spans="1:13" hidden="1">
      <c r="A10212" s="3">
        <f t="shared" si="37"/>
        <v>211</v>
      </c>
      <c r="B10212" s="3">
        <f t="shared" si="40"/>
        <v>9.1424904894683152</v>
      </c>
      <c r="C10212" s="3">
        <f t="shared" si="41"/>
        <v>14.274428876349187</v>
      </c>
      <c r="F10212" s="9">
        <f t="shared" si="46"/>
        <v>32.024999999999999</v>
      </c>
      <c r="G10212" s="9">
        <f t="shared" si="47"/>
        <v>24.543450383611912</v>
      </c>
      <c r="H10212" s="9">
        <f t="shared" si="48"/>
        <v>23.590867733692658</v>
      </c>
      <c r="I10212" s="9">
        <f t="shared" si="49"/>
        <v>32.024999999999999</v>
      </c>
      <c r="J10212" s="9">
        <f t="shared" si="50"/>
        <v>24.543450383611912</v>
      </c>
      <c r="K10212" s="9">
        <f t="shared" si="51"/>
        <v>23.590867733692658</v>
      </c>
    </row>
    <row r="10213" spans="1:13" hidden="1">
      <c r="A10213" s="3">
        <f t="shared" si="37"/>
        <v>212</v>
      </c>
      <c r="B10213" s="3">
        <f t="shared" si="40"/>
        <v>9.2792785576536083</v>
      </c>
      <c r="C10213" s="3">
        <f t="shared" si="41"/>
        <v>14.051211036501929</v>
      </c>
      <c r="F10213" s="9">
        <f t="shared" si="46"/>
        <v>32.699999999999996</v>
      </c>
      <c r="G10213" s="9">
        <f t="shared" si="47"/>
        <v>24.524532345835919</v>
      </c>
      <c r="H10213" s="9">
        <f t="shared" si="48"/>
        <v>23.620720961432966</v>
      </c>
      <c r="I10213" s="9">
        <f t="shared" si="49"/>
        <v>32.699999999999996</v>
      </c>
      <c r="J10213" s="9">
        <f t="shared" si="50"/>
        <v>24.524532345835919</v>
      </c>
      <c r="K10213" s="9">
        <f t="shared" si="51"/>
        <v>23.620720961432966</v>
      </c>
    </row>
    <row r="10214" spans="1:13" hidden="1">
      <c r="A10214" s="3">
        <f t="shared" si="37"/>
        <v>213</v>
      </c>
      <c r="B10214" s="3">
        <f t="shared" si="40"/>
        <v>9.4199414808186397</v>
      </c>
      <c r="C10214" s="3">
        <f t="shared" si="41"/>
        <v>13.830414474774594</v>
      </c>
      <c r="F10214" s="9">
        <f t="shared" si="46"/>
        <v>33.374999999999993</v>
      </c>
      <c r="G10214" s="9">
        <f t="shared" si="47"/>
        <v>24.505263928956229</v>
      </c>
      <c r="H10214" s="9">
        <f t="shared" si="48"/>
        <v>23.65034924978648</v>
      </c>
      <c r="I10214" s="9">
        <f t="shared" si="49"/>
        <v>33.374999999999993</v>
      </c>
      <c r="J10214" s="9">
        <f t="shared" si="50"/>
        <v>24.505263928956229</v>
      </c>
      <c r="K10214" s="9">
        <f t="shared" si="51"/>
        <v>23.65034924978648</v>
      </c>
    </row>
    <row r="10215" spans="1:13" hidden="1">
      <c r="A10215" s="3">
        <f t="shared" ref="A10215:A10278" si="52">A10214+1</f>
        <v>214</v>
      </c>
      <c r="B10215" s="3">
        <f t="shared" si="40"/>
        <v>9.5644364116743716</v>
      </c>
      <c r="C10215" s="3">
        <f t="shared" si="41"/>
        <v>13.6121064479388</v>
      </c>
      <c r="F10215" s="9">
        <f t="shared" si="46"/>
        <v>34.04999999999999</v>
      </c>
      <c r="G10215" s="9">
        <f t="shared" si="47"/>
        <v>24.48564780723077</v>
      </c>
      <c r="H10215" s="9">
        <f t="shared" si="48"/>
        <v>23.679748486651754</v>
      </c>
      <c r="I10215" s="9">
        <f t="shared" si="49"/>
        <v>34.04999999999999</v>
      </c>
      <c r="J10215" s="9">
        <f t="shared" si="50"/>
        <v>24.48564780723077</v>
      </c>
      <c r="K10215" s="9">
        <f t="shared" si="51"/>
        <v>23.679748486651754</v>
      </c>
      <c r="L10215" s="9"/>
      <c r="M10215" s="9"/>
    </row>
    <row r="10216" spans="1:13" hidden="1">
      <c r="A10216" s="3">
        <f t="shared" si="52"/>
        <v>215</v>
      </c>
      <c r="B10216" s="3">
        <f t="shared" si="40"/>
        <v>9.7127193356651205</v>
      </c>
      <c r="C10216" s="3">
        <f t="shared" si="41"/>
        <v>13.396353454734312</v>
      </c>
      <c r="F10216" s="9">
        <f t="shared" si="46"/>
        <v>34.724999999999987</v>
      </c>
      <c r="G10216" s="9">
        <f t="shared" si="47"/>
        <v>24.465686703175322</v>
      </c>
      <c r="H10216" s="9">
        <f t="shared" si="48"/>
        <v>23.708914591717328</v>
      </c>
      <c r="I10216" s="9">
        <f t="shared" si="49"/>
        <v>34.724999999999987</v>
      </c>
      <c r="J10216" s="9">
        <f t="shared" si="50"/>
        <v>24.465686703175322</v>
      </c>
      <c r="K10216" s="9">
        <f t="shared" si="51"/>
        <v>23.708914591717328</v>
      </c>
    </row>
    <row r="10217" spans="1:13" hidden="1">
      <c r="A10217" s="3">
        <f t="shared" si="52"/>
        <v>216</v>
      </c>
      <c r="B10217" s="3">
        <f t="shared" si="40"/>
        <v>9.8647450843757873</v>
      </c>
      <c r="C10217" s="3">
        <f t="shared" si="41"/>
        <v>13.183221215612905</v>
      </c>
      <c r="F10217" s="9">
        <f t="shared" si="46"/>
        <v>35.399999999999984</v>
      </c>
      <c r="G10217" s="9">
        <f t="shared" si="47"/>
        <v>24.445383387185665</v>
      </c>
      <c r="H10217" s="9">
        <f t="shared" si="48"/>
        <v>23.737843517028036</v>
      </c>
      <c r="I10217" s="9">
        <f t="shared" si="49"/>
        <v>35.399999999999984</v>
      </c>
      <c r="J10217" s="9">
        <f t="shared" si="50"/>
        <v>24.445383387185665</v>
      </c>
      <c r="K10217" s="9">
        <f t="shared" si="51"/>
        <v>23.737843517028036</v>
      </c>
    </row>
    <row r="10218" spans="1:13" hidden="1">
      <c r="A10218" s="3">
        <f t="shared" si="52"/>
        <v>217</v>
      </c>
      <c r="B10218" s="3">
        <f t="shared" si="40"/>
        <v>10.020467349290604</v>
      </c>
      <c r="C10218" s="3">
        <f t="shared" si="41"/>
        <v>12.972774652719279</v>
      </c>
      <c r="F10218" s="9">
        <f t="shared" si="46"/>
        <v>36.074999999999982</v>
      </c>
      <c r="G10218" s="9">
        <f t="shared" si="47"/>
        <v>24.424740677153061</v>
      </c>
      <c r="H10218" s="9">
        <f t="shared" si="48"/>
        <v>23.766531247546819</v>
      </c>
      <c r="I10218" s="9">
        <f t="shared" si="49"/>
        <v>36.074999999999982</v>
      </c>
      <c r="J10218" s="9">
        <f t="shared" si="50"/>
        <v>24.424740677153061</v>
      </c>
      <c r="K10218" s="9">
        <f t="shared" si="51"/>
        <v>23.766531247546819</v>
      </c>
    </row>
    <row r="10219" spans="1:13" hidden="1">
      <c r="A10219" s="3">
        <f t="shared" si="52"/>
        <v>218</v>
      </c>
      <c r="B10219" s="3">
        <f t="shared" si="40"/>
        <v>10.179838695899166</v>
      </c>
      <c r="C10219" s="3">
        <f t="shared" si="41"/>
        <v>12.765077870115132</v>
      </c>
      <c r="F10219" s="9">
        <f t="shared" si="46"/>
        <v>36.749999999999979</v>
      </c>
      <c r="G10219" s="9">
        <f t="shared" si="47"/>
        <v>24.403761438073182</v>
      </c>
      <c r="H10219" s="9">
        <f t="shared" si="48"/>
        <v>23.794973801711976</v>
      </c>
      <c r="I10219" s="9">
        <f t="shared" si="49"/>
        <v>36.749999999999979</v>
      </c>
      <c r="J10219" s="9">
        <f t="shared" si="50"/>
        <v>24.403761438073182</v>
      </c>
      <c r="K10219" s="9">
        <f t="shared" si="51"/>
        <v>23.794973801711976</v>
      </c>
    </row>
    <row r="10220" spans="1:13" hidden="1">
      <c r="A10220" s="3">
        <f t="shared" si="52"/>
        <v>219</v>
      </c>
      <c r="B10220" s="3">
        <f t="shared" si="40"/>
        <v>10.342810578145436</v>
      </c>
      <c r="C10220" s="3">
        <f t="shared" si="41"/>
        <v>12.560194134252443</v>
      </c>
      <c r="F10220" s="9">
        <f t="shared" si="46"/>
        <v>37.424999999999976</v>
      </c>
      <c r="G10220" s="9">
        <f t="shared" si="47"/>
        <v>24.382448581648472</v>
      </c>
      <c r="H10220" s="9">
        <f t="shared" si="48"/>
        <v>23.823167231989757</v>
      </c>
      <c r="I10220" s="9">
        <f t="shared" si="49"/>
        <v>37.424999999999976</v>
      </c>
      <c r="J10220" s="9">
        <f t="shared" si="50"/>
        <v>24.382448581648472</v>
      </c>
      <c r="K10220" s="9">
        <f t="shared" si="51"/>
        <v>23.823167231989757</v>
      </c>
    </row>
    <row r="10221" spans="1:13" hidden="1">
      <c r="A10221" s="3">
        <f t="shared" si="52"/>
        <v>220</v>
      </c>
      <c r="B10221" s="3">
        <f t="shared" si="40"/>
        <v>10.509333353215331</v>
      </c>
      <c r="C10221" s="3">
        <f t="shared" si="41"/>
        <v>12.358185854701912</v>
      </c>
      <c r="F10221" s="9">
        <f t="shared" si="46"/>
        <v>38.099999999999973</v>
      </c>
      <c r="G10221" s="9">
        <f t="shared" si="47"/>
        <v>24.360805065884012</v>
      </c>
      <c r="H10221" s="9">
        <f t="shared" si="48"/>
        <v>23.851107625422244</v>
      </c>
      <c r="I10221" s="9">
        <f t="shared" si="49"/>
        <v>38.099999999999973</v>
      </c>
      <c r="J10221" s="9">
        <f t="shared" si="50"/>
        <v>24.360805065884012</v>
      </c>
      <c r="K10221" s="9">
        <f t="shared" si="51"/>
        <v>23.851107625422244</v>
      </c>
    </row>
    <row r="10222" spans="1:13" hidden="1">
      <c r="A10222" s="3">
        <f t="shared" si="52"/>
        <v>221</v>
      </c>
      <c r="B10222" s="3">
        <f t="shared" si="40"/>
        <v>10.679356296658421</v>
      </c>
      <c r="C10222" s="3">
        <f t="shared" si="41"/>
        <v>12.159114565142389</v>
      </c>
      <c r="F10222" s="9">
        <f t="shared" si="46"/>
        <v>38.77499999999997</v>
      </c>
      <c r="G10222" s="9">
        <f t="shared" si="47"/>
        <v>24.338833894677016</v>
      </c>
      <c r="H10222" s="9">
        <f t="shared" si="48"/>
        <v>23.878791104170432</v>
      </c>
      <c r="I10222" s="9">
        <f t="shared" si="49"/>
        <v>38.77499999999997</v>
      </c>
      <c r="J10222" s="9">
        <f t="shared" si="50"/>
        <v>24.338833894677016</v>
      </c>
      <c r="K10222" s="9">
        <f t="shared" si="51"/>
        <v>23.878791104170432</v>
      </c>
    </row>
    <row r="10223" spans="1:13" hidden="1">
      <c r="A10223" s="3">
        <f t="shared" si="52"/>
        <v>222</v>
      </c>
      <c r="B10223" s="3">
        <f t="shared" si="40"/>
        <v>10.852827617839086</v>
      </c>
      <c r="C10223" s="3">
        <f t="shared" si="41"/>
        <v>11.963040904617127</v>
      </c>
      <c r="F10223" s="9">
        <f t="shared" si="46"/>
        <v>39.449999999999967</v>
      </c>
      <c r="G10223" s="9">
        <f t="shared" si="47"/>
        <v>24.316538117399883</v>
      </c>
      <c r="H10223" s="9">
        <f t="shared" si="48"/>
        <v>23.906213826052422</v>
      </c>
      <c r="I10223" s="9">
        <f t="shared" si="49"/>
        <v>39.449999999999967</v>
      </c>
      <c r="J10223" s="9">
        <f t="shared" si="50"/>
        <v>24.316538117399883</v>
      </c>
      <c r="K10223" s="9">
        <f t="shared" si="51"/>
        <v>23.906213826052422</v>
      </c>
    </row>
    <row r="10224" spans="1:13" hidden="1">
      <c r="A10224" s="3">
        <f t="shared" si="52"/>
        <v>223</v>
      </c>
      <c r="B10224" s="3">
        <f t="shared" si="40"/>
        <v>11.029694475712441</v>
      </c>
      <c r="C10224" s="3">
        <f t="shared" si="41"/>
        <v>11.770024599062525</v>
      </c>
      <c r="F10224" s="9">
        <f t="shared" si="46"/>
        <v>40.124999999999964</v>
      </c>
      <c r="G10224" s="9">
        <f t="shared" si="47"/>
        <v>24.293920828477003</v>
      </c>
      <c r="H10224" s="9">
        <f t="shared" si="48"/>
        <v>23.93337198507669</v>
      </c>
      <c r="I10224" s="9">
        <f t="shared" si="49"/>
        <v>40.124999999999964</v>
      </c>
      <c r="J10224" s="9">
        <f t="shared" si="50"/>
        <v>24.293920828477003</v>
      </c>
      <c r="K10224" s="9">
        <f t="shared" si="51"/>
        <v>23.93337198507669</v>
      </c>
    </row>
    <row r="10225" spans="1:11" hidden="1">
      <c r="A10225" s="3">
        <f t="shared" si="52"/>
        <v>224</v>
      </c>
      <c r="B10225" s="3">
        <f t="shared" si="40"/>
        <v>11.209902994920235</v>
      </c>
      <c r="C10225" s="3">
        <f t="shared" si="41"/>
        <v>11.580124443115039</v>
      </c>
      <c r="F10225" s="9">
        <f t="shared" si="46"/>
        <v>40.799999999999962</v>
      </c>
      <c r="G10225" s="9">
        <f t="shared" si="47"/>
        <v>24.270985166955271</v>
      </c>
      <c r="H10225" s="9">
        <f t="shared" si="48"/>
        <v>23.960261811970316</v>
      </c>
      <c r="I10225" s="9">
        <f t="shared" si="49"/>
        <v>40.799999999999962</v>
      </c>
      <c r="J10225" s="9">
        <f t="shared" si="50"/>
        <v>24.270985166955271</v>
      </c>
      <c r="K10225" s="9">
        <f t="shared" si="51"/>
        <v>23.960261811970316</v>
      </c>
    </row>
    <row r="10226" spans="1:11" hidden="1">
      <c r="A10226" s="3">
        <f t="shared" si="52"/>
        <v>225</v>
      </c>
      <c r="B10226" s="3">
        <f t="shared" si="40"/>
        <v>11.393398282201785</v>
      </c>
      <c r="C10226" s="3">
        <f t="shared" si="41"/>
        <v>11.393398282201789</v>
      </c>
      <c r="F10226" s="9">
        <f t="shared" si="46"/>
        <v>41.474999999999959</v>
      </c>
      <c r="G10226" s="9">
        <f t="shared" si="47"/>
        <v>24.247734316068421</v>
      </c>
      <c r="H10226" s="9">
        <f t="shared" si="48"/>
        <v>23.986879574702108</v>
      </c>
      <c r="I10226" s="9">
        <f t="shared" si="49"/>
        <v>41.474999999999959</v>
      </c>
      <c r="J10226" s="9">
        <f t="shared" si="50"/>
        <v>24.247734316068421</v>
      </c>
      <c r="K10226" s="9">
        <f t="shared" si="51"/>
        <v>23.986879574702108</v>
      </c>
    </row>
    <row r="10227" spans="1:11" hidden="1">
      <c r="A10227" s="3">
        <f t="shared" si="52"/>
        <v>226</v>
      </c>
      <c r="B10227" s="3">
        <f t="shared" si="40"/>
        <v>11.580124443115036</v>
      </c>
      <c r="C10227" s="3">
        <f t="shared" si="41"/>
        <v>11.209902994920236</v>
      </c>
      <c r="F10227" s="9">
        <f t="shared" si="46"/>
        <v>42.149999999999956</v>
      </c>
      <c r="G10227" s="9">
        <f t="shared" si="47"/>
        <v>24.22417150279523</v>
      </c>
      <c r="H10227" s="9">
        <f t="shared" si="48"/>
        <v>24.013221579000586</v>
      </c>
      <c r="I10227" s="9">
        <f t="shared" si="49"/>
        <v>42.149999999999956</v>
      </c>
      <c r="J10227" s="9">
        <f t="shared" si="50"/>
        <v>24.22417150279523</v>
      </c>
      <c r="K10227" s="9">
        <f t="shared" si="51"/>
        <v>24.013221579000586</v>
      </c>
    </row>
    <row r="10228" spans="1:11" hidden="1">
      <c r="A10228" s="3">
        <f t="shared" si="52"/>
        <v>227</v>
      </c>
      <c r="B10228" s="3">
        <f t="shared" si="40"/>
        <v>11.770024599062522</v>
      </c>
      <c r="C10228" s="3">
        <f t="shared" si="41"/>
        <v>11.029694475712443</v>
      </c>
      <c r="F10228" s="9">
        <f t="shared" si="46"/>
        <v>42.824999999999953</v>
      </c>
      <c r="G10228" s="9">
        <f t="shared" si="47"/>
        <v>24.200299997411634</v>
      </c>
      <c r="H10228" s="9">
        <f t="shared" si="48"/>
        <v>24.039284168866704</v>
      </c>
      <c r="I10228" s="9">
        <f t="shared" si="49"/>
        <v>42.824999999999953</v>
      </c>
      <c r="J10228" s="9">
        <f t="shared" si="50"/>
        <v>24.200299997411634</v>
      </c>
      <c r="K10228" s="9">
        <f t="shared" si="51"/>
        <v>24.039284168866704</v>
      </c>
    </row>
    <row r="10229" spans="1:11" hidden="1">
      <c r="A10229" s="3">
        <f t="shared" si="52"/>
        <v>228</v>
      </c>
      <c r="B10229" s="3">
        <f t="shared" si="40"/>
        <v>11.963040904617124</v>
      </c>
      <c r="C10229" s="3">
        <f t="shared" si="41"/>
        <v>10.85282761783909</v>
      </c>
      <c r="F10229" s="9">
        <f t="shared" si="46"/>
        <v>43.49999999999995</v>
      </c>
      <c r="G10229" s="9">
        <f t="shared" si="47"/>
        <v>24.176123113036866</v>
      </c>
      <c r="H10229" s="9">
        <f t="shared" si="48"/>
        <v>24.06506372708126</v>
      </c>
      <c r="I10229" s="9">
        <f t="shared" si="49"/>
        <v>43.49999999999995</v>
      </c>
      <c r="J10229" s="9">
        <f t="shared" si="50"/>
        <v>24.176123113036866</v>
      </c>
      <c r="K10229" s="9">
        <f t="shared" si="51"/>
        <v>24.06506372708126</v>
      </c>
    </row>
    <row r="10230" spans="1:11" hidden="1">
      <c r="A10230" s="3">
        <f t="shared" si="52"/>
        <v>229</v>
      </c>
      <c r="B10230" s="3">
        <f t="shared" si="40"/>
        <v>12.159114565142385</v>
      </c>
      <c r="C10230" s="3">
        <f t="shared" si="41"/>
        <v>10.679356296658424</v>
      </c>
      <c r="F10230" s="9">
        <f t="shared" si="46"/>
        <v>44.174999999999947</v>
      </c>
      <c r="G10230" s="9">
        <f t="shared" si="47"/>
        <v>24.151644205173614</v>
      </c>
      <c r="H10230" s="9">
        <f t="shared" si="48"/>
        <v>24.090556675706928</v>
      </c>
      <c r="I10230" s="9">
        <f t="shared" si="49"/>
        <v>44.174999999999947</v>
      </c>
      <c r="J10230" s="9">
        <f t="shared" si="50"/>
        <v>24.151644205173614</v>
      </c>
      <c r="K10230" s="9">
        <f t="shared" si="51"/>
        <v>24.090556675706928</v>
      </c>
    </row>
    <row r="10231" spans="1:11" hidden="1">
      <c r="A10231" s="3">
        <f t="shared" si="52"/>
        <v>230</v>
      </c>
      <c r="B10231" s="3">
        <f t="shared" si="40"/>
        <v>12.358185854701908</v>
      </c>
      <c r="C10231" s="3">
        <f t="shared" si="41"/>
        <v>10.509333353215332</v>
      </c>
      <c r="F10231" s="9">
        <f t="shared" si="46"/>
        <v>44.849999999999945</v>
      </c>
      <c r="G10231" s="9">
        <f t="shared" si="47"/>
        <v>24.126866671242322</v>
      </c>
      <c r="H10231" s="9">
        <f t="shared" si="48"/>
        <v>24.115759476584852</v>
      </c>
      <c r="I10231" s="9">
        <f t="shared" si="49"/>
        <v>44.849999999999945</v>
      </c>
      <c r="J10231" s="9">
        <f t="shared" si="50"/>
        <v>24.126866671242322</v>
      </c>
      <c r="K10231" s="9">
        <f t="shared" si="51"/>
        <v>24.115759476584852</v>
      </c>
    </row>
    <row r="10232" spans="1:11" hidden="1">
      <c r="A10232" s="3">
        <f t="shared" si="52"/>
        <v>231</v>
      </c>
      <c r="B10232" s="3">
        <f t="shared" si="40"/>
        <v>12.560194134252443</v>
      </c>
      <c r="C10232" s="3">
        <f t="shared" si="41"/>
        <v>10.342810578145434</v>
      </c>
      <c r="F10232" s="9">
        <f t="shared" si="46"/>
        <v>45.524999999999942</v>
      </c>
      <c r="G10232" s="9">
        <f t="shared" si="47"/>
        <v>24.101793950109656</v>
      </c>
      <c r="H10232" s="9">
        <f t="shared" si="48"/>
        <v>24.140668631825687</v>
      </c>
      <c r="I10232" s="9">
        <f t="shared" si="49"/>
        <v>45.524999999999942</v>
      </c>
      <c r="J10232" s="9">
        <f t="shared" si="50"/>
        <v>24.101793950109656</v>
      </c>
      <c r="K10232" s="9">
        <f t="shared" si="51"/>
        <v>24.140668631825687</v>
      </c>
    </row>
    <row r="10233" spans="1:11" hidden="1">
      <c r="A10233" s="3">
        <f t="shared" si="52"/>
        <v>232</v>
      </c>
      <c r="B10233" s="3">
        <f t="shared" si="40"/>
        <v>12.765077870115128</v>
      </c>
      <c r="C10233" s="3">
        <f t="shared" si="41"/>
        <v>10.179838695899168</v>
      </c>
      <c r="F10233" s="9">
        <f t="shared" si="46"/>
        <v>46.199999999999939</v>
      </c>
      <c r="G10233" s="9">
        <f t="shared" si="47"/>
        <v>24.076429521611225</v>
      </c>
      <c r="H10233" s="9">
        <f t="shared" si="48"/>
        <v>24.165280684295084</v>
      </c>
      <c r="I10233" s="9">
        <f t="shared" si="49"/>
        <v>46.199999999999939</v>
      </c>
      <c r="J10233" s="9">
        <f t="shared" si="50"/>
        <v>24.076429521611225</v>
      </c>
      <c r="K10233" s="9">
        <f t="shared" si="51"/>
        <v>24.165280684295084</v>
      </c>
    </row>
    <row r="10234" spans="1:11" hidden="1">
      <c r="A10234" s="3">
        <f t="shared" si="52"/>
        <v>233</v>
      </c>
      <c r="B10234" s="3">
        <f t="shared" si="40"/>
        <v>12.972774652719275</v>
      </c>
      <c r="C10234" s="3">
        <f t="shared" si="41"/>
        <v>10.020467349290607</v>
      </c>
      <c r="F10234" s="9">
        <f t="shared" si="46"/>
        <v>46.874999999999936</v>
      </c>
      <c r="G10234" s="9">
        <f t="shared" si="47"/>
        <v>24.050776906068617</v>
      </c>
      <c r="H10234" s="9">
        <f t="shared" si="48"/>
        <v>24.189592218093505</v>
      </c>
      <c r="I10234" s="9">
        <f t="shared" si="49"/>
        <v>46.874999999999936</v>
      </c>
      <c r="J10234" s="9">
        <f t="shared" si="50"/>
        <v>24.050776906068617</v>
      </c>
      <c r="K10234" s="9">
        <f t="shared" si="51"/>
        <v>24.189592218093505</v>
      </c>
    </row>
    <row r="10235" spans="1:11" hidden="1">
      <c r="A10235" s="3">
        <f t="shared" si="52"/>
        <v>234</v>
      </c>
      <c r="B10235" s="3">
        <f t="shared" si="40"/>
        <v>13.183221215612901</v>
      </c>
      <c r="C10235" s="3">
        <f t="shared" si="41"/>
        <v>9.8647450843757891</v>
      </c>
      <c r="F10235" s="9">
        <f t="shared" si="46"/>
        <v>47.549999999999933</v>
      </c>
      <c r="G10235" s="9">
        <f t="shared" si="47"/>
        <v>24.024839663800822</v>
      </c>
      <c r="H10235" s="9">
        <f t="shared" si="48"/>
        <v>24.213599859030303</v>
      </c>
      <c r="I10235" s="9">
        <f t="shared" si="49"/>
        <v>47.549999999999933</v>
      </c>
      <c r="J10235" s="9">
        <f t="shared" si="50"/>
        <v>24.024839663800822</v>
      </c>
      <c r="K10235" s="9">
        <f t="shared" si="51"/>
        <v>24.213599859030303</v>
      </c>
    </row>
    <row r="10236" spans="1:11" hidden="1">
      <c r="A10236" s="3">
        <f t="shared" si="52"/>
        <v>235</v>
      </c>
      <c r="B10236" s="3">
        <f t="shared" si="40"/>
        <v>13.396353454734305</v>
      </c>
      <c r="C10236" s="3">
        <f t="shared" si="41"/>
        <v>9.7127193356651258</v>
      </c>
      <c r="F10236" s="9">
        <f t="shared" si="46"/>
        <v>48.22499999999993</v>
      </c>
      <c r="G10236" s="9">
        <f t="shared" si="47"/>
        <v>23.998621394630085</v>
      </c>
      <c r="H10236" s="9">
        <f t="shared" si="48"/>
        <v>24.237300275092036</v>
      </c>
      <c r="I10236" s="9">
        <f t="shared" si="49"/>
        <v>48.22499999999993</v>
      </c>
      <c r="J10236" s="9">
        <f t="shared" si="50"/>
        <v>23.998621394630085</v>
      </c>
      <c r="K10236" s="9">
        <f t="shared" si="51"/>
        <v>24.237300275092036</v>
      </c>
    </row>
    <row r="10237" spans="1:11" hidden="1">
      <c r="A10237" s="3">
        <f t="shared" si="52"/>
        <v>236</v>
      </c>
      <c r="B10237" s="3">
        <f t="shared" si="40"/>
        <v>13.612106447938791</v>
      </c>
      <c r="C10237" s="3">
        <f t="shared" si="41"/>
        <v>9.5644364116743787</v>
      </c>
      <c r="F10237" s="9">
        <f t="shared" si="46"/>
        <v>48.899999999999928</v>
      </c>
      <c r="G10237" s="9">
        <f t="shared" si="47"/>
        <v>23.972125737382289</v>
      </c>
      <c r="H10237" s="9">
        <f t="shared" si="48"/>
        <v>24.260690176904912</v>
      </c>
      <c r="I10237" s="9">
        <f t="shared" si="49"/>
        <v>48.899999999999928</v>
      </c>
      <c r="J10237" s="9">
        <f t="shared" si="50"/>
        <v>23.972125737382289</v>
      </c>
      <c r="K10237" s="9">
        <f t="shared" si="51"/>
        <v>24.260690176904912</v>
      </c>
    </row>
    <row r="10238" spans="1:11" hidden="1">
      <c r="A10238" s="3">
        <f t="shared" si="52"/>
        <v>237</v>
      </c>
      <c r="B10238" s="3">
        <f t="shared" si="40"/>
        <v>13.830414474774596</v>
      </c>
      <c r="C10238" s="3">
        <f t="shared" si="41"/>
        <v>9.4199414808186397</v>
      </c>
      <c r="F10238" s="9">
        <f t="shared" si="46"/>
        <v>49.574999999999925</v>
      </c>
      <c r="G10238" s="9">
        <f t="shared" si="47"/>
        <v>23.945356369381937</v>
      </c>
      <c r="H10238" s="9">
        <f t="shared" si="48"/>
        <v>24.283766318191319</v>
      </c>
      <c r="I10238" s="9">
        <f t="shared" si="49"/>
        <v>49.574999999999925</v>
      </c>
      <c r="J10238" s="9">
        <f t="shared" si="50"/>
        <v>23.945356369381937</v>
      </c>
      <c r="K10238" s="9">
        <f t="shared" si="51"/>
        <v>24.283766318191319</v>
      </c>
    </row>
    <row r="10239" spans="1:11" hidden="1">
      <c r="A10239" s="3">
        <f t="shared" si="52"/>
        <v>238</v>
      </c>
      <c r="B10239" s="3">
        <f t="shared" si="40"/>
        <v>14.051211036501925</v>
      </c>
      <c r="C10239" s="3">
        <f t="shared" si="41"/>
        <v>9.2792785576536101</v>
      </c>
      <c r="F10239" s="9">
        <f t="shared" si="46"/>
        <v>50.249999999999922</v>
      </c>
      <c r="G10239" s="9">
        <f t="shared" si="47"/>
        <v>23.918317005941759</v>
      </c>
      <c r="H10239" s="9">
        <f t="shared" si="48"/>
        <v>24.306525496220374</v>
      </c>
      <c r="I10239" s="9">
        <f t="shared" si="49"/>
        <v>50.249999999999922</v>
      </c>
      <c r="J10239" s="9">
        <f t="shared" si="50"/>
        <v>23.918317005941759</v>
      </c>
      <c r="K10239" s="9">
        <f t="shared" si="51"/>
        <v>24.306525496220374</v>
      </c>
    </row>
    <row r="10240" spans="1:11" hidden="1">
      <c r="A10240" s="3">
        <f t="shared" si="52"/>
        <v>239</v>
      </c>
      <c r="B10240" s="3">
        <f t="shared" si="40"/>
        <v>14.274428876349184</v>
      </c>
      <c r="C10240" s="3">
        <f t="shared" si="41"/>
        <v>9.1424904894683188</v>
      </c>
      <c r="F10240" s="9">
        <f t="shared" si="46"/>
        <v>50.924999999999919</v>
      </c>
      <c r="G10240" s="9">
        <f t="shared" si="47"/>
        <v>23.89101139984707</v>
      </c>
      <c r="H10240" s="9">
        <f t="shared" si="48"/>
        <v>24.328964552252444</v>
      </c>
      <c r="I10240" s="9">
        <f t="shared" si="49"/>
        <v>50.924999999999919</v>
      </c>
      <c r="J10240" s="9">
        <f t="shared" si="50"/>
        <v>23.89101139984707</v>
      </c>
      <c r="K10240" s="9">
        <f t="shared" si="51"/>
        <v>24.328964552252444</v>
      </c>
    </row>
    <row r="10241" spans="1:11" hidden="1">
      <c r="A10241" s="3">
        <f t="shared" si="52"/>
        <v>240</v>
      </c>
      <c r="B10241" s="3">
        <f t="shared" si="40"/>
        <v>14.499999999999993</v>
      </c>
      <c r="C10241" s="3">
        <f t="shared" si="41"/>
        <v>9.0096189432334235</v>
      </c>
      <c r="F10241" s="9">
        <f t="shared" si="46"/>
        <v>51.599999999999916</v>
      </c>
      <c r="G10241" s="9">
        <f t="shared" si="47"/>
        <v>23.863443340834934</v>
      </c>
      <c r="H10241" s="9">
        <f t="shared" si="48"/>
        <v>24.351080371977517</v>
      </c>
      <c r="I10241" s="9">
        <f t="shared" si="49"/>
        <v>51.599999999999916</v>
      </c>
      <c r="J10241" s="9">
        <f t="shared" si="50"/>
        <v>23.863443340834934</v>
      </c>
      <c r="K10241" s="9">
        <f t="shared" si="51"/>
        <v>24.351080371977517</v>
      </c>
    </row>
    <row r="10242" spans="1:11" hidden="1">
      <c r="A10242" s="3">
        <f t="shared" si="52"/>
        <v>241</v>
      </c>
      <c r="B10242" s="3">
        <f t="shared" si="40"/>
        <v>14.727855696304935</v>
      </c>
      <c r="C10242" s="3">
        <f t="shared" si="41"/>
        <v>8.8807043929090668</v>
      </c>
      <c r="F10242" s="9">
        <f t="shared" ref="F10242:F10273" si="53">MOD(F10241-$E$10006*$H$10207,360)</f>
        <v>52.274999999999913</v>
      </c>
      <c r="G10242" s="9">
        <f t="shared" si="47"/>
        <v>23.835616655068176</v>
      </c>
      <c r="H10242" s="9">
        <f t="shared" si="48"/>
        <v>24.372869885947463</v>
      </c>
      <c r="I10242" s="9">
        <f t="shared" ref="I10242:I10273" si="54">MOD(I10241-$E$10006*$K$10207,360)</f>
        <v>52.274999999999913</v>
      </c>
      <c r="J10242" s="9">
        <f t="shared" si="50"/>
        <v>23.835616655068176</v>
      </c>
      <c r="K10242" s="9">
        <f t="shared" si="51"/>
        <v>24.372869885947463</v>
      </c>
    </row>
    <row r="10243" spans="1:11" hidden="1">
      <c r="A10243" s="3">
        <f t="shared" si="52"/>
        <v>242</v>
      </c>
      <c r="B10243" s="3">
        <f t="shared" si="40"/>
        <v>14.957926558211639</v>
      </c>
      <c r="C10243" s="3">
        <f t="shared" si="41"/>
        <v>8.7557861071160943</v>
      </c>
      <c r="F10243" s="9">
        <f t="shared" si="53"/>
        <v>52.94999999999991</v>
      </c>
      <c r="G10243" s="9">
        <f t="shared" si="47"/>
        <v>23.807535204604342</v>
      </c>
      <c r="H10243" s="9">
        <f t="shared" si="48"/>
        <v>24.394330070002031</v>
      </c>
      <c r="I10243" s="9">
        <f t="shared" si="54"/>
        <v>52.94999999999991</v>
      </c>
      <c r="J10243" s="9">
        <f t="shared" si="50"/>
        <v>23.807535204604342</v>
      </c>
      <c r="K10243" s="9">
        <f t="shared" si="51"/>
        <v>24.394330070002031</v>
      </c>
    </row>
    <row r="10244" spans="1:11" hidden="1">
      <c r="A10244" s="3">
        <f t="shared" si="52"/>
        <v>243</v>
      </c>
      <c r="B10244" s="3">
        <f t="shared" si="40"/>
        <v>15.190142503906795</v>
      </c>
      <c r="C10244" s="3">
        <f t="shared" si="41"/>
        <v>8.6349021371744836</v>
      </c>
      <c r="F10244" s="9">
        <f t="shared" si="53"/>
        <v>53.624999999999908</v>
      </c>
      <c r="G10244" s="9">
        <f t="shared" si="47"/>
        <v>23.779202886859714</v>
      </c>
      <c r="H10244" s="9">
        <f t="shared" si="48"/>
        <v>24.415457945688573</v>
      </c>
      <c r="I10244" s="9">
        <f t="shared" si="54"/>
        <v>53.624999999999908</v>
      </c>
      <c r="J10244" s="9">
        <f t="shared" si="50"/>
        <v>23.779202886859714</v>
      </c>
      <c r="K10244" s="9">
        <f t="shared" si="51"/>
        <v>24.415457945688573</v>
      </c>
    </row>
    <row r="10245" spans="1:11" hidden="1">
      <c r="A10245" s="3">
        <f t="shared" si="52"/>
        <v>244</v>
      </c>
      <c r="B10245" s="3">
        <f t="shared" si="40"/>
        <v>15.424432798163835</v>
      </c>
      <c r="C10245" s="3">
        <f t="shared" si="41"/>
        <v>8.5180893055124969</v>
      </c>
      <c r="F10245" s="9">
        <f t="shared" si="53"/>
        <v>54.299999999999905</v>
      </c>
      <c r="G10245" s="9">
        <f t="shared" si="47"/>
        <v>23.750623634068358</v>
      </c>
      <c r="H10245" s="9">
        <f t="shared" si="48"/>
        <v>24.436250580675416</v>
      </c>
      <c r="I10245" s="9">
        <f t="shared" si="54"/>
        <v>54.299999999999905</v>
      </c>
      <c r="J10245" s="9">
        <f t="shared" si="50"/>
        <v>23.750623634068358</v>
      </c>
      <c r="K10245" s="9">
        <f t="shared" si="51"/>
        <v>24.436250580675416</v>
      </c>
    </row>
    <row r="10246" spans="1:11" hidden="1">
      <c r="A10246" s="3">
        <f t="shared" si="52"/>
        <v>245</v>
      </c>
      <c r="B10246" s="3">
        <f t="shared" si="40"/>
        <v>15.660726073889514</v>
      </c>
      <c r="C10246" s="3">
        <f t="shared" si="41"/>
        <v>8.4053831944502484</v>
      </c>
      <c r="F10246" s="9">
        <f t="shared" si="53"/>
        <v>54.974999999999902</v>
      </c>
      <c r="G10246" s="9">
        <f t="shared" si="47"/>
        <v>23.721801412736379</v>
      </c>
      <c r="H10246" s="9">
        <f t="shared" si="48"/>
        <v>24.456705089158852</v>
      </c>
      <c r="I10246" s="9">
        <f t="shared" si="54"/>
        <v>54.974999999999902</v>
      </c>
      <c r="J10246" s="9">
        <f t="shared" si="50"/>
        <v>23.721801412736379</v>
      </c>
      <c r="K10246" s="9">
        <f t="shared" si="51"/>
        <v>24.456705089158852</v>
      </c>
    </row>
    <row r="10247" spans="1:11" hidden="1">
      <c r="A10247" s="3">
        <f t="shared" si="52"/>
        <v>246</v>
      </c>
      <c r="B10247" s="3">
        <f t="shared" si="40"/>
        <v>15.898950353862999</v>
      </c>
      <c r="C10247" s="3">
        <f t="shared" si="41"/>
        <v>8.2968181353609847</v>
      </c>
      <c r="F10247" s="9">
        <f t="shared" si="53"/>
        <v>55.649999999999899</v>
      </c>
      <c r="G10247" s="9">
        <f t="shared" si="47"/>
        <v>23.692740223091427</v>
      </c>
      <c r="H10247" s="9">
        <f t="shared" si="48"/>
        <v>24.476818632263651</v>
      </c>
      <c r="I10247" s="9">
        <f t="shared" si="54"/>
        <v>55.649999999999899</v>
      </c>
      <c r="J10247" s="9">
        <f t="shared" si="50"/>
        <v>23.692740223091427</v>
      </c>
      <c r="K10247" s="9">
        <f t="shared" si="51"/>
        <v>24.476818632263651</v>
      </c>
    </row>
    <row r="10248" spans="1:11" hidden="1">
      <c r="A10248" s="3">
        <f t="shared" si="52"/>
        <v>247</v>
      </c>
      <c r="B10248" s="3">
        <f t="shared" si="40"/>
        <v>16.139033072660894</v>
      </c>
      <c r="C10248" s="3">
        <f t="shared" si="41"/>
        <v>8.1924271982133963</v>
      </c>
      <c r="F10248" s="9">
        <f t="shared" si="53"/>
        <v>56.324999999999896</v>
      </c>
      <c r="G10248" s="9">
        <f t="shared" si="47"/>
        <v>23.663444098527485</v>
      </c>
      <c r="H10248" s="9">
        <f t="shared" si="48"/>
        <v>24.496588418437064</v>
      </c>
      <c r="I10248" s="9">
        <f t="shared" si="54"/>
        <v>56.324999999999896</v>
      </c>
      <c r="J10248" s="9">
        <f t="shared" si="50"/>
        <v>23.663444098527485</v>
      </c>
      <c r="K10248" s="9">
        <f t="shared" si="51"/>
        <v>24.496588418437064</v>
      </c>
    </row>
    <row r="10249" spans="1:11" hidden="1">
      <c r="A10249" s="3">
        <f t="shared" si="52"/>
        <v>248</v>
      </c>
      <c r="B10249" s="3">
        <f t="shared" si="40"/>
        <v>16.380901098761314</v>
      </c>
      <c r="C10249" s="3">
        <f t="shared" si="41"/>
        <v>8.0922421814981895</v>
      </c>
      <c r="F10249" s="9">
        <f t="shared" si="53"/>
        <v>56.999999999999893</v>
      </c>
      <c r="G10249" s="9">
        <f t="shared" si="47"/>
        <v>23.633917105045086</v>
      </c>
      <c r="H10249" s="9">
        <f t="shared" si="48"/>
        <v>24.51601170383627</v>
      </c>
      <c r="I10249" s="9">
        <f t="shared" si="54"/>
        <v>56.999999999999893</v>
      </c>
      <c r="J10249" s="9">
        <f t="shared" si="50"/>
        <v>23.633917105045086</v>
      </c>
      <c r="K10249" s="9">
        <f t="shared" si="51"/>
        <v>24.51601170383627</v>
      </c>
    </row>
    <row r="10250" spans="1:11" hidden="1">
      <c r="A10250" s="3">
        <f t="shared" si="52"/>
        <v>249</v>
      </c>
      <c r="B10250" s="3">
        <f t="shared" si="40"/>
        <v>16.624480756820489</v>
      </c>
      <c r="C10250" s="3">
        <f t="shared" si="41"/>
        <v>7.9962936025419751</v>
      </c>
      <c r="F10250" s="9">
        <f t="shared" si="53"/>
        <v>57.674999999999891</v>
      </c>
      <c r="G10250" s="9">
        <f t="shared" si="47"/>
        <v>23.604163340686995</v>
      </c>
      <c r="H10250" s="9">
        <f t="shared" si="48"/>
        <v>24.535085792709182</v>
      </c>
      <c r="I10250" s="9">
        <f t="shared" si="54"/>
        <v>57.674999999999891</v>
      </c>
      <c r="J10250" s="9">
        <f t="shared" si="50"/>
        <v>23.604163340686995</v>
      </c>
      <c r="K10250" s="9">
        <f t="shared" si="51"/>
        <v>24.535085792709182</v>
      </c>
    </row>
    <row r="10251" spans="1:11" hidden="1">
      <c r="A10251" s="3">
        <f t="shared" si="52"/>
        <v>250</v>
      </c>
      <c r="B10251" s="3">
        <f t="shared" si="40"/>
        <v>16.86969785011496</v>
      </c>
      <c r="C10251" s="3">
        <f t="shared" si="41"/>
        <v>7.9046106882113776</v>
      </c>
      <c r="F10251" s="9">
        <f t="shared" si="53"/>
        <v>58.349999999999888</v>
      </c>
      <c r="G10251" s="9">
        <f t="shared" si="47"/>
        <v>23.57418693496944</v>
      </c>
      <c r="H10251" s="9">
        <f t="shared" si="48"/>
        <v>24.553808037768604</v>
      </c>
      <c r="I10251" s="9">
        <f t="shared" si="54"/>
        <v>58.349999999999888</v>
      </c>
      <c r="J10251" s="9">
        <f t="shared" si="50"/>
        <v>23.57418693496944</v>
      </c>
      <c r="K10251" s="9">
        <f t="shared" si="51"/>
        <v>24.553808037768604</v>
      </c>
    </row>
    <row r="10252" spans="1:11" hidden="1">
      <c r="A10252" s="3">
        <f t="shared" si="52"/>
        <v>251</v>
      </c>
      <c r="B10252" s="3">
        <f t="shared" si="40"/>
        <v>17.116477683142652</v>
      </c>
      <c r="C10252" s="3">
        <f t="shared" si="41"/>
        <v>7.8172213660102479</v>
      </c>
      <c r="F10252" s="9">
        <f t="shared" si="53"/>
        <v>59.024999999999885</v>
      </c>
      <c r="G10252" s="9">
        <f t="shared" si="47"/>
        <v>23.543992048308976</v>
      </c>
      <c r="H10252" s="9">
        <f t="shared" si="48"/>
        <v>24.572175840559634</v>
      </c>
      <c r="I10252" s="9">
        <f t="shared" si="54"/>
        <v>59.024999999999885</v>
      </c>
      <c r="J10252" s="9">
        <f t="shared" si="50"/>
        <v>23.543992048308976</v>
      </c>
      <c r="K10252" s="9">
        <f t="shared" si="51"/>
        <v>24.572175840559634</v>
      </c>
    </row>
    <row r="10253" spans="1:11" hidden="1">
      <c r="A10253" s="3">
        <f t="shared" si="52"/>
        <v>252</v>
      </c>
      <c r="B10253" s="3">
        <f t="shared" si="40"/>
        <v>17.364745084375787</v>
      </c>
      <c r="C10253" s="3">
        <f t="shared" si="41"/>
        <v>7.7341522555726971</v>
      </c>
      <c r="F10253" s="9">
        <f t="shared" si="53"/>
        <v>59.699999999999882</v>
      </c>
      <c r="G10253" s="9">
        <f t="shared" si="47"/>
        <v>23.513582871445063</v>
      </c>
      <c r="H10253" s="9">
        <f t="shared" si="48"/>
        <v>24.590186651820311</v>
      </c>
      <c r="I10253" s="9">
        <f t="shared" si="54"/>
        <v>59.699999999999882</v>
      </c>
      <c r="J10253" s="9">
        <f t="shared" si="50"/>
        <v>23.513582871445063</v>
      </c>
      <c r="K10253" s="9">
        <f t="shared" si="51"/>
        <v>24.590186651820311</v>
      </c>
    </row>
    <row r="10254" spans="1:11" hidden="1">
      <c r="A10254" s="3">
        <f t="shared" si="52"/>
        <v>253</v>
      </c>
      <c r="B10254" s="3">
        <f t="shared" si="40"/>
        <v>17.614424429158944</v>
      </c>
      <c r="C10254" s="3">
        <f t="shared" si="41"/>
        <v>7.6554286605544704</v>
      </c>
      <c r="F10254" s="9">
        <f t="shared" si="53"/>
        <v>60.374999999999879</v>
      </c>
      <c r="G10254" s="9">
        <f t="shared" si="47"/>
        <v>23.482963624858439</v>
      </c>
      <c r="H10254" s="9">
        <f t="shared" si="48"/>
        <v>24.607837971835426</v>
      </c>
      <c r="I10254" s="9">
        <f t="shared" si="54"/>
        <v>60.374999999999879</v>
      </c>
      <c r="J10254" s="9">
        <f t="shared" si="50"/>
        <v>23.482963624858439</v>
      </c>
      <c r="K10254" s="9">
        <f t="shared" si="51"/>
        <v>24.607837971835426</v>
      </c>
    </row>
    <row r="10255" spans="1:11" hidden="1">
      <c r="A10255" s="3">
        <f t="shared" si="52"/>
        <v>254</v>
      </c>
      <c r="B10255" s="3">
        <f t="shared" si="40"/>
        <v>17.865439662745018</v>
      </c>
      <c r="C10255" s="3">
        <f t="shared" si="41"/>
        <v>7.5810745609252148</v>
      </c>
      <c r="F10255" s="9">
        <f t="shared" si="53"/>
        <v>61.049999999999876</v>
      </c>
      <c r="G10255" s="9">
        <f t="shared" si="47"/>
        <v>23.452138558185357</v>
      </c>
      <c r="H10255" s="9">
        <f t="shared" si="48"/>
        <v>24.625127350783455</v>
      </c>
      <c r="I10255" s="9">
        <f t="shared" si="54"/>
        <v>61.049999999999876</v>
      </c>
      <c r="J10255" s="9">
        <f t="shared" si="50"/>
        <v>23.452138558185357</v>
      </c>
      <c r="K10255" s="9">
        <f t="shared" si="51"/>
        <v>24.625127350783455</v>
      </c>
    </row>
    <row r="10256" spans="1:11" hidden="1">
      <c r="A10256" s="3">
        <f t="shared" si="52"/>
        <v>255</v>
      </c>
      <c r="B10256" s="3">
        <f t="shared" si="40"/>
        <v>18.117714323462192</v>
      </c>
      <c r="C10256" s="3">
        <f t="shared" si="41"/>
        <v>7.5111126056639748</v>
      </c>
      <c r="F10256" s="9">
        <f t="shared" si="53"/>
        <v>61.724999999999874</v>
      </c>
      <c r="G10256" s="9">
        <f t="shared" si="47"/>
        <v>23.421111949627772</v>
      </c>
      <c r="H10256" s="9">
        <f t="shared" si="48"/>
        <v>24.642052389076557</v>
      </c>
      <c r="I10256" s="9">
        <f t="shared" si="54"/>
        <v>61.724999999999874</v>
      </c>
      <c r="J10256" s="9">
        <f t="shared" si="50"/>
        <v>23.421111949627772</v>
      </c>
      <c r="K10256" s="9">
        <f t="shared" si="51"/>
        <v>24.642052389076557</v>
      </c>
    </row>
    <row r="10257" spans="1:11" hidden="1">
      <c r="A10257" s="3">
        <f t="shared" si="52"/>
        <v>256</v>
      </c>
      <c r="B10257" s="3">
        <f t="shared" ref="B10257:B10320" si="55">COS(A10257/180*PI())*$E$10001+$E$10002</f>
        <v>18.371171566004982</v>
      </c>
      <c r="C10257" s="3">
        <f t="shared" ref="C10257:C10320" si="56">SIN(A10257/180*PI())*$E$10001+$E$10003</f>
        <v>7.4455641058600524</v>
      </c>
      <c r="F10257" s="9">
        <f t="shared" si="53"/>
        <v>62.399999999999871</v>
      </c>
      <c r="G10257" s="9">
        <f t="shared" si="47"/>
        <v>23.389888105359592</v>
      </c>
      <c r="H10257" s="9">
        <f t="shared" si="48"/>
        <v>24.658610737693643</v>
      </c>
      <c r="I10257" s="9">
        <f t="shared" si="54"/>
        <v>62.399999999999871</v>
      </c>
      <c r="J10257" s="9">
        <f t="shared" si="50"/>
        <v>23.389888105359592</v>
      </c>
      <c r="K10257" s="9">
        <f t="shared" si="51"/>
        <v>24.658610737693643</v>
      </c>
    </row>
    <row r="10258" spans="1:11" hidden="1">
      <c r="A10258" s="3">
        <f t="shared" si="52"/>
        <v>257</v>
      </c>
      <c r="B10258" s="3">
        <f t="shared" si="55"/>
        <v>18.62573418484202</v>
      </c>
      <c r="C10258" s="3">
        <f t="shared" si="56"/>
        <v>7.3844490282214732</v>
      </c>
      <c r="F10258" s="9">
        <f t="shared" si="53"/>
        <v>63.074999999999868</v>
      </c>
      <c r="G10258" s="9">
        <f t="shared" si="47"/>
        <v>23.358471358928998</v>
      </c>
      <c r="H10258" s="9">
        <f t="shared" si="48"/>
        <v>24.674800098506353</v>
      </c>
      <c r="I10258" s="9">
        <f t="shared" si="54"/>
        <v>63.074999999999868</v>
      </c>
      <c r="J10258" s="9">
        <f t="shared" si="50"/>
        <v>23.358471358928998</v>
      </c>
      <c r="K10258" s="9">
        <f t="shared" si="51"/>
        <v>24.674800098506353</v>
      </c>
    </row>
    <row r="10259" spans="1:11" hidden="1">
      <c r="A10259" s="3">
        <f t="shared" si="52"/>
        <v>258</v>
      </c>
      <c r="B10259" s="3">
        <f t="shared" si="55"/>
        <v>18.881324637733602</v>
      </c>
      <c r="C10259" s="3">
        <f t="shared" si="56"/>
        <v>7.3277859889929164</v>
      </c>
      <c r="F10259" s="9">
        <f t="shared" si="53"/>
        <v>63.749999999999865</v>
      </c>
      <c r="G10259" s="9">
        <f t="shared" si="47"/>
        <v>23.326866070657012</v>
      </c>
      <c r="H10259" s="9">
        <f t="shared" si="48"/>
        <v>24.690618224598062</v>
      </c>
      <c r="I10259" s="9">
        <f t="shared" si="54"/>
        <v>63.749999999999865</v>
      </c>
      <c r="J10259" s="9">
        <f t="shared" si="50"/>
        <v>23.326866070657012</v>
      </c>
      <c r="K10259" s="9">
        <f t="shared" si="51"/>
        <v>24.690618224598062</v>
      </c>
    </row>
    <row r="10260" spans="1:11" hidden="1">
      <c r="A10260" s="3">
        <f t="shared" si="52"/>
        <v>259</v>
      </c>
      <c r="B10260" s="3">
        <f t="shared" si="55"/>
        <v>19.137865069351832</v>
      </c>
      <c r="C10260" s="3">
        <f t="shared" si="56"/>
        <v>7.2755922482850401</v>
      </c>
      <c r="F10260" s="9">
        <f t="shared" si="53"/>
        <v>64.424999999999869</v>
      </c>
      <c r="G10260" s="9">
        <f t="shared" si="47"/>
        <v>23.295076627032319</v>
      </c>
      <c r="H10260" s="9">
        <f t="shared" si="48"/>
        <v>24.706062920575683</v>
      </c>
      <c r="I10260" s="9">
        <f t="shared" si="54"/>
        <v>64.424999999999869</v>
      </c>
      <c r="J10260" s="9">
        <f t="shared" si="50"/>
        <v>23.295076627032319</v>
      </c>
      <c r="K10260" s="9">
        <f t="shared" si="51"/>
        <v>24.706062920575683</v>
      </c>
    </row>
    <row r="10261" spans="1:11" hidden="1">
      <c r="A10261" s="3">
        <f t="shared" si="52"/>
        <v>260</v>
      </c>
      <c r="B10261" s="3">
        <f t="shared" si="55"/>
        <v>19.395277334996045</v>
      </c>
      <c r="C10261" s="3">
        <f t="shared" si="56"/>
        <v>7.2278837048168789</v>
      </c>
      <c r="F10261" s="9">
        <f t="shared" si="53"/>
        <v>65.099999999999866</v>
      </c>
      <c r="G10261" s="9">
        <f t="shared" si="47"/>
        <v>23.26310744010248</v>
      </c>
      <c r="H10261" s="9">
        <f t="shared" si="48"/>
        <v>24.721132042874391</v>
      </c>
      <c r="I10261" s="9">
        <f t="shared" si="54"/>
        <v>65.099999999999866</v>
      </c>
      <c r="J10261" s="9">
        <f t="shared" si="50"/>
        <v>23.26310744010248</v>
      </c>
      <c r="K10261" s="9">
        <f t="shared" si="51"/>
        <v>24.721132042874391</v>
      </c>
    </row>
    <row r="10262" spans="1:11" hidden="1">
      <c r="A10262" s="3">
        <f t="shared" si="52"/>
        <v>261</v>
      </c>
      <c r="B10262" s="3">
        <f t="shared" si="55"/>
        <v>19.653483024396536</v>
      </c>
      <c r="C10262" s="3">
        <f t="shared" si="56"/>
        <v>7.1846748910729357</v>
      </c>
      <c r="F10262" s="9">
        <f t="shared" si="53"/>
        <v>65.774999999999864</v>
      </c>
      <c r="G10262" s="9">
        <f t="shared" si="47"/>
        <v>23.230962946861567</v>
      </c>
      <c r="H10262" s="9">
        <f t="shared" si="48"/>
        <v>24.735823500055126</v>
      </c>
      <c r="I10262" s="9">
        <f t="shared" si="54"/>
        <v>65.774999999999864</v>
      </c>
      <c r="J10262" s="9">
        <f t="shared" si="50"/>
        <v>23.230962946861567</v>
      </c>
      <c r="K10262" s="9">
        <f t="shared" si="51"/>
        <v>24.735823500055126</v>
      </c>
    </row>
    <row r="10263" spans="1:11" hidden="1">
      <c r="A10263" s="3">
        <f t="shared" si="52"/>
        <v>262</v>
      </c>
      <c r="B10263" s="3">
        <f t="shared" si="55"/>
        <v>19.912403485599011</v>
      </c>
      <c r="C10263" s="3">
        <f t="shared" si="56"/>
        <v>7.145978968876447</v>
      </c>
      <c r="F10263" s="9">
        <f t="shared" si="53"/>
        <v>66.449999999999861</v>
      </c>
      <c r="G10263" s="9">
        <f t="shared" si="47"/>
        <v>23.198647608634367</v>
      </c>
      <c r="H10263" s="9">
        <f t="shared" si="48"/>
        <v>24.750135253094857</v>
      </c>
      <c r="I10263" s="9">
        <f t="shared" si="54"/>
        <v>66.449999999999861</v>
      </c>
      <c r="J10263" s="9">
        <f t="shared" si="50"/>
        <v>23.198647608634367</v>
      </c>
      <c r="K10263" s="9">
        <f t="shared" si="51"/>
        <v>24.750135253094857</v>
      </c>
    </row>
    <row r="10264" spans="1:11" hidden="1">
      <c r="A10264" s="3">
        <f t="shared" si="52"/>
        <v>263</v>
      </c>
      <c r="B10264" s="3">
        <f t="shared" si="55"/>
        <v>20.171959848922778</v>
      </c>
      <c r="C10264" s="3">
        <f t="shared" si="56"/>
        <v>7.1118077253801708</v>
      </c>
      <c r="F10264" s="9">
        <f t="shared" si="53"/>
        <v>67.124999999999858</v>
      </c>
      <c r="G10264" s="9">
        <f t="shared" si="47"/>
        <v>23.166165910457195</v>
      </c>
      <c r="H10264" s="9">
        <f t="shared" si="48"/>
        <v>24.764065315669576</v>
      </c>
      <c r="I10264" s="9">
        <f t="shared" si="54"/>
        <v>67.124999999999858</v>
      </c>
      <c r="J10264" s="9">
        <f t="shared" si="50"/>
        <v>23.166165910457195</v>
      </c>
      <c r="K10264" s="9">
        <f t="shared" si="51"/>
        <v>24.764065315669576</v>
      </c>
    </row>
    <row r="10265" spans="1:11" hidden="1">
      <c r="A10265" s="3">
        <f t="shared" si="52"/>
        <v>264</v>
      </c>
      <c r="B10265" s="3">
        <f t="shared" si="55"/>
        <v>20.432073050985185</v>
      </c>
      <c r="C10265" s="3">
        <f t="shared" si="56"/>
        <v>7.0821715694759</v>
      </c>
      <c r="F10265" s="9">
        <f t="shared" si="53"/>
        <v>67.799999999999855</v>
      </c>
      <c r="G10265" s="9">
        <f t="shared" si="47"/>
        <v>23.133522360455409</v>
      </c>
      <c r="H10265" s="9">
        <f t="shared" si="48"/>
        <v>24.77761175442998</v>
      </c>
      <c r="I10265" s="9">
        <f t="shared" si="54"/>
        <v>67.799999999999855</v>
      </c>
      <c r="J10265" s="9">
        <f t="shared" si="50"/>
        <v>23.133522360455409</v>
      </c>
      <c r="K10265" s="9">
        <f t="shared" si="51"/>
        <v>24.77761175442998</v>
      </c>
    </row>
    <row r="10266" spans="1:11" hidden="1">
      <c r="A10266" s="3">
        <f t="shared" si="52"/>
        <v>265</v>
      </c>
      <c r="B10266" s="3">
        <f t="shared" si="55"/>
        <v>20.692663858785124</v>
      </c>
      <c r="C10266" s="3">
        <f t="shared" si="56"/>
        <v>7.0570795286238166</v>
      </c>
      <c r="F10266" s="9">
        <f t="shared" si="53"/>
        <v>68.474999999999852</v>
      </c>
      <c r="G10266" s="9">
        <f t="shared" si="47"/>
        <v>23.10072148921774</v>
      </c>
      <c r="H10266" s="9">
        <f t="shared" si="48"/>
        <v>24.790772689269815</v>
      </c>
      <c r="I10266" s="9">
        <f t="shared" si="54"/>
        <v>68.474999999999852</v>
      </c>
      <c r="J10266" s="9">
        <f t="shared" si="50"/>
        <v>23.10072148921774</v>
      </c>
      <c r="K10266" s="9">
        <f t="shared" si="51"/>
        <v>24.790772689269815</v>
      </c>
    </row>
    <row r="10267" spans="1:11" hidden="1">
      <c r="A10267" s="3">
        <f t="shared" si="52"/>
        <v>266</v>
      </c>
      <c r="B10267" s="3">
        <f t="shared" si="55"/>
        <v>20.953652893838118</v>
      </c>
      <c r="C10267" s="3">
        <f t="shared" si="56"/>
        <v>7.0365392461026364</v>
      </c>
      <c r="F10267" s="9">
        <f t="shared" si="53"/>
        <v>69.149999999999849</v>
      </c>
      <c r="G10267" s="9">
        <f t="shared" si="47"/>
        <v>23.067767849167485</v>
      </c>
      <c r="H10267" s="9">
        <f t="shared" si="48"/>
        <v>24.803546293586791</v>
      </c>
      <c r="I10267" s="9">
        <f t="shared" si="54"/>
        <v>69.149999999999849</v>
      </c>
      <c r="J10267" s="9">
        <f t="shared" si="50"/>
        <v>23.067767849167485</v>
      </c>
      <c r="K10267" s="9">
        <f t="shared" si="51"/>
        <v>24.803546293586791</v>
      </c>
    </row>
    <row r="10268" spans="1:11" hidden="1">
      <c r="A10268" s="3">
        <f t="shared" si="52"/>
        <v>267</v>
      </c>
      <c r="B10268" s="3">
        <f t="shared" si="55"/>
        <v>21.214960656355849</v>
      </c>
      <c r="C10268" s="3">
        <f t="shared" si="56"/>
        <v>7.0205569786813911</v>
      </c>
      <c r="F10268" s="9">
        <f t="shared" si="53"/>
        <v>69.824999999999847</v>
      </c>
      <c r="G10268" s="9">
        <f t="shared" si="47"/>
        <v>23.034666013930678</v>
      </c>
      <c r="H10268" s="9">
        <f t="shared" si="48"/>
        <v>24.815930794536115</v>
      </c>
      <c r="I10268" s="9">
        <f t="shared" si="54"/>
        <v>69.824999999999847</v>
      </c>
      <c r="J10268" s="9">
        <f t="shared" si="50"/>
        <v>23.034666013930678</v>
      </c>
      <c r="K10268" s="9">
        <f t="shared" si="51"/>
        <v>24.815930794536115</v>
      </c>
    </row>
    <row r="10269" spans="1:11" hidden="1">
      <c r="A10269" s="3">
        <f t="shared" si="52"/>
        <v>268</v>
      </c>
      <c r="B10269" s="3">
        <f t="shared" si="55"/>
        <v>21.47650754946249</v>
      </c>
      <c r="C10269" s="3">
        <f t="shared" si="56"/>
        <v>7.0091375947135628</v>
      </c>
      <c r="F10269" s="9">
        <f t="shared" si="53"/>
        <v>70.499999999999844</v>
      </c>
      <c r="G10269" s="9">
        <f t="shared" si="47"/>
        <v>23.001420577701321</v>
      </c>
      <c r="H10269" s="9">
        <f t="shared" si="48"/>
        <v>24.827924473276532</v>
      </c>
      <c r="I10269" s="9">
        <f t="shared" si="54"/>
        <v>70.499999999999844</v>
      </c>
      <c r="J10269" s="9">
        <f t="shared" si="50"/>
        <v>23.001420577701321</v>
      </c>
      <c r="K10269" s="9">
        <f t="shared" si="51"/>
        <v>24.827924473276532</v>
      </c>
    </row>
    <row r="10270" spans="1:11" hidden="1">
      <c r="A10270" s="3">
        <f t="shared" si="52"/>
        <v>269</v>
      </c>
      <c r="B10270" s="3">
        <f t="shared" si="55"/>
        <v>21.738213903440748</v>
      </c>
      <c r="C10270" s="3">
        <f t="shared" si="56"/>
        <v>7.0022845726541316</v>
      </c>
      <c r="F10270" s="9">
        <f t="shared" si="53"/>
        <v>71.174999999999841</v>
      </c>
      <c r="G10270" s="9">
        <f t="shared" si="47"/>
        <v>22.968036154603755</v>
      </c>
      <c r="H10270" s="9">
        <f t="shared" si="48"/>
        <v>24.839525665208889</v>
      </c>
      <c r="I10270" s="9">
        <f t="shared" si="54"/>
        <v>71.174999999999841</v>
      </c>
      <c r="J10270" s="9">
        <f t="shared" si="50"/>
        <v>22.968036154603755</v>
      </c>
      <c r="K10270" s="9">
        <f t="shared" si="51"/>
        <v>24.839525665208889</v>
      </c>
    </row>
    <row r="10271" spans="1:11" hidden="1">
      <c r="A10271" s="3">
        <f t="shared" si="52"/>
        <v>270</v>
      </c>
      <c r="B10271" s="3">
        <f t="shared" si="55"/>
        <v>21.999999999999996</v>
      </c>
      <c r="C10271" s="3">
        <f t="shared" si="56"/>
        <v>7</v>
      </c>
      <c r="F10271" s="9">
        <f t="shared" si="53"/>
        <v>71.849999999999838</v>
      </c>
      <c r="G10271" s="9">
        <f t="shared" si="47"/>
        <v>22.934517378052274</v>
      </c>
      <c r="H10271" s="9">
        <f t="shared" si="48"/>
        <v>24.850732760207155</v>
      </c>
      <c r="I10271" s="9">
        <f t="shared" si="54"/>
        <v>71.849999999999838</v>
      </c>
      <c r="J10271" s="9">
        <f t="shared" si="50"/>
        <v>22.934517378052274</v>
      </c>
      <c r="K10271" s="9">
        <f t="shared" si="51"/>
        <v>24.850732760207155</v>
      </c>
    </row>
    <row r="10272" spans="1:11" hidden="1">
      <c r="A10272" s="3">
        <f t="shared" si="52"/>
        <v>271</v>
      </c>
      <c r="B10272" s="3">
        <f t="shared" si="55"/>
        <v>22.261786096559248</v>
      </c>
      <c r="C10272" s="3">
        <f t="shared" si="56"/>
        <v>7.0022845726541316</v>
      </c>
      <c r="F10272" s="9">
        <f t="shared" si="53"/>
        <v>72.524999999999835</v>
      </c>
      <c r="G10272" s="9">
        <f t="shared" si="47"/>
        <v>22.900868900108033</v>
      </c>
      <c r="H10272" s="9">
        <f t="shared" si="48"/>
        <v>24.861544202841909</v>
      </c>
      <c r="I10272" s="9">
        <f t="shared" si="54"/>
        <v>72.524999999999835</v>
      </c>
      <c r="J10272" s="9">
        <f t="shared" si="50"/>
        <v>22.900868900108033</v>
      </c>
      <c r="K10272" s="9">
        <f t="shared" si="51"/>
        <v>24.861544202841909</v>
      </c>
    </row>
    <row r="10273" spans="1:11" hidden="1">
      <c r="A10273" s="3">
        <f t="shared" si="52"/>
        <v>272</v>
      </c>
      <c r="B10273" s="3">
        <f t="shared" si="55"/>
        <v>22.523492450537507</v>
      </c>
      <c r="C10273" s="3">
        <f t="shared" si="56"/>
        <v>7.0091375947135628</v>
      </c>
      <c r="F10273" s="9">
        <f t="shared" si="53"/>
        <v>73.199999999999832</v>
      </c>
      <c r="G10273" s="9">
        <f t="shared" si="47"/>
        <v>22.867095390833423</v>
      </c>
      <c r="H10273" s="9">
        <f t="shared" si="48"/>
        <v>24.8719584925962</v>
      </c>
      <c r="I10273" s="9">
        <f t="shared" si="54"/>
        <v>73.199999999999832</v>
      </c>
      <c r="J10273" s="9">
        <f t="shared" si="50"/>
        <v>22.867095390833423</v>
      </c>
      <c r="K10273" s="9">
        <f t="shared" si="51"/>
        <v>24.8719584925962</v>
      </c>
    </row>
    <row r="10274" spans="1:11" hidden="1">
      <c r="A10274" s="3">
        <f t="shared" si="52"/>
        <v>273</v>
      </c>
      <c r="B10274" s="3">
        <f t="shared" si="55"/>
        <v>22.785039343644147</v>
      </c>
      <c r="C10274" s="3">
        <f t="shared" si="56"/>
        <v>7.0205569786813911</v>
      </c>
      <c r="F10274" s="9">
        <f t="shared" ref="F10274:F10305" si="57">MOD(F10273-$E$10006*$H$10207,360)</f>
        <v>73.874999999999829</v>
      </c>
      <c r="G10274" s="9">
        <f t="shared" ref="G10274:G10337" si="58">COS(F10274/180*PI())*$E$10001*$M$10017+$E$10002</f>
        <v>22.833201537643884</v>
      </c>
      <c r="H10274" s="9">
        <f t="shared" ref="H10274:H10337" si="59">SIN(F10274/180*PI())*$E$10001*$M$10017+$E$10003</f>
        <v>24.881974184073805</v>
      </c>
      <c r="I10274" s="9">
        <f t="shared" ref="I10274:I10305" si="60">MOD(I10273-$E$10006*$K$10207,360)</f>
        <v>73.874999999999829</v>
      </c>
      <c r="J10274" s="9">
        <f t="shared" ref="J10274:J10337" si="61">COS(I10274/180*PI())*$E$10001*$M$10021+$E$10002</f>
        <v>22.833201537643884</v>
      </c>
      <c r="K10274" s="9">
        <f t="shared" ref="K10274:K10337" si="62">SIN(I10274/180*PI())*$E$10001*$M$10021+$E$10003</f>
        <v>24.881974184073805</v>
      </c>
    </row>
    <row r="10275" spans="1:11" hidden="1">
      <c r="A10275" s="3">
        <f t="shared" si="52"/>
        <v>274</v>
      </c>
      <c r="B10275" s="3">
        <f t="shared" si="55"/>
        <v>23.046347106161878</v>
      </c>
      <c r="C10275" s="3">
        <f t="shared" si="56"/>
        <v>7.0365392461026346</v>
      </c>
      <c r="F10275" s="9">
        <f t="shared" si="57"/>
        <v>74.549999999999827</v>
      </c>
      <c r="G10275" s="9">
        <f t="shared" si="58"/>
        <v>22.79919204465736</v>
      </c>
      <c r="H10275" s="9">
        <f t="shared" si="59"/>
        <v>24.891589887199842</v>
      </c>
      <c r="I10275" s="9">
        <f t="shared" si="60"/>
        <v>74.549999999999827</v>
      </c>
      <c r="J10275" s="9">
        <f t="shared" si="61"/>
        <v>22.79919204465736</v>
      </c>
      <c r="K10275" s="9">
        <f t="shared" si="62"/>
        <v>24.891589887199842</v>
      </c>
    </row>
    <row r="10276" spans="1:11" hidden="1">
      <c r="A10276" s="3">
        <f t="shared" si="52"/>
        <v>275</v>
      </c>
      <c r="B10276" s="3">
        <f t="shared" si="55"/>
        <v>23.307336141214869</v>
      </c>
      <c r="C10276" s="3">
        <f t="shared" si="56"/>
        <v>7.0570795286238166</v>
      </c>
      <c r="F10276" s="9">
        <f t="shared" si="57"/>
        <v>75.224999999999824</v>
      </c>
      <c r="G10276" s="9">
        <f t="shared" si="58"/>
        <v>22.765071632041405</v>
      </c>
      <c r="H10276" s="9">
        <f t="shared" si="59"/>
        <v>24.900804267413694</v>
      </c>
      <c r="I10276" s="9">
        <f t="shared" si="60"/>
        <v>75.224999999999824</v>
      </c>
      <c r="J10276" s="9">
        <f t="shared" si="61"/>
        <v>22.765071632041405</v>
      </c>
      <c r="K10276" s="9">
        <f t="shared" si="62"/>
        <v>24.900804267413694</v>
      </c>
    </row>
    <row r="10277" spans="1:11" hidden="1">
      <c r="A10277" s="3">
        <f t="shared" si="52"/>
        <v>276</v>
      </c>
      <c r="B10277" s="3">
        <f t="shared" si="55"/>
        <v>23.567926949014808</v>
      </c>
      <c r="C10277" s="3">
        <f t="shared" si="56"/>
        <v>7.0821715694759</v>
      </c>
      <c r="F10277" s="9">
        <f t="shared" si="57"/>
        <v>75.899999999999821</v>
      </c>
      <c r="G10277" s="9">
        <f t="shared" si="58"/>
        <v>22.730845035358076</v>
      </c>
      <c r="H10277" s="9">
        <f t="shared" si="59"/>
        <v>24.909616045854239</v>
      </c>
      <c r="I10277" s="9">
        <f t="shared" si="60"/>
        <v>75.899999999999821</v>
      </c>
      <c r="J10277" s="9">
        <f t="shared" si="61"/>
        <v>22.730845035358076</v>
      </c>
      <c r="K10277" s="9">
        <f t="shared" si="62"/>
        <v>24.909616045854239</v>
      </c>
    </row>
    <row r="10278" spans="1:11" hidden="1">
      <c r="A10278" s="3">
        <f t="shared" si="52"/>
        <v>277</v>
      </c>
      <c r="B10278" s="3">
        <f t="shared" si="55"/>
        <v>23.828040151077214</v>
      </c>
      <c r="C10278" s="3">
        <f t="shared" si="56"/>
        <v>7.1118077253801708</v>
      </c>
      <c r="F10278" s="9">
        <f t="shared" si="57"/>
        <v>76.574999999999818</v>
      </c>
      <c r="G10278" s="9">
        <f t="shared" si="58"/>
        <v>22.696517004906688</v>
      </c>
      <c r="H10278" s="9">
        <f t="shared" si="59"/>
        <v>24.918023999537326</v>
      </c>
      <c r="I10278" s="9">
        <f t="shared" si="60"/>
        <v>76.574999999999818</v>
      </c>
      <c r="J10278" s="9">
        <f t="shared" si="61"/>
        <v>22.696517004906688</v>
      </c>
      <c r="K10278" s="9">
        <f t="shared" si="62"/>
        <v>24.918023999537326</v>
      </c>
    </row>
    <row r="10279" spans="1:11" hidden="1">
      <c r="A10279" s="3">
        <f t="shared" ref="A10279:A10342" si="63">A10278+1</f>
        <v>278</v>
      </c>
      <c r="B10279" s="3">
        <f t="shared" si="55"/>
        <v>24.087596514400982</v>
      </c>
      <c r="C10279" s="3">
        <f t="shared" si="56"/>
        <v>7.1459789688764452</v>
      </c>
      <c r="F10279" s="9">
        <f t="shared" si="57"/>
        <v>77.249999999999815</v>
      </c>
      <c r="G10279" s="9">
        <f t="shared" si="58"/>
        <v>22.662092305064512</v>
      </c>
      <c r="H10279" s="9">
        <f t="shared" si="59"/>
        <v>24.926026961525537</v>
      </c>
      <c r="I10279" s="9">
        <f t="shared" si="60"/>
        <v>77.249999999999815</v>
      </c>
      <c r="J10279" s="9">
        <f t="shared" si="61"/>
        <v>22.662092305064512</v>
      </c>
      <c r="K10279" s="9">
        <f t="shared" si="62"/>
        <v>24.926026961525537</v>
      </c>
    </row>
    <row r="10280" spans="1:11" hidden="1">
      <c r="A10280" s="3">
        <f t="shared" si="63"/>
        <v>279</v>
      </c>
      <c r="B10280" s="3">
        <f t="shared" si="55"/>
        <v>24.346516975603461</v>
      </c>
      <c r="C10280" s="3">
        <f t="shared" si="56"/>
        <v>7.1846748910729339</v>
      </c>
      <c r="F10280" s="9">
        <f t="shared" si="57"/>
        <v>77.924999999999812</v>
      </c>
      <c r="G10280" s="9">
        <f t="shared" si="58"/>
        <v>22.627575713625546</v>
      </c>
      <c r="H10280" s="9">
        <f t="shared" si="59"/>
        <v>24.933623821090119</v>
      </c>
      <c r="I10280" s="9">
        <f t="shared" si="60"/>
        <v>77.924999999999812</v>
      </c>
      <c r="J10280" s="9">
        <f t="shared" si="61"/>
        <v>22.627575713625546</v>
      </c>
      <c r="K10280" s="9">
        <f t="shared" si="62"/>
        <v>24.933623821090119</v>
      </c>
    </row>
    <row r="10281" spans="1:11" hidden="1">
      <c r="A10281" s="3">
        <f t="shared" si="63"/>
        <v>280</v>
      </c>
      <c r="B10281" s="3">
        <f t="shared" si="55"/>
        <v>24.604722665003948</v>
      </c>
      <c r="C10281" s="3">
        <f t="shared" si="56"/>
        <v>7.2278837048168789</v>
      </c>
      <c r="F10281" s="9">
        <f t="shared" si="57"/>
        <v>78.59999999999981</v>
      </c>
      <c r="G10281" s="9">
        <f t="shared" si="58"/>
        <v>22.592972021137388</v>
      </c>
      <c r="H10281" s="9">
        <f t="shared" si="59"/>
        <v>24.940813523865163</v>
      </c>
      <c r="I10281" s="9">
        <f t="shared" si="60"/>
        <v>78.59999999999981</v>
      </c>
      <c r="J10281" s="9">
        <f t="shared" si="61"/>
        <v>22.592972021137388</v>
      </c>
      <c r="K10281" s="9">
        <f t="shared" si="62"/>
        <v>24.940813523865163</v>
      </c>
    </row>
    <row r="10282" spans="1:11" hidden="1">
      <c r="A10282" s="3">
        <f t="shared" si="63"/>
        <v>281</v>
      </c>
      <c r="B10282" s="3">
        <f t="shared" si="55"/>
        <v>24.862134930648164</v>
      </c>
      <c r="C10282" s="3">
        <f t="shared" si="56"/>
        <v>7.2755922482850384</v>
      </c>
      <c r="F10282" s="9">
        <f t="shared" si="57"/>
        <v>79.274999999999807</v>
      </c>
      <c r="G10282" s="9">
        <f t="shared" si="58"/>
        <v>22.558286030236367</v>
      </c>
      <c r="H10282" s="9">
        <f t="shared" si="59"/>
        <v>24.947595071993934</v>
      </c>
      <c r="I10282" s="9">
        <f t="shared" si="60"/>
        <v>79.274999999999807</v>
      </c>
      <c r="J10282" s="9">
        <f t="shared" si="61"/>
        <v>22.558286030236367</v>
      </c>
      <c r="K10282" s="9">
        <f t="shared" si="62"/>
        <v>24.947595071993934</v>
      </c>
    </row>
    <row r="10283" spans="1:11" hidden="1">
      <c r="A10283" s="3">
        <f t="shared" si="63"/>
        <v>282</v>
      </c>
      <c r="B10283" s="3">
        <f t="shared" si="55"/>
        <v>25.118675362266391</v>
      </c>
      <c r="C10283" s="3">
        <f t="shared" si="56"/>
        <v>7.3277859889929164</v>
      </c>
      <c r="F10283" s="9">
        <f t="shared" si="57"/>
        <v>79.949999999999804</v>
      </c>
      <c r="G10283" s="9">
        <f t="shared" si="58"/>
        <v>22.523522554980985</v>
      </c>
      <c r="H10283" s="9">
        <f t="shared" si="59"/>
        <v>24.953967524267352</v>
      </c>
      <c r="I10283" s="9">
        <f t="shared" si="60"/>
        <v>79.949999999999804</v>
      </c>
      <c r="J10283" s="9">
        <f t="shared" si="61"/>
        <v>22.523522554980985</v>
      </c>
      <c r="K10283" s="9">
        <f t="shared" si="62"/>
        <v>24.953967524267352</v>
      </c>
    </row>
    <row r="10284" spans="1:11" hidden="1">
      <c r="A10284" s="3">
        <f t="shared" si="63"/>
        <v>283</v>
      </c>
      <c r="B10284" s="3">
        <f t="shared" si="55"/>
        <v>25.374265815157973</v>
      </c>
      <c r="C10284" s="3">
        <f t="shared" si="56"/>
        <v>7.3844490282214714</v>
      </c>
      <c r="F10284" s="9">
        <f t="shared" si="57"/>
        <v>80.624999999999801</v>
      </c>
      <c r="G10284" s="9">
        <f t="shared" si="58"/>
        <v>22.488686420183775</v>
      </c>
      <c r="H10284" s="9">
        <f t="shared" si="59"/>
        <v>24.959929996254637</v>
      </c>
      <c r="I10284" s="9">
        <f t="shared" si="60"/>
        <v>80.624999999999801</v>
      </c>
      <c r="J10284" s="9">
        <f t="shared" si="61"/>
        <v>22.488686420183775</v>
      </c>
      <c r="K10284" s="9">
        <f t="shared" si="62"/>
        <v>24.959929996254637</v>
      </c>
    </row>
    <row r="10285" spans="1:11" hidden="1">
      <c r="A10285" s="3">
        <f t="shared" si="63"/>
        <v>284</v>
      </c>
      <c r="B10285" s="3">
        <f t="shared" si="55"/>
        <v>25.628828433995011</v>
      </c>
      <c r="C10285" s="3">
        <f t="shared" si="56"/>
        <v>7.4455641058600506</v>
      </c>
      <c r="F10285" s="9">
        <f t="shared" si="57"/>
        <v>81.299999999999798</v>
      </c>
      <c r="G10285" s="9">
        <f t="shared" si="58"/>
        <v>22.453782460741667</v>
      </c>
      <c r="H10285" s="9">
        <f t="shared" si="59"/>
        <v>24.96548166042605</v>
      </c>
      <c r="I10285" s="9">
        <f t="shared" si="60"/>
        <v>81.299999999999798</v>
      </c>
      <c r="J10285" s="9">
        <f t="shared" si="61"/>
        <v>22.453782460741667</v>
      </c>
      <c r="K10285" s="9">
        <f t="shared" si="62"/>
        <v>24.96548166042605</v>
      </c>
    </row>
    <row r="10286" spans="1:11" hidden="1">
      <c r="A10286" s="3">
        <f t="shared" si="63"/>
        <v>285</v>
      </c>
      <c r="B10286" s="3">
        <f t="shared" si="55"/>
        <v>25.882285676537805</v>
      </c>
      <c r="C10286" s="3">
        <f t="shared" si="56"/>
        <v>7.511112605663973</v>
      </c>
      <c r="F10286" s="9">
        <f t="shared" si="57"/>
        <v>81.974999999999795</v>
      </c>
      <c r="G10286" s="9">
        <f t="shared" si="58"/>
        <v>22.418815520964952</v>
      </c>
      <c r="H10286" s="9">
        <f t="shared" si="59"/>
        <v>24.970621746267749</v>
      </c>
      <c r="I10286" s="9">
        <f t="shared" si="60"/>
        <v>81.974999999999795</v>
      </c>
      <c r="J10286" s="9">
        <f t="shared" si="61"/>
        <v>22.418815520964952</v>
      </c>
      <c r="K10286" s="9">
        <f t="shared" si="62"/>
        <v>24.970621746267749</v>
      </c>
    </row>
    <row r="10287" spans="1:11" hidden="1">
      <c r="A10287" s="3">
        <f t="shared" si="63"/>
        <v>286</v>
      </c>
      <c r="B10287" s="3">
        <f t="shared" si="55"/>
        <v>26.134560337254978</v>
      </c>
      <c r="C10287" s="3">
        <f t="shared" si="56"/>
        <v>7.5810745609252148</v>
      </c>
      <c r="F10287" s="9">
        <f t="shared" si="57"/>
        <v>82.649999999999793</v>
      </c>
      <c r="G10287" s="9">
        <f t="shared" si="58"/>
        <v>22.383790453904943</v>
      </c>
      <c r="H10287" s="9">
        <f t="shared" si="59"/>
        <v>24.975349540388731</v>
      </c>
      <c r="I10287" s="9">
        <f t="shared" si="60"/>
        <v>82.649999999999793</v>
      </c>
      <c r="J10287" s="9">
        <f t="shared" si="61"/>
        <v>22.383790453904943</v>
      </c>
      <c r="K10287" s="9">
        <f t="shared" si="62"/>
        <v>24.975349540388731</v>
      </c>
    </row>
    <row r="10288" spans="1:11" hidden="1">
      <c r="A10288" s="3">
        <f t="shared" si="63"/>
        <v>287</v>
      </c>
      <c r="B10288" s="3">
        <f t="shared" si="55"/>
        <v>26.385575570841052</v>
      </c>
      <c r="C10288" s="3">
        <f t="shared" si="56"/>
        <v>7.6554286605544686</v>
      </c>
      <c r="F10288" s="9">
        <f t="shared" si="57"/>
        <v>83.32499999999979</v>
      </c>
      <c r="G10288" s="9">
        <f t="shared" si="58"/>
        <v>22.348712120680425</v>
      </c>
      <c r="H10288" s="9">
        <f t="shared" si="59"/>
        <v>24.979664386619834</v>
      </c>
      <c r="I10288" s="9">
        <f t="shared" si="60"/>
        <v>83.32499999999979</v>
      </c>
      <c r="J10288" s="9">
        <f t="shared" si="61"/>
        <v>22.348712120680425</v>
      </c>
      <c r="K10288" s="9">
        <f t="shared" si="62"/>
        <v>24.979664386619834</v>
      </c>
    </row>
    <row r="10289" spans="1:11" hidden="1">
      <c r="A10289" s="3">
        <f t="shared" si="63"/>
        <v>288</v>
      </c>
      <c r="B10289" s="3">
        <f t="shared" si="55"/>
        <v>26.635254915624209</v>
      </c>
      <c r="C10289" s="3">
        <f t="shared" si="56"/>
        <v>7.7341522555726954</v>
      </c>
      <c r="F10289" s="9">
        <f t="shared" si="57"/>
        <v>83.999999999999787</v>
      </c>
      <c r="G10289" s="9">
        <f t="shared" si="58"/>
        <v>22.31358538980297</v>
      </c>
      <c r="H10289" s="9">
        <f t="shared" si="59"/>
        <v>24.983565686104818</v>
      </c>
      <c r="I10289" s="9">
        <f t="shared" si="60"/>
        <v>83.999999999999787</v>
      </c>
      <c r="J10289" s="9">
        <f t="shared" si="61"/>
        <v>22.31358538980297</v>
      </c>
      <c r="K10289" s="9">
        <f t="shared" si="62"/>
        <v>24.983565686104818</v>
      </c>
    </row>
    <row r="10290" spans="1:11" hidden="1">
      <c r="A10290" s="3">
        <f t="shared" si="63"/>
        <v>289</v>
      </c>
      <c r="B10290" s="3">
        <f t="shared" si="55"/>
        <v>26.883522316857345</v>
      </c>
      <c r="C10290" s="3">
        <f t="shared" si="56"/>
        <v>7.8172213660102461</v>
      </c>
      <c r="F10290" s="9">
        <f t="shared" si="57"/>
        <v>84.674999999999784</v>
      </c>
      <c r="G10290" s="9">
        <f t="shared" si="58"/>
        <v>22.278415136501259</v>
      </c>
      <c r="H10290" s="9">
        <f t="shared" si="59"/>
        <v>24.987052897383471</v>
      </c>
      <c r="I10290" s="9">
        <f t="shared" si="60"/>
        <v>84.674999999999784</v>
      </c>
      <c r="J10290" s="9">
        <f t="shared" si="61"/>
        <v>22.278415136501259</v>
      </c>
      <c r="K10290" s="9">
        <f t="shared" si="62"/>
        <v>24.987052897383471</v>
      </c>
    </row>
    <row r="10291" spans="1:11" hidden="1">
      <c r="A10291" s="3">
        <f t="shared" si="63"/>
        <v>290</v>
      </c>
      <c r="B10291" s="3">
        <f t="shared" si="55"/>
        <v>27.130302149885033</v>
      </c>
      <c r="C10291" s="3">
        <f t="shared" si="56"/>
        <v>7.9046106882113758</v>
      </c>
      <c r="F10291" s="9">
        <f t="shared" si="57"/>
        <v>85.349999999999781</v>
      </c>
      <c r="G10291" s="9">
        <f t="shared" si="58"/>
        <v>22.24320624204443</v>
      </c>
      <c r="H10291" s="9">
        <f t="shared" si="59"/>
        <v>24.99012553646676</v>
      </c>
      <c r="I10291" s="9">
        <f t="shared" si="60"/>
        <v>85.349999999999781</v>
      </c>
      <c r="J10291" s="9">
        <f t="shared" si="61"/>
        <v>22.24320624204443</v>
      </c>
      <c r="K10291" s="9">
        <f t="shared" si="62"/>
        <v>24.99012553646676</v>
      </c>
    </row>
    <row r="10292" spans="1:11" hidden="1">
      <c r="A10292" s="3">
        <f t="shared" si="63"/>
        <v>291</v>
      </c>
      <c r="B10292" s="3">
        <f t="shared" si="55"/>
        <v>27.375519243179504</v>
      </c>
      <c r="C10292" s="3">
        <f t="shared" si="56"/>
        <v>7.9962936025419733</v>
      </c>
      <c r="F10292" s="9">
        <f t="shared" si="57"/>
        <v>86.024999999999778</v>
      </c>
      <c r="G10292" s="9">
        <f t="shared" si="58"/>
        <v>22.207963593064608</v>
      </c>
      <c r="H10292" s="9">
        <f t="shared" si="59"/>
        <v>24.992783176904009</v>
      </c>
      <c r="I10292" s="9">
        <f t="shared" si="60"/>
        <v>86.024999999999778</v>
      </c>
      <c r="J10292" s="9">
        <f t="shared" si="61"/>
        <v>22.207963593064608</v>
      </c>
      <c r="K10292" s="9">
        <f t="shared" si="62"/>
        <v>24.992783176904009</v>
      </c>
    </row>
    <row r="10293" spans="1:11" hidden="1">
      <c r="A10293" s="3">
        <f t="shared" si="63"/>
        <v>292</v>
      </c>
      <c r="B10293" s="3">
        <f t="shared" si="55"/>
        <v>27.619098901238679</v>
      </c>
      <c r="C10293" s="3">
        <f t="shared" si="56"/>
        <v>8.0922421814981895</v>
      </c>
      <c r="F10293" s="9">
        <f t="shared" si="57"/>
        <v>86.699999999999775</v>
      </c>
      <c r="G10293" s="9">
        <f t="shared" si="58"/>
        <v>22.172692080878715</v>
      </c>
      <c r="H10293" s="9">
        <f t="shared" si="59"/>
        <v>24.995025449842085</v>
      </c>
      <c r="I10293" s="9">
        <f t="shared" si="60"/>
        <v>86.699999999999775</v>
      </c>
      <c r="J10293" s="9">
        <f t="shared" si="61"/>
        <v>22.172692080878715</v>
      </c>
      <c r="K10293" s="9">
        <f t="shared" si="62"/>
        <v>24.995025449842085</v>
      </c>
    </row>
    <row r="10294" spans="1:11" hidden="1">
      <c r="A10294" s="3">
        <f t="shared" si="63"/>
        <v>293</v>
      </c>
      <c r="B10294" s="3">
        <f t="shared" si="55"/>
        <v>27.860966927339103</v>
      </c>
      <c r="C10294" s="3">
        <f t="shared" si="56"/>
        <v>8.1924271982133927</v>
      </c>
      <c r="F10294" s="9">
        <f t="shared" si="57"/>
        <v>87.374999999999773</v>
      </c>
      <c r="G10294" s="9">
        <f t="shared" si="58"/>
        <v>22.137396600809573</v>
      </c>
      <c r="H10294" s="9">
        <f t="shared" si="59"/>
        <v>24.996852044076579</v>
      </c>
      <c r="I10294" s="9">
        <f t="shared" si="60"/>
        <v>87.374999999999773</v>
      </c>
      <c r="J10294" s="9">
        <f t="shared" si="61"/>
        <v>22.137396600809573</v>
      </c>
      <c r="K10294" s="9">
        <f t="shared" si="62"/>
        <v>24.996852044076579</v>
      </c>
    </row>
    <row r="10295" spans="1:11" hidden="1">
      <c r="A10295" s="3">
        <f t="shared" si="63"/>
        <v>294</v>
      </c>
      <c r="B10295" s="3">
        <f t="shared" si="55"/>
        <v>28.101049646136996</v>
      </c>
      <c r="C10295" s="3">
        <f t="shared" si="56"/>
        <v>8.2968181353609829</v>
      </c>
      <c r="F10295" s="9">
        <f t="shared" si="57"/>
        <v>88.04999999999977</v>
      </c>
      <c r="G10295" s="9">
        <f t="shared" si="58"/>
        <v>22.102082051506514</v>
      </c>
      <c r="H10295" s="9">
        <f t="shared" si="59"/>
        <v>24.998262706095019</v>
      </c>
      <c r="I10295" s="9">
        <f t="shared" si="60"/>
        <v>88.04999999999977</v>
      </c>
      <c r="J10295" s="9">
        <f t="shared" si="61"/>
        <v>22.102082051506514</v>
      </c>
      <c r="K10295" s="9">
        <f t="shared" si="62"/>
        <v>24.998262706095019</v>
      </c>
    </row>
    <row r="10296" spans="1:11" hidden="1">
      <c r="A10296" s="3">
        <f t="shared" si="63"/>
        <v>295</v>
      </c>
      <c r="B10296" s="3">
        <f t="shared" si="55"/>
        <v>28.339273926110483</v>
      </c>
      <c r="C10296" s="3">
        <f t="shared" si="56"/>
        <v>8.4053831944502466</v>
      </c>
      <c r="F10296" s="9">
        <f t="shared" si="57"/>
        <v>88.724999999999767</v>
      </c>
      <c r="G10296" s="9">
        <f t="shared" si="58"/>
        <v>22.066753334265471</v>
      </c>
      <c r="H10296" s="9">
        <f t="shared" si="59"/>
        <v>24.999257240112033</v>
      </c>
      <c r="I10296" s="9">
        <f t="shared" si="60"/>
        <v>88.724999999999767</v>
      </c>
      <c r="J10296" s="9">
        <f t="shared" si="61"/>
        <v>22.066753334265471</v>
      </c>
      <c r="K10296" s="9">
        <f t="shared" si="62"/>
        <v>24.999257240112033</v>
      </c>
    </row>
    <row r="10297" spans="1:11" hidden="1">
      <c r="A10297" s="3">
        <f t="shared" si="63"/>
        <v>296</v>
      </c>
      <c r="B10297" s="3">
        <f t="shared" si="55"/>
        <v>28.575567201836162</v>
      </c>
      <c r="C10297" s="3">
        <f t="shared" si="56"/>
        <v>8.5180893055124951</v>
      </c>
      <c r="F10297" s="9">
        <f t="shared" si="57"/>
        <v>89.399999999999764</v>
      </c>
      <c r="G10297" s="9">
        <f t="shared" si="58"/>
        <v>22.031415352348748</v>
      </c>
      <c r="H10297" s="9">
        <f t="shared" si="59"/>
        <v>24.999835508096538</v>
      </c>
      <c r="I10297" s="9">
        <f t="shared" si="60"/>
        <v>89.399999999999764</v>
      </c>
      <c r="J10297" s="9">
        <f t="shared" si="61"/>
        <v>22.031415352348748</v>
      </c>
      <c r="K10297" s="9">
        <f t="shared" si="62"/>
        <v>24.999835508096538</v>
      </c>
    </row>
    <row r="10298" spans="1:11" hidden="1">
      <c r="A10298" s="3">
        <f t="shared" si="63"/>
        <v>297</v>
      </c>
      <c r="B10298" s="3">
        <f t="shared" si="55"/>
        <v>28.809857496093201</v>
      </c>
      <c r="C10298" s="3">
        <f t="shared" si="56"/>
        <v>8.6349021371744819</v>
      </c>
      <c r="F10298" s="9">
        <f t="shared" si="57"/>
        <v>90.074999999999761</v>
      </c>
      <c r="G10298" s="9">
        <f t="shared" si="58"/>
        <v>21.996073010304492</v>
      </c>
      <c r="H10298" s="9">
        <f t="shared" si="59"/>
        <v>24.999997429790888</v>
      </c>
      <c r="I10298" s="9">
        <f t="shared" si="60"/>
        <v>90.074999999999761</v>
      </c>
      <c r="J10298" s="9">
        <f t="shared" si="61"/>
        <v>21.996073010304492</v>
      </c>
      <c r="K10298" s="9">
        <f t="shared" si="62"/>
        <v>24.999997429790888</v>
      </c>
    </row>
    <row r="10299" spans="1:11" hidden="1">
      <c r="A10299" s="3">
        <f t="shared" si="63"/>
        <v>298</v>
      </c>
      <c r="B10299" s="3">
        <f t="shared" si="55"/>
        <v>29.042073441788357</v>
      </c>
      <c r="C10299" s="3">
        <f t="shared" si="56"/>
        <v>8.7557861071160943</v>
      </c>
      <c r="F10299" s="9">
        <f t="shared" si="57"/>
        <v>90.749999999999758</v>
      </c>
      <c r="G10299" s="9">
        <f t="shared" si="58"/>
        <v>21.960731213285978</v>
      </c>
      <c r="H10299" s="9">
        <f t="shared" si="59"/>
        <v>24.999742982722022</v>
      </c>
      <c r="I10299" s="9">
        <f t="shared" si="60"/>
        <v>90.749999999999758</v>
      </c>
      <c r="J10299" s="9">
        <f t="shared" si="61"/>
        <v>21.960731213285978</v>
      </c>
      <c r="K10299" s="9">
        <f t="shared" si="62"/>
        <v>24.999742982722022</v>
      </c>
    </row>
    <row r="10300" spans="1:11" hidden="1">
      <c r="A10300" s="3">
        <f t="shared" si="63"/>
        <v>299</v>
      </c>
      <c r="B10300" s="3">
        <f t="shared" si="55"/>
        <v>29.272144303695057</v>
      </c>
      <c r="C10300" s="3">
        <f t="shared" si="56"/>
        <v>8.880704392909065</v>
      </c>
      <c r="F10300" s="9">
        <f t="shared" si="57"/>
        <v>91.424999999999756</v>
      </c>
      <c r="G10300" s="9">
        <f t="shared" si="58"/>
        <v>21.925394866370855</v>
      </c>
      <c r="H10300" s="9">
        <f t="shared" si="59"/>
        <v>24.999072202204573</v>
      </c>
      <c r="I10300" s="9">
        <f t="shared" si="60"/>
        <v>91.424999999999756</v>
      </c>
      <c r="J10300" s="9">
        <f t="shared" si="61"/>
        <v>21.925394866370855</v>
      </c>
      <c r="K10300" s="9">
        <f t="shared" si="62"/>
        <v>24.999072202204573</v>
      </c>
    </row>
    <row r="10301" spans="1:11" hidden="1">
      <c r="A10301" s="3">
        <f t="shared" si="63"/>
        <v>300</v>
      </c>
      <c r="B10301" s="3">
        <f t="shared" si="55"/>
        <v>29.5</v>
      </c>
      <c r="C10301" s="3">
        <f t="shared" si="56"/>
        <v>9.0096189432334217</v>
      </c>
      <c r="F10301" s="9">
        <f t="shared" si="57"/>
        <v>92.099999999999753</v>
      </c>
      <c r="G10301" s="9">
        <f t="shared" si="58"/>
        <v>21.890068873880345</v>
      </c>
      <c r="H10301" s="9">
        <f t="shared" si="59"/>
        <v>24.99798518133597</v>
      </c>
      <c r="I10301" s="9">
        <f t="shared" si="60"/>
        <v>92.099999999999753</v>
      </c>
      <c r="J10301" s="9">
        <f t="shared" si="61"/>
        <v>21.890068873880345</v>
      </c>
      <c r="K10301" s="9">
        <f t="shared" si="62"/>
        <v>24.99798518133597</v>
      </c>
    </row>
    <row r="10302" spans="1:11" hidden="1">
      <c r="A10302" s="3">
        <f t="shared" si="63"/>
        <v>301</v>
      </c>
      <c r="B10302" s="3">
        <f t="shared" si="55"/>
        <v>29.725571123650813</v>
      </c>
      <c r="C10302" s="3">
        <f t="shared" si="56"/>
        <v>9.1424904894683152</v>
      </c>
      <c r="F10302" s="9">
        <f t="shared" si="57"/>
        <v>92.77499999999975</v>
      </c>
      <c r="G10302" s="9">
        <f t="shared" si="58"/>
        <v>21.854758138698578</v>
      </c>
      <c r="H10302" s="9">
        <f t="shared" si="59"/>
        <v>24.996482070983522</v>
      </c>
      <c r="I10302" s="9">
        <f t="shared" si="60"/>
        <v>92.77499999999975</v>
      </c>
      <c r="J10302" s="9">
        <f t="shared" si="61"/>
        <v>21.854758138698578</v>
      </c>
      <c r="K10302" s="9">
        <f t="shared" si="62"/>
        <v>24.996482070983522</v>
      </c>
    </row>
    <row r="10303" spans="1:11" hidden="1">
      <c r="A10303" s="3">
        <f t="shared" si="63"/>
        <v>302</v>
      </c>
      <c r="B10303" s="3">
        <f t="shared" si="55"/>
        <v>29.948788963498071</v>
      </c>
      <c r="C10303" s="3">
        <f t="shared" si="56"/>
        <v>9.2792785576536065</v>
      </c>
      <c r="F10303" s="9">
        <f t="shared" si="57"/>
        <v>93.449999999999747</v>
      </c>
      <c r="G10303" s="9">
        <f t="shared" si="58"/>
        <v>21.819467561592134</v>
      </c>
      <c r="H10303" s="9">
        <f t="shared" si="59"/>
        <v>24.994563079763473</v>
      </c>
      <c r="I10303" s="9">
        <f t="shared" si="60"/>
        <v>93.449999999999747</v>
      </c>
      <c r="J10303" s="9">
        <f t="shared" si="61"/>
        <v>21.819467561592134</v>
      </c>
      <c r="K10303" s="9">
        <f t="shared" si="62"/>
        <v>24.994563079763473</v>
      </c>
    </row>
    <row r="10304" spans="1:11" hidden="1">
      <c r="A10304" s="3">
        <f t="shared" si="63"/>
        <v>303</v>
      </c>
      <c r="B10304" s="3">
        <f t="shared" si="55"/>
        <v>30.169585525225401</v>
      </c>
      <c r="C10304" s="3">
        <f t="shared" si="56"/>
        <v>9.4199414808186361</v>
      </c>
      <c r="F10304" s="9">
        <f t="shared" si="57"/>
        <v>94.124999999999744</v>
      </c>
      <c r="G10304" s="9">
        <f t="shared" si="58"/>
        <v>21.784202040529856</v>
      </c>
      <c r="H10304" s="9">
        <f t="shared" si="59"/>
        <v>24.992228474012059</v>
      </c>
      <c r="I10304" s="9">
        <f t="shared" si="60"/>
        <v>94.124999999999744</v>
      </c>
      <c r="J10304" s="9">
        <f t="shared" si="61"/>
        <v>21.784202040529856</v>
      </c>
      <c r="K10304" s="9">
        <f t="shared" si="62"/>
        <v>24.992228474012059</v>
      </c>
    </row>
    <row r="10305" spans="1:11" hidden="1">
      <c r="A10305" s="3">
        <f t="shared" si="63"/>
        <v>304</v>
      </c>
      <c r="B10305" s="3">
        <f t="shared" si="55"/>
        <v>30.387893552061207</v>
      </c>
      <c r="C10305" s="3">
        <f t="shared" si="56"/>
        <v>9.5644364116743752</v>
      </c>
      <c r="F10305" s="9">
        <f t="shared" si="57"/>
        <v>94.799999999999741</v>
      </c>
      <c r="G10305" s="9">
        <f t="shared" si="58"/>
        <v>21.748966470003065</v>
      </c>
      <c r="H10305" s="9">
        <f t="shared" si="59"/>
        <v>24.989478577748514</v>
      </c>
      <c r="I10305" s="9">
        <f t="shared" si="60"/>
        <v>94.799999999999741</v>
      </c>
      <c r="J10305" s="9">
        <f t="shared" si="61"/>
        <v>21.748966470003065</v>
      </c>
      <c r="K10305" s="9">
        <f t="shared" si="62"/>
        <v>24.989478577748514</v>
      </c>
    </row>
    <row r="10306" spans="1:11" hidden="1">
      <c r="A10306" s="3">
        <f t="shared" si="63"/>
        <v>305</v>
      </c>
      <c r="B10306" s="3">
        <f t="shared" si="55"/>
        <v>30.60364654526569</v>
      </c>
      <c r="C10306" s="3">
        <f t="shared" si="56"/>
        <v>9.7127193356651222</v>
      </c>
      <c r="F10306" s="9">
        <f t="shared" ref="F10306:F10337" si="64">MOD(F10305-$E$10006*$H$10207,360)</f>
        <v>95.474999999999739</v>
      </c>
      <c r="G10306" s="9">
        <f t="shared" si="58"/>
        <v>21.713765740346265</v>
      </c>
      <c r="H10306" s="9">
        <f t="shared" si="59"/>
        <v>24.986313772630144</v>
      </c>
      <c r="I10306" s="9">
        <f t="shared" ref="I10306:I10337" si="65">MOD(I10305-$E$10006*$K$10207,360)</f>
        <v>95.474999999999739</v>
      </c>
      <c r="J10306" s="9">
        <f t="shared" si="61"/>
        <v>21.713765740346265</v>
      </c>
      <c r="K10306" s="9">
        <f t="shared" si="62"/>
        <v>24.986313772630144</v>
      </c>
    </row>
    <row r="10307" spans="1:11" hidden="1">
      <c r="A10307" s="3">
        <f t="shared" si="63"/>
        <v>306</v>
      </c>
      <c r="B10307" s="3">
        <f t="shared" si="55"/>
        <v>30.816778784387093</v>
      </c>
      <c r="C10307" s="3">
        <f t="shared" si="56"/>
        <v>9.8647450843757873</v>
      </c>
      <c r="F10307" s="9">
        <f t="shared" si="64"/>
        <v>96.149999999999736</v>
      </c>
      <c r="G10307" s="9">
        <f t="shared" si="58"/>
        <v>21.678604737058393</v>
      </c>
      <c r="H10307" s="9">
        <f t="shared" si="59"/>
        <v>24.982734497899319</v>
      </c>
      <c r="I10307" s="9">
        <f t="shared" si="65"/>
        <v>96.149999999999736</v>
      </c>
      <c r="J10307" s="9">
        <f t="shared" si="61"/>
        <v>21.678604737058393</v>
      </c>
      <c r="K10307" s="9">
        <f t="shared" si="62"/>
        <v>24.982734497899319</v>
      </c>
    </row>
    <row r="10308" spans="1:11" hidden="1">
      <c r="A10308" s="3">
        <f t="shared" si="63"/>
        <v>307</v>
      </c>
      <c r="B10308" s="3">
        <f t="shared" si="55"/>
        <v>31.027225347280719</v>
      </c>
      <c r="C10308" s="3">
        <f t="shared" si="56"/>
        <v>10.020467349290604</v>
      </c>
      <c r="F10308" s="9">
        <f t="shared" si="64"/>
        <v>96.824999999999733</v>
      </c>
      <c r="G10308" s="9">
        <f t="shared" si="58"/>
        <v>21.643488340124783</v>
      </c>
      <c r="H10308" s="9">
        <f t="shared" si="59"/>
        <v>24.978741250322528</v>
      </c>
      <c r="I10308" s="9">
        <f t="shared" si="65"/>
        <v>96.824999999999733</v>
      </c>
      <c r="J10308" s="9">
        <f t="shared" si="61"/>
        <v>21.643488340124783</v>
      </c>
      <c r="K10308" s="9">
        <f t="shared" si="62"/>
        <v>24.978741250322528</v>
      </c>
    </row>
    <row r="10309" spans="1:11" hidden="1">
      <c r="A10309" s="3">
        <f t="shared" si="63"/>
        <v>308</v>
      </c>
      <c r="B10309" s="3">
        <f t="shared" si="55"/>
        <v>31.234922129884868</v>
      </c>
      <c r="C10309" s="3">
        <f t="shared" si="56"/>
        <v>10.179838695899164</v>
      </c>
      <c r="F10309" s="9">
        <f t="shared" si="64"/>
        <v>97.49999999999973</v>
      </c>
      <c r="G10309" s="9">
        <f t="shared" si="58"/>
        <v>21.608421423339859</v>
      </c>
      <c r="H10309" s="9">
        <f t="shared" si="59"/>
        <v>24.974334584121433</v>
      </c>
      <c r="I10309" s="9">
        <f t="shared" si="65"/>
        <v>97.49999999999973</v>
      </c>
      <c r="J10309" s="9">
        <f t="shared" si="61"/>
        <v>21.608421423339859</v>
      </c>
      <c r="K10309" s="9">
        <f t="shared" si="62"/>
        <v>24.974334584121433</v>
      </c>
    </row>
    <row r="10310" spans="1:11" hidden="1">
      <c r="A10310" s="3">
        <f t="shared" si="63"/>
        <v>309</v>
      </c>
      <c r="B10310" s="3">
        <f t="shared" si="55"/>
        <v>31.439805865747552</v>
      </c>
      <c r="C10310" s="3">
        <f t="shared" si="56"/>
        <v>10.34281057814543</v>
      </c>
      <c r="F10310" s="9">
        <f t="shared" si="64"/>
        <v>98.174999999999727</v>
      </c>
      <c r="G10310" s="9">
        <f t="shared" si="58"/>
        <v>21.57340885363072</v>
      </c>
      <c r="H10310" s="9">
        <f t="shared" si="59"/>
        <v>24.969515110895944</v>
      </c>
      <c r="I10310" s="9">
        <f t="shared" si="65"/>
        <v>98.174999999999727</v>
      </c>
      <c r="J10310" s="9">
        <f t="shared" si="61"/>
        <v>21.57340885363072</v>
      </c>
      <c r="K10310" s="9">
        <f t="shared" si="62"/>
        <v>24.969515110895944</v>
      </c>
    </row>
    <row r="10311" spans="1:11" hidden="1">
      <c r="A10311" s="3">
        <f t="shared" si="63"/>
        <v>310</v>
      </c>
      <c r="B10311" s="3">
        <f t="shared" si="55"/>
        <v>31.641814145298088</v>
      </c>
      <c r="C10311" s="3">
        <f t="shared" si="56"/>
        <v>10.509333353215329</v>
      </c>
      <c r="F10311" s="9">
        <f t="shared" si="64"/>
        <v>98.849999999999724</v>
      </c>
      <c r="G10311" s="9">
        <f t="shared" si="58"/>
        <v>21.538455490381644</v>
      </c>
      <c r="H10311" s="9">
        <f t="shared" si="59"/>
        <v>24.964283499539334</v>
      </c>
      <c r="I10311" s="9">
        <f t="shared" si="65"/>
        <v>98.849999999999724</v>
      </c>
      <c r="J10311" s="9">
        <f t="shared" si="61"/>
        <v>21.538455490381644</v>
      </c>
      <c r="K10311" s="9">
        <f t="shared" si="62"/>
        <v>24.964283499539334</v>
      </c>
    </row>
    <row r="10312" spans="1:11" hidden="1">
      <c r="A10312" s="3">
        <f t="shared" si="63"/>
        <v>311</v>
      </c>
      <c r="B10312" s="3">
        <f t="shared" si="55"/>
        <v>31.840885434857604</v>
      </c>
      <c r="C10312" s="3">
        <f t="shared" si="56"/>
        <v>10.679356296658417</v>
      </c>
      <c r="F10312" s="9">
        <f t="shared" si="64"/>
        <v>99.524999999999721</v>
      </c>
      <c r="G10312" s="9">
        <f t="shared" si="58"/>
        <v>21.503566184759663</v>
      </c>
      <c r="H10312" s="9">
        <f t="shared" si="59"/>
        <v>24.958640476145408</v>
      </c>
      <c r="I10312" s="9">
        <f t="shared" si="65"/>
        <v>99.524999999999721</v>
      </c>
      <c r="J10312" s="9">
        <f t="shared" si="61"/>
        <v>21.503566184759663</v>
      </c>
      <c r="K10312" s="9">
        <f t="shared" si="62"/>
        <v>24.958640476145408</v>
      </c>
    </row>
    <row r="10313" spans="1:11" hidden="1">
      <c r="A10313" s="3">
        <f t="shared" si="63"/>
        <v>312</v>
      </c>
      <c r="B10313" s="3">
        <f t="shared" si="55"/>
        <v>32.036959095382876</v>
      </c>
      <c r="C10313" s="3">
        <f t="shared" si="56"/>
        <v>10.85282761783909</v>
      </c>
      <c r="F10313" s="9">
        <f t="shared" si="64"/>
        <v>100.19999999999972</v>
      </c>
      <c r="G10313" s="9">
        <f t="shared" si="58"/>
        <v>21.468745779041264</v>
      </c>
      <c r="H10313" s="9">
        <f t="shared" si="59"/>
        <v>24.95258682390773</v>
      </c>
      <c r="I10313" s="9">
        <f t="shared" si="65"/>
        <v>100.19999999999972</v>
      </c>
      <c r="J10313" s="9">
        <f t="shared" si="61"/>
        <v>21.468745779041264</v>
      </c>
      <c r="K10313" s="9">
        <f t="shared" si="62"/>
        <v>24.95258682390773</v>
      </c>
    </row>
    <row r="10314" spans="1:11" hidden="1">
      <c r="A10314" s="3">
        <f t="shared" si="63"/>
        <v>313</v>
      </c>
      <c r="B10314" s="3">
        <f t="shared" si="55"/>
        <v>32.229975400937477</v>
      </c>
      <c r="C10314" s="3">
        <f t="shared" si="56"/>
        <v>11.029694475712445</v>
      </c>
      <c r="F10314" s="9">
        <f t="shared" si="64"/>
        <v>100.87499999999972</v>
      </c>
      <c r="G10314" s="9">
        <f t="shared" si="58"/>
        <v>21.433999105940348</v>
      </c>
      <c r="H10314" s="9">
        <f t="shared" si="59"/>
        <v>24.946123383010914</v>
      </c>
      <c r="I10314" s="9">
        <f t="shared" si="65"/>
        <v>100.87499999999972</v>
      </c>
      <c r="J10314" s="9">
        <f t="shared" si="61"/>
        <v>21.433999105940348</v>
      </c>
      <c r="K10314" s="9">
        <f t="shared" si="62"/>
        <v>24.946123383010914</v>
      </c>
    </row>
    <row r="10315" spans="1:11" hidden="1">
      <c r="A10315" s="3">
        <f t="shared" si="63"/>
        <v>314</v>
      </c>
      <c r="B10315" s="3">
        <f t="shared" si="55"/>
        <v>32.419875556884961</v>
      </c>
      <c r="C10315" s="3">
        <f t="shared" si="56"/>
        <v>11.209902994920233</v>
      </c>
      <c r="F10315" s="9">
        <f t="shared" si="64"/>
        <v>101.54999999999971</v>
      </c>
      <c r="G10315" s="9">
        <f t="shared" si="58"/>
        <v>21.399330987937482</v>
      </c>
      <c r="H10315" s="9">
        <f t="shared" si="59"/>
        <v>24.939251050514031</v>
      </c>
      <c r="I10315" s="9">
        <f t="shared" si="65"/>
        <v>101.54999999999971</v>
      </c>
      <c r="J10315" s="9">
        <f t="shared" si="61"/>
        <v>21.399330987937482</v>
      </c>
      <c r="K10315" s="9">
        <f t="shared" si="62"/>
        <v>24.939251050514031</v>
      </c>
    </row>
    <row r="10316" spans="1:11" hidden="1">
      <c r="A10316" s="3">
        <f t="shared" si="63"/>
        <v>315</v>
      </c>
      <c r="B10316" s="3">
        <f t="shared" si="55"/>
        <v>32.606601717798213</v>
      </c>
      <c r="C10316" s="3">
        <f t="shared" si="56"/>
        <v>11.393398282201785</v>
      </c>
      <c r="F10316" s="9">
        <f t="shared" si="64"/>
        <v>102.22499999999971</v>
      </c>
      <c r="G10316" s="9">
        <f t="shared" si="58"/>
        <v>21.364746236610589</v>
      </c>
      <c r="H10316" s="9">
        <f t="shared" si="59"/>
        <v>24.931970780226091</v>
      </c>
      <c r="I10316" s="9">
        <f t="shared" si="65"/>
        <v>102.22499999999971</v>
      </c>
      <c r="J10316" s="9">
        <f t="shared" si="61"/>
        <v>21.364746236610589</v>
      </c>
      <c r="K10316" s="9">
        <f t="shared" si="62"/>
        <v>24.931970780226091</v>
      </c>
    </row>
    <row r="10317" spans="1:11" hidden="1">
      <c r="A10317" s="3">
        <f t="shared" si="63"/>
        <v>316</v>
      </c>
      <c r="B10317" s="3">
        <f t="shared" si="55"/>
        <v>32.790097005079765</v>
      </c>
      <c r="C10317" s="3">
        <f t="shared" si="56"/>
        <v>11.580124443115036</v>
      </c>
      <c r="F10317" s="9">
        <f t="shared" si="64"/>
        <v>102.89999999999971</v>
      </c>
      <c r="G10317" s="9">
        <f t="shared" si="58"/>
        <v>21.330249651967161</v>
      </c>
      <c r="H10317" s="9">
        <f t="shared" si="59"/>
        <v>24.924283582573668</v>
      </c>
      <c r="I10317" s="9">
        <f t="shared" si="65"/>
        <v>102.89999999999971</v>
      </c>
      <c r="J10317" s="9">
        <f t="shared" si="61"/>
        <v>21.330249651967161</v>
      </c>
      <c r="K10317" s="9">
        <f t="shared" si="62"/>
        <v>24.924283582573668</v>
      </c>
    </row>
    <row r="10318" spans="1:11" hidden="1">
      <c r="A10318" s="3">
        <f t="shared" si="63"/>
        <v>317</v>
      </c>
      <c r="B10318" s="3">
        <f t="shared" si="55"/>
        <v>32.970305524287554</v>
      </c>
      <c r="C10318" s="3">
        <f t="shared" si="56"/>
        <v>11.770024599062516</v>
      </c>
      <c r="F10318" s="9">
        <f t="shared" si="64"/>
        <v>103.5749999999997</v>
      </c>
      <c r="G10318" s="9">
        <f t="shared" si="58"/>
        <v>21.295846021778065</v>
      </c>
      <c r="H10318" s="9">
        <f t="shared" si="59"/>
        <v>24.916190524460674</v>
      </c>
      <c r="I10318" s="9">
        <f t="shared" si="65"/>
        <v>103.5749999999997</v>
      </c>
      <c r="J10318" s="9">
        <f t="shared" si="61"/>
        <v>21.295846021778065</v>
      </c>
      <c r="K10318" s="9">
        <f t="shared" si="62"/>
        <v>24.916190524460674</v>
      </c>
    </row>
    <row r="10319" spans="1:11" hidden="1">
      <c r="A10319" s="3">
        <f t="shared" si="63"/>
        <v>318</v>
      </c>
      <c r="B10319" s="3">
        <f t="shared" si="55"/>
        <v>33.147172382160903</v>
      </c>
      <c r="C10319" s="3">
        <f t="shared" si="56"/>
        <v>11.963040904617118</v>
      </c>
      <c r="F10319" s="9">
        <f t="shared" si="64"/>
        <v>104.2499999999997</v>
      </c>
      <c r="G10319" s="9">
        <f t="shared" si="58"/>
        <v>21.261540120913036</v>
      </c>
      <c r="H10319" s="9">
        <f t="shared" si="59"/>
        <v>24.907692729120267</v>
      </c>
      <c r="I10319" s="9">
        <f t="shared" si="65"/>
        <v>104.2499999999997</v>
      </c>
      <c r="J10319" s="9">
        <f t="shared" si="61"/>
        <v>21.261540120913036</v>
      </c>
      <c r="K10319" s="9">
        <f t="shared" si="62"/>
        <v>24.907692729120267</v>
      </c>
    </row>
    <row r="10320" spans="1:11" hidden="1">
      <c r="A10320" s="3">
        <f t="shared" si="63"/>
        <v>319</v>
      </c>
      <c r="B10320" s="3">
        <f t="shared" si="55"/>
        <v>33.320643703341581</v>
      </c>
      <c r="C10320" s="3">
        <f t="shared" si="56"/>
        <v>12.159114565142389</v>
      </c>
      <c r="F10320" s="9">
        <f t="shared" si="64"/>
        <v>104.9249999999997</v>
      </c>
      <c r="G10320" s="9">
        <f t="shared" si="58"/>
        <v>21.227336710677996</v>
      </c>
      <c r="H10320" s="9">
        <f t="shared" si="59"/>
        <v>24.898791375958972</v>
      </c>
      <c r="I10320" s="9">
        <f t="shared" si="65"/>
        <v>104.9249999999997</v>
      </c>
      <c r="J10320" s="9">
        <f t="shared" si="61"/>
        <v>21.227336710677996</v>
      </c>
      <c r="K10320" s="9">
        <f t="shared" si="62"/>
        <v>24.898791375958972</v>
      </c>
    </row>
    <row r="10321" spans="1:11" hidden="1">
      <c r="A10321" s="3">
        <f t="shared" si="63"/>
        <v>320</v>
      </c>
      <c r="B10321" s="3">
        <f t="shared" ref="B10321:B10361" si="66">COS(A10321/180*PI())*$E$10001+$E$10002</f>
        <v>33.490666646784668</v>
      </c>
      <c r="C10321" s="3">
        <f t="shared" ref="C10321:C10361" si="67">SIN(A10321/180*PI())*$E$10001+$E$10003</f>
        <v>12.358185854701906</v>
      </c>
      <c r="F10321" s="9">
        <f t="shared" si="64"/>
        <v>105.5999999999997</v>
      </c>
      <c r="G10321" s="9">
        <f t="shared" si="58"/>
        <v>21.193240538154217</v>
      </c>
      <c r="H10321" s="9">
        <f t="shared" si="59"/>
        <v>24.88948770039298</v>
      </c>
      <c r="I10321" s="9">
        <f t="shared" si="65"/>
        <v>105.5999999999997</v>
      </c>
      <c r="J10321" s="9">
        <f t="shared" si="61"/>
        <v>21.193240538154217</v>
      </c>
      <c r="K10321" s="9">
        <f t="shared" si="62"/>
        <v>24.88948770039298</v>
      </c>
    </row>
    <row r="10322" spans="1:11" hidden="1">
      <c r="A10322" s="3">
        <f t="shared" si="63"/>
        <v>321</v>
      </c>
      <c r="B10322" s="3">
        <f t="shared" si="66"/>
        <v>33.657189421854568</v>
      </c>
      <c r="C10322" s="3">
        <f t="shared" si="67"/>
        <v>12.560194134252443</v>
      </c>
      <c r="F10322" s="9">
        <f t="shared" si="64"/>
        <v>106.27499999999969</v>
      </c>
      <c r="G10322" s="9">
        <f t="shared" si="58"/>
        <v>21.159256335539482</v>
      </c>
      <c r="H10322" s="9">
        <f t="shared" si="59"/>
        <v>24.879782993676695</v>
      </c>
      <c r="I10322" s="9">
        <f t="shared" si="65"/>
        <v>106.27499999999969</v>
      </c>
      <c r="J10322" s="9">
        <f t="shared" si="61"/>
        <v>21.159256335539482</v>
      </c>
      <c r="K10322" s="9">
        <f t="shared" si="62"/>
        <v>24.879782993676695</v>
      </c>
    </row>
    <row r="10323" spans="1:11" hidden="1">
      <c r="A10323" s="3">
        <f t="shared" si="63"/>
        <v>322</v>
      </c>
      <c r="B10323" s="3">
        <f t="shared" si="66"/>
        <v>33.820161304100829</v>
      </c>
      <c r="C10323" s="3">
        <f t="shared" si="67"/>
        <v>12.765077870115128</v>
      </c>
      <c r="F10323" s="9">
        <f t="shared" si="64"/>
        <v>106.94999999999969</v>
      </c>
      <c r="G10323" s="9">
        <f t="shared" si="58"/>
        <v>21.125388819491302</v>
      </c>
      <c r="H10323" s="9">
        <f t="shared" si="59"/>
        <v>24.869678602723514</v>
      </c>
      <c r="I10323" s="9">
        <f t="shared" si="65"/>
        <v>106.94999999999969</v>
      </c>
      <c r="J10323" s="9">
        <f t="shared" si="61"/>
        <v>21.125388819491302</v>
      </c>
      <c r="K10323" s="9">
        <f t="shared" si="62"/>
        <v>24.869678602723514</v>
      </c>
    </row>
    <row r="10324" spans="1:11" hidden="1">
      <c r="A10324" s="3">
        <f t="shared" si="63"/>
        <v>323</v>
      </c>
      <c r="B10324" s="3">
        <f t="shared" si="66"/>
        <v>33.979532650709395</v>
      </c>
      <c r="C10324" s="3">
        <f t="shared" si="67"/>
        <v>12.972774652719275</v>
      </c>
      <c r="F10324" s="9">
        <f t="shared" si="64"/>
        <v>107.62499999999969</v>
      </c>
      <c r="G10324" s="9">
        <f t="shared" si="58"/>
        <v>21.091642690472291</v>
      </c>
      <c r="H10324" s="9">
        <f t="shared" si="59"/>
        <v>24.859175929918898</v>
      </c>
      <c r="I10324" s="9">
        <f t="shared" si="65"/>
        <v>107.62499999999969</v>
      </c>
      <c r="J10324" s="9">
        <f t="shared" si="61"/>
        <v>21.091642690472291</v>
      </c>
      <c r="K10324" s="9">
        <f t="shared" si="62"/>
        <v>24.859175929918898</v>
      </c>
    </row>
    <row r="10325" spans="1:11" hidden="1">
      <c r="A10325" s="3">
        <f t="shared" si="63"/>
        <v>324</v>
      </c>
      <c r="B10325" s="3">
        <f t="shared" si="66"/>
        <v>34.135254915624209</v>
      </c>
      <c r="C10325" s="3">
        <f t="shared" si="67"/>
        <v>13.1832212156129</v>
      </c>
      <c r="F10325" s="9">
        <f t="shared" si="64"/>
        <v>108.29999999999968</v>
      </c>
      <c r="G10325" s="9">
        <f t="shared" si="58"/>
        <v>21.058022632097799</v>
      </c>
      <c r="H10325" s="9">
        <f t="shared" si="59"/>
        <v>24.848276432925715</v>
      </c>
      <c r="I10325" s="9">
        <f t="shared" si="65"/>
        <v>108.29999999999968</v>
      </c>
      <c r="J10325" s="9">
        <f t="shared" si="61"/>
        <v>21.058022632097799</v>
      </c>
      <c r="K10325" s="9">
        <f t="shared" si="62"/>
        <v>24.848276432925715</v>
      </c>
    </row>
    <row r="10326" spans="1:11" hidden="1">
      <c r="A10326" s="3">
        <f t="shared" si="63"/>
        <v>325</v>
      </c>
      <c r="B10326" s="3">
        <f t="shared" si="66"/>
        <v>34.287280664334872</v>
      </c>
      <c r="C10326" s="3">
        <f t="shared" si="67"/>
        <v>13.396353454734303</v>
      </c>
      <c r="F10326" s="9">
        <f t="shared" si="64"/>
        <v>108.97499999999968</v>
      </c>
      <c r="G10326" s="9">
        <f t="shared" si="58"/>
        <v>21.024533310485868</v>
      </c>
      <c r="H10326" s="9">
        <f t="shared" si="59"/>
        <v>24.836981624481968</v>
      </c>
      <c r="I10326" s="9">
        <f t="shared" si="65"/>
        <v>108.97499999999968</v>
      </c>
      <c r="J10326" s="9">
        <f t="shared" si="61"/>
        <v>21.024533310485868</v>
      </c>
      <c r="K10326" s="9">
        <f t="shared" si="62"/>
        <v>24.836981624481968</v>
      </c>
    </row>
    <row r="10327" spans="1:11" hidden="1">
      <c r="A10327" s="3">
        <f t="shared" si="63"/>
        <v>326</v>
      </c>
      <c r="B10327" s="3">
        <f t="shared" si="66"/>
        <v>34.435563588325621</v>
      </c>
      <c r="C10327" s="3">
        <f t="shared" si="67"/>
        <v>13.612106447938789</v>
      </c>
      <c r="F10327" s="9">
        <f t="shared" si="64"/>
        <v>109.64999999999968</v>
      </c>
      <c r="G10327" s="9">
        <f t="shared" si="58"/>
        <v>20.991179373609615</v>
      </c>
      <c r="H10327" s="9">
        <f t="shared" si="59"/>
        <v>24.825293072190796</v>
      </c>
      <c r="I10327" s="9">
        <f t="shared" si="65"/>
        <v>109.64999999999968</v>
      </c>
      <c r="J10327" s="9">
        <f t="shared" si="61"/>
        <v>20.991179373609615</v>
      </c>
      <c r="K10327" s="9">
        <f t="shared" si="62"/>
        <v>24.825293072190796</v>
      </c>
    </row>
    <row r="10328" spans="1:11" hidden="1">
      <c r="A10328" s="3">
        <f t="shared" si="63"/>
        <v>327</v>
      </c>
      <c r="B10328" s="3">
        <f t="shared" si="66"/>
        <v>34.580058519181364</v>
      </c>
      <c r="C10328" s="3">
        <f t="shared" si="67"/>
        <v>13.830414474774596</v>
      </c>
      <c r="F10328" s="9">
        <f t="shared" si="64"/>
        <v>110.32499999999968</v>
      </c>
      <c r="G10328" s="9">
        <f t="shared" si="58"/>
        <v>20.957965450652157</v>
      </c>
      <c r="H10328" s="9">
        <f t="shared" si="59"/>
        <v>24.813212398302952</v>
      </c>
      <c r="I10328" s="9">
        <f t="shared" si="65"/>
        <v>110.32499999999968</v>
      </c>
      <c r="J10328" s="9">
        <f t="shared" si="61"/>
        <v>20.957965450652157</v>
      </c>
      <c r="K10328" s="9">
        <f t="shared" si="62"/>
        <v>24.813212398302952</v>
      </c>
    </row>
    <row r="10329" spans="1:11" hidden="1">
      <c r="A10329" s="3">
        <f t="shared" si="63"/>
        <v>328</v>
      </c>
      <c r="B10329" s="3">
        <f t="shared" si="66"/>
        <v>34.720721442346388</v>
      </c>
      <c r="C10329" s="3">
        <f t="shared" si="67"/>
        <v>14.051211036501925</v>
      </c>
      <c r="F10329" s="9">
        <f t="shared" si="64"/>
        <v>110.99999999999967</v>
      </c>
      <c r="G10329" s="9">
        <f t="shared" si="58"/>
        <v>20.924896151364116</v>
      </c>
      <c r="H10329" s="9">
        <f t="shared" si="59"/>
        <v>24.800741279491611</v>
      </c>
      <c r="I10329" s="9">
        <f t="shared" si="65"/>
        <v>110.99999999999967</v>
      </c>
      <c r="J10329" s="9">
        <f t="shared" si="61"/>
        <v>20.924896151364116</v>
      </c>
      <c r="K10329" s="9">
        <f t="shared" si="62"/>
        <v>24.800741279491611</v>
      </c>
    </row>
    <row r="10330" spans="1:11" hidden="1">
      <c r="A10330" s="3">
        <f t="shared" si="63"/>
        <v>329</v>
      </c>
      <c r="B10330" s="3">
        <f t="shared" si="66"/>
        <v>34.857509510531685</v>
      </c>
      <c r="C10330" s="3">
        <f t="shared" si="67"/>
        <v>14.274428876349184</v>
      </c>
      <c r="F10330" s="9">
        <f t="shared" si="64"/>
        <v>111.67499999999967</v>
      </c>
      <c r="G10330" s="9">
        <f t="shared" si="58"/>
        <v>20.89197606542384</v>
      </c>
      <c r="H10330" s="9">
        <f t="shared" si="59"/>
        <v>24.787881446619703</v>
      </c>
      <c r="I10330" s="9">
        <f t="shared" si="65"/>
        <v>111.67499999999967</v>
      </c>
      <c r="J10330" s="9">
        <f t="shared" si="61"/>
        <v>20.89197606542384</v>
      </c>
      <c r="K10330" s="9">
        <f t="shared" si="62"/>
        <v>24.787881446619703</v>
      </c>
    </row>
    <row r="10331" spans="1:11" hidden="1">
      <c r="A10331" s="3">
        <f t="shared" si="63"/>
        <v>330</v>
      </c>
      <c r="B10331" s="3">
        <f t="shared" si="66"/>
        <v>34.99038105676658</v>
      </c>
      <c r="C10331" s="3">
        <f t="shared" si="67"/>
        <v>14.499999999999993</v>
      </c>
      <c r="F10331" s="9">
        <f t="shared" si="64"/>
        <v>112.34999999999967</v>
      </c>
      <c r="G10331" s="9">
        <f t="shared" si="58"/>
        <v>20.8592097618004</v>
      </c>
      <c r="H10331" s="9">
        <f t="shared" si="59"/>
        <v>24.774634684499656</v>
      </c>
      <c r="I10331" s="9">
        <f t="shared" si="65"/>
        <v>112.34999999999967</v>
      </c>
      <c r="J10331" s="9">
        <f t="shared" si="61"/>
        <v>20.8592097618004</v>
      </c>
      <c r="K10331" s="9">
        <f t="shared" si="62"/>
        <v>24.774634684499656</v>
      </c>
    </row>
    <row r="10332" spans="1:11" hidden="1">
      <c r="A10332" s="3">
        <f t="shared" si="63"/>
        <v>331</v>
      </c>
      <c r="B10332" s="3">
        <f t="shared" si="66"/>
        <v>35.119295607090933</v>
      </c>
      <c r="C10332" s="3">
        <f t="shared" si="67"/>
        <v>14.727855696304935</v>
      </c>
      <c r="F10332" s="9">
        <f t="shared" si="64"/>
        <v>113.02499999999966</v>
      </c>
      <c r="G10332" s="9">
        <f t="shared" si="58"/>
        <v>20.826601788119465</v>
      </c>
      <c r="H10332" s="9">
        <f t="shared" si="59"/>
        <v>24.761002831645698</v>
      </c>
      <c r="I10332" s="9">
        <f t="shared" si="65"/>
        <v>113.02499999999966</v>
      </c>
      <c r="J10332" s="9">
        <f t="shared" si="61"/>
        <v>20.826601788119465</v>
      </c>
      <c r="K10332" s="9">
        <f t="shared" si="62"/>
        <v>24.761002831645698</v>
      </c>
    </row>
    <row r="10333" spans="1:11" hidden="1">
      <c r="A10333" s="3">
        <f t="shared" si="63"/>
        <v>332</v>
      </c>
      <c r="B10333" s="3">
        <f t="shared" si="66"/>
        <v>35.244213892883906</v>
      </c>
      <c r="C10333" s="3">
        <f t="shared" si="67"/>
        <v>14.957926558211639</v>
      </c>
      <c r="F10333" s="9">
        <f t="shared" si="64"/>
        <v>113.69999999999966</v>
      </c>
      <c r="G10333" s="9">
        <f t="shared" si="58"/>
        <v>20.794156670032134</v>
      </c>
      <c r="H10333" s="9">
        <f t="shared" si="59"/>
        <v>24.746987780018692</v>
      </c>
      <c r="I10333" s="9">
        <f t="shared" si="65"/>
        <v>113.69999999999966</v>
      </c>
      <c r="J10333" s="9">
        <f t="shared" si="61"/>
        <v>20.794156670032134</v>
      </c>
      <c r="K10333" s="9">
        <f t="shared" si="62"/>
        <v>24.746987780018692</v>
      </c>
    </row>
    <row r="10334" spans="1:11" hidden="1">
      <c r="A10334" s="3">
        <f t="shared" si="63"/>
        <v>333</v>
      </c>
      <c r="B10334" s="3">
        <f t="shared" si="66"/>
        <v>35.365097862825515</v>
      </c>
      <c r="C10334" s="3">
        <f t="shared" si="67"/>
        <v>15.190142503906795</v>
      </c>
      <c r="F10334" s="9">
        <f t="shared" si="64"/>
        <v>114.37499999999966</v>
      </c>
      <c r="G10334" s="9">
        <f t="shared" si="58"/>
        <v>20.761878910586834</v>
      </c>
      <c r="H10334" s="9">
        <f t="shared" si="59"/>
        <v>24.732591474763534</v>
      </c>
      <c r="I10334" s="9">
        <f t="shared" si="65"/>
        <v>114.37499999999966</v>
      </c>
      <c r="J10334" s="9">
        <f t="shared" si="61"/>
        <v>20.761878910586834</v>
      </c>
      <c r="K10334" s="9">
        <f t="shared" si="62"/>
        <v>24.732591474763534</v>
      </c>
    </row>
    <row r="10335" spans="1:11" hidden="1">
      <c r="A10335" s="3">
        <f t="shared" si="63"/>
        <v>334</v>
      </c>
      <c r="B10335" s="3">
        <f t="shared" si="66"/>
        <v>35.481910694487503</v>
      </c>
      <c r="C10335" s="3">
        <f t="shared" si="67"/>
        <v>15.424432798163833</v>
      </c>
      <c r="F10335" s="9">
        <f t="shared" si="64"/>
        <v>115.04999999999966</v>
      </c>
      <c r="G10335" s="9">
        <f t="shared" si="58"/>
        <v>20.729772989604321</v>
      </c>
      <c r="H10335" s="9">
        <f t="shared" si="59"/>
        <v>24.717815913939216</v>
      </c>
      <c r="I10335" s="9">
        <f t="shared" si="65"/>
        <v>115.04999999999966</v>
      </c>
      <c r="J10335" s="9">
        <f t="shared" si="61"/>
        <v>20.729772989604321</v>
      </c>
      <c r="K10335" s="9">
        <f t="shared" si="62"/>
        <v>24.717815913939216</v>
      </c>
    </row>
    <row r="10336" spans="1:11" hidden="1">
      <c r="A10336" s="3">
        <f t="shared" si="63"/>
        <v>335</v>
      </c>
      <c r="B10336" s="3">
        <f t="shared" si="66"/>
        <v>35.594616805549748</v>
      </c>
      <c r="C10336" s="3">
        <f t="shared" si="67"/>
        <v>15.660726073889512</v>
      </c>
      <c r="F10336" s="9">
        <f t="shared" si="64"/>
        <v>115.72499999999965</v>
      </c>
      <c r="G10336" s="9">
        <f t="shared" si="58"/>
        <v>20.697843363055952</v>
      </c>
      <c r="H10336" s="9">
        <f t="shared" si="59"/>
        <v>24.702663148241484</v>
      </c>
      <c r="I10336" s="9">
        <f t="shared" si="65"/>
        <v>115.72499999999965</v>
      </c>
      <c r="J10336" s="9">
        <f t="shared" si="61"/>
        <v>20.697843363055952</v>
      </c>
      <c r="K10336" s="9">
        <f t="shared" si="62"/>
        <v>24.702663148241484</v>
      </c>
    </row>
    <row r="10337" spans="1:11" hidden="1">
      <c r="A10337" s="3">
        <f t="shared" si="63"/>
        <v>336</v>
      </c>
      <c r="B10337" s="3">
        <f t="shared" si="66"/>
        <v>35.703181864639014</v>
      </c>
      <c r="C10337" s="3">
        <f t="shared" si="67"/>
        <v>15.898950353862997</v>
      </c>
      <c r="F10337" s="9">
        <f t="shared" si="64"/>
        <v>116.39999999999965</v>
      </c>
      <c r="G10337" s="9">
        <f t="shared" si="58"/>
        <v>20.666094462445233</v>
      </c>
      <c r="H10337" s="9">
        <f t="shared" si="59"/>
        <v>24.687135280718248</v>
      </c>
      <c r="I10337" s="9">
        <f t="shared" si="65"/>
        <v>116.39999999999965</v>
      </c>
      <c r="J10337" s="9">
        <f t="shared" si="61"/>
        <v>20.666094462445233</v>
      </c>
      <c r="K10337" s="9">
        <f t="shared" si="62"/>
        <v>24.687135280718248</v>
      </c>
    </row>
    <row r="10338" spans="1:11" hidden="1">
      <c r="A10338" s="3">
        <f t="shared" si="63"/>
        <v>337</v>
      </c>
      <c r="B10338" s="3">
        <f t="shared" si="66"/>
        <v>35.807572801786606</v>
      </c>
      <c r="C10338" s="3">
        <f t="shared" si="67"/>
        <v>16.139033072660894</v>
      </c>
      <c r="F10338" s="9">
        <f t="shared" ref="F10338:F10369" si="68">MOD(F10337-$E$10006*$H$10207,360)</f>
        <v>117.07499999999965</v>
      </c>
      <c r="G10338" s="9">
        <f t="shared" ref="G10338:G10401" si="69">COS(F10338/180*PI())*$E$10001*$M$10017+$E$10002</f>
        <v>20.634530694192765</v>
      </c>
      <c r="H10338" s="9">
        <f t="shared" ref="H10338:H10401" si="70">SIN(F10338/180*PI())*$E$10001*$M$10017+$E$10003</f>
        <v>24.671234466477681</v>
      </c>
      <c r="I10338" s="9">
        <f t="shared" ref="I10338:I10369" si="71">MOD(I10337-$E$10006*$K$10207,360)</f>
        <v>117.07499999999965</v>
      </c>
      <c r="J10338" s="9">
        <f t="shared" ref="J10338:J10401" si="72">COS(I10338/180*PI())*$E$10001*$M$10021+$E$10002</f>
        <v>20.634530694192765</v>
      </c>
      <c r="K10338" s="9">
        <f t="shared" ref="K10338:K10401" si="73">SIN(I10338/180*PI())*$E$10001*$M$10021+$E$10003</f>
        <v>24.671234466477681</v>
      </c>
    </row>
    <row r="10339" spans="1:11" hidden="1">
      <c r="A10339" s="3">
        <f t="shared" si="63"/>
        <v>338</v>
      </c>
      <c r="B10339" s="3">
        <f t="shared" si="66"/>
        <v>35.907757818501807</v>
      </c>
      <c r="C10339" s="3">
        <f t="shared" si="67"/>
        <v>16.380901098761314</v>
      </c>
      <c r="F10339" s="9">
        <f t="shared" si="68"/>
        <v>117.74999999999964</v>
      </c>
      <c r="G10339" s="9">
        <f t="shared" si="69"/>
        <v>20.603156439024684</v>
      </c>
      <c r="H10339" s="9">
        <f t="shared" si="70"/>
        <v>24.654962912389134</v>
      </c>
      <c r="I10339" s="9">
        <f t="shared" si="71"/>
        <v>117.74999999999964</v>
      </c>
      <c r="J10339" s="9">
        <f t="shared" si="72"/>
        <v>20.603156439024684</v>
      </c>
      <c r="K10339" s="9">
        <f t="shared" si="73"/>
        <v>24.654962912389134</v>
      </c>
    </row>
    <row r="10340" spans="1:11" hidden="1">
      <c r="A10340" s="3">
        <f t="shared" si="63"/>
        <v>339</v>
      </c>
      <c r="B10340" s="3">
        <f t="shared" si="66"/>
        <v>36.003706397458025</v>
      </c>
      <c r="C10340" s="3">
        <f t="shared" si="67"/>
        <v>16.624480756820489</v>
      </c>
      <c r="F10340" s="9">
        <f t="shared" si="68"/>
        <v>118.42499999999964</v>
      </c>
      <c r="G10340" s="9">
        <f t="shared" si="69"/>
        <v>20.571976051364658</v>
      </c>
      <c r="H10340" s="9">
        <f t="shared" si="70"/>
        <v>24.638322876776822</v>
      </c>
      <c r="I10340" s="9">
        <f t="shared" si="71"/>
        <v>118.42499999999964</v>
      </c>
      <c r="J10340" s="9">
        <f t="shared" si="72"/>
        <v>20.571976051364658</v>
      </c>
      <c r="K10340" s="9">
        <f t="shared" si="73"/>
        <v>24.638322876776822</v>
      </c>
    </row>
    <row r="10341" spans="1:11" hidden="1">
      <c r="A10341" s="3">
        <f t="shared" si="63"/>
        <v>340</v>
      </c>
      <c r="B10341" s="3">
        <f t="shared" si="66"/>
        <v>36.095389311788622</v>
      </c>
      <c r="C10341" s="3">
        <f t="shared" si="67"/>
        <v>16.86969785011496</v>
      </c>
      <c r="F10341" s="9">
        <f t="shared" si="68"/>
        <v>119.09999999999964</v>
      </c>
      <c r="G10341" s="9">
        <f t="shared" si="69"/>
        <v>20.540993858729546</v>
      </c>
      <c r="H10341" s="9">
        <f t="shared" si="70"/>
        <v>24.621316669106406</v>
      </c>
      <c r="I10341" s="9">
        <f t="shared" si="71"/>
        <v>119.09999999999964</v>
      </c>
      <c r="J10341" s="9">
        <f t="shared" si="72"/>
        <v>20.540993858729546</v>
      </c>
      <c r="K10341" s="9">
        <f t="shared" si="73"/>
        <v>24.621316669106406</v>
      </c>
    </row>
    <row r="10342" spans="1:11" hidden="1">
      <c r="A10342" s="3">
        <f t="shared" si="63"/>
        <v>341</v>
      </c>
      <c r="B10342" s="3">
        <f t="shared" si="66"/>
        <v>36.182778633989756</v>
      </c>
      <c r="C10342" s="3">
        <f t="shared" si="67"/>
        <v>17.116477683142648</v>
      </c>
      <c r="F10342" s="9">
        <f t="shared" si="68"/>
        <v>119.77499999999964</v>
      </c>
      <c r="G10342" s="9">
        <f t="shared" si="69"/>
        <v>20.510214161128772</v>
      </c>
      <c r="H10342" s="9">
        <f t="shared" si="70"/>
        <v>24.603946649664458</v>
      </c>
      <c r="I10342" s="9">
        <f t="shared" si="71"/>
        <v>119.77499999999964</v>
      </c>
      <c r="J10342" s="9">
        <f t="shared" si="72"/>
        <v>20.510214161128772</v>
      </c>
      <c r="K10342" s="9">
        <f t="shared" si="73"/>
        <v>24.603946649664458</v>
      </c>
    </row>
    <row r="10343" spans="1:11" hidden="1">
      <c r="A10343" s="3">
        <f t="shared" ref="A10343:A10361" si="74">A10342+1</f>
        <v>342</v>
      </c>
      <c r="B10343" s="3">
        <f t="shared" si="66"/>
        <v>36.265847744427305</v>
      </c>
      <c r="C10343" s="3">
        <f t="shared" si="67"/>
        <v>17.364745084375784</v>
      </c>
      <c r="F10343" s="9">
        <f t="shared" si="68"/>
        <v>120.44999999999963</v>
      </c>
      <c r="G10343" s="9">
        <f t="shared" si="69"/>
        <v>20.479641230467543</v>
      </c>
      <c r="H10343" s="9">
        <f t="shared" si="70"/>
        <v>24.586215229230884</v>
      </c>
      <c r="I10343" s="9">
        <f t="shared" si="71"/>
        <v>120.44999999999963</v>
      </c>
      <c r="J10343" s="9">
        <f t="shared" si="72"/>
        <v>20.479641230467543</v>
      </c>
      <c r="K10343" s="9">
        <f t="shared" si="73"/>
        <v>24.586215229230884</v>
      </c>
    </row>
    <row r="10344" spans="1:11" hidden="1">
      <c r="A10344" s="3">
        <f t="shared" si="74"/>
        <v>343</v>
      </c>
      <c r="B10344" s="3">
        <f t="shared" si="66"/>
        <v>36.34457133944553</v>
      </c>
      <c r="C10344" s="3">
        <f t="shared" si="67"/>
        <v>17.614424429158944</v>
      </c>
      <c r="F10344" s="9">
        <f t="shared" si="68"/>
        <v>121.12499999999963</v>
      </c>
      <c r="G10344" s="9">
        <f t="shared" si="69"/>
        <v>20.449279309953933</v>
      </c>
      <c r="H10344" s="9">
        <f t="shared" si="70"/>
        <v>24.568124868744324</v>
      </c>
      <c r="I10344" s="9">
        <f t="shared" si="71"/>
        <v>121.12499999999963</v>
      </c>
      <c r="J10344" s="9">
        <f t="shared" si="72"/>
        <v>20.449279309953933</v>
      </c>
      <c r="K10344" s="9">
        <f t="shared" si="73"/>
        <v>24.568124868744324</v>
      </c>
    </row>
    <row r="10345" spans="1:11" hidden="1">
      <c r="A10345" s="3">
        <f t="shared" si="74"/>
        <v>344</v>
      </c>
      <c r="B10345" s="3">
        <f t="shared" si="66"/>
        <v>36.418925439074783</v>
      </c>
      <c r="C10345" s="3">
        <f t="shared" si="67"/>
        <v>17.865439662745015</v>
      </c>
      <c r="F10345" s="9">
        <f t="shared" si="68"/>
        <v>121.79999999999963</v>
      </c>
      <c r="G10345" s="9">
        <f t="shared" si="69"/>
        <v>20.419132613509984</v>
      </c>
      <c r="H10345" s="9">
        <f t="shared" si="70"/>
        <v>24.549678078960604</v>
      </c>
      <c r="I10345" s="9">
        <f t="shared" si="71"/>
        <v>121.79999999999963</v>
      </c>
      <c r="J10345" s="9">
        <f t="shared" si="72"/>
        <v>20.419132613509984</v>
      </c>
      <c r="K10345" s="9">
        <f t="shared" si="73"/>
        <v>24.549678078960604</v>
      </c>
    </row>
    <row r="10346" spans="1:11" hidden="1">
      <c r="A10346" s="3">
        <f t="shared" si="74"/>
        <v>345</v>
      </c>
      <c r="B10346" s="3">
        <f t="shared" si="66"/>
        <v>36.488887394336025</v>
      </c>
      <c r="C10346" s="3">
        <f t="shared" si="67"/>
        <v>18.117714323462188</v>
      </c>
      <c r="F10346" s="9">
        <f t="shared" si="68"/>
        <v>122.47499999999962</v>
      </c>
      <c r="G10346" s="9">
        <f t="shared" si="69"/>
        <v>20.38920532518685</v>
      </c>
      <c r="H10346" s="9">
        <f t="shared" si="70"/>
        <v>24.530877420104261</v>
      </c>
      <c r="I10346" s="9">
        <f t="shared" si="71"/>
        <v>122.47499999999962</v>
      </c>
      <c r="J10346" s="9">
        <f t="shared" si="72"/>
        <v>20.38920532518685</v>
      </c>
      <c r="K10346" s="9">
        <f t="shared" si="73"/>
        <v>24.530877420104261</v>
      </c>
    </row>
    <row r="10347" spans="1:11" hidden="1">
      <c r="A10347" s="3">
        <f t="shared" si="74"/>
        <v>346</v>
      </c>
      <c r="B10347" s="3">
        <f t="shared" si="66"/>
        <v>36.554435894139949</v>
      </c>
      <c r="C10347" s="3">
        <f t="shared" si="67"/>
        <v>18.371171566004982</v>
      </c>
      <c r="F10347" s="9">
        <f t="shared" si="68"/>
        <v>123.14999999999962</v>
      </c>
      <c r="G10347" s="9">
        <f t="shared" si="69"/>
        <v>20.359501598584099</v>
      </c>
      <c r="H10347" s="9">
        <f t="shared" si="70"/>
        <v>24.511725501513229</v>
      </c>
      <c r="I10347" s="9">
        <f t="shared" si="71"/>
        <v>123.14999999999962</v>
      </c>
      <c r="J10347" s="9">
        <f t="shared" si="72"/>
        <v>20.359501598584099</v>
      </c>
      <c r="K10347" s="9">
        <f t="shared" si="73"/>
        <v>24.511725501513229</v>
      </c>
    </row>
    <row r="10348" spans="1:11" hidden="1">
      <c r="A10348" s="3">
        <f t="shared" si="74"/>
        <v>347</v>
      </c>
      <c r="B10348" s="3">
        <f t="shared" si="66"/>
        <v>36.615550971778525</v>
      </c>
      <c r="C10348" s="3">
        <f t="shared" si="67"/>
        <v>18.62573418484202</v>
      </c>
      <c r="F10348" s="9">
        <f t="shared" si="68"/>
        <v>123.82499999999962</v>
      </c>
      <c r="G10348" s="9">
        <f t="shared" si="69"/>
        <v>20.330025556273235</v>
      </c>
      <c r="H10348" s="9">
        <f t="shared" si="70"/>
        <v>24.492224981276667</v>
      </c>
      <c r="I10348" s="9">
        <f t="shared" si="71"/>
        <v>123.82499999999962</v>
      </c>
      <c r="J10348" s="9">
        <f t="shared" si="72"/>
        <v>20.330025556273235</v>
      </c>
      <c r="K10348" s="9">
        <f t="shared" si="73"/>
        <v>24.492224981276667</v>
      </c>
    </row>
    <row r="10349" spans="1:11" hidden="1">
      <c r="A10349" s="3">
        <f t="shared" si="74"/>
        <v>348</v>
      </c>
      <c r="B10349" s="3">
        <f t="shared" si="66"/>
        <v>36.672214011007085</v>
      </c>
      <c r="C10349" s="3">
        <f t="shared" si="67"/>
        <v>18.881324637733602</v>
      </c>
      <c r="F10349" s="9">
        <f t="shared" si="68"/>
        <v>124.49999999999962</v>
      </c>
      <c r="G10349" s="9">
        <f t="shared" si="69"/>
        <v>20.300781289225519</v>
      </c>
      <c r="H10349" s="9">
        <f t="shared" si="70"/>
        <v>24.472378565866059</v>
      </c>
      <c r="I10349" s="9">
        <f t="shared" si="71"/>
        <v>124.49999999999962</v>
      </c>
      <c r="J10349" s="9">
        <f t="shared" si="72"/>
        <v>20.300781289225519</v>
      </c>
      <c r="K10349" s="9">
        <f t="shared" si="73"/>
        <v>24.472378565866059</v>
      </c>
    </row>
    <row r="10350" spans="1:11" hidden="1">
      <c r="A10350" s="3">
        <f t="shared" si="74"/>
        <v>349</v>
      </c>
      <c r="B10350" s="3">
        <f t="shared" si="66"/>
        <v>36.724407751714963</v>
      </c>
      <c r="C10350" s="3">
        <f t="shared" si="67"/>
        <v>19.137865069351829</v>
      </c>
      <c r="F10350" s="9">
        <f t="shared" si="68"/>
        <v>125.17499999999961</v>
      </c>
      <c r="G10350" s="9">
        <f t="shared" si="69"/>
        <v>20.271772856244198</v>
      </c>
      <c r="H10350" s="9">
        <f t="shared" si="70"/>
        <v>24.452189009759579</v>
      </c>
      <c r="I10350" s="9">
        <f t="shared" si="71"/>
        <v>125.17499999999961</v>
      </c>
      <c r="J10350" s="9">
        <f t="shared" si="72"/>
        <v>20.271772856244198</v>
      </c>
      <c r="K10350" s="9">
        <f t="shared" si="73"/>
        <v>24.452189009759579</v>
      </c>
    </row>
    <row r="10351" spans="1:11" hidden="1">
      <c r="A10351" s="3">
        <f t="shared" si="74"/>
        <v>350</v>
      </c>
      <c r="B10351" s="3">
        <f t="shared" si="66"/>
        <v>36.772116295183125</v>
      </c>
      <c r="C10351" s="3">
        <f t="shared" si="67"/>
        <v>19.395277334996045</v>
      </c>
      <c r="F10351" s="9">
        <f t="shared" si="68"/>
        <v>125.84999999999961</v>
      </c>
      <c r="G10351" s="9">
        <f t="shared" si="69"/>
        <v>20.243004283401177</v>
      </c>
      <c r="H10351" s="9">
        <f t="shared" si="70"/>
        <v>24.431659115059794</v>
      </c>
      <c r="I10351" s="9">
        <f t="shared" si="71"/>
        <v>125.84999999999961</v>
      </c>
      <c r="J10351" s="9">
        <f t="shared" si="72"/>
        <v>20.243004283401177</v>
      </c>
      <c r="K10351" s="9">
        <f t="shared" si="73"/>
        <v>24.431659115059794</v>
      </c>
    </row>
    <row r="10352" spans="1:11" hidden="1">
      <c r="A10352" s="3">
        <f t="shared" si="74"/>
        <v>351</v>
      </c>
      <c r="B10352" s="3">
        <f t="shared" si="66"/>
        <v>36.815325108927063</v>
      </c>
      <c r="C10352" s="3">
        <f t="shared" si="67"/>
        <v>19.653483024396532</v>
      </c>
      <c r="F10352" s="9">
        <f t="shared" si="68"/>
        <v>126.52499999999961</v>
      </c>
      <c r="G10352" s="9">
        <f t="shared" si="69"/>
        <v>20.214479563478235</v>
      </c>
      <c r="H10352" s="9">
        <f t="shared" si="70"/>
        <v>24.410791731104769</v>
      </c>
      <c r="I10352" s="9">
        <f t="shared" si="71"/>
        <v>126.52499999999961</v>
      </c>
      <c r="J10352" s="9">
        <f t="shared" si="72"/>
        <v>20.214479563478235</v>
      </c>
      <c r="K10352" s="9">
        <f t="shared" si="73"/>
        <v>24.410791731104769</v>
      </c>
    </row>
    <row r="10353" spans="1:11" hidden="1">
      <c r="A10353" s="3">
        <f t="shared" si="74"/>
        <v>352</v>
      </c>
      <c r="B10353" s="3">
        <f t="shared" si="66"/>
        <v>36.854021031123551</v>
      </c>
      <c r="C10353" s="3">
        <f t="shared" si="67"/>
        <v>19.912403485599011</v>
      </c>
      <c r="F10353" s="9">
        <f t="shared" si="68"/>
        <v>127.1999999999996</v>
      </c>
      <c r="G10353" s="9">
        <f t="shared" si="69"/>
        <v>20.186202655412892</v>
      </c>
      <c r="H10353" s="9">
        <f t="shared" si="70"/>
        <v>24.389589754072603</v>
      </c>
      <c r="I10353" s="9">
        <f t="shared" si="71"/>
        <v>127.1999999999996</v>
      </c>
      <c r="J10353" s="9">
        <f t="shared" si="72"/>
        <v>20.186202655412892</v>
      </c>
      <c r="K10353" s="9">
        <f t="shared" si="73"/>
        <v>24.389589754072603</v>
      </c>
    </row>
    <row r="10354" spans="1:11" hidden="1">
      <c r="A10354" s="3">
        <f t="shared" si="74"/>
        <v>353</v>
      </c>
      <c r="B10354" s="3">
        <f t="shared" si="66"/>
        <v>36.888192274619826</v>
      </c>
      <c r="C10354" s="3">
        <f t="shared" si="67"/>
        <v>20.171959848922778</v>
      </c>
      <c r="F10354" s="9">
        <f t="shared" si="68"/>
        <v>127.8749999999996</v>
      </c>
      <c r="G10354" s="9">
        <f t="shared" si="69"/>
        <v>20.158177483748918</v>
      </c>
      <c r="H10354" s="9">
        <f t="shared" si="70"/>
        <v>24.368056126579464</v>
      </c>
      <c r="I10354" s="9">
        <f t="shared" si="71"/>
        <v>127.8749999999996</v>
      </c>
      <c r="J10354" s="9">
        <f t="shared" si="72"/>
        <v>20.158177483748918</v>
      </c>
      <c r="K10354" s="9">
        <f t="shared" si="73"/>
        <v>24.368056126579464</v>
      </c>
    </row>
    <row r="10355" spans="1:11" hidden="1">
      <c r="A10355" s="3">
        <f t="shared" si="74"/>
        <v>354</v>
      </c>
      <c r="B10355" s="3">
        <f t="shared" si="66"/>
        <v>36.917828430524096</v>
      </c>
      <c r="C10355" s="3">
        <f t="shared" si="67"/>
        <v>20.432073050985185</v>
      </c>
      <c r="F10355" s="9">
        <f t="shared" si="68"/>
        <v>128.54999999999961</v>
      </c>
      <c r="G10355" s="9">
        <f t="shared" si="69"/>
        <v>20.130407938091665</v>
      </c>
      <c r="H10355" s="9">
        <f t="shared" si="70"/>
        <v>24.346193837271198</v>
      </c>
      <c r="I10355" s="9">
        <f t="shared" si="71"/>
        <v>128.54999999999961</v>
      </c>
      <c r="J10355" s="9">
        <f t="shared" si="72"/>
        <v>20.130407938091665</v>
      </c>
      <c r="K10355" s="9">
        <f t="shared" si="73"/>
        <v>24.346193837271198</v>
      </c>
    </row>
    <row r="10356" spans="1:11" hidden="1">
      <c r="A10356" s="3">
        <f t="shared" si="74"/>
        <v>355</v>
      </c>
      <c r="B10356" s="3">
        <f t="shared" si="66"/>
        <v>36.942920471376183</v>
      </c>
      <c r="C10356" s="3">
        <f t="shared" si="67"/>
        <v>20.692663858785124</v>
      </c>
      <c r="F10356" s="9">
        <f t="shared" si="68"/>
        <v>129.22499999999962</v>
      </c>
      <c r="G10356" s="9">
        <f t="shared" si="69"/>
        <v>20.102897872568231</v>
      </c>
      <c r="H10356" s="9">
        <f t="shared" si="70"/>
        <v>24.324005920408521</v>
      </c>
      <c r="I10356" s="9">
        <f t="shared" si="71"/>
        <v>129.22499999999962</v>
      </c>
      <c r="J10356" s="9">
        <f t="shared" si="72"/>
        <v>20.102897872568231</v>
      </c>
      <c r="K10356" s="9">
        <f t="shared" si="73"/>
        <v>24.324005920408521</v>
      </c>
    </row>
    <row r="10357" spans="1:11" hidden="1">
      <c r="A10357" s="3">
        <f t="shared" si="74"/>
        <v>356</v>
      </c>
      <c r="B10357" s="3">
        <f t="shared" si="66"/>
        <v>36.963460753897365</v>
      </c>
      <c r="C10357" s="3">
        <f t="shared" si="67"/>
        <v>20.953652893838115</v>
      </c>
      <c r="F10357" s="9">
        <f t="shared" si="68"/>
        <v>129.89999999999964</v>
      </c>
      <c r="G10357" s="9">
        <f t="shared" si="69"/>
        <v>20.075651105292543</v>
      </c>
      <c r="H10357" s="9">
        <f t="shared" si="70"/>
        <v>24.301495455445909</v>
      </c>
      <c r="I10357" s="9">
        <f t="shared" si="71"/>
        <v>129.89999999999964</v>
      </c>
      <c r="J10357" s="9">
        <f t="shared" si="72"/>
        <v>20.075651105292543</v>
      </c>
      <c r="K10357" s="9">
        <f t="shared" si="73"/>
        <v>24.301495455445909</v>
      </c>
    </row>
    <row r="10358" spans="1:11" hidden="1">
      <c r="A10358" s="3">
        <f t="shared" si="74"/>
        <v>357</v>
      </c>
      <c r="B10358" s="3">
        <f t="shared" si="66"/>
        <v>36.979443021318609</v>
      </c>
      <c r="C10358" s="3">
        <f t="shared" si="67"/>
        <v>21.214960656355849</v>
      </c>
      <c r="F10358" s="9">
        <f t="shared" si="68"/>
        <v>130.57499999999965</v>
      </c>
      <c r="G10358" s="9">
        <f t="shared" si="69"/>
        <v>20.048671417835429</v>
      </c>
      <c r="H10358" s="9">
        <f t="shared" si="70"/>
        <v>24.278665566604193</v>
      </c>
      <c r="I10358" s="9">
        <f t="shared" si="71"/>
        <v>130.57499999999965</v>
      </c>
      <c r="J10358" s="9">
        <f t="shared" si="72"/>
        <v>20.048671417835429</v>
      </c>
      <c r="K10358" s="9">
        <f t="shared" si="73"/>
        <v>24.278665566604193</v>
      </c>
    </row>
    <row r="10359" spans="1:11" hidden="1">
      <c r="A10359" s="3">
        <f t="shared" si="74"/>
        <v>358</v>
      </c>
      <c r="B10359" s="3">
        <f t="shared" si="66"/>
        <v>36.990862405286435</v>
      </c>
      <c r="C10359" s="3">
        <f t="shared" si="67"/>
        <v>21.476507549462486</v>
      </c>
      <c r="F10359" s="9">
        <f t="shared" si="68"/>
        <v>131.24999999999966</v>
      </c>
      <c r="G10359" s="9">
        <f t="shared" si="69"/>
        <v>20.021962554699808</v>
      </c>
      <c r="H10359" s="9">
        <f t="shared" si="70"/>
        <v>24.255519422436944</v>
      </c>
      <c r="I10359" s="9">
        <f t="shared" si="71"/>
        <v>131.24999999999966</v>
      </c>
      <c r="J10359" s="9">
        <f t="shared" si="72"/>
        <v>20.021962554699808</v>
      </c>
      <c r="K10359" s="9">
        <f t="shared" si="73"/>
        <v>24.255519422436944</v>
      </c>
    </row>
    <row r="10360" spans="1:11" hidden="1">
      <c r="A10360" s="3">
        <f t="shared" si="74"/>
        <v>359</v>
      </c>
      <c r="B10360" s="3">
        <f t="shared" si="66"/>
        <v>36.997715427345867</v>
      </c>
      <c r="C10360" s="3">
        <f t="shared" si="67"/>
        <v>21.738213903440748</v>
      </c>
      <c r="F10360" s="9">
        <f t="shared" si="68"/>
        <v>131.92499999999967</v>
      </c>
      <c r="G10360" s="9">
        <f t="shared" si="69"/>
        <v>19.995528222800949</v>
      </c>
      <c r="H10360" s="9">
        <f t="shared" si="70"/>
        <v>24.232060235390723</v>
      </c>
      <c r="I10360" s="9">
        <f t="shared" si="71"/>
        <v>131.92499999999967</v>
      </c>
      <c r="J10360" s="9">
        <f t="shared" si="72"/>
        <v>19.995528222800949</v>
      </c>
      <c r="K10360" s="9">
        <f t="shared" si="73"/>
        <v>24.232060235390723</v>
      </c>
    </row>
    <row r="10361" spans="1:11" hidden="1">
      <c r="A10361" s="3">
        <f t="shared" si="74"/>
        <v>360</v>
      </c>
      <c r="B10361" s="3">
        <f t="shared" si="66"/>
        <v>37</v>
      </c>
      <c r="C10361" s="3">
        <f t="shared" si="67"/>
        <v>21.999999999999996</v>
      </c>
      <c r="F10361" s="9">
        <f t="shared" si="68"/>
        <v>132.59999999999968</v>
      </c>
      <c r="G10361" s="9">
        <f t="shared" si="69"/>
        <v>19.969372090952028</v>
      </c>
      <c r="H10361" s="9">
        <f t="shared" si="70"/>
        <v>24.208291261359214</v>
      </c>
      <c r="I10361" s="9">
        <f t="shared" si="71"/>
        <v>132.59999999999968</v>
      </c>
      <c r="J10361" s="9">
        <f t="shared" si="72"/>
        <v>19.969372090952028</v>
      </c>
      <c r="K10361" s="9">
        <f t="shared" si="73"/>
        <v>24.208291261359214</v>
      </c>
    </row>
    <row r="10362" spans="1:11" hidden="1">
      <c r="F10362" s="9">
        <f t="shared" si="68"/>
        <v>133.27499999999969</v>
      </c>
      <c r="G10362" s="9">
        <f t="shared" si="69"/>
        <v>19.943497789354915</v>
      </c>
      <c r="H10362" s="9">
        <f t="shared" si="70"/>
        <v>24.184215799231357</v>
      </c>
      <c r="I10362" s="9">
        <f t="shared" si="71"/>
        <v>133.27499999999969</v>
      </c>
      <c r="J10362" s="9">
        <f t="shared" si="72"/>
        <v>19.943497789354915</v>
      </c>
      <c r="K10362" s="9">
        <f t="shared" si="73"/>
        <v>24.184215799231357</v>
      </c>
    </row>
    <row r="10363" spans="1:11" hidden="1">
      <c r="F10363" s="9">
        <f t="shared" si="68"/>
        <v>133.9499999999997</v>
      </c>
      <c r="G10363" s="9">
        <f t="shared" si="69"/>
        <v>19.917908909096326</v>
      </c>
      <c r="H10363" s="9">
        <f t="shared" si="70"/>
        <v>24.159837190433471</v>
      </c>
      <c r="I10363" s="9">
        <f t="shared" si="71"/>
        <v>133.9499999999997</v>
      </c>
      <c r="J10363" s="9">
        <f t="shared" si="72"/>
        <v>19.917908909096326</v>
      </c>
      <c r="K10363" s="9">
        <f t="shared" si="73"/>
        <v>24.159837190433471</v>
      </c>
    </row>
    <row r="10364" spans="1:11" hidden="1">
      <c r="F10364" s="9">
        <f t="shared" si="68"/>
        <v>134.62499999999972</v>
      </c>
      <c r="G10364" s="9">
        <f t="shared" si="69"/>
        <v>19.892609001649454</v>
      </c>
      <c r="H10364" s="9">
        <f t="shared" si="70"/>
        <v>24.135158818465523</v>
      </c>
      <c r="I10364" s="9">
        <f t="shared" si="71"/>
        <v>134.62499999999972</v>
      </c>
      <c r="J10364" s="9">
        <f t="shared" si="72"/>
        <v>19.892609001649454</v>
      </c>
      <c r="K10364" s="9">
        <f t="shared" si="73"/>
        <v>24.135158818465523</v>
      </c>
    </row>
    <row r="10365" spans="1:11" hidden="1">
      <c r="F10365" s="9">
        <f t="shared" si="68"/>
        <v>135.29999999999973</v>
      </c>
      <c r="G10365" s="9">
        <f t="shared" si="69"/>
        <v>19.867601578381034</v>
      </c>
      <c r="H10365" s="9">
        <f t="shared" si="70"/>
        <v>24.110184108431522</v>
      </c>
      <c r="I10365" s="9">
        <f t="shared" si="71"/>
        <v>135.29999999999973</v>
      </c>
      <c r="J10365" s="9">
        <f t="shared" si="72"/>
        <v>19.867601578381034</v>
      </c>
      <c r="K10365" s="9">
        <f t="shared" si="73"/>
        <v>24.110184108431522</v>
      </c>
    </row>
    <row r="10366" spans="1:11" hidden="1">
      <c r="F10366" s="9">
        <f t="shared" si="68"/>
        <v>135.97499999999974</v>
      </c>
      <c r="G10366" s="9">
        <f t="shared" si="69"/>
        <v>19.842890110063998</v>
      </c>
      <c r="H10366" s="9">
        <f t="shared" si="70"/>
        <v>24.084916526564143</v>
      </c>
      <c r="I10366" s="9">
        <f t="shared" si="71"/>
        <v>135.97499999999974</v>
      </c>
      <c r="J10366" s="9">
        <f t="shared" si="72"/>
        <v>19.842890110063998</v>
      </c>
      <c r="K10366" s="9">
        <f t="shared" si="73"/>
        <v>24.084916526564143</v>
      </c>
    </row>
    <row r="10367" spans="1:11" hidden="1">
      <c r="F10367" s="9">
        <f t="shared" si="68"/>
        <v>136.64999999999975</v>
      </c>
      <c r="G10367" s="9">
        <f t="shared" si="69"/>
        <v>19.818478026395788</v>
      </c>
      <c r="H10367" s="9">
        <f t="shared" si="70"/>
        <v>24.05935957974366</v>
      </c>
      <c r="I10367" s="9">
        <f t="shared" si="71"/>
        <v>136.64999999999975</v>
      </c>
      <c r="J10367" s="9">
        <f t="shared" si="72"/>
        <v>19.818478026395788</v>
      </c>
      <c r="K10367" s="9">
        <f t="shared" si="73"/>
        <v>24.05935957974366</v>
      </c>
    </row>
    <row r="10368" spans="1:11" hidden="1">
      <c r="F10368" s="9">
        <f t="shared" si="68"/>
        <v>137.32499999999976</v>
      </c>
      <c r="G10368" s="9">
        <f t="shared" si="69"/>
        <v>19.794368715522339</v>
      </c>
      <c r="H10368" s="9">
        <f t="shared" si="70"/>
        <v>24.033516815011229</v>
      </c>
      <c r="I10368" s="9">
        <f t="shared" si="71"/>
        <v>137.32499999999976</v>
      </c>
      <c r="J10368" s="9">
        <f t="shared" si="72"/>
        <v>19.794368715522339</v>
      </c>
      <c r="K10368" s="9">
        <f t="shared" si="73"/>
        <v>24.033516815011229</v>
      </c>
    </row>
    <row r="10369" spans="6:11" hidden="1">
      <c r="F10369" s="9">
        <f t="shared" si="68"/>
        <v>137.99999999999977</v>
      </c>
      <c r="G10369" s="9">
        <f t="shared" si="69"/>
        <v>19.770565523567825</v>
      </c>
      <c r="H10369" s="9">
        <f t="shared" si="70"/>
        <v>24.007391819076584</v>
      </c>
      <c r="I10369" s="9">
        <f t="shared" si="71"/>
        <v>137.99999999999977</v>
      </c>
      <c r="J10369" s="9">
        <f t="shared" si="72"/>
        <v>19.770565523567825</v>
      </c>
      <c r="K10369" s="9">
        <f t="shared" si="73"/>
        <v>24.007391819076584</v>
      </c>
    </row>
    <row r="10370" spans="6:11" hidden="1">
      <c r="F10370" s="9">
        <f t="shared" ref="F10370:F10401" si="75">MOD(F10369-$E$10006*$H$10207,360)</f>
        <v>138.67499999999978</v>
      </c>
      <c r="G10370" s="9">
        <f t="shared" si="69"/>
        <v>19.747071754170285</v>
      </c>
      <c r="H10370" s="9">
        <f t="shared" si="70"/>
        <v>23.980988217820247</v>
      </c>
      <c r="I10370" s="9">
        <f t="shared" ref="I10370:I10401" si="76">MOD(I10369-$E$10006*$K$10207,360)</f>
        <v>138.67499999999978</v>
      </c>
      <c r="J10370" s="9">
        <f t="shared" si="72"/>
        <v>19.747071754170285</v>
      </c>
      <c r="K10370" s="9">
        <f t="shared" si="73"/>
        <v>23.980988217820247</v>
      </c>
    </row>
    <row r="10371" spans="6:11" hidden="1">
      <c r="F10371" s="9">
        <f t="shared" si="75"/>
        <v>139.3499999999998</v>
      </c>
      <c r="G10371" s="9">
        <f t="shared" si="69"/>
        <v>19.723890668023074</v>
      </c>
      <c r="H10371" s="9">
        <f t="shared" si="70"/>
        <v>23.954309675790288</v>
      </c>
      <c r="I10371" s="9">
        <f t="shared" si="76"/>
        <v>139.3499999999998</v>
      </c>
      <c r="J10371" s="9">
        <f t="shared" si="72"/>
        <v>19.723890668023074</v>
      </c>
      <c r="K10371" s="9">
        <f t="shared" si="73"/>
        <v>23.954309675790288</v>
      </c>
    </row>
    <row r="10372" spans="6:11" hidden="1">
      <c r="F10372" s="9">
        <f t="shared" si="75"/>
        <v>140.02499999999981</v>
      </c>
      <c r="G10372" s="9">
        <f t="shared" si="69"/>
        <v>19.701025482422338</v>
      </c>
      <c r="H10372" s="9">
        <f t="shared" si="70"/>
        <v>23.927359895693733</v>
      </c>
      <c r="I10372" s="9">
        <f t="shared" si="76"/>
        <v>140.02499999999981</v>
      </c>
      <c r="J10372" s="9">
        <f t="shared" si="72"/>
        <v>19.701025482422338</v>
      </c>
      <c r="K10372" s="9">
        <f t="shared" si="73"/>
        <v>23.927359895693733</v>
      </c>
    </row>
    <row r="10373" spans="6:11" hidden="1">
      <c r="F10373" s="9">
        <f t="shared" si="75"/>
        <v>140.69999999999982</v>
      </c>
      <c r="G10373" s="9">
        <f t="shared" si="69"/>
        <v>19.678479370820487</v>
      </c>
      <c r="H10373" s="9">
        <f t="shared" si="70"/>
        <v>23.900142617882658</v>
      </c>
      <c r="I10373" s="9">
        <f t="shared" si="76"/>
        <v>140.69999999999982</v>
      </c>
      <c r="J10373" s="9">
        <f t="shared" si="72"/>
        <v>19.678479370820487</v>
      </c>
      <c r="K10373" s="9">
        <f t="shared" si="73"/>
        <v>23.900142617882658</v>
      </c>
    </row>
    <row r="10374" spans="6:11" hidden="1">
      <c r="F10374" s="9">
        <f t="shared" si="75"/>
        <v>141.37499999999983</v>
      </c>
      <c r="G10374" s="9">
        <f t="shared" si="69"/>
        <v>19.65625546238573</v>
      </c>
      <c r="H10374" s="9">
        <f t="shared" si="70"/>
        <v>23.872661619835061</v>
      </c>
      <c r="I10374" s="9">
        <f t="shared" si="76"/>
        <v>141.37499999999983</v>
      </c>
      <c r="J10374" s="9">
        <f t="shared" si="72"/>
        <v>19.65625546238573</v>
      </c>
      <c r="K10374" s="9">
        <f t="shared" si="73"/>
        <v>23.872661619835061</v>
      </c>
    </row>
    <row r="10375" spans="6:11" hidden="1">
      <c r="F10375" s="9">
        <f t="shared" si="75"/>
        <v>142.04999999999984</v>
      </c>
      <c r="G10375" s="9">
        <f t="shared" si="69"/>
        <v>19.634356841567801</v>
      </c>
      <c r="H10375" s="9">
        <f t="shared" si="70"/>
        <v>23.8449207156306</v>
      </c>
      <c r="I10375" s="9">
        <f t="shared" si="76"/>
        <v>142.04999999999984</v>
      </c>
      <c r="J10375" s="9">
        <f t="shared" si="72"/>
        <v>19.634356841567801</v>
      </c>
      <c r="K10375" s="9">
        <f t="shared" si="73"/>
        <v>23.8449207156306</v>
      </c>
    </row>
    <row r="10376" spans="6:11" hidden="1">
      <c r="F10376" s="9">
        <f t="shared" si="75"/>
        <v>142.72499999999985</v>
      </c>
      <c r="G10376" s="9">
        <f t="shared" si="69"/>
        <v>19.612786547669856</v>
      </c>
      <c r="H10376" s="9">
        <f t="shared" si="70"/>
        <v>23.816923755421232</v>
      </c>
      <c r="I10376" s="9">
        <f t="shared" si="76"/>
        <v>142.72499999999985</v>
      </c>
      <c r="J10376" s="9">
        <f t="shared" si="72"/>
        <v>19.612786547669856</v>
      </c>
      <c r="K10376" s="9">
        <f t="shared" si="73"/>
        <v>23.816923755421232</v>
      </c>
    </row>
    <row r="10377" spans="6:11" hidden="1">
      <c r="F10377" s="9">
        <f t="shared" si="75"/>
        <v>143.39999999999986</v>
      </c>
      <c r="G10377" s="9">
        <f t="shared" si="69"/>
        <v>19.591547574426659</v>
      </c>
      <c r="H10377" s="9">
        <f t="shared" si="70"/>
        <v>23.788674624896853</v>
      </c>
      <c r="I10377" s="9">
        <f t="shared" si="76"/>
        <v>143.39999999999986</v>
      </c>
      <c r="J10377" s="9">
        <f t="shared" si="72"/>
        <v>19.591547574426659</v>
      </c>
      <c r="K10377" s="9">
        <f t="shared" si="73"/>
        <v>23.788674624896853</v>
      </c>
    </row>
    <row r="10378" spans="6:11" hidden="1">
      <c r="F10378" s="9">
        <f t="shared" si="75"/>
        <v>144.07499999999987</v>
      </c>
      <c r="G10378" s="9">
        <f t="shared" si="69"/>
        <v>19.570642869589079</v>
      </c>
      <c r="H10378" s="9">
        <f t="shared" si="70"/>
        <v>23.760177244746</v>
      </c>
      <c r="I10378" s="9">
        <f t="shared" si="76"/>
        <v>144.07499999999987</v>
      </c>
      <c r="J10378" s="9">
        <f t="shared" si="72"/>
        <v>19.570642869589079</v>
      </c>
      <c r="K10378" s="9">
        <f t="shared" si="73"/>
        <v>23.760177244746</v>
      </c>
    </row>
    <row r="10379" spans="6:11" hidden="1">
      <c r="F10379" s="9">
        <f t="shared" si="75"/>
        <v>144.74999999999989</v>
      </c>
      <c r="G10379" s="9">
        <f t="shared" si="69"/>
        <v>19.550075334514968</v>
      </c>
      <c r="H10379" s="9">
        <f t="shared" si="70"/>
        <v>23.731435570111707</v>
      </c>
      <c r="I10379" s="9">
        <f t="shared" si="76"/>
        <v>144.74999999999989</v>
      </c>
      <c r="J10379" s="9">
        <f t="shared" si="72"/>
        <v>19.550075334514968</v>
      </c>
      <c r="K10379" s="9">
        <f t="shared" si="73"/>
        <v>23.731435570111707</v>
      </c>
    </row>
    <row r="10380" spans="6:11" hidden="1">
      <c r="F10380" s="9">
        <f t="shared" si="75"/>
        <v>145.4249999999999</v>
      </c>
      <c r="G10380" s="9">
        <f t="shared" si="69"/>
        <v>19.529847823766481</v>
      </c>
      <c r="H10380" s="9">
        <f t="shared" si="70"/>
        <v>23.702453590042559</v>
      </c>
      <c r="I10380" s="9">
        <f t="shared" si="76"/>
        <v>145.4249999999999</v>
      </c>
      <c r="J10380" s="9">
        <f t="shared" si="72"/>
        <v>19.529847823766481</v>
      </c>
      <c r="K10380" s="9">
        <f t="shared" si="73"/>
        <v>23.702453590042559</v>
      </c>
    </row>
    <row r="10381" spans="6:11" hidden="1">
      <c r="F10381" s="9">
        <f t="shared" si="75"/>
        <v>146.09999999999991</v>
      </c>
      <c r="G10381" s="9">
        <f t="shared" si="69"/>
        <v>19.5099631447139</v>
      </c>
      <c r="H10381" s="9">
        <f t="shared" si="70"/>
        <v>23.673235326939075</v>
      </c>
      <c r="I10381" s="9">
        <f t="shared" si="76"/>
        <v>146.09999999999991</v>
      </c>
      <c r="J10381" s="9">
        <f t="shared" si="72"/>
        <v>19.5099631447139</v>
      </c>
      <c r="K10381" s="9">
        <f t="shared" si="73"/>
        <v>23.673235326939075</v>
      </c>
    </row>
    <row r="10382" spans="6:11" hidden="1">
      <c r="F10382" s="9">
        <f t="shared" si="75"/>
        <v>146.77499999999992</v>
      </c>
      <c r="G10382" s="9">
        <f t="shared" si="69"/>
        <v>19.490424057146001</v>
      </c>
      <c r="H10382" s="9">
        <f t="shared" si="70"/>
        <v>23.643784835995415</v>
      </c>
      <c r="I10382" s="9">
        <f t="shared" si="76"/>
        <v>146.77499999999992</v>
      </c>
      <c r="J10382" s="9">
        <f t="shared" si="72"/>
        <v>19.490424057146001</v>
      </c>
      <c r="K10382" s="9">
        <f t="shared" si="73"/>
        <v>23.643784835995415</v>
      </c>
    </row>
    <row r="10383" spans="6:11" hidden="1">
      <c r="F10383" s="9">
        <f t="shared" si="75"/>
        <v>147.44999999999993</v>
      </c>
      <c r="G10383" s="9">
        <f t="shared" si="69"/>
        <v>19.471233272887019</v>
      </c>
      <c r="H10383" s="9">
        <f t="shared" si="70"/>
        <v>23.614106204636578</v>
      </c>
      <c r="I10383" s="9">
        <f t="shared" si="76"/>
        <v>147.44999999999993</v>
      </c>
      <c r="J10383" s="9">
        <f t="shared" si="72"/>
        <v>19.471233272887019</v>
      </c>
      <c r="K10383" s="9">
        <f t="shared" si="73"/>
        <v>23.614106204636578</v>
      </c>
    </row>
    <row r="10384" spans="6:11" hidden="1">
      <c r="F10384" s="9">
        <f t="shared" si="75"/>
        <v>148.12499999999994</v>
      </c>
      <c r="G10384" s="9">
        <f t="shared" si="69"/>
        <v>19.452393455420264</v>
      </c>
      <c r="H10384" s="9">
        <f t="shared" si="70"/>
        <v>23.584203551951109</v>
      </c>
      <c r="I10384" s="9">
        <f t="shared" si="76"/>
        <v>148.12499999999994</v>
      </c>
      <c r="J10384" s="9">
        <f t="shared" si="72"/>
        <v>19.452393455420264</v>
      </c>
      <c r="K10384" s="9">
        <f t="shared" si="73"/>
        <v>23.584203551951109</v>
      </c>
    </row>
    <row r="10385" spans="6:11" hidden="1">
      <c r="F10385" s="9">
        <f t="shared" si="75"/>
        <v>148.79999999999995</v>
      </c>
      <c r="G10385" s="9">
        <f t="shared" si="69"/>
        <v>19.433907219518481</v>
      </c>
      <c r="H10385" s="9">
        <f t="shared" si="70"/>
        <v>23.554081028119391</v>
      </c>
      <c r="I10385" s="9">
        <f t="shared" si="76"/>
        <v>148.79999999999995</v>
      </c>
      <c r="J10385" s="9">
        <f t="shared" si="72"/>
        <v>19.433907219518481</v>
      </c>
      <c r="K10385" s="9">
        <f t="shared" si="73"/>
        <v>23.554081028119391</v>
      </c>
    </row>
    <row r="10386" spans="6:11" hidden="1">
      <c r="F10386" s="9">
        <f t="shared" si="75"/>
        <v>149.47499999999997</v>
      </c>
      <c r="G10386" s="9">
        <f t="shared" si="69"/>
        <v>19.415777130880926</v>
      </c>
      <c r="H10386" s="9">
        <f t="shared" si="70"/>
        <v>23.523742813837682</v>
      </c>
      <c r="I10386" s="9">
        <f t="shared" si="76"/>
        <v>149.47499999999997</v>
      </c>
      <c r="J10386" s="9">
        <f t="shared" si="72"/>
        <v>19.415777130880926</v>
      </c>
      <c r="K10386" s="9">
        <f t="shared" si="73"/>
        <v>23.523742813837682</v>
      </c>
    </row>
    <row r="10387" spans="6:11" hidden="1">
      <c r="F10387" s="9">
        <f t="shared" si="75"/>
        <v>150.14999999999998</v>
      </c>
      <c r="G10387" s="9">
        <f t="shared" si="69"/>
        <v>19.39800570577728</v>
      </c>
      <c r="H10387" s="9">
        <f t="shared" si="70"/>
        <v>23.493193119737839</v>
      </c>
      <c r="I10387" s="9">
        <f t="shared" si="76"/>
        <v>150.14999999999998</v>
      </c>
      <c r="J10387" s="9">
        <f t="shared" si="72"/>
        <v>19.39800570577728</v>
      </c>
      <c r="K10387" s="9">
        <f t="shared" si="73"/>
        <v>23.493193119737839</v>
      </c>
    </row>
    <row r="10388" spans="6:11" hidden="1">
      <c r="F10388" s="9">
        <f t="shared" si="75"/>
        <v>150.82499999999999</v>
      </c>
      <c r="G10388" s="9">
        <f t="shared" si="69"/>
        <v>19.380595410698426</v>
      </c>
      <c r="H10388" s="9">
        <f t="shared" si="70"/>
        <v>23.46243618580294</v>
      </c>
      <c r="I10388" s="9">
        <f t="shared" si="76"/>
        <v>150.82499999999999</v>
      </c>
      <c r="J10388" s="9">
        <f t="shared" si="72"/>
        <v>19.380595410698426</v>
      </c>
      <c r="K10388" s="9">
        <f t="shared" si="73"/>
        <v>23.46243618580294</v>
      </c>
    </row>
    <row r="10389" spans="6:11" hidden="1">
      <c r="F10389" s="9">
        <f t="shared" si="75"/>
        <v>151.5</v>
      </c>
      <c r="G10389" s="9">
        <f t="shared" si="69"/>
        <v>19.363548662014104</v>
      </c>
      <c r="H10389" s="9">
        <f t="shared" si="70"/>
        <v>23.431476280778824</v>
      </c>
      <c r="I10389" s="9">
        <f t="shared" si="76"/>
        <v>151.5</v>
      </c>
      <c r="J10389" s="9">
        <f t="shared" si="72"/>
        <v>19.363548662014104</v>
      </c>
      <c r="K10389" s="9">
        <f t="shared" si="73"/>
        <v>23.431476280778824</v>
      </c>
    </row>
    <row r="10390" spans="6:11" hidden="1">
      <c r="F10390" s="9">
        <f t="shared" si="75"/>
        <v>152.17500000000001</v>
      </c>
      <c r="G10390" s="9">
        <f t="shared" si="69"/>
        <v>19.346867825637567</v>
      </c>
      <c r="H10390" s="9">
        <f t="shared" si="70"/>
        <v>23.400317701581635</v>
      </c>
      <c r="I10390" s="9">
        <f t="shared" si="76"/>
        <v>152.17500000000001</v>
      </c>
      <c r="J10390" s="9">
        <f t="shared" si="72"/>
        <v>19.346867825637567</v>
      </c>
      <c r="K10390" s="9">
        <f t="shared" si="73"/>
        <v>23.400317701581635</v>
      </c>
    </row>
    <row r="10391" spans="6:11" hidden="1">
      <c r="F10391" s="9">
        <f t="shared" si="75"/>
        <v>152.85000000000002</v>
      </c>
      <c r="G10391" s="9">
        <f t="shared" si="69"/>
        <v>19.330555216697199</v>
      </c>
      <c r="H10391" s="9">
        <f t="shared" si="70"/>
        <v>23.368964772701425</v>
      </c>
      <c r="I10391" s="9">
        <f t="shared" si="76"/>
        <v>152.85000000000002</v>
      </c>
      <c r="J10391" s="9">
        <f t="shared" si="72"/>
        <v>19.330555216697199</v>
      </c>
      <c r="K10391" s="9">
        <f t="shared" si="73"/>
        <v>23.368964772701425</v>
      </c>
    </row>
    <row r="10392" spans="6:11" hidden="1">
      <c r="F10392" s="9">
        <f t="shared" si="75"/>
        <v>153.52500000000003</v>
      </c>
      <c r="G10392" s="9">
        <f t="shared" si="69"/>
        <v>19.314613099215215</v>
      </c>
      <c r="H10392" s="9">
        <f t="shared" si="70"/>
        <v>23.337421845602009</v>
      </c>
      <c r="I10392" s="9">
        <f t="shared" si="76"/>
        <v>153.52500000000003</v>
      </c>
      <c r="J10392" s="9">
        <f t="shared" si="72"/>
        <v>19.314613099215215</v>
      </c>
      <c r="K10392" s="9">
        <f t="shared" si="73"/>
        <v>23.337421845602009</v>
      </c>
    </row>
    <row r="10393" spans="6:11" hidden="1">
      <c r="F10393" s="9">
        <f t="shared" si="75"/>
        <v>154.20000000000005</v>
      </c>
      <c r="G10393" s="9">
        <f t="shared" si="69"/>
        <v>19.299043685793418</v>
      </c>
      <c r="H10393" s="9">
        <f t="shared" si="70"/>
        <v>23.305693298116982</v>
      </c>
      <c r="I10393" s="9">
        <f t="shared" si="76"/>
        <v>154.20000000000005</v>
      </c>
      <c r="J10393" s="9">
        <f t="shared" si="72"/>
        <v>19.299043685793418</v>
      </c>
      <c r="K10393" s="9">
        <f t="shared" si="73"/>
        <v>23.305693298116982</v>
      </c>
    </row>
    <row r="10394" spans="6:11" hidden="1">
      <c r="F10394" s="9">
        <f t="shared" si="75"/>
        <v>154.87500000000006</v>
      </c>
      <c r="G10394" s="9">
        <f t="shared" si="69"/>
        <v>19.283849137306134</v>
      </c>
      <c r="H10394" s="9">
        <f t="shared" si="70"/>
        <v>23.273783533842138</v>
      </c>
      <c r="I10394" s="9">
        <f t="shared" si="76"/>
        <v>154.87500000000006</v>
      </c>
      <c r="J10394" s="9">
        <f t="shared" si="72"/>
        <v>19.283849137306134</v>
      </c>
      <c r="K10394" s="9">
        <f t="shared" si="73"/>
        <v>23.273783533842138</v>
      </c>
    </row>
    <row r="10395" spans="6:11" hidden="1">
      <c r="F10395" s="9">
        <f t="shared" si="75"/>
        <v>155.55000000000007</v>
      </c>
      <c r="G10395" s="9">
        <f t="shared" si="69"/>
        <v>19.269031562600286</v>
      </c>
      <c r="H10395" s="9">
        <f t="shared" si="70"/>
        <v>23.241696981524303</v>
      </c>
      <c r="I10395" s="9">
        <f t="shared" si="76"/>
        <v>155.55000000000007</v>
      </c>
      <c r="J10395" s="9">
        <f t="shared" si="72"/>
        <v>19.269031562600286</v>
      </c>
      <c r="K10395" s="9">
        <f t="shared" si="73"/>
        <v>23.241696981524303</v>
      </c>
    </row>
    <row r="10396" spans="6:11" hidden="1">
      <c r="F10396" s="9">
        <f t="shared" si="75"/>
        <v>156.22500000000008</v>
      </c>
      <c r="G10396" s="9">
        <f t="shared" si="69"/>
        <v>19.254593018202723</v>
      </c>
      <c r="H10396" s="9">
        <f t="shared" si="70"/>
        <v>23.209438094446657</v>
      </c>
      <c r="I10396" s="9">
        <f t="shared" si="76"/>
        <v>156.22500000000008</v>
      </c>
      <c r="J10396" s="9">
        <f t="shared" si="72"/>
        <v>19.254593018202723</v>
      </c>
      <c r="K10396" s="9">
        <f t="shared" si="73"/>
        <v>23.209438094446657</v>
      </c>
    </row>
    <row r="10397" spans="6:11" hidden="1">
      <c r="F10397" s="9">
        <f t="shared" si="75"/>
        <v>156.90000000000009</v>
      </c>
      <c r="G10397" s="9">
        <f t="shared" si="69"/>
        <v>19.240535508034785</v>
      </c>
      <c r="H10397" s="9">
        <f t="shared" si="70"/>
        <v>23.17701134981068</v>
      </c>
      <c r="I10397" s="9">
        <f t="shared" si="76"/>
        <v>156.90000000000009</v>
      </c>
      <c r="J10397" s="9">
        <f t="shared" si="72"/>
        <v>19.240535508034785</v>
      </c>
      <c r="K10397" s="9">
        <f t="shared" si="73"/>
        <v>23.17701134981068</v>
      </c>
    </row>
    <row r="10398" spans="6:11" hidden="1">
      <c r="F10398" s="9">
        <f t="shared" si="75"/>
        <v>157.5750000000001</v>
      </c>
      <c r="G10398" s="9">
        <f t="shared" si="69"/>
        <v>19.226860983134188</v>
      </c>
      <c r="H10398" s="9">
        <f t="shared" si="70"/>
        <v>23.144421248114742</v>
      </c>
      <c r="I10398" s="9">
        <f t="shared" si="76"/>
        <v>157.5750000000001</v>
      </c>
      <c r="J10398" s="9">
        <f t="shared" si="72"/>
        <v>19.226860983134188</v>
      </c>
      <c r="K10398" s="9">
        <f t="shared" si="73"/>
        <v>23.144421248114742</v>
      </c>
    </row>
    <row r="10399" spans="6:11" hidden="1">
      <c r="F10399" s="9">
        <f t="shared" si="75"/>
        <v>158.25000000000011</v>
      </c>
      <c r="G10399" s="9">
        <f t="shared" si="69"/>
        <v>19.213571341384224</v>
      </c>
      <c r="H10399" s="9">
        <f t="shared" si="70"/>
        <v>23.111672312529503</v>
      </c>
      <c r="I10399" s="9">
        <f t="shared" si="76"/>
        <v>158.25000000000011</v>
      </c>
      <c r="J10399" s="9">
        <f t="shared" si="72"/>
        <v>19.213571341384224</v>
      </c>
      <c r="K10399" s="9">
        <f t="shared" si="73"/>
        <v>23.111672312529503</v>
      </c>
    </row>
    <row r="10400" spans="6:11" hidden="1">
      <c r="F10400" s="9">
        <f t="shared" si="75"/>
        <v>158.92500000000013</v>
      </c>
      <c r="G10400" s="9">
        <f t="shared" si="69"/>
        <v>19.200668427250381</v>
      </c>
      <c r="H10400" s="9">
        <f t="shared" si="70"/>
        <v>23.078769088270121</v>
      </c>
      <c r="I10400" s="9">
        <f t="shared" si="76"/>
        <v>158.92500000000013</v>
      </c>
      <c r="J10400" s="9">
        <f t="shared" si="72"/>
        <v>19.200668427250381</v>
      </c>
      <c r="K10400" s="9">
        <f t="shared" si="73"/>
        <v>23.078769088270121</v>
      </c>
    </row>
    <row r="10401" spans="6:11" hidden="1">
      <c r="F10401" s="9">
        <f t="shared" si="75"/>
        <v>159.60000000000014</v>
      </c>
      <c r="G10401" s="9">
        <f t="shared" si="69"/>
        <v>19.188154031524324</v>
      </c>
      <c r="H10401" s="9">
        <f t="shared" si="70"/>
        <v>23.045716141965439</v>
      </c>
      <c r="I10401" s="9">
        <f t="shared" si="76"/>
        <v>159.60000000000014</v>
      </c>
      <c r="J10401" s="9">
        <f t="shared" si="72"/>
        <v>19.188154031524324</v>
      </c>
      <c r="K10401" s="9">
        <f t="shared" si="73"/>
        <v>23.045716141965439</v>
      </c>
    </row>
    <row r="10402" spans="6:11" hidden="1">
      <c r="F10402" s="9">
        <f t="shared" ref="F10402:F10409" si="77">MOD(F10401-$E$10006*$H$10207,360)</f>
        <v>160.27500000000015</v>
      </c>
      <c r="G10402" s="9">
        <f t="shared" ref="G10402:G10409" si="78">COS(F10402/180*PI())*$E$10001*$M$10017+$E$10002</f>
        <v>19.176029891075359</v>
      </c>
      <c r="H10402" s="9">
        <f t="shared" ref="H10402:H10409" si="79">SIN(F10402/180*PI())*$E$10001*$M$10017+$E$10003</f>
        <v>23.012518061024178</v>
      </c>
      <c r="I10402" s="9">
        <f t="shared" ref="I10402:I10409" si="80">MOD(I10401-$E$10006*$K$10207,360)</f>
        <v>160.27500000000015</v>
      </c>
      <c r="J10402" s="9">
        <f t="shared" ref="J10402:J10409" si="81">COS(I10402/180*PI())*$E$10001*$M$10021+$E$10002</f>
        <v>19.176029891075359</v>
      </c>
      <c r="K10402" s="9">
        <f t="shared" ref="K10402:K10409" si="82">SIN(I10402/180*PI())*$E$10001*$M$10021+$E$10003</f>
        <v>23.012518061024178</v>
      </c>
    </row>
    <row r="10403" spans="6:11" hidden="1">
      <c r="F10403" s="9">
        <f t="shared" si="77"/>
        <v>160.95000000000016</v>
      </c>
      <c r="G10403" s="9">
        <f t="shared" si="78"/>
        <v>19.164297688609391</v>
      </c>
      <c r="H10403" s="9">
        <f t="shared" si="79"/>
        <v>22.979179452998256</v>
      </c>
      <c r="I10403" s="9">
        <f t="shared" si="80"/>
        <v>160.95000000000016</v>
      </c>
      <c r="J10403" s="9">
        <f t="shared" si="81"/>
        <v>19.164297688609391</v>
      </c>
      <c r="K10403" s="9">
        <f t="shared" si="82"/>
        <v>22.979179452998256</v>
      </c>
    </row>
    <row r="10404" spans="6:11" hidden="1">
      <c r="F10404" s="9">
        <f t="shared" si="77"/>
        <v>161.62500000000017</v>
      </c>
      <c r="G10404" s="9">
        <f t="shared" si="78"/>
        <v>19.152959052435357</v>
      </c>
      <c r="H10404" s="9">
        <f t="shared" si="79"/>
        <v>22.945704944943301</v>
      </c>
      <c r="I10404" s="9">
        <f t="shared" si="80"/>
        <v>161.62500000000017</v>
      </c>
      <c r="J10404" s="9">
        <f t="shared" si="81"/>
        <v>19.152959052435357</v>
      </c>
      <c r="K10404" s="9">
        <f t="shared" si="82"/>
        <v>22.945704944943301</v>
      </c>
    </row>
    <row r="10405" spans="6:11" hidden="1">
      <c r="F10405" s="9">
        <f t="shared" si="77"/>
        <v>162.30000000000018</v>
      </c>
      <c r="G10405" s="9">
        <f t="shared" si="78"/>
        <v>19.142015556239237</v>
      </c>
      <c r="H10405" s="9">
        <f t="shared" si="79"/>
        <v>22.912099182776462</v>
      </c>
      <c r="I10405" s="9">
        <f t="shared" si="80"/>
        <v>162.30000000000018</v>
      </c>
      <c r="J10405" s="9">
        <f t="shared" si="81"/>
        <v>19.142015556239237</v>
      </c>
      <c r="K10405" s="9">
        <f t="shared" si="82"/>
        <v>22.912099182776462</v>
      </c>
    </row>
    <row r="10406" spans="6:11" hidden="1">
      <c r="F10406" s="9">
        <f t="shared" si="77"/>
        <v>162.97500000000019</v>
      </c>
      <c r="G10406" s="9">
        <f t="shared" si="78"/>
        <v>19.131468718865669</v>
      </c>
      <c r="H10406" s="9">
        <f t="shared" si="79"/>
        <v>22.878366830631613</v>
      </c>
      <c r="I10406" s="9">
        <f t="shared" si="80"/>
        <v>162.97500000000019</v>
      </c>
      <c r="J10406" s="9">
        <f t="shared" si="81"/>
        <v>19.131468718865669</v>
      </c>
      <c r="K10406" s="9">
        <f t="shared" si="82"/>
        <v>22.878366830631613</v>
      </c>
    </row>
    <row r="10407" spans="6:11" hidden="1">
      <c r="F10407" s="9">
        <f t="shared" si="77"/>
        <v>163.6500000000002</v>
      </c>
      <c r="G10407" s="9">
        <f t="shared" si="78"/>
        <v>19.121320004107108</v>
      </c>
      <c r="H10407" s="9">
        <f t="shared" si="79"/>
        <v>22.844512570212018</v>
      </c>
      <c r="I10407" s="9">
        <f t="shared" si="80"/>
        <v>163.6500000000002</v>
      </c>
      <c r="J10407" s="9">
        <f t="shared" si="81"/>
        <v>19.121320004107108</v>
      </c>
      <c r="K10407" s="9">
        <f t="shared" si="82"/>
        <v>22.844512570212018</v>
      </c>
    </row>
    <row r="10408" spans="6:11" hidden="1">
      <c r="F10408" s="9">
        <f t="shared" si="77"/>
        <v>164.32500000000022</v>
      </c>
      <c r="G10408" s="9">
        <f t="shared" si="78"/>
        <v>19.111570820500706</v>
      </c>
      <c r="H10408" s="9">
        <f t="shared" si="79"/>
        <v>22.81054110014054</v>
      </c>
      <c r="I10408" s="9">
        <f t="shared" si="80"/>
        <v>164.32500000000022</v>
      </c>
      <c r="J10408" s="9">
        <f t="shared" si="81"/>
        <v>19.111570820500706</v>
      </c>
      <c r="K10408" s="9">
        <f t="shared" si="82"/>
        <v>22.81054110014054</v>
      </c>
    </row>
    <row r="10409" spans="6:11" hidden="1">
      <c r="F10409" s="9">
        <f t="shared" si="77"/>
        <v>165.00000000000023</v>
      </c>
      <c r="G10409" s="9">
        <f t="shared" si="78"/>
        <v>19.102222521132791</v>
      </c>
      <c r="H10409" s="9">
        <f t="shared" si="79"/>
        <v>22.776457135307552</v>
      </c>
      <c r="I10409" s="9">
        <f t="shared" si="80"/>
        <v>165.00000000000023</v>
      </c>
      <c r="J10409" s="9">
        <f t="shared" si="81"/>
        <v>19.102222521132791</v>
      </c>
      <c r="K10409" s="9">
        <f t="shared" si="82"/>
        <v>22.776457135307552</v>
      </c>
    </row>
    <row r="10410" spans="6:11" hidden="1">
      <c r="G10410" s="2" t="s">
        <v>35</v>
      </c>
      <c r="H10410" s="2"/>
      <c r="J10410" s="2" t="s">
        <v>35</v>
      </c>
      <c r="K10410" s="2"/>
    </row>
    <row r="10411" spans="6:11" hidden="1">
      <c r="G10411">
        <f>(G10309-E10002)*1.5+E10002</f>
        <v>21.412632135009787</v>
      </c>
      <c r="H10411">
        <f>(H10309-E10003)*1.5+E10003</f>
        <v>26.461501876182147</v>
      </c>
      <c r="J10411" s="4">
        <f>(J10309-E10002)*1.2+E10002</f>
        <v>21.530105708007831</v>
      </c>
      <c r="K10411" s="4">
        <f>(K10309-E10003)*1.2+E10003</f>
        <v>25.56920150094572</v>
      </c>
    </row>
    <row r="10412" spans="6:11" hidden="1"/>
  </sheetData>
  <mergeCells count="3">
    <mergeCell ref="A7:B7"/>
    <mergeCell ref="A11:B11"/>
    <mergeCell ref="A1:B2"/>
  </mergeCells>
  <phoneticPr fontId="1" type="noConversion"/>
  <dataValidations count="4">
    <dataValidation type="list" allowBlank="1" showInputMessage="1" showErrorMessage="1" sqref="M10001 B3">
      <formula1>"顺时针,逆时针"</formula1>
    </dataValidation>
    <dataValidation type="decimal" allowBlank="1" showInputMessage="1" showErrorMessage="1" sqref="B4:B6 B9:B10 B13:B14">
      <formula1>-360</formula1>
      <formula2>360</formula2>
    </dataValidation>
    <dataValidation type="decimal" allowBlank="1" showInputMessage="1" showErrorMessage="1" sqref="A13 A9">
      <formula1>0</formula1>
      <formula2>2000</formula2>
    </dataValidation>
    <dataValidation type="list" allowBlank="1" showInputMessage="1" showErrorMessage="1" sqref="B15">
      <formula1>"显示XY向,只显示X向,只显示Y向"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试加重示意图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2017-02-20T08:34:23Z</dcterms:created>
  <dcterms:modified xsi:type="dcterms:W3CDTF">2017-11-01T04:17:17Z</dcterms:modified>
</cp:coreProperties>
</file>