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chulte\Documents\Product and Eng new\Data Access\FDX and SODA\"/>
    </mc:Choice>
  </mc:AlternateContent>
  <bookViews>
    <workbookView xWindow="0" yWindow="0" windowWidth="19368" windowHeight="9192"/>
  </bookViews>
  <sheets>
    <sheet name="Summary" sheetId="12" r:id="rId1"/>
    <sheet name="Foundational Verification" sheetId="1" r:id="rId2"/>
    <sheet name="PFM" sheetId="11" r:id="rId3"/>
    <sheet name="Credit Lending" sheetId="4" r:id="rId4"/>
    <sheet name="Tax" sheetId="3" r:id="rId5"/>
    <sheet name="Money Movement" sheetId="6" r:id="rId6"/>
    <sheet name="Bus Accounting" sheetId="7" r:id="rId7"/>
    <sheet name="Fraud Control" sheetId="8" r:id="rId8"/>
    <sheet name="Variables" sheetId="5" r:id="rId9"/>
    <sheet name="Sheet1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3" l="1"/>
  <c r="E33" i="11" l="1"/>
  <c r="E32" i="11"/>
  <c r="E31" i="11"/>
  <c r="E28" i="11"/>
  <c r="E27" i="11"/>
  <c r="E18" i="11"/>
  <c r="E17" i="11"/>
  <c r="E16" i="11"/>
  <c r="E13" i="11"/>
  <c r="E11" i="11"/>
  <c r="E8" i="11"/>
  <c r="E7" i="11"/>
  <c r="B1" i="1" l="1"/>
  <c r="D33" i="11" l="1"/>
  <c r="D32" i="11"/>
  <c r="D31" i="11"/>
  <c r="D28" i="11"/>
  <c r="D27" i="11"/>
  <c r="D26" i="11"/>
  <c r="E26" i="11" s="1"/>
  <c r="D18" i="11"/>
  <c r="D17" i="11"/>
  <c r="D16" i="11"/>
  <c r="D13" i="11"/>
  <c r="D12" i="11"/>
  <c r="E12" i="11" s="1"/>
  <c r="D11" i="11"/>
  <c r="D23" i="11"/>
  <c r="E23" i="11" s="1"/>
  <c r="D22" i="11"/>
  <c r="E22" i="11" s="1"/>
  <c r="D21" i="11"/>
  <c r="E21" i="11" s="1"/>
  <c r="D8" i="11"/>
  <c r="D7" i="11"/>
  <c r="D6" i="11"/>
  <c r="E6" i="11" s="1"/>
  <c r="D10" i="11" l="1"/>
  <c r="D15" i="11"/>
  <c r="E30" i="11"/>
  <c r="D30" i="11"/>
  <c r="B30" i="11" s="1"/>
  <c r="E20" i="11"/>
  <c r="D5" i="11"/>
  <c r="E25" i="11"/>
  <c r="E10" i="11"/>
  <c r="D20" i="11"/>
  <c r="D25" i="11"/>
  <c r="E15" i="11"/>
  <c r="E5" i="11"/>
  <c r="B15" i="11" l="1"/>
  <c r="F15" i="11" s="1"/>
  <c r="B5" i="11"/>
  <c r="F5" i="11" s="1"/>
  <c r="F30" i="11"/>
  <c r="B25" i="11"/>
  <c r="F25" i="11" s="1"/>
  <c r="B20" i="11"/>
  <c r="F20" i="11" s="1"/>
  <c r="B10" i="11"/>
  <c r="F10" i="11" s="1"/>
  <c r="B2" i="11"/>
  <c r="B1" i="11" s="1"/>
  <c r="F58" i="1" l="1"/>
  <c r="F35" i="1"/>
  <c r="F29" i="1"/>
  <c r="B58" i="1"/>
  <c r="E58" i="1"/>
  <c r="D58" i="1"/>
  <c r="E60" i="1"/>
  <c r="E59" i="1"/>
  <c r="D48" i="1"/>
  <c r="E56" i="1"/>
  <c r="E55" i="1"/>
  <c r="E54" i="1"/>
  <c r="E53" i="1"/>
  <c r="E52" i="1"/>
  <c r="E51" i="1"/>
  <c r="E50" i="1"/>
  <c r="E48" i="1" s="1"/>
  <c r="B48" i="1" s="1"/>
  <c r="F48" i="1" s="1"/>
  <c r="E49" i="1"/>
  <c r="D56" i="1"/>
  <c r="D53" i="1"/>
  <c r="D49" i="1"/>
  <c r="E46" i="1"/>
  <c r="E45" i="1"/>
  <c r="E44" i="1"/>
  <c r="E43" i="1"/>
  <c r="E42" i="1"/>
  <c r="E41" i="1"/>
  <c r="E40" i="1"/>
  <c r="E39" i="1"/>
  <c r="E38" i="1"/>
  <c r="E37" i="1"/>
  <c r="E36" i="1"/>
  <c r="D39" i="1"/>
  <c r="D38" i="1"/>
  <c r="D46" i="1"/>
  <c r="D35" i="1" s="1"/>
  <c r="D45" i="1"/>
  <c r="D41" i="1"/>
  <c r="D40" i="1"/>
  <c r="E33" i="1"/>
  <c r="E32" i="1"/>
  <c r="E31" i="1"/>
  <c r="E30" i="1"/>
  <c r="D29" i="1"/>
  <c r="D11" i="1"/>
  <c r="D5" i="1"/>
  <c r="E19" i="1"/>
  <c r="E20" i="1"/>
  <c r="E21" i="1"/>
  <c r="E22" i="1"/>
  <c r="E23" i="1"/>
  <c r="E24" i="1"/>
  <c r="E25" i="1"/>
  <c r="E26" i="1"/>
  <c r="E27" i="1"/>
  <c r="E17" i="1"/>
  <c r="D27" i="1"/>
  <c r="D26" i="1"/>
  <c r="D25" i="1"/>
  <c r="D24" i="1"/>
  <c r="D23" i="1"/>
  <c r="D22" i="1"/>
  <c r="D21" i="1"/>
  <c r="D20" i="1"/>
  <c r="D19" i="1"/>
  <c r="D18" i="1"/>
  <c r="E18" i="1" s="1"/>
  <c r="D17" i="1"/>
  <c r="E14" i="1"/>
  <c r="E13" i="1"/>
  <c r="E12" i="1"/>
  <c r="E11" i="1" s="1"/>
  <c r="B11" i="1" s="1"/>
  <c r="F11" i="1" s="1"/>
  <c r="E9" i="1"/>
  <c r="E8" i="1"/>
  <c r="E7" i="1"/>
  <c r="E6" i="1"/>
  <c r="E5" i="1" l="1"/>
  <c r="B5" i="1" s="1"/>
  <c r="F5" i="1" s="1"/>
  <c r="E16" i="1"/>
  <c r="D16" i="1"/>
  <c r="B16" i="1" s="1"/>
  <c r="F16" i="1" s="1"/>
  <c r="E35" i="1"/>
  <c r="B35" i="1" s="1"/>
  <c r="E29" i="1"/>
  <c r="B29" i="1" s="1"/>
  <c r="B2" i="1" l="1"/>
</calcChain>
</file>

<file path=xl/sharedStrings.xml><?xml version="1.0" encoding="utf-8"?>
<sst xmlns="http://schemas.openxmlformats.org/spreadsheetml/2006/main" count="336" uniqueCount="143">
  <si>
    <t>Status</t>
  </si>
  <si>
    <t>Partially Complete</t>
  </si>
  <si>
    <t>Complete</t>
  </si>
  <si>
    <t>Foundational Requirement</t>
  </si>
  <si>
    <t>Internal - Jira ticket</t>
  </si>
  <si>
    <t>Functional Requirements</t>
  </si>
  <si>
    <t>External Comments (Used to document issues)</t>
  </si>
  <si>
    <t>Status List</t>
  </si>
  <si>
    <t>Incomplete</t>
  </si>
  <si>
    <t>Availability Requirements</t>
  </si>
  <si>
    <t>Unable to Verify</t>
  </si>
  <si>
    <t>Response Time Requirements</t>
  </si>
  <si>
    <t>Operational Metric Requirements</t>
  </si>
  <si>
    <t>Authorization Security Requirements</t>
  </si>
  <si>
    <t>Authorization Code takes 5 seconds in Pre-Production</t>
  </si>
  <si>
    <t>Service not yet live and will be measured post production</t>
  </si>
  <si>
    <t>Provider has the ability to measure volumes and understands anticipated volumes</t>
  </si>
  <si>
    <r>
      <t>RT 1:</t>
    </r>
    <r>
      <rPr>
        <sz val="8"/>
        <rFont val="Segoe UI"/>
        <family val="2"/>
      </rPr>
      <t xml:space="preserve"> Authorization/Consent Flow UI Redirect Landing page</t>
    </r>
  </si>
  <si>
    <r>
      <t>RT 2:</t>
    </r>
    <r>
      <rPr>
        <sz val="8"/>
        <rFont val="Segoe UI"/>
        <family val="2"/>
      </rPr>
      <t xml:space="preserve"> Authorization/Consent Flow UI Page Views</t>
    </r>
  </si>
  <si>
    <r>
      <t>RT 3:</t>
    </r>
    <r>
      <rPr>
        <sz val="8"/>
        <rFont val="Segoe UI"/>
        <family val="2"/>
      </rPr>
      <t xml:space="preserve"> Authorization Service Token Exchange - Authorization Code</t>
    </r>
  </si>
  <si>
    <r>
      <t>RT 4:</t>
    </r>
    <r>
      <rPr>
        <sz val="8"/>
        <rFont val="Segoe UI"/>
        <family val="2"/>
      </rPr>
      <t xml:space="preserve"> Authorization Service Token Exchange - Refresh Token</t>
    </r>
  </si>
  <si>
    <r>
      <t>RT 5:</t>
    </r>
    <r>
      <rPr>
        <sz val="8"/>
        <rFont val="Segoe UI"/>
        <family val="2"/>
      </rPr>
      <t xml:space="preserve"> /accounts &amp; /accounts/{accountId} (no Transactions)</t>
    </r>
  </si>
  <si>
    <r>
      <t>RT 6:</t>
    </r>
    <r>
      <rPr>
        <sz val="8"/>
        <rFont val="Segoe UI"/>
        <family val="2"/>
      </rPr>
      <t xml:space="preserve"> /accounts/{accountId}/transactions – 2 years</t>
    </r>
  </si>
  <si>
    <r>
      <t>RT 7:</t>
    </r>
    <r>
      <rPr>
        <sz val="8"/>
        <rFont val="Segoe UI"/>
        <family val="2"/>
      </rPr>
      <t xml:space="preserve"> /accounts/{accountId}/transactions – 90 Days</t>
    </r>
  </si>
  <si>
    <r>
      <t>RT 8:</t>
    </r>
    <r>
      <rPr>
        <sz val="8"/>
        <rFont val="Segoe UI"/>
        <family val="2"/>
      </rPr>
      <t xml:space="preserve"> /accounts/{accountId}/transactions – 30 Days</t>
    </r>
  </si>
  <si>
    <r>
      <t>RT 9:</t>
    </r>
    <r>
      <rPr>
        <sz val="8"/>
        <rFont val="Segoe UI"/>
        <family val="2"/>
      </rPr>
      <t xml:space="preserve"> /accounts/{accountId}/transactions – 7 Days</t>
    </r>
  </si>
  <si>
    <r>
      <t>RT 10:</t>
    </r>
    <r>
      <rPr>
        <sz val="8"/>
        <rFont val="Segoe UI"/>
        <family val="2"/>
      </rPr>
      <t xml:space="preserve"> /accounts/{accountId}/statements – List of Statements</t>
    </r>
  </si>
  <si>
    <r>
      <t>RT 11:</t>
    </r>
    <r>
      <rPr>
        <sz val="8"/>
        <rFont val="Segoe UI"/>
        <family val="2"/>
      </rPr>
      <t xml:space="preserve"> /accounts/{accountId}/statements/{statementId} (Image)</t>
    </r>
  </si>
  <si>
    <t>Not Applicable</t>
  </si>
  <si>
    <t>2 Years not available in Pre-Production</t>
  </si>
  <si>
    <t>Statements planned for later release</t>
  </si>
  <si>
    <t>Provider is working with Data Access Platforms and Recipients on requirements</t>
  </si>
  <si>
    <t>Authentication Security Requirements</t>
  </si>
  <si>
    <t>Connectivity Security Requirements</t>
  </si>
  <si>
    <r>
      <t xml:space="preserve">FR 1: </t>
    </r>
    <r>
      <rPr>
        <sz val="8"/>
        <rFont val="Segoe UI"/>
        <family val="2"/>
      </rPr>
      <t>Setup</t>
    </r>
  </si>
  <si>
    <r>
      <t xml:space="preserve">FR 2: </t>
    </r>
    <r>
      <rPr>
        <sz val="8"/>
        <rFont val="Segoe UI"/>
        <family val="2"/>
      </rPr>
      <t>End User Authorization/User Experience</t>
    </r>
  </si>
  <si>
    <r>
      <t xml:space="preserve">FR 3: </t>
    </r>
    <r>
      <rPr>
        <sz val="8"/>
        <rFont val="Segoe UI"/>
        <family val="2"/>
      </rPr>
      <t>API Tests of Authorization and Data</t>
    </r>
  </si>
  <si>
    <r>
      <t xml:space="preserve">FR 4: </t>
    </r>
    <r>
      <rPr>
        <sz val="8"/>
        <rFont val="Segoe UI"/>
        <family val="2"/>
      </rPr>
      <t>Representative Test data</t>
    </r>
  </si>
  <si>
    <r>
      <t xml:space="preserve">AV 1: </t>
    </r>
    <r>
      <rPr>
        <sz val="8"/>
        <rFont val="Segoe UI"/>
        <family val="2"/>
      </rPr>
      <t>Maintenace Error Codes</t>
    </r>
  </si>
  <si>
    <r>
      <t xml:space="preserve">AV 2: </t>
    </r>
    <r>
      <rPr>
        <sz val="8"/>
        <rFont val="Segoe UI"/>
        <family val="2"/>
      </rPr>
      <t>Maintenace Window Defined</t>
    </r>
  </si>
  <si>
    <r>
      <t xml:space="preserve">AV 3: </t>
    </r>
    <r>
      <rPr>
        <sz val="8"/>
        <rFont val="Segoe UI"/>
        <family val="2"/>
      </rPr>
      <t>Uptime</t>
    </r>
  </si>
  <si>
    <r>
      <t xml:space="preserve">OM 1: </t>
    </r>
    <r>
      <rPr>
        <sz val="8"/>
        <rFont val="Segoe UI"/>
        <family val="2"/>
      </rPr>
      <t>Volume of End user consuming services</t>
    </r>
  </si>
  <si>
    <r>
      <t xml:space="preserve">OM 2: </t>
    </r>
    <r>
      <rPr>
        <sz val="8"/>
        <rFont val="Segoe UI"/>
        <family val="2"/>
      </rPr>
      <t>Refresh Frequency Requirements</t>
    </r>
  </si>
  <si>
    <r>
      <t xml:space="preserve">OM 3: </t>
    </r>
    <r>
      <rPr>
        <sz val="8"/>
        <rFont val="Segoe UI"/>
        <family val="2"/>
      </rPr>
      <t>Duration/window of Offline refreshes</t>
    </r>
  </si>
  <si>
    <r>
      <t xml:space="preserve">OM 4: </t>
    </r>
    <r>
      <rPr>
        <sz val="8"/>
        <rFont val="Segoe UI"/>
        <family val="2"/>
      </rPr>
      <t>Real time call volumes</t>
    </r>
  </si>
  <si>
    <r>
      <t xml:space="preserve">AS 2: </t>
    </r>
    <r>
      <rPr>
        <sz val="8"/>
        <rFont val="Segoe UI"/>
        <family val="2"/>
      </rPr>
      <t>The OAuth 2.0 security considerations followed</t>
    </r>
  </si>
  <si>
    <r>
      <t xml:space="preserve">AS 3: </t>
    </r>
    <r>
      <rPr>
        <sz val="8"/>
        <rFont val="Segoe UI"/>
        <family val="2"/>
      </rPr>
      <t>Authorization to be re-validated periodically</t>
    </r>
  </si>
  <si>
    <r>
      <t xml:space="preserve">AS 4: </t>
    </r>
    <r>
      <rPr>
        <sz val="8"/>
        <rFont val="Segoe UI"/>
        <family val="2"/>
      </rPr>
      <t>Authorization duration defined</t>
    </r>
  </si>
  <si>
    <r>
      <t xml:space="preserve">AS 5: </t>
    </r>
    <r>
      <rPr>
        <sz val="8"/>
        <rFont val="Segoe UI"/>
        <family val="2"/>
      </rPr>
      <t>Customer defined Authorization duration supported</t>
    </r>
  </si>
  <si>
    <r>
      <t xml:space="preserve">AS 6: </t>
    </r>
    <r>
      <rPr>
        <sz val="8"/>
        <rFont val="Segoe UI"/>
        <family val="2"/>
      </rPr>
      <t>Enforce lower of customer vs. provider-defined duration</t>
    </r>
  </si>
  <si>
    <r>
      <t xml:space="preserve">AS 7: </t>
    </r>
    <r>
      <rPr>
        <sz val="8"/>
        <rFont val="Segoe UI"/>
        <family val="2"/>
      </rPr>
      <t>Require re-authentication to re-validate authorization</t>
    </r>
  </si>
  <si>
    <r>
      <t xml:space="preserve">AS 8: </t>
    </r>
    <r>
      <rPr>
        <sz val="8"/>
        <rFont val="Segoe UI"/>
        <family val="2"/>
      </rPr>
      <t>End user ability to revoke authorization</t>
    </r>
  </si>
  <si>
    <r>
      <t xml:space="preserve">AS 9: </t>
    </r>
    <r>
      <rPr>
        <sz val="8"/>
        <rFont val="Segoe UI"/>
        <family val="2"/>
      </rPr>
      <t>The Provider ability to revoke authorization</t>
    </r>
  </si>
  <si>
    <r>
      <t xml:space="preserve">AS 10: </t>
    </r>
    <r>
      <rPr>
        <sz val="8"/>
        <rFont val="Segoe UI"/>
        <family val="2"/>
      </rPr>
      <t>Data Access Platform ability to revoke authorization</t>
    </r>
  </si>
  <si>
    <r>
      <t xml:space="preserve">AS 11: </t>
    </r>
    <r>
      <rPr>
        <sz val="8"/>
        <rFont val="Segoe UI"/>
        <family val="2"/>
      </rPr>
      <t>Data Recipient ability to revoke authorization</t>
    </r>
  </si>
  <si>
    <r>
      <t xml:space="preserve">ID 1: </t>
    </r>
    <r>
      <rPr>
        <sz val="8"/>
        <rFont val="Segoe UI"/>
        <family val="2"/>
      </rPr>
      <t>Interoperable with OpenID Connect 1.0 (OIDC 1.0)</t>
    </r>
  </si>
  <si>
    <r>
      <t xml:space="preserve">ID 2: </t>
    </r>
    <r>
      <rPr>
        <sz val="8"/>
        <rFont val="Segoe UI"/>
        <family val="2"/>
      </rPr>
      <t>Authentication and SCA Support</t>
    </r>
  </si>
  <si>
    <r>
      <t xml:space="preserve">ID 3: </t>
    </r>
    <r>
      <rPr>
        <sz val="8"/>
        <rFont val="Segoe UI"/>
        <family val="2"/>
      </rPr>
      <t>Credentials must not be shared with any third party</t>
    </r>
  </si>
  <si>
    <r>
      <t xml:space="preserve">ID 4: </t>
    </r>
    <r>
      <rPr>
        <sz val="8"/>
        <rFont val="Segoe UI"/>
        <family val="2"/>
      </rPr>
      <t>Authorization sent to Intermediary after customer authentication</t>
    </r>
  </si>
  <si>
    <r>
      <t xml:space="preserve">ID 5: </t>
    </r>
    <r>
      <rPr>
        <sz val="8"/>
        <rFont val="Segoe UI"/>
        <family val="2"/>
      </rPr>
      <t>FIDO and CIBA Support</t>
    </r>
  </si>
  <si>
    <r>
      <t>ID 6:</t>
    </r>
    <r>
      <rPr>
        <sz val="8"/>
        <rFont val="Segoe UI"/>
        <family val="2"/>
      </rPr>
      <t xml:space="preserve"> Ability to generate unique access tokens</t>
    </r>
  </si>
  <si>
    <r>
      <t xml:space="preserve">ID 7: </t>
    </r>
    <r>
      <rPr>
        <sz val="8"/>
        <rFont val="Segoe UI"/>
        <family val="2"/>
      </rPr>
      <t>Access token to sent data access platform/reciepient</t>
    </r>
  </si>
  <si>
    <r>
      <t xml:space="preserve">ID 8: </t>
    </r>
    <r>
      <rPr>
        <sz val="8"/>
        <rFont val="Segoe UI"/>
        <family val="2"/>
      </rPr>
      <t>OIDC, FIDO and CIBA specific security considerations</t>
    </r>
  </si>
  <si>
    <r>
      <t xml:space="preserve">CSR 2: </t>
    </r>
    <r>
      <rPr>
        <sz val="8"/>
        <rFont val="Segoe UI"/>
        <family val="2"/>
      </rPr>
      <t>Latest secure, stable and generally adopted version of TLS</t>
    </r>
  </si>
  <si>
    <r>
      <t xml:space="preserve">CSR 1: </t>
    </r>
    <r>
      <rPr>
        <sz val="8"/>
        <rFont val="Segoe UI"/>
        <family val="2"/>
      </rPr>
      <t>HTTPS 1.1support</t>
    </r>
  </si>
  <si>
    <t>Revoke API to be supported in future roadmap</t>
  </si>
  <si>
    <t>Normative</t>
  </si>
  <si>
    <t>Weight</t>
  </si>
  <si>
    <t>Yes</t>
  </si>
  <si>
    <t>No</t>
  </si>
  <si>
    <r>
      <t xml:space="preserve">AS 1: </t>
    </r>
    <r>
      <rPr>
        <sz val="8"/>
        <rFont val="Segoe UI"/>
        <family val="2"/>
      </rPr>
      <t>Delegated authorizations via OAuth 2.0 framework</t>
    </r>
  </si>
  <si>
    <t>Score</t>
  </si>
  <si>
    <t>Feature not available</t>
  </si>
  <si>
    <t>Overall Status</t>
  </si>
  <si>
    <t># Stat</t>
  </si>
  <si>
    <t>M</t>
  </si>
  <si>
    <t>PFM Requirement</t>
  </si>
  <si>
    <t>Bank Data (DepositAccount Type)</t>
  </si>
  <si>
    <t>Credit Data (LOCAccount Type)</t>
  </si>
  <si>
    <t>Loan Data (LoanAccount Type)</t>
  </si>
  <si>
    <t>Investment Data (InvestmentAccount Type)</t>
  </si>
  <si>
    <t>Insurance Data (InsuranceAccount Type)</t>
  </si>
  <si>
    <t>Annuity Data (AnnuityAccount Type)</t>
  </si>
  <si>
    <t>Annuities not supported offered by Provider</t>
  </si>
  <si>
    <t>https://www.figma.com/file/nhp4sOmQewmXVrsNXqhtLk/FDX-Website?node-id=90%3A5257</t>
  </si>
  <si>
    <t>Prototype</t>
  </si>
  <si>
    <t>All Required fields covered</t>
  </si>
  <si>
    <t>Transaction History coverage (90 Days mininum)</t>
  </si>
  <si>
    <t>Status List 2</t>
  </si>
  <si>
    <t>CD Accounts missing</t>
  </si>
  <si>
    <r>
      <rPr>
        <b/>
        <sz val="11"/>
        <color theme="1"/>
        <rFont val="Calibri"/>
        <family val="2"/>
        <scheme val="minor"/>
      </rPr>
      <t>All Provider Supported Products and Account Types covered</t>
    </r>
    <r>
      <rPr>
        <sz val="11"/>
        <color theme="1"/>
        <rFont val="Calibri"/>
        <family val="2"/>
        <scheme val="minor"/>
      </rPr>
      <t xml:space="preserve"> = All Financial Product Categories supported by the Provider are included in the API (Deposit,LOC,Loan,Investments,etc.).  Additionally all Product Sub-types within the supported Financial Product Categories are supported (Example for Loan Home, Auto, Personal).</t>
    </r>
  </si>
  <si>
    <r>
      <rPr>
        <b/>
        <sz val="11"/>
        <color theme="1"/>
        <rFont val="Calibri"/>
        <family val="2"/>
        <scheme val="minor"/>
      </rPr>
      <t>All Required Fields Covered</t>
    </r>
    <r>
      <rPr>
        <sz val="11"/>
        <color theme="1"/>
        <rFont val="Calibri"/>
        <family val="2"/>
        <scheme val="minor"/>
      </rPr>
      <t xml:space="preserve"> = All required fields are supported per the PFM Task Force (https://fdx.atlassian.net/wiki/spaces/FADS/pages/20021528/2+PFM+Use+Case+-+Task+Force)</t>
    </r>
  </si>
  <si>
    <r>
      <rPr>
        <b/>
        <sz val="11"/>
        <color theme="1"/>
        <rFont val="Calibri"/>
        <family val="2"/>
        <scheme val="minor"/>
      </rPr>
      <t>Transaction History coverage (90 Days minimum)</t>
    </r>
    <r>
      <rPr>
        <sz val="11"/>
        <color theme="1"/>
        <rFont val="Calibri"/>
        <family val="2"/>
        <scheme val="minor"/>
      </rPr>
      <t xml:space="preserve"> = For a first time account add, a miminum of 90 days of transactions must be support for base PFM use cases (1 year+ is preferred)</t>
    </r>
  </si>
  <si>
    <t>Certification Summary</t>
  </si>
  <si>
    <t>Certification Use Case</t>
  </si>
  <si>
    <t>PFM</t>
  </si>
  <si>
    <t>Money Movement</t>
  </si>
  <si>
    <t>Business Accounting</t>
  </si>
  <si>
    <t>Credit Lending</t>
  </si>
  <si>
    <t>Fraud Control</t>
  </si>
  <si>
    <t>In Process</t>
  </si>
  <si>
    <t>Tax Preparation</t>
  </si>
  <si>
    <t>Not Supported</t>
  </si>
  <si>
    <t>Supported (Badge)</t>
  </si>
  <si>
    <t>Option 1 - Show Badges for Support/Certified Use cases only.  Show nothing if no testing has occurred or certification did not pass</t>
  </si>
  <si>
    <t>Option 2 - Show Badges for Support/Certified Use cases.  Show either not applicable or not supported for other Use cases</t>
  </si>
  <si>
    <t>Display for tested companies</t>
  </si>
  <si>
    <t>&lt;Blank&gt;</t>
  </si>
  <si>
    <t>Company has not been tested</t>
  </si>
  <si>
    <t>Display for companies not tested or in Process</t>
  </si>
  <si>
    <t>Link to Test Results</t>
  </si>
  <si>
    <t>More Details &gt;</t>
  </si>
  <si>
    <t>Option 3 - Show Badges for Support/Certified Use cases.  Show testing status including cases where certification failed or in process and allow more details to be seen</t>
  </si>
  <si>
    <t>Only available to FDX Members for visibility in the Registry</t>
  </si>
  <si>
    <t>Missing key field &lt;Field Name&gt;</t>
  </si>
  <si>
    <t>Supported</t>
  </si>
  <si>
    <t>Investments will be later in the roadmap</t>
  </si>
  <si>
    <t>Deposit</t>
  </si>
  <si>
    <t>CHECKING</t>
  </si>
  <si>
    <t>SAVINGS</t>
  </si>
  <si>
    <t>CD</t>
  </si>
  <si>
    <t>Account Types</t>
  </si>
  <si>
    <t>Credit Management</t>
  </si>
  <si>
    <t>Business Account</t>
  </si>
  <si>
    <t>LOC</t>
  </si>
  <si>
    <t>Loan</t>
  </si>
  <si>
    <t>Investment</t>
  </si>
  <si>
    <t>Insurance</t>
  </si>
  <si>
    <t>Annuity</t>
  </si>
  <si>
    <t>&lt;List of supported Types, CHECKING, SAVINGS…&gt;</t>
  </si>
  <si>
    <t>&lt;List of supported Types, CREDITCARD…&gt;</t>
  </si>
  <si>
    <t>&lt;List of supported Types, MORTGAGE, AUTOLOAN…&gt;</t>
  </si>
  <si>
    <t>&lt;List of supported Types, TAXABLE, 401K, IRA…&gt;</t>
  </si>
  <si>
    <t>&lt;List of supported Types, HOME, AUTO, LIFE…&gt;</t>
  </si>
  <si>
    <t>&lt;List of supported Types, ANNUITY…&gt;</t>
  </si>
  <si>
    <r>
      <t>In Process</t>
    </r>
    <r>
      <rPr>
        <sz val="11"/>
        <color rgb="FF172B4D"/>
        <rFont val="Segoe UI"/>
        <family val="2"/>
      </rPr>
      <t xml:space="preserve"> - Certification is either underway or is pending enhancements/fixes to achieve support</t>
    </r>
  </si>
  <si>
    <r>
      <t>Incomplete</t>
    </r>
    <r>
      <rPr>
        <sz val="11"/>
        <color rgb="FF172B4D"/>
        <rFont val="Segoe UI"/>
        <family val="2"/>
      </rPr>
      <t xml:space="preserve"> - Certification is complete but the functional requirements are incomplete. Common examples for incomplete include:</t>
    </r>
  </si>
  <si>
    <t>Missing account types or products with significant use case volume</t>
  </si>
  <si>
    <t>Use Case Required fields with missing data</t>
  </si>
  <si>
    <t>Availability of transaction history to support the use case</t>
  </si>
  <si>
    <r>
      <t>Not Supported</t>
    </r>
    <r>
      <rPr>
        <sz val="11"/>
        <color rgb="FF172B4D"/>
        <rFont val="Segoe UI"/>
        <family val="2"/>
      </rPr>
      <t xml:space="preserve"> - Use Case currently not supported by the company (may be in the future roadmap)</t>
    </r>
  </si>
  <si>
    <r>
      <t>Not Applicable</t>
    </r>
    <r>
      <rPr>
        <sz val="11"/>
        <color rgb="FF172B4D"/>
        <rFont val="Segoe UI"/>
        <family val="2"/>
      </rPr>
      <t xml:space="preserve"> - The use case is not applicable for the Provider, Data Access Platform or Recipient</t>
    </r>
  </si>
  <si>
    <r>
      <t xml:space="preserve">Supported </t>
    </r>
    <r>
      <rPr>
        <sz val="11"/>
        <color rgb="FF172B4D"/>
        <rFont val="Segoe UI"/>
        <family val="2"/>
      </rPr>
      <t>- The applicant supports the specified use case for all the applicable account types, and products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</si>
</sst>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Segoe UI"/>
      <family val="2"/>
    </font>
    <font>
      <b/>
      <sz val="8"/>
      <name val="Segoe UI"/>
      <family val="2"/>
    </font>
    <font>
      <sz val="8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0"/>
      <color theme="1"/>
      <name val="Segoe UI"/>
      <family val="2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rgb="FF172B4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 wrapText="1" indent="5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0" fontId="4" fillId="0" borderId="1" xfId="0" applyFont="1" applyBorder="1" applyAlignment="1">
      <alignment horizontal="left" indent="1"/>
    </xf>
    <xf numFmtId="0" fontId="6" fillId="2" borderId="1" xfId="0" applyFont="1" applyFill="1" applyBorder="1" applyAlignment="1">
      <alignment vertical="center" wrapText="1"/>
    </xf>
    <xf numFmtId="0" fontId="6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7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horizontal="right"/>
    </xf>
    <xf numFmtId="0" fontId="1" fillId="0" borderId="0" xfId="0" applyFont="1"/>
    <xf numFmtId="9" fontId="1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 inden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0" xfId="0" applyFont="1"/>
    <xf numFmtId="0" fontId="0" fillId="0" borderId="0" xfId="0" applyBorder="1"/>
    <xf numFmtId="0" fontId="10" fillId="0" borderId="1" xfId="0" applyFont="1" applyBorder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90" zoomScaleNormal="90" workbookViewId="0">
      <selection activeCell="G30" sqref="G30"/>
    </sheetView>
  </sheetViews>
  <sheetFormatPr defaultRowHeight="14.4" x14ac:dyDescent="0.3"/>
  <cols>
    <col min="1" max="1" width="25.109375" bestFit="1" customWidth="1"/>
    <col min="2" max="2" width="18.21875" customWidth="1"/>
    <col min="3" max="3" width="18.109375" bestFit="1" customWidth="1"/>
  </cols>
  <sheetData>
    <row r="1" spans="1:5" ht="23.4" x14ac:dyDescent="0.45">
      <c r="A1" s="26" t="s">
        <v>93</v>
      </c>
    </row>
    <row r="2" spans="1:5" ht="23.4" hidden="1" x14ac:dyDescent="0.45">
      <c r="A2" s="26"/>
    </row>
    <row r="3" spans="1:5" ht="18" hidden="1" x14ac:dyDescent="0.35">
      <c r="A3" s="27" t="s">
        <v>104</v>
      </c>
    </row>
    <row r="4" spans="1:5" hidden="1" x14ac:dyDescent="0.3">
      <c r="A4" s="18" t="s">
        <v>106</v>
      </c>
      <c r="E4" s="18" t="s">
        <v>109</v>
      </c>
    </row>
    <row r="5" spans="1:5" hidden="1" x14ac:dyDescent="0.3">
      <c r="A5" s="22" t="s">
        <v>94</v>
      </c>
      <c r="B5" s="22" t="s">
        <v>0</v>
      </c>
      <c r="E5" s="23" t="s">
        <v>107</v>
      </c>
    </row>
    <row r="6" spans="1:5" hidden="1" x14ac:dyDescent="0.3">
      <c r="A6" s="2" t="s">
        <v>95</v>
      </c>
      <c r="B6" s="2" t="s">
        <v>103</v>
      </c>
    </row>
    <row r="7" spans="1:5" hidden="1" x14ac:dyDescent="0.3">
      <c r="A7" s="2" t="s">
        <v>97</v>
      </c>
      <c r="B7" s="2" t="s">
        <v>103</v>
      </c>
    </row>
    <row r="8" spans="1:5" hidden="1" x14ac:dyDescent="0.3"/>
    <row r="9" spans="1:5" hidden="1" x14ac:dyDescent="0.3"/>
    <row r="10" spans="1:5" ht="18" hidden="1" x14ac:dyDescent="0.35">
      <c r="A10" s="27" t="s">
        <v>105</v>
      </c>
    </row>
    <row r="11" spans="1:5" hidden="1" x14ac:dyDescent="0.3">
      <c r="A11" s="18" t="s">
        <v>106</v>
      </c>
      <c r="E11" s="18" t="s">
        <v>109</v>
      </c>
    </row>
    <row r="12" spans="1:5" hidden="1" x14ac:dyDescent="0.3">
      <c r="A12" s="22" t="s">
        <v>94</v>
      </c>
      <c r="B12" s="22" t="s">
        <v>0</v>
      </c>
      <c r="E12" t="s">
        <v>108</v>
      </c>
    </row>
    <row r="13" spans="1:5" hidden="1" x14ac:dyDescent="0.3">
      <c r="A13" s="2" t="s">
        <v>95</v>
      </c>
      <c r="B13" s="2" t="s">
        <v>103</v>
      </c>
    </row>
    <row r="14" spans="1:5" hidden="1" x14ac:dyDescent="0.3">
      <c r="A14" s="2" t="s">
        <v>98</v>
      </c>
      <c r="B14" s="2" t="s">
        <v>102</v>
      </c>
    </row>
    <row r="15" spans="1:5" hidden="1" x14ac:dyDescent="0.3">
      <c r="A15" s="2" t="s">
        <v>97</v>
      </c>
      <c r="B15" s="2" t="s">
        <v>103</v>
      </c>
    </row>
    <row r="16" spans="1:5" hidden="1" x14ac:dyDescent="0.3">
      <c r="A16" s="2" t="s">
        <v>101</v>
      </c>
      <c r="B16" s="2" t="s">
        <v>28</v>
      </c>
    </row>
    <row r="17" spans="1:5" hidden="1" x14ac:dyDescent="0.3">
      <c r="A17" s="2" t="s">
        <v>99</v>
      </c>
      <c r="B17" s="2" t="s">
        <v>102</v>
      </c>
    </row>
    <row r="18" spans="1:5" hidden="1" x14ac:dyDescent="0.3">
      <c r="A18" s="2" t="s">
        <v>96</v>
      </c>
      <c r="B18" s="2" t="s">
        <v>102</v>
      </c>
    </row>
    <row r="19" spans="1:5" hidden="1" x14ac:dyDescent="0.3">
      <c r="A19" s="24"/>
      <c r="B19" s="24"/>
    </row>
    <row r="20" spans="1:5" hidden="1" x14ac:dyDescent="0.3"/>
    <row r="21" spans="1:5" ht="18" x14ac:dyDescent="0.35">
      <c r="A21" s="27" t="s">
        <v>112</v>
      </c>
    </row>
    <row r="22" spans="1:5" x14ac:dyDescent="0.3">
      <c r="A22" s="18" t="s">
        <v>106</v>
      </c>
      <c r="E22" s="18" t="s">
        <v>109</v>
      </c>
    </row>
    <row r="23" spans="1:5" x14ac:dyDescent="0.3">
      <c r="A23" s="22" t="s">
        <v>94</v>
      </c>
      <c r="B23" s="22" t="s">
        <v>0</v>
      </c>
      <c r="C23" s="22" t="s">
        <v>110</v>
      </c>
      <c r="E23" t="s">
        <v>108</v>
      </c>
    </row>
    <row r="24" spans="1:5" x14ac:dyDescent="0.3">
      <c r="A24" s="2" t="s">
        <v>95</v>
      </c>
      <c r="B24" s="2" t="s">
        <v>103</v>
      </c>
      <c r="C24" s="25" t="s">
        <v>111</v>
      </c>
    </row>
    <row r="25" spans="1:5" x14ac:dyDescent="0.3">
      <c r="A25" s="2" t="s">
        <v>98</v>
      </c>
      <c r="B25" s="2" t="s">
        <v>100</v>
      </c>
      <c r="C25" s="25" t="s">
        <v>111</v>
      </c>
    </row>
    <row r="26" spans="1:5" x14ac:dyDescent="0.3">
      <c r="A26" s="2" t="s">
        <v>97</v>
      </c>
      <c r="B26" s="2" t="s">
        <v>103</v>
      </c>
      <c r="C26" s="25" t="s">
        <v>111</v>
      </c>
    </row>
    <row r="27" spans="1:5" x14ac:dyDescent="0.3">
      <c r="A27" s="2" t="s">
        <v>101</v>
      </c>
      <c r="B27" s="2" t="s">
        <v>28</v>
      </c>
      <c r="C27" s="25"/>
    </row>
    <row r="28" spans="1:5" x14ac:dyDescent="0.3">
      <c r="A28" s="2" t="s">
        <v>99</v>
      </c>
      <c r="B28" s="2" t="s">
        <v>102</v>
      </c>
      <c r="C28" s="25" t="s">
        <v>111</v>
      </c>
    </row>
    <row r="29" spans="1:5" x14ac:dyDescent="0.3">
      <c r="A29" s="2" t="s">
        <v>96</v>
      </c>
      <c r="B29" s="2" t="s">
        <v>102</v>
      </c>
      <c r="C29" s="25" t="s">
        <v>111</v>
      </c>
    </row>
    <row r="31" spans="1:5" x14ac:dyDescent="0.3">
      <c r="A31" t="s">
        <v>113</v>
      </c>
    </row>
    <row r="35" spans="1:1" ht="16.8" x14ac:dyDescent="0.3">
      <c r="A35" s="29" t="s">
        <v>142</v>
      </c>
    </row>
    <row r="36" spans="1:1" ht="16.8" x14ac:dyDescent="0.3">
      <c r="A36" s="29" t="s">
        <v>135</v>
      </c>
    </row>
    <row r="37" spans="1:1" ht="16.8" x14ac:dyDescent="0.3">
      <c r="A37" s="29" t="s">
        <v>136</v>
      </c>
    </row>
    <row r="38" spans="1:1" ht="16.8" x14ac:dyDescent="0.3">
      <c r="A38" s="30" t="s">
        <v>137</v>
      </c>
    </row>
    <row r="39" spans="1:1" ht="16.8" x14ac:dyDescent="0.3">
      <c r="A39" s="30" t="s">
        <v>138</v>
      </c>
    </row>
    <row r="40" spans="1:1" ht="16.8" x14ac:dyDescent="0.3">
      <c r="A40" s="30" t="s">
        <v>139</v>
      </c>
    </row>
    <row r="41" spans="1:1" ht="16.8" x14ac:dyDescent="0.3">
      <c r="A41" s="29" t="s">
        <v>140</v>
      </c>
    </row>
    <row r="42" spans="1:1" ht="16.8" x14ac:dyDescent="0.3">
      <c r="A42" s="29" t="s">
        <v>141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3" workbookViewId="0">
      <selection activeCell="A29" sqref="A29"/>
    </sheetView>
  </sheetViews>
  <sheetFormatPr defaultRowHeight="14.4" x14ac:dyDescent="0.3"/>
  <cols>
    <col min="1" max="1" width="12.77734375" bestFit="1" customWidth="1"/>
    <col min="3" max="3" width="17.33203125" bestFit="1" customWidth="1"/>
    <col min="4" max="4" width="16.109375" bestFit="1" customWidth="1"/>
    <col min="5" max="5" width="14" bestFit="1" customWidth="1"/>
    <col min="6" max="6" width="15.109375" bestFit="1" customWidth="1"/>
    <col min="7" max="7" width="12.109375" bestFit="1" customWidth="1"/>
  </cols>
  <sheetData>
    <row r="1" spans="1:7" x14ac:dyDescent="0.3">
      <c r="A1" t="s">
        <v>121</v>
      </c>
      <c r="B1" t="s">
        <v>95</v>
      </c>
      <c r="C1" t="s">
        <v>122</v>
      </c>
      <c r="D1" t="s">
        <v>96</v>
      </c>
      <c r="E1" t="s">
        <v>101</v>
      </c>
      <c r="F1" t="s">
        <v>123</v>
      </c>
      <c r="G1" t="s">
        <v>99</v>
      </c>
    </row>
    <row r="2" spans="1:7" x14ac:dyDescent="0.3">
      <c r="A2" s="18" t="s">
        <v>117</v>
      </c>
    </row>
    <row r="3" spans="1:7" x14ac:dyDescent="0.3">
      <c r="A3" t="s">
        <v>118</v>
      </c>
      <c r="B3" t="s">
        <v>115</v>
      </c>
    </row>
    <row r="4" spans="1:7" x14ac:dyDescent="0.3">
      <c r="A4" t="s">
        <v>119</v>
      </c>
      <c r="B4" t="s">
        <v>115</v>
      </c>
    </row>
    <row r="5" spans="1:7" x14ac:dyDescent="0.3">
      <c r="A5" t="s">
        <v>120</v>
      </c>
    </row>
    <row r="6" spans="1:7" x14ac:dyDescent="0.3">
      <c r="B6" t="str">
        <f>CONCATENATE(IF(B3="Supported",CONCATENATE(A3,,", "),""),IF(B4="Supported",CONCATENATE(A4,", "),""))</f>
        <v xml:space="preserve">CHECKING, SAVINGS, </v>
      </c>
    </row>
    <row r="13" spans="1:7" x14ac:dyDescent="0.3">
      <c r="A13" t="s">
        <v>124</v>
      </c>
    </row>
    <row r="21" spans="1:1" x14ac:dyDescent="0.3">
      <c r="A21" t="s">
        <v>125</v>
      </c>
    </row>
    <row r="28" spans="1:1" x14ac:dyDescent="0.3">
      <c r="A28" t="s">
        <v>126</v>
      </c>
    </row>
    <row r="42" spans="1:1" x14ac:dyDescent="0.3">
      <c r="A42" t="s">
        <v>127</v>
      </c>
    </row>
    <row r="48" spans="1:1" x14ac:dyDescent="0.3">
      <c r="A48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Variables!$C$2:$C$4</xm:f>
          </x14:formula1>
          <xm:sqref>B3:B5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pane ySplit="4" topLeftCell="A5" activePane="bottomLeft" state="frozen"/>
      <selection pane="bottomLeft" activeCell="B14" sqref="B14"/>
    </sheetView>
  </sheetViews>
  <sheetFormatPr defaultRowHeight="14.4" x14ac:dyDescent="0.3"/>
  <cols>
    <col min="1" max="1" width="49.5546875" customWidth="1"/>
    <col min="2" max="2" width="24.5546875" customWidth="1"/>
    <col min="3" max="3" width="11" bestFit="1" customWidth="1"/>
    <col min="4" max="6" width="7.88671875" hidden="1" customWidth="1"/>
    <col min="7" max="7" width="78.44140625" customWidth="1"/>
    <col min="8" max="8" width="24.88671875" customWidth="1"/>
  </cols>
  <sheetData>
    <row r="1" spans="1:8" ht="15.6" x14ac:dyDescent="0.3">
      <c r="A1" s="17" t="s">
        <v>73</v>
      </c>
      <c r="B1" s="18" t="str">
        <f>IF((F5+F35+F48+F58)=4,"Supported","In Process")</f>
        <v>Supported</v>
      </c>
    </row>
    <row r="2" spans="1:8" ht="15.6" hidden="1" x14ac:dyDescent="0.3">
      <c r="A2" s="17" t="s">
        <v>71</v>
      </c>
      <c r="B2" s="19">
        <f>(E5+E11+E16+E29+E35+E48+E58)/(D58+D48+D35+D29+D16+D11+D5)</f>
        <v>0.81818181818181823</v>
      </c>
    </row>
    <row r="4" spans="1:8" ht="16.8" x14ac:dyDescent="0.3">
      <c r="A4" s="7" t="s">
        <v>3</v>
      </c>
      <c r="B4" s="7" t="s">
        <v>0</v>
      </c>
      <c r="C4" s="7" t="s">
        <v>66</v>
      </c>
      <c r="D4" s="7" t="s">
        <v>67</v>
      </c>
      <c r="E4" s="7" t="s">
        <v>71</v>
      </c>
      <c r="F4" s="7" t="s">
        <v>74</v>
      </c>
      <c r="G4" s="7" t="s">
        <v>6</v>
      </c>
      <c r="H4" s="7" t="s">
        <v>4</v>
      </c>
    </row>
    <row r="5" spans="1:8" ht="16.8" x14ac:dyDescent="0.4">
      <c r="A5" s="11" t="s">
        <v>5</v>
      </c>
      <c r="B5" s="11" t="str">
        <f>IF(E5&gt;=3,"Complete","Incomplete")</f>
        <v>Complete</v>
      </c>
      <c r="C5" s="13"/>
      <c r="D5" s="11">
        <f>SUM(D6:D9)</f>
        <v>3.5</v>
      </c>
      <c r="E5" s="11">
        <f>SUM(E6:E9)</f>
        <v>3</v>
      </c>
      <c r="F5" s="12">
        <f>IF(B5="Complete",1,IF(B5="Partially Complete",0.5,0))</f>
        <v>1</v>
      </c>
      <c r="G5" s="9"/>
      <c r="H5" s="10"/>
    </row>
    <row r="6" spans="1:8" ht="15" x14ac:dyDescent="0.35">
      <c r="A6" s="6" t="s">
        <v>34</v>
      </c>
      <c r="B6" s="9" t="s">
        <v>2</v>
      </c>
      <c r="C6" s="9" t="s">
        <v>68</v>
      </c>
      <c r="D6" s="9">
        <v>1</v>
      </c>
      <c r="E6" s="9">
        <f>IF(B6="Complete",D6,0)</f>
        <v>1</v>
      </c>
      <c r="F6" s="9"/>
      <c r="G6" s="9"/>
      <c r="H6" s="10"/>
    </row>
    <row r="7" spans="1:8" ht="15" x14ac:dyDescent="0.35">
      <c r="A7" s="6" t="s">
        <v>35</v>
      </c>
      <c r="B7" s="9" t="s">
        <v>2</v>
      </c>
      <c r="C7" s="9" t="s">
        <v>68</v>
      </c>
      <c r="D7" s="9">
        <v>1</v>
      </c>
      <c r="E7" s="9">
        <f>IF(B7="Complete",D7,0)</f>
        <v>1</v>
      </c>
      <c r="F7" s="9"/>
      <c r="G7" s="9"/>
      <c r="H7" s="10"/>
    </row>
    <row r="8" spans="1:8" ht="15" x14ac:dyDescent="0.35">
      <c r="A8" s="6" t="s">
        <v>36</v>
      </c>
      <c r="B8" s="9" t="s">
        <v>2</v>
      </c>
      <c r="C8" s="9" t="s">
        <v>68</v>
      </c>
      <c r="D8" s="9">
        <v>1</v>
      </c>
      <c r="E8" s="9">
        <f>IF(B8="Complete",D8,0)</f>
        <v>1</v>
      </c>
      <c r="F8" s="9"/>
      <c r="G8" s="9"/>
      <c r="H8" s="10"/>
    </row>
    <row r="9" spans="1:8" ht="15" x14ac:dyDescent="0.35">
      <c r="A9" s="6" t="s">
        <v>37</v>
      </c>
      <c r="B9" s="9" t="s">
        <v>8</v>
      </c>
      <c r="C9" s="9" t="s">
        <v>69</v>
      </c>
      <c r="D9" s="9">
        <v>0.5</v>
      </c>
      <c r="E9" s="9">
        <f>IF(B9="Complete",D9,0)</f>
        <v>0</v>
      </c>
      <c r="F9" s="9"/>
      <c r="G9" s="9"/>
      <c r="H9" s="10"/>
    </row>
    <row r="10" spans="1:8" ht="15" x14ac:dyDescent="0.35">
      <c r="A10" s="1"/>
      <c r="B10" s="9"/>
      <c r="C10" s="9"/>
      <c r="D10" s="9"/>
      <c r="E10" s="9"/>
      <c r="F10" s="9"/>
      <c r="G10" s="9"/>
      <c r="H10" s="10"/>
    </row>
    <row r="11" spans="1:8" ht="16.8" x14ac:dyDescent="0.4">
      <c r="A11" s="8" t="s">
        <v>9</v>
      </c>
      <c r="B11" s="11" t="str">
        <f>IF(E11&gt;=3,"Complete","Partially Complete")</f>
        <v>Partially Complete</v>
      </c>
      <c r="C11" s="14"/>
      <c r="D11" s="11">
        <f>SUM(D12:D14)</f>
        <v>3</v>
      </c>
      <c r="E11" s="11">
        <f>SUM(E12:E14)</f>
        <v>0</v>
      </c>
      <c r="F11" s="12">
        <f>IF(B11="Complete",1,IF(B11="Partially Complete",0.5,0))</f>
        <v>0.5</v>
      </c>
      <c r="G11" s="9"/>
      <c r="H11" s="10"/>
    </row>
    <row r="12" spans="1:8" ht="15" x14ac:dyDescent="0.35">
      <c r="A12" s="6" t="s">
        <v>38</v>
      </c>
      <c r="B12" s="9" t="s">
        <v>1</v>
      </c>
      <c r="C12" s="9" t="s">
        <v>69</v>
      </c>
      <c r="D12" s="9">
        <v>1</v>
      </c>
      <c r="E12" s="9">
        <f>IF(B12="Complete",D12,0)</f>
        <v>0</v>
      </c>
      <c r="F12" s="9"/>
      <c r="G12" s="9"/>
      <c r="H12" s="10"/>
    </row>
    <row r="13" spans="1:8" ht="15" x14ac:dyDescent="0.35">
      <c r="A13" s="6" t="s">
        <v>39</v>
      </c>
      <c r="B13" s="9" t="s">
        <v>1</v>
      </c>
      <c r="C13" s="9" t="s">
        <v>69</v>
      </c>
      <c r="D13" s="9">
        <v>1</v>
      </c>
      <c r="E13" s="9">
        <f>IF(B13="Complete",D13,0)</f>
        <v>0</v>
      </c>
      <c r="F13" s="9"/>
      <c r="G13" s="9"/>
      <c r="H13" s="10"/>
    </row>
    <row r="14" spans="1:8" ht="15" x14ac:dyDescent="0.35">
      <c r="A14" s="6" t="s">
        <v>40</v>
      </c>
      <c r="B14" s="9" t="s">
        <v>10</v>
      </c>
      <c r="C14" s="9" t="s">
        <v>69</v>
      </c>
      <c r="D14" s="9">
        <v>1</v>
      </c>
      <c r="E14" s="9">
        <f>IF(B14="Complete",D14,0)</f>
        <v>0</v>
      </c>
      <c r="F14" s="9"/>
      <c r="G14" s="9" t="s">
        <v>15</v>
      </c>
      <c r="H14" s="10"/>
    </row>
    <row r="15" spans="1:8" ht="15" x14ac:dyDescent="0.35">
      <c r="A15" s="1"/>
      <c r="B15" s="9"/>
      <c r="C15" s="9"/>
      <c r="D15" s="9"/>
      <c r="E15" s="9"/>
      <c r="F15" s="9"/>
      <c r="G15" s="9"/>
      <c r="H15" s="10"/>
    </row>
    <row r="16" spans="1:8" ht="16.8" x14ac:dyDescent="0.4">
      <c r="A16" s="8" t="s">
        <v>11</v>
      </c>
      <c r="B16" s="15" t="str">
        <f>IF(E16=D16,"Complete",IF(D16&lt;=E16+1,"Partially Complete","Incomplete"))</f>
        <v>Partially Complete</v>
      </c>
      <c r="C16" s="14"/>
      <c r="D16" s="11">
        <f>SUM(D17:D27)</f>
        <v>4.5</v>
      </c>
      <c r="E16" s="11">
        <f>SUM(E17:E27)</f>
        <v>3.5</v>
      </c>
      <c r="F16" s="12">
        <f>IF(B16="Complete",1,IF(B16="Partially Complete",0.5,0))</f>
        <v>0.5</v>
      </c>
      <c r="G16" s="9"/>
      <c r="H16" s="10"/>
    </row>
    <row r="17" spans="1:11" ht="15" x14ac:dyDescent="0.35">
      <c r="A17" s="6" t="s">
        <v>17</v>
      </c>
      <c r="B17" s="9" t="s">
        <v>2</v>
      </c>
      <c r="C17" s="9" t="s">
        <v>69</v>
      </c>
      <c r="D17" s="9">
        <f t="shared" ref="D17:D27" si="0">IF(B17="Not Applicable",0,0.5)</f>
        <v>0.5</v>
      </c>
      <c r="E17" s="9">
        <f>IF(B17="Complete",D17,IF(B17="Partially Complete",D17,0))</f>
        <v>0.5</v>
      </c>
      <c r="F17" s="9"/>
      <c r="G17" s="9"/>
      <c r="H17" s="10"/>
    </row>
    <row r="18" spans="1:11" ht="15" x14ac:dyDescent="0.35">
      <c r="A18" s="6" t="s">
        <v>18</v>
      </c>
      <c r="B18" s="9" t="s">
        <v>2</v>
      </c>
      <c r="C18" s="9" t="s">
        <v>69</v>
      </c>
      <c r="D18" s="9">
        <f t="shared" si="0"/>
        <v>0.5</v>
      </c>
      <c r="E18" s="9">
        <f t="shared" ref="E18:E27" si="1">IF(B18="Complete",D18,IF(B18="Partially Complete",D18,0))</f>
        <v>0.5</v>
      </c>
      <c r="F18" s="9"/>
      <c r="G18" s="9"/>
      <c r="H18" s="10"/>
    </row>
    <row r="19" spans="1:11" ht="15" x14ac:dyDescent="0.35">
      <c r="A19" s="6" t="s">
        <v>19</v>
      </c>
      <c r="B19" s="9" t="s">
        <v>8</v>
      </c>
      <c r="C19" s="9" t="s">
        <v>69</v>
      </c>
      <c r="D19" s="9">
        <f t="shared" si="0"/>
        <v>0.5</v>
      </c>
      <c r="E19" s="9">
        <f t="shared" si="1"/>
        <v>0</v>
      </c>
      <c r="F19" s="9"/>
      <c r="G19" s="9" t="s">
        <v>14</v>
      </c>
      <c r="H19" s="10"/>
    </row>
    <row r="20" spans="1:11" ht="15" x14ac:dyDescent="0.35">
      <c r="A20" s="6" t="s">
        <v>20</v>
      </c>
      <c r="B20" s="9" t="s">
        <v>2</v>
      </c>
      <c r="C20" s="9" t="s">
        <v>69</v>
      </c>
      <c r="D20" s="9">
        <f t="shared" si="0"/>
        <v>0.5</v>
      </c>
      <c r="E20" s="9">
        <f t="shared" si="1"/>
        <v>0.5</v>
      </c>
      <c r="F20" s="9"/>
      <c r="G20" s="9"/>
      <c r="H20" s="10"/>
    </row>
    <row r="21" spans="1:11" ht="15" x14ac:dyDescent="0.35">
      <c r="A21" s="6" t="s">
        <v>21</v>
      </c>
      <c r="B21" s="9" t="s">
        <v>2</v>
      </c>
      <c r="C21" s="9" t="s">
        <v>69</v>
      </c>
      <c r="D21" s="9">
        <f t="shared" si="0"/>
        <v>0.5</v>
      </c>
      <c r="E21" s="9">
        <f t="shared" si="1"/>
        <v>0.5</v>
      </c>
      <c r="F21" s="9"/>
      <c r="G21" s="9"/>
      <c r="H21" s="10"/>
    </row>
    <row r="22" spans="1:11" ht="15" x14ac:dyDescent="0.35">
      <c r="A22" s="6" t="s">
        <v>22</v>
      </c>
      <c r="B22" s="9" t="s">
        <v>10</v>
      </c>
      <c r="C22" s="9" t="s">
        <v>69</v>
      </c>
      <c r="D22" s="9">
        <f t="shared" si="0"/>
        <v>0.5</v>
      </c>
      <c r="E22" s="9">
        <f t="shared" si="1"/>
        <v>0</v>
      </c>
      <c r="F22" s="9"/>
      <c r="G22" s="9" t="s">
        <v>29</v>
      </c>
      <c r="H22" s="10"/>
    </row>
    <row r="23" spans="1:11" ht="15" x14ac:dyDescent="0.35">
      <c r="A23" s="6" t="s">
        <v>23</v>
      </c>
      <c r="B23" s="9" t="s">
        <v>2</v>
      </c>
      <c r="C23" s="9" t="s">
        <v>69</v>
      </c>
      <c r="D23" s="9">
        <f t="shared" si="0"/>
        <v>0.5</v>
      </c>
      <c r="E23" s="9">
        <f t="shared" si="1"/>
        <v>0.5</v>
      </c>
      <c r="F23" s="9"/>
      <c r="G23" s="9"/>
      <c r="H23" s="10"/>
    </row>
    <row r="24" spans="1:11" ht="15" x14ac:dyDescent="0.35">
      <c r="A24" s="6" t="s">
        <v>24</v>
      </c>
      <c r="B24" s="9" t="s">
        <v>2</v>
      </c>
      <c r="C24" s="9" t="s">
        <v>69</v>
      </c>
      <c r="D24" s="9">
        <f t="shared" si="0"/>
        <v>0.5</v>
      </c>
      <c r="E24" s="9">
        <f t="shared" si="1"/>
        <v>0.5</v>
      </c>
      <c r="F24" s="9"/>
      <c r="G24" s="9"/>
      <c r="H24" s="10"/>
      <c r="K24" s="5"/>
    </row>
    <row r="25" spans="1:11" ht="15" x14ac:dyDescent="0.35">
      <c r="A25" s="6" t="s">
        <v>25</v>
      </c>
      <c r="B25" s="9" t="s">
        <v>2</v>
      </c>
      <c r="C25" s="9" t="s">
        <v>69</v>
      </c>
      <c r="D25" s="9">
        <f t="shared" si="0"/>
        <v>0.5</v>
      </c>
      <c r="E25" s="9">
        <f t="shared" si="1"/>
        <v>0.5</v>
      </c>
      <c r="F25" s="9"/>
      <c r="G25" s="9"/>
      <c r="H25" s="10"/>
    </row>
    <row r="26" spans="1:11" ht="15" x14ac:dyDescent="0.35">
      <c r="A26" s="6" t="s">
        <v>26</v>
      </c>
      <c r="B26" s="9" t="s">
        <v>28</v>
      </c>
      <c r="C26" s="9" t="s">
        <v>69</v>
      </c>
      <c r="D26" s="9">
        <f t="shared" si="0"/>
        <v>0</v>
      </c>
      <c r="E26" s="9">
        <f t="shared" si="1"/>
        <v>0</v>
      </c>
      <c r="F26" s="9"/>
      <c r="G26" s="9" t="s">
        <v>30</v>
      </c>
      <c r="H26" s="10"/>
    </row>
    <row r="27" spans="1:11" ht="15" x14ac:dyDescent="0.35">
      <c r="A27" s="6" t="s">
        <v>27</v>
      </c>
      <c r="B27" s="9" t="s">
        <v>28</v>
      </c>
      <c r="C27" s="9" t="s">
        <v>69</v>
      </c>
      <c r="D27" s="9">
        <f t="shared" si="0"/>
        <v>0</v>
      </c>
      <c r="E27" s="9">
        <f t="shared" si="1"/>
        <v>0</v>
      </c>
      <c r="F27" s="9"/>
      <c r="G27" s="9" t="s">
        <v>30</v>
      </c>
      <c r="H27" s="10"/>
    </row>
    <row r="28" spans="1:11" ht="15" x14ac:dyDescent="0.35">
      <c r="A28" s="1"/>
      <c r="B28" s="9"/>
      <c r="C28" s="9"/>
      <c r="D28" s="9"/>
      <c r="E28" s="9"/>
      <c r="F28" s="9"/>
      <c r="G28" s="9"/>
      <c r="H28" s="10"/>
    </row>
    <row r="29" spans="1:11" ht="16.8" x14ac:dyDescent="0.4">
      <c r="A29" s="8" t="s">
        <v>12</v>
      </c>
      <c r="B29" s="11" t="str">
        <f>IF(E29&gt;=2,"Complete","Partially Complete")</f>
        <v>Partially Complete</v>
      </c>
      <c r="C29" s="13"/>
      <c r="D29" s="11">
        <f>SUM(D30:D33)</f>
        <v>2</v>
      </c>
      <c r="E29" s="11">
        <f>SUM(E30:E33)</f>
        <v>1.5</v>
      </c>
      <c r="F29" s="12">
        <f>IF(B29="Complete",1,IF(B29="Partially Complete",0.5,0))</f>
        <v>0.5</v>
      </c>
      <c r="G29" s="9"/>
      <c r="H29" s="10"/>
    </row>
    <row r="30" spans="1:11" ht="15" x14ac:dyDescent="0.35">
      <c r="A30" s="6" t="s">
        <v>41</v>
      </c>
      <c r="B30" s="9" t="s">
        <v>2</v>
      </c>
      <c r="C30" s="9" t="s">
        <v>69</v>
      </c>
      <c r="D30" s="9">
        <v>0.5</v>
      </c>
      <c r="E30" s="9">
        <f>IF(B30="Complete",D30,0)</f>
        <v>0.5</v>
      </c>
      <c r="F30" s="9"/>
      <c r="G30" s="9" t="s">
        <v>16</v>
      </c>
      <c r="H30" s="10"/>
    </row>
    <row r="31" spans="1:11" ht="15" x14ac:dyDescent="0.35">
      <c r="A31" s="6" t="s">
        <v>42</v>
      </c>
      <c r="B31" s="9" t="s">
        <v>1</v>
      </c>
      <c r="C31" s="9" t="s">
        <v>69</v>
      </c>
      <c r="D31" s="9">
        <v>0.5</v>
      </c>
      <c r="E31" s="9">
        <f>IF(B31="Complete",D31,0)</f>
        <v>0</v>
      </c>
      <c r="F31" s="9"/>
      <c r="G31" s="9" t="s">
        <v>31</v>
      </c>
      <c r="H31" s="10"/>
    </row>
    <row r="32" spans="1:11" ht="15" x14ac:dyDescent="0.35">
      <c r="A32" s="6" t="s">
        <v>43</v>
      </c>
      <c r="B32" s="9" t="s">
        <v>2</v>
      </c>
      <c r="C32" s="9" t="s">
        <v>69</v>
      </c>
      <c r="D32" s="9">
        <v>0.5</v>
      </c>
      <c r="E32" s="9">
        <f>IF(B32="Complete",D32,0)</f>
        <v>0.5</v>
      </c>
      <c r="F32" s="9"/>
      <c r="G32" s="9"/>
      <c r="H32" s="10"/>
    </row>
    <row r="33" spans="1:8" ht="15" x14ac:dyDescent="0.35">
      <c r="A33" s="6" t="s">
        <v>44</v>
      </c>
      <c r="B33" s="9" t="s">
        <v>2</v>
      </c>
      <c r="C33" s="9" t="s">
        <v>69</v>
      </c>
      <c r="D33" s="9">
        <v>0.5</v>
      </c>
      <c r="E33" s="9">
        <f>IF(B33="Complete",D33,0)</f>
        <v>0.5</v>
      </c>
      <c r="F33" s="9"/>
      <c r="G33" s="9"/>
      <c r="H33" s="10"/>
    </row>
    <row r="34" spans="1:8" ht="15" x14ac:dyDescent="0.35">
      <c r="A34" s="1"/>
      <c r="B34" s="9"/>
      <c r="C34" s="9"/>
      <c r="D34" s="9"/>
      <c r="E34" s="9"/>
      <c r="F34" s="9"/>
      <c r="G34" s="9"/>
      <c r="H34" s="10"/>
    </row>
    <row r="35" spans="1:8" ht="16.8" x14ac:dyDescent="0.4">
      <c r="A35" s="8" t="s">
        <v>13</v>
      </c>
      <c r="B35" s="15" t="str">
        <f>IF(E35=D35,"Complete",IF(D35&lt;=E35+1,"Partially Complete","Incomplete"))</f>
        <v>Complete</v>
      </c>
      <c r="C35" s="13"/>
      <c r="D35" s="16">
        <f>SUM(D36:D46)</f>
        <v>6</v>
      </c>
      <c r="E35" s="16">
        <f>SUM(E36:E46)</f>
        <v>6</v>
      </c>
      <c r="F35" s="12">
        <f>IF(B35="Complete",1,IF(B35="Partially Complete",0.5,0))</f>
        <v>1</v>
      </c>
      <c r="G35" s="9"/>
      <c r="H35" s="10"/>
    </row>
    <row r="36" spans="1:8" ht="15" x14ac:dyDescent="0.35">
      <c r="A36" s="6" t="s">
        <v>70</v>
      </c>
      <c r="B36" s="9" t="s">
        <v>2</v>
      </c>
      <c r="C36" s="9" t="s">
        <v>68</v>
      </c>
      <c r="D36" s="9">
        <v>1</v>
      </c>
      <c r="E36" s="9">
        <f t="shared" ref="E36:E46" si="2">IF(B36="Complete",D36,0)</f>
        <v>1</v>
      </c>
      <c r="F36" s="9"/>
      <c r="G36" s="9"/>
      <c r="H36" s="10"/>
    </row>
    <row r="37" spans="1:8" ht="15" x14ac:dyDescent="0.35">
      <c r="A37" s="6" t="s">
        <v>45</v>
      </c>
      <c r="B37" s="9" t="s">
        <v>2</v>
      </c>
      <c r="C37" s="9" t="s">
        <v>68</v>
      </c>
      <c r="D37" s="9">
        <v>1</v>
      </c>
      <c r="E37" s="9">
        <f t="shared" si="2"/>
        <v>1</v>
      </c>
      <c r="F37" s="9"/>
      <c r="G37" s="9"/>
      <c r="H37" s="10"/>
    </row>
    <row r="38" spans="1:8" ht="15" x14ac:dyDescent="0.35">
      <c r="A38" s="6" t="s">
        <v>46</v>
      </c>
      <c r="B38" s="9" t="s">
        <v>2</v>
      </c>
      <c r="C38" s="9" t="s">
        <v>69</v>
      </c>
      <c r="D38" s="9">
        <f>IF(B38="Not Applicable",0,0.5)</f>
        <v>0.5</v>
      </c>
      <c r="E38" s="9">
        <f t="shared" si="2"/>
        <v>0.5</v>
      </c>
      <c r="F38" s="9"/>
      <c r="G38" s="9"/>
      <c r="H38" s="10"/>
    </row>
    <row r="39" spans="1:8" ht="15" x14ac:dyDescent="0.35">
      <c r="A39" s="6" t="s">
        <v>47</v>
      </c>
      <c r="B39" s="9" t="s">
        <v>2</v>
      </c>
      <c r="C39" s="9" t="s">
        <v>69</v>
      </c>
      <c r="D39" s="9">
        <f>IF(B39="Not Applicable",0,0.5)</f>
        <v>0.5</v>
      </c>
      <c r="E39" s="9">
        <f t="shared" si="2"/>
        <v>0.5</v>
      </c>
      <c r="F39" s="9"/>
      <c r="G39" s="9"/>
      <c r="H39" s="10"/>
    </row>
    <row r="40" spans="1:8" ht="15" x14ac:dyDescent="0.35">
      <c r="A40" s="6" t="s">
        <v>48</v>
      </c>
      <c r="B40" s="9" t="s">
        <v>28</v>
      </c>
      <c r="C40" s="9" t="s">
        <v>69</v>
      </c>
      <c r="D40" s="9">
        <f>IF(B40="Not Applicable",0,0.5)</f>
        <v>0</v>
      </c>
      <c r="E40" s="9">
        <f t="shared" si="2"/>
        <v>0</v>
      </c>
      <c r="F40" s="9"/>
      <c r="G40" s="9" t="s">
        <v>72</v>
      </c>
      <c r="H40" s="10"/>
    </row>
    <row r="41" spans="1:8" ht="15" x14ac:dyDescent="0.35">
      <c r="A41" s="6" t="s">
        <v>49</v>
      </c>
      <c r="B41" s="9" t="s">
        <v>28</v>
      </c>
      <c r="C41" s="9" t="s">
        <v>69</v>
      </c>
      <c r="D41" s="9">
        <f>IF(B41="Not Applicable",0,0.5)</f>
        <v>0</v>
      </c>
      <c r="E41" s="9">
        <f t="shared" si="2"/>
        <v>0</v>
      </c>
      <c r="F41" s="9"/>
      <c r="G41" s="9" t="s">
        <v>72</v>
      </c>
      <c r="H41" s="10"/>
    </row>
    <row r="42" spans="1:8" ht="15" x14ac:dyDescent="0.35">
      <c r="A42" s="6" t="s">
        <v>50</v>
      </c>
      <c r="B42" s="9" t="s">
        <v>2</v>
      </c>
      <c r="C42" s="9" t="s">
        <v>68</v>
      </c>
      <c r="D42" s="9">
        <v>1</v>
      </c>
      <c r="E42" s="9">
        <f t="shared" si="2"/>
        <v>1</v>
      </c>
      <c r="F42" s="9"/>
      <c r="G42" s="9"/>
      <c r="H42" s="10"/>
    </row>
    <row r="43" spans="1:8" ht="15" x14ac:dyDescent="0.35">
      <c r="A43" s="6" t="s">
        <v>51</v>
      </c>
      <c r="B43" s="9" t="s">
        <v>2</v>
      </c>
      <c r="C43" s="9" t="s">
        <v>68</v>
      </c>
      <c r="D43" s="9">
        <v>1</v>
      </c>
      <c r="E43" s="9">
        <f t="shared" si="2"/>
        <v>1</v>
      </c>
      <c r="F43" s="9"/>
      <c r="G43" s="9"/>
      <c r="H43" s="10"/>
    </row>
    <row r="44" spans="1:8" ht="15" x14ac:dyDescent="0.35">
      <c r="A44" s="6" t="s">
        <v>52</v>
      </c>
      <c r="B44" s="9" t="s">
        <v>2</v>
      </c>
      <c r="C44" s="9" t="s">
        <v>68</v>
      </c>
      <c r="D44" s="9">
        <v>1</v>
      </c>
      <c r="E44" s="9">
        <f t="shared" si="2"/>
        <v>1</v>
      </c>
      <c r="F44" s="9"/>
      <c r="G44" s="9"/>
      <c r="H44" s="10"/>
    </row>
    <row r="45" spans="1:8" ht="15" x14ac:dyDescent="0.35">
      <c r="A45" s="6" t="s">
        <v>53</v>
      </c>
      <c r="B45" s="9" t="s">
        <v>28</v>
      </c>
      <c r="C45" s="9" t="s">
        <v>69</v>
      </c>
      <c r="D45" s="9">
        <f>IF(B45="Not Applicable",0,0.5)</f>
        <v>0</v>
      </c>
      <c r="E45" s="9">
        <f t="shared" si="2"/>
        <v>0</v>
      </c>
      <c r="F45" s="9"/>
      <c r="G45" s="9" t="s">
        <v>65</v>
      </c>
      <c r="H45" s="10"/>
    </row>
    <row r="46" spans="1:8" ht="15" x14ac:dyDescent="0.35">
      <c r="A46" s="6" t="s">
        <v>54</v>
      </c>
      <c r="B46" s="9" t="s">
        <v>28</v>
      </c>
      <c r="C46" s="9" t="s">
        <v>69</v>
      </c>
      <c r="D46" s="9">
        <f>IF(B46="Not Applicable",0,0.5)</f>
        <v>0</v>
      </c>
      <c r="E46" s="9">
        <f t="shared" si="2"/>
        <v>0</v>
      </c>
      <c r="F46" s="9"/>
      <c r="G46" s="9" t="s">
        <v>65</v>
      </c>
      <c r="H46" s="10"/>
    </row>
    <row r="47" spans="1:8" ht="15" x14ac:dyDescent="0.35">
      <c r="A47" s="5"/>
      <c r="B47" s="9"/>
      <c r="C47" s="9"/>
      <c r="D47" s="9"/>
      <c r="E47" s="9"/>
      <c r="F47" s="9"/>
      <c r="G47" s="9"/>
      <c r="H47" s="10"/>
    </row>
    <row r="48" spans="1:8" ht="16.8" x14ac:dyDescent="0.4">
      <c r="A48" s="8" t="s">
        <v>32</v>
      </c>
      <c r="B48" s="15" t="str">
        <f>IF(E48=D48,"Complete",IF(D48&lt;=E48+1,"Partially Complete","Incomplete"))</f>
        <v>Complete</v>
      </c>
      <c r="C48" s="13"/>
      <c r="D48" s="16">
        <f>SUM(D49:D56)</f>
        <v>6.5</v>
      </c>
      <c r="E48" s="16">
        <f>SUM(E49:E56)</f>
        <v>6.5</v>
      </c>
      <c r="F48" s="12">
        <f>IF(B48="Complete",1,IF(B48="Partially Complete",0.5,0))</f>
        <v>1</v>
      </c>
      <c r="G48" s="9"/>
      <c r="H48" s="10"/>
    </row>
    <row r="49" spans="1:8" ht="15" x14ac:dyDescent="0.35">
      <c r="A49" s="6" t="s">
        <v>55</v>
      </c>
      <c r="B49" s="9" t="s">
        <v>2</v>
      </c>
      <c r="C49" s="9" t="s">
        <v>69</v>
      </c>
      <c r="D49" s="9">
        <f>IF(B49="Not Applicable",0,0.5)</f>
        <v>0.5</v>
      </c>
      <c r="E49" s="9">
        <f t="shared" ref="E49:E56" si="3">IF(B49="Complete",D49,0)</f>
        <v>0.5</v>
      </c>
      <c r="F49" s="9"/>
      <c r="G49" s="9"/>
      <c r="H49" s="10"/>
    </row>
    <row r="50" spans="1:8" ht="15" x14ac:dyDescent="0.35">
      <c r="A50" s="6" t="s">
        <v>56</v>
      </c>
      <c r="B50" s="9" t="s">
        <v>2</v>
      </c>
      <c r="C50" s="9" t="s">
        <v>68</v>
      </c>
      <c r="D50" s="9">
        <v>1</v>
      </c>
      <c r="E50" s="9">
        <f t="shared" si="3"/>
        <v>1</v>
      </c>
      <c r="F50" s="9"/>
      <c r="G50" s="9"/>
      <c r="H50" s="10"/>
    </row>
    <row r="51" spans="1:8" ht="15" x14ac:dyDescent="0.35">
      <c r="A51" s="6" t="s">
        <v>57</v>
      </c>
      <c r="B51" s="9" t="s">
        <v>2</v>
      </c>
      <c r="C51" s="9" t="s">
        <v>68</v>
      </c>
      <c r="D51" s="9">
        <v>1</v>
      </c>
      <c r="E51" s="9">
        <f t="shared" si="3"/>
        <v>1</v>
      </c>
      <c r="F51" s="9"/>
      <c r="G51" s="9"/>
      <c r="H51" s="10"/>
    </row>
    <row r="52" spans="1:8" ht="15" x14ac:dyDescent="0.35">
      <c r="A52" s="6" t="s">
        <v>58</v>
      </c>
      <c r="B52" s="9" t="s">
        <v>2</v>
      </c>
      <c r="C52" s="9" t="s">
        <v>68</v>
      </c>
      <c r="D52" s="9">
        <v>1</v>
      </c>
      <c r="E52" s="9">
        <f t="shared" si="3"/>
        <v>1</v>
      </c>
      <c r="F52" s="9"/>
      <c r="G52" s="9"/>
      <c r="H52" s="10"/>
    </row>
    <row r="53" spans="1:8" ht="15" x14ac:dyDescent="0.35">
      <c r="A53" s="6" t="s">
        <v>59</v>
      </c>
      <c r="B53" s="9" t="s">
        <v>2</v>
      </c>
      <c r="C53" s="9" t="s">
        <v>69</v>
      </c>
      <c r="D53" s="9">
        <f>IF(B53="Not Applicable",0,0.5)</f>
        <v>0.5</v>
      </c>
      <c r="E53" s="9">
        <f t="shared" si="3"/>
        <v>0.5</v>
      </c>
      <c r="F53" s="9"/>
      <c r="G53" s="9"/>
      <c r="H53" s="10"/>
    </row>
    <row r="54" spans="1:8" ht="15" x14ac:dyDescent="0.35">
      <c r="A54" s="6" t="s">
        <v>60</v>
      </c>
      <c r="B54" s="9" t="s">
        <v>2</v>
      </c>
      <c r="C54" s="9" t="s">
        <v>68</v>
      </c>
      <c r="D54" s="9">
        <v>1</v>
      </c>
      <c r="E54" s="9">
        <f t="shared" si="3"/>
        <v>1</v>
      </c>
      <c r="F54" s="9"/>
      <c r="G54" s="9"/>
      <c r="H54" s="10"/>
    </row>
    <row r="55" spans="1:8" ht="15" x14ac:dyDescent="0.35">
      <c r="A55" s="6" t="s">
        <v>61</v>
      </c>
      <c r="B55" s="9" t="s">
        <v>2</v>
      </c>
      <c r="C55" s="9" t="s">
        <v>68</v>
      </c>
      <c r="D55" s="9">
        <v>1</v>
      </c>
      <c r="E55" s="9">
        <f t="shared" si="3"/>
        <v>1</v>
      </c>
      <c r="F55" s="9"/>
      <c r="G55" s="9"/>
      <c r="H55" s="10"/>
    </row>
    <row r="56" spans="1:8" ht="15" x14ac:dyDescent="0.35">
      <c r="A56" s="6" t="s">
        <v>62</v>
      </c>
      <c r="B56" s="9" t="s">
        <v>2</v>
      </c>
      <c r="C56" s="9" t="s">
        <v>69</v>
      </c>
      <c r="D56" s="9">
        <f>IF(B56="Not Applicable",0,0.5)</f>
        <v>0.5</v>
      </c>
      <c r="E56" s="9">
        <f t="shared" si="3"/>
        <v>0.5</v>
      </c>
      <c r="F56" s="9"/>
      <c r="G56" s="9"/>
      <c r="H56" s="10"/>
    </row>
    <row r="57" spans="1:8" ht="15" x14ac:dyDescent="0.35">
      <c r="A57" s="6"/>
      <c r="B57" s="9"/>
      <c r="C57" s="9"/>
      <c r="D57" s="9"/>
      <c r="E57" s="9"/>
      <c r="F57" s="9"/>
      <c r="G57" s="9"/>
      <c r="H57" s="10"/>
    </row>
    <row r="58" spans="1:8" ht="16.8" x14ac:dyDescent="0.4">
      <c r="A58" s="8" t="s">
        <v>33</v>
      </c>
      <c r="B58" s="11" t="str">
        <f>IF(E58&gt;=2,"Complete","Incomplete")</f>
        <v>Complete</v>
      </c>
      <c r="C58" s="13"/>
      <c r="D58" s="11">
        <f>SUM(D59:D62)</f>
        <v>2</v>
      </c>
      <c r="E58" s="11">
        <f>SUM(E59:E62)</f>
        <v>2</v>
      </c>
      <c r="F58" s="12">
        <f>IF(B58="Complete",1,IF(B58="Partially Complete",0.5,0))</f>
        <v>1</v>
      </c>
      <c r="G58" s="9"/>
      <c r="H58" s="10"/>
    </row>
    <row r="59" spans="1:8" ht="15" x14ac:dyDescent="0.35">
      <c r="A59" s="6" t="s">
        <v>64</v>
      </c>
      <c r="B59" s="9" t="s">
        <v>2</v>
      </c>
      <c r="C59" s="9" t="s">
        <v>68</v>
      </c>
      <c r="D59" s="9">
        <v>1</v>
      </c>
      <c r="E59" s="9">
        <f>IF(B59="Complete",D59,0)</f>
        <v>1</v>
      </c>
      <c r="F59" s="9"/>
      <c r="G59" s="9"/>
      <c r="H59" s="10"/>
    </row>
    <row r="60" spans="1:8" ht="15" x14ac:dyDescent="0.35">
      <c r="A60" s="6" t="s">
        <v>63</v>
      </c>
      <c r="B60" s="9" t="s">
        <v>2</v>
      </c>
      <c r="C60" s="9" t="s">
        <v>68</v>
      </c>
      <c r="D60" s="9">
        <v>1</v>
      </c>
      <c r="E60" s="9">
        <f>IF(B60="Complete",D60,0)</f>
        <v>1</v>
      </c>
      <c r="F60" s="9"/>
      <c r="G60" s="9"/>
      <c r="H60" s="10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Variables!$A$2:$A$6</xm:f>
          </x14:formula1>
          <xm:sqref>B17:B27 B6:B9 B30:B33 B12:B14 B36:B47 B49:B57 B59:B60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pane ySplit="4" topLeftCell="A5" activePane="bottomLeft" state="frozen"/>
      <selection pane="bottomLeft" activeCell="G17" sqref="G17"/>
    </sheetView>
  </sheetViews>
  <sheetFormatPr defaultRowHeight="14.4" x14ac:dyDescent="0.3"/>
  <cols>
    <col min="1" max="1" width="41.77734375" customWidth="1"/>
    <col min="2" max="2" width="18.21875" customWidth="1"/>
    <col min="3" max="3" width="13.5546875" customWidth="1"/>
    <col min="4" max="4" width="10.33203125" hidden="1" customWidth="1"/>
    <col min="5" max="5" width="14.21875" hidden="1" customWidth="1"/>
    <col min="6" max="6" width="6.5546875" hidden="1" customWidth="1"/>
    <col min="7" max="7" width="47.109375" customWidth="1"/>
    <col min="8" max="8" width="55.21875" customWidth="1"/>
  </cols>
  <sheetData>
    <row r="1" spans="1:9" ht="15.6" x14ac:dyDescent="0.3">
      <c r="A1" s="17" t="s">
        <v>73</v>
      </c>
      <c r="B1" s="18" t="str">
        <f>IF(B2=1,"Supported","In Process")</f>
        <v>In Process</v>
      </c>
    </row>
    <row r="2" spans="1:9" ht="15.6" hidden="1" x14ac:dyDescent="0.3">
      <c r="A2" s="17" t="s">
        <v>71</v>
      </c>
      <c r="B2" s="19">
        <f>(E5+E10+E15+E20+E25+E30)/(D5+D10+D15+D20+D25+D30)</f>
        <v>0.56521739130434778</v>
      </c>
    </row>
    <row r="4" spans="1:9" ht="16.8" x14ac:dyDescent="0.3">
      <c r="A4" s="7" t="s">
        <v>76</v>
      </c>
      <c r="B4" s="7" t="s">
        <v>0</v>
      </c>
      <c r="C4" s="7" t="s">
        <v>66</v>
      </c>
      <c r="D4" s="7" t="s">
        <v>67</v>
      </c>
      <c r="E4" s="7" t="s">
        <v>71</v>
      </c>
      <c r="F4" s="7" t="s">
        <v>74</v>
      </c>
      <c r="G4" s="7" t="s">
        <v>6</v>
      </c>
      <c r="H4" s="7" t="s">
        <v>4</v>
      </c>
      <c r="I4" s="7"/>
    </row>
    <row r="5" spans="1:9" ht="16.8" x14ac:dyDescent="0.4">
      <c r="A5" s="21" t="s">
        <v>77</v>
      </c>
      <c r="B5" s="11" t="str">
        <f>IF(D5=0,"Not Applicable",IF(E5=3,"Supported","Incomplete"))</f>
        <v>Incomplete</v>
      </c>
      <c r="C5" s="13"/>
      <c r="D5" s="21">
        <f>SUM(D6:D8)</f>
        <v>3</v>
      </c>
      <c r="E5" s="21">
        <f>SUM(E6:E8)</f>
        <v>2</v>
      </c>
      <c r="F5" s="12">
        <f>IF(B5="Complete",1,IF(B5="Partially Complete",0.5,IF(B5="Not Applicable",1,0)))</f>
        <v>0</v>
      </c>
      <c r="G5" s="4"/>
      <c r="H5" s="2"/>
    </row>
    <row r="6" spans="1:9" ht="15" x14ac:dyDescent="0.3">
      <c r="A6" s="20" t="s">
        <v>129</v>
      </c>
      <c r="B6" s="2" t="s">
        <v>8</v>
      </c>
      <c r="C6" s="1" t="s">
        <v>68</v>
      </c>
      <c r="D6" s="9">
        <f>IF(B6="Not Applicable",0,1)</f>
        <v>1</v>
      </c>
      <c r="E6" s="9">
        <f>IF(B6="Supported",D6,0)</f>
        <v>0</v>
      </c>
      <c r="F6" s="9"/>
      <c r="G6" s="4" t="s">
        <v>89</v>
      </c>
      <c r="H6" s="2"/>
    </row>
    <row r="7" spans="1:9" ht="15" x14ac:dyDescent="0.3">
      <c r="A7" s="20" t="s">
        <v>86</v>
      </c>
      <c r="B7" s="2" t="s">
        <v>115</v>
      </c>
      <c r="C7" s="1" t="s">
        <v>68</v>
      </c>
      <c r="D7" s="9">
        <f>IF(B7="Not Applicable",0,1)</f>
        <v>1</v>
      </c>
      <c r="E7" s="9">
        <f>IF(B7="Supported",D7,0)</f>
        <v>1</v>
      </c>
      <c r="F7" s="9"/>
      <c r="G7" s="4"/>
      <c r="H7" s="2"/>
    </row>
    <row r="8" spans="1:9" ht="15" x14ac:dyDescent="0.3">
      <c r="A8" s="20" t="s">
        <v>87</v>
      </c>
      <c r="B8" s="2" t="s">
        <v>115</v>
      </c>
      <c r="C8" s="1" t="s">
        <v>68</v>
      </c>
      <c r="D8" s="9">
        <f>IF(B8="Not Applicable",0,1)</f>
        <v>1</v>
      </c>
      <c r="E8" s="9">
        <f>IF(B8="Supported",D8,0)</f>
        <v>1</v>
      </c>
      <c r="F8" s="9"/>
      <c r="G8" s="4"/>
      <c r="H8" s="2"/>
    </row>
    <row r="9" spans="1:9" x14ac:dyDescent="0.3">
      <c r="A9" s="3"/>
      <c r="B9" s="1"/>
      <c r="C9" s="1"/>
      <c r="D9" s="1"/>
      <c r="E9" s="1"/>
      <c r="F9" s="1"/>
      <c r="G9" s="4"/>
      <c r="H9" s="2"/>
    </row>
    <row r="10" spans="1:9" ht="16.8" x14ac:dyDescent="0.4">
      <c r="A10" s="21" t="s">
        <v>78</v>
      </c>
      <c r="B10" s="11" t="str">
        <f>IF(D10=0,"Not Applicable",IF(E10=3,"Supported","Incomplete"))</f>
        <v>Incomplete</v>
      </c>
      <c r="C10" s="13"/>
      <c r="D10" s="21">
        <f>SUM(D11:D13)</f>
        <v>3</v>
      </c>
      <c r="E10" s="21">
        <f>SUM(E11:E13)</f>
        <v>2</v>
      </c>
      <c r="F10" s="12">
        <f>IF(B10="Complete",1,IF(B10="Partially Complete",0.5,IF(B10="Not Applicable",1,0)))</f>
        <v>0</v>
      </c>
      <c r="G10" s="4"/>
      <c r="H10" s="2"/>
    </row>
    <row r="11" spans="1:9" ht="15" x14ac:dyDescent="0.3">
      <c r="A11" s="20" t="s">
        <v>130</v>
      </c>
      <c r="B11" s="2" t="s">
        <v>115</v>
      </c>
      <c r="C11" s="1" t="s">
        <v>68</v>
      </c>
      <c r="D11" s="9">
        <f>IF(B11="Not Applicable",0,1)</f>
        <v>1</v>
      </c>
      <c r="E11" s="9">
        <f>IF(B11="Supported",D11,0)</f>
        <v>1</v>
      </c>
      <c r="F11" s="9"/>
      <c r="G11" s="4"/>
      <c r="H11" s="2"/>
    </row>
    <row r="12" spans="1:9" ht="15" x14ac:dyDescent="0.3">
      <c r="A12" s="20" t="s">
        <v>86</v>
      </c>
      <c r="B12" s="2" t="s">
        <v>8</v>
      </c>
      <c r="C12" s="1" t="s">
        <v>68</v>
      </c>
      <c r="D12" s="9">
        <f>IF(B12="Not Applicable",0,1)</f>
        <v>1</v>
      </c>
      <c r="E12" s="9">
        <f>IF(B12="Supported",D12,0)</f>
        <v>0</v>
      </c>
      <c r="F12" s="9"/>
      <c r="G12" s="4" t="s">
        <v>114</v>
      </c>
      <c r="H12" s="2"/>
    </row>
    <row r="13" spans="1:9" ht="15" x14ac:dyDescent="0.3">
      <c r="A13" s="20" t="s">
        <v>87</v>
      </c>
      <c r="B13" s="2" t="s">
        <v>115</v>
      </c>
      <c r="C13" s="1" t="s">
        <v>68</v>
      </c>
      <c r="D13" s="9">
        <f>IF(B13="Not Applicable",0,1)</f>
        <v>1</v>
      </c>
      <c r="E13" s="9">
        <f>IF(B13="Supported",D13,0)</f>
        <v>1</v>
      </c>
      <c r="F13" s="9"/>
      <c r="G13" s="4"/>
      <c r="H13" s="2"/>
    </row>
    <row r="14" spans="1:9" x14ac:dyDescent="0.3">
      <c r="A14" s="3"/>
      <c r="B14" s="1"/>
      <c r="C14" s="1"/>
      <c r="D14" s="1"/>
      <c r="E14" s="1"/>
      <c r="F14" s="1"/>
      <c r="G14" s="4"/>
      <c r="H14" s="2"/>
    </row>
    <row r="15" spans="1:9" ht="16.8" x14ac:dyDescent="0.4">
      <c r="A15" s="21" t="s">
        <v>79</v>
      </c>
      <c r="B15" s="11" t="str">
        <f>IF(D15=0,"Not Applicable",IF(E15=2.5,"Supported","Incomplete"))</f>
        <v>Supported</v>
      </c>
      <c r="C15" s="13"/>
      <c r="D15" s="21">
        <f>SUM(D16:D18)</f>
        <v>2.5</v>
      </c>
      <c r="E15" s="21">
        <f>SUM(E16:E18)</f>
        <v>2.5</v>
      </c>
      <c r="F15" s="12">
        <f>IF(B15="Complete",1,IF(B15="Partially Complete",0.5,IF(B15="Not Applicable",1,0)))</f>
        <v>0</v>
      </c>
      <c r="G15" s="4"/>
      <c r="H15" s="2"/>
    </row>
    <row r="16" spans="1:9" ht="15" x14ac:dyDescent="0.3">
      <c r="A16" s="20" t="s">
        <v>131</v>
      </c>
      <c r="B16" s="2" t="s">
        <v>115</v>
      </c>
      <c r="C16" s="1" t="s">
        <v>68</v>
      </c>
      <c r="D16" s="9">
        <f>IF(B16="Not Applicable",0,1)</f>
        <v>1</v>
      </c>
      <c r="E16" s="9">
        <f>IF(B16="Supported",D16,0)</f>
        <v>1</v>
      </c>
      <c r="F16" s="9"/>
      <c r="G16" s="4"/>
      <c r="H16" s="2"/>
    </row>
    <row r="17" spans="1:8" ht="15" x14ac:dyDescent="0.3">
      <c r="A17" s="20" t="s">
        <v>86</v>
      </c>
      <c r="B17" s="2" t="s">
        <v>115</v>
      </c>
      <c r="C17" s="1" t="s">
        <v>68</v>
      </c>
      <c r="D17" s="9">
        <f>IF(B17="Not Applicable",0,1)</f>
        <v>1</v>
      </c>
      <c r="E17" s="9">
        <f>IF(B17="Supported",D17,0)</f>
        <v>1</v>
      </c>
      <c r="F17" s="9"/>
      <c r="G17" s="4"/>
      <c r="H17" s="2"/>
    </row>
    <row r="18" spans="1:8" ht="15" x14ac:dyDescent="0.3">
      <c r="A18" s="20" t="s">
        <v>87</v>
      </c>
      <c r="B18" s="2" t="s">
        <v>115</v>
      </c>
      <c r="C18" s="1" t="s">
        <v>69</v>
      </c>
      <c r="D18" s="9">
        <f>IF(B18="Not Applicable",0,0.5)</f>
        <v>0.5</v>
      </c>
      <c r="E18" s="9">
        <f>IF(B18="Supported",D18,0)</f>
        <v>0.5</v>
      </c>
      <c r="F18" s="9"/>
      <c r="G18" s="4"/>
      <c r="H18" s="2"/>
    </row>
    <row r="19" spans="1:8" x14ac:dyDescent="0.3">
      <c r="A19" s="3"/>
      <c r="B19" s="1"/>
      <c r="C19" s="1"/>
      <c r="D19" s="1"/>
      <c r="E19" s="1"/>
      <c r="F19" s="1"/>
      <c r="G19" s="4"/>
      <c r="H19" s="2"/>
    </row>
    <row r="20" spans="1:8" ht="16.8" x14ac:dyDescent="0.4">
      <c r="A20" s="21" t="s">
        <v>80</v>
      </c>
      <c r="B20" s="11" t="str">
        <f>IF(D20=0,"Not Applicable",IF(E20=3,"Supported","Incomplete"))</f>
        <v>Incomplete</v>
      </c>
      <c r="C20" s="13"/>
      <c r="D20" s="21">
        <f>SUM(D21:D23)</f>
        <v>3</v>
      </c>
      <c r="E20" s="21">
        <f>SUM(E21:E23)</f>
        <v>0</v>
      </c>
      <c r="F20" s="12">
        <f>IF(B20="Complete",1,IF(B20="Partially Complete",0.5,IF(B20="Not Applicable",1,0)))</f>
        <v>0</v>
      </c>
      <c r="G20" s="4"/>
      <c r="H20" s="2"/>
    </row>
    <row r="21" spans="1:8" ht="15" x14ac:dyDescent="0.3">
      <c r="A21" s="20" t="s">
        <v>132</v>
      </c>
      <c r="B21" s="2" t="s">
        <v>102</v>
      </c>
      <c r="C21" s="1" t="s">
        <v>68</v>
      </c>
      <c r="D21" s="9">
        <f>IF(B21="Not Applicable",0,1)</f>
        <v>1</v>
      </c>
      <c r="E21" s="9">
        <f>IF(B21="Supported",D21,0)</f>
        <v>0</v>
      </c>
      <c r="F21" s="9"/>
      <c r="G21" s="4" t="s">
        <v>116</v>
      </c>
      <c r="H21" s="2"/>
    </row>
    <row r="22" spans="1:8" ht="15" x14ac:dyDescent="0.3">
      <c r="A22" s="20" t="s">
        <v>86</v>
      </c>
      <c r="B22" s="2" t="s">
        <v>102</v>
      </c>
      <c r="C22" s="1" t="s">
        <v>68</v>
      </c>
      <c r="D22" s="9">
        <f>IF(B22="Not Applicable",0,1)</f>
        <v>1</v>
      </c>
      <c r="E22" s="9">
        <f>IF(B22="Supported",D22,0)</f>
        <v>0</v>
      </c>
      <c r="F22" s="9"/>
      <c r="G22" s="4"/>
      <c r="H22" s="2"/>
    </row>
    <row r="23" spans="1:8" ht="15" x14ac:dyDescent="0.3">
      <c r="A23" s="20" t="s">
        <v>87</v>
      </c>
      <c r="B23" s="2" t="s">
        <v>102</v>
      </c>
      <c r="C23" s="1" t="s">
        <v>68</v>
      </c>
      <c r="D23" s="9">
        <f>IF(B23="Not Applicable",0,1)</f>
        <v>1</v>
      </c>
      <c r="E23" s="9">
        <f>IF(B23="Supported",D23,0)</f>
        <v>0</v>
      </c>
      <c r="F23" s="9"/>
      <c r="G23" s="4"/>
      <c r="H23" s="2"/>
    </row>
    <row r="24" spans="1:8" x14ac:dyDescent="0.3">
      <c r="A24" s="3"/>
      <c r="B24" s="1"/>
      <c r="C24" s="1"/>
      <c r="D24" s="1"/>
      <c r="E24" s="1"/>
      <c r="F24" s="1"/>
      <c r="G24" s="4"/>
      <c r="H24" s="2"/>
    </row>
    <row r="25" spans="1:8" ht="16.8" x14ac:dyDescent="0.4">
      <c r="A25" s="21" t="s">
        <v>81</v>
      </c>
      <c r="B25" s="11" t="str">
        <f>IF(D25=0,"Not Applicable",IF(E25=2.5,"Supported","Incomplete"))</f>
        <v>Not Applicable</v>
      </c>
      <c r="C25" s="13"/>
      <c r="D25" s="21">
        <f>SUM(D26:D28)</f>
        <v>0</v>
      </c>
      <c r="E25" s="21">
        <f>SUM(E26:E28)</f>
        <v>0</v>
      </c>
      <c r="F25" s="12">
        <f>IF(B25="Complete",1,IF(B25="Partially Complete",0.5,IF(B25="Not Applicable",1,0)))</f>
        <v>1</v>
      </c>
      <c r="G25" s="4"/>
      <c r="H25" s="2"/>
    </row>
    <row r="26" spans="1:8" ht="15" x14ac:dyDescent="0.3">
      <c r="A26" s="20" t="s">
        <v>133</v>
      </c>
      <c r="B26" s="2" t="s">
        <v>28</v>
      </c>
      <c r="C26" s="1" t="s">
        <v>68</v>
      </c>
      <c r="D26" s="9">
        <f>IF(B26="Not Applicable",0,1)</f>
        <v>0</v>
      </c>
      <c r="E26" s="9">
        <f>IF(B26="Supported",D26,0)</f>
        <v>0</v>
      </c>
      <c r="F26" s="9"/>
      <c r="G26" s="4"/>
      <c r="H26" s="2"/>
    </row>
    <row r="27" spans="1:8" ht="15" x14ac:dyDescent="0.3">
      <c r="A27" s="20" t="s">
        <v>86</v>
      </c>
      <c r="B27" s="2" t="s">
        <v>28</v>
      </c>
      <c r="C27" s="1" t="s">
        <v>68</v>
      </c>
      <c r="D27" s="9">
        <f>IF(B27="Not Applicable",0,1)</f>
        <v>0</v>
      </c>
      <c r="E27" s="9">
        <f>IF(B27="Supported",D27,0)</f>
        <v>0</v>
      </c>
      <c r="F27" s="9"/>
      <c r="G27" s="4"/>
      <c r="H27" s="2"/>
    </row>
    <row r="28" spans="1:8" ht="15" x14ac:dyDescent="0.3">
      <c r="A28" s="20" t="s">
        <v>87</v>
      </c>
      <c r="B28" s="2" t="s">
        <v>28</v>
      </c>
      <c r="C28" s="1" t="s">
        <v>69</v>
      </c>
      <c r="D28" s="9">
        <f>IF(B28="Not Applicable",0,0.5)</f>
        <v>0</v>
      </c>
      <c r="E28" s="9">
        <f>IF(B28="Supported",D28,0)</f>
        <v>0</v>
      </c>
      <c r="F28" s="9"/>
      <c r="G28" s="4"/>
      <c r="H28" s="2"/>
    </row>
    <row r="29" spans="1:8" x14ac:dyDescent="0.3">
      <c r="A29" s="3"/>
      <c r="B29" s="1"/>
      <c r="C29" s="1"/>
      <c r="D29" s="1"/>
      <c r="E29" s="1"/>
      <c r="F29" s="1"/>
      <c r="G29" s="4"/>
      <c r="H29" s="2"/>
    </row>
    <row r="30" spans="1:8" ht="16.8" x14ac:dyDescent="0.4">
      <c r="A30" s="21" t="s">
        <v>82</v>
      </c>
      <c r="B30" s="11" t="str">
        <f>IF(D30=0,"Not Applicable",IF(E30=3,"Supported","Incomplete"))</f>
        <v>Not Applicable</v>
      </c>
      <c r="C30" s="13"/>
      <c r="D30" s="21">
        <f>SUM(D31:D33)</f>
        <v>0</v>
      </c>
      <c r="E30" s="21">
        <f>SUM(E31:E33)</f>
        <v>0</v>
      </c>
      <c r="F30" s="12">
        <f>IF(B30="Complete",1,IF(B30="Partially Complete",0.5,IF(B30="Not Applicable",1,0)))</f>
        <v>1</v>
      </c>
      <c r="G30" s="4"/>
      <c r="H30" s="2"/>
    </row>
    <row r="31" spans="1:8" ht="15" x14ac:dyDescent="0.3">
      <c r="A31" s="20" t="s">
        <v>134</v>
      </c>
      <c r="B31" s="2" t="s">
        <v>28</v>
      </c>
      <c r="C31" s="1" t="s">
        <v>68</v>
      </c>
      <c r="D31" s="9">
        <f>IF(B31="Not Applicable",0,1)</f>
        <v>0</v>
      </c>
      <c r="E31" s="9">
        <f>IF(B31="Supported",D31,0)</f>
        <v>0</v>
      </c>
      <c r="F31" s="9"/>
      <c r="G31" s="4" t="s">
        <v>83</v>
      </c>
      <c r="H31" s="2"/>
    </row>
    <row r="32" spans="1:8" ht="15" x14ac:dyDescent="0.3">
      <c r="A32" s="20" t="s">
        <v>86</v>
      </c>
      <c r="B32" s="2" t="s">
        <v>28</v>
      </c>
      <c r="C32" s="1" t="s">
        <v>68</v>
      </c>
      <c r="D32" s="9">
        <f>IF(B32="Not Applicable",0,1)</f>
        <v>0</v>
      </c>
      <c r="E32" s="9">
        <f>IF(B32="Supported",D32,0)</f>
        <v>0</v>
      </c>
      <c r="F32" s="9"/>
      <c r="G32" s="4" t="s">
        <v>83</v>
      </c>
      <c r="H32" s="2"/>
    </row>
    <row r="33" spans="1:8" ht="15" x14ac:dyDescent="0.3">
      <c r="A33" s="20" t="s">
        <v>87</v>
      </c>
      <c r="B33" s="2" t="s">
        <v>28</v>
      </c>
      <c r="C33" s="1" t="s">
        <v>68</v>
      </c>
      <c r="D33" s="9">
        <f>IF(B33="Not Applicable",0,1)</f>
        <v>0</v>
      </c>
      <c r="E33" s="9">
        <f>IF(B33="Supported",D33,0)</f>
        <v>0</v>
      </c>
      <c r="F33" s="9"/>
      <c r="G33" s="4" t="s">
        <v>83</v>
      </c>
      <c r="H33" s="2"/>
    </row>
    <row r="35" spans="1:8" x14ac:dyDescent="0.3">
      <c r="A35" s="28" t="s">
        <v>90</v>
      </c>
      <c r="B35" s="28"/>
      <c r="C35" s="28"/>
      <c r="D35" s="28"/>
      <c r="E35" s="28"/>
      <c r="F35" s="28"/>
      <c r="G35" s="28"/>
    </row>
    <row r="36" spans="1:8" x14ac:dyDescent="0.3">
      <c r="A36" s="28" t="s">
        <v>91</v>
      </c>
      <c r="B36" s="28"/>
      <c r="C36" s="28"/>
      <c r="D36" s="28"/>
      <c r="E36" s="28"/>
      <c r="F36" s="28"/>
      <c r="G36" s="28"/>
    </row>
    <row r="37" spans="1:8" x14ac:dyDescent="0.3">
      <c r="A37" s="28" t="s">
        <v>92</v>
      </c>
      <c r="B37" s="28"/>
      <c r="C37" s="28"/>
      <c r="D37" s="28"/>
      <c r="E37" s="28"/>
      <c r="F37" s="28"/>
      <c r="G37" s="28"/>
    </row>
    <row r="42" spans="1:8" x14ac:dyDescent="0.3">
      <c r="B42" t="s">
        <v>119</v>
      </c>
    </row>
  </sheetData>
  <mergeCells count="3">
    <mergeCell ref="A35:G35"/>
    <mergeCell ref="A36:G36"/>
    <mergeCell ref="A37:G3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Variables!$B$2:$B$5</xm:f>
          </x14:formula1>
          <xm:sqref>B12</xm:sqref>
        </x14:dataValidation>
        <x14:dataValidation type="list" allowBlank="1" showInputMessage="1" showErrorMessage="1">
          <x14:formula1>
            <xm:f>Variables!$B$2:$B$6</xm:f>
          </x14:formula1>
          <xm:sqref>B6:B8 B11 B13 B16:B18 B21:B23 B26:B28 B31:B33</xm:sqref>
        </x14:dataValidation>
        <x14:dataValidation type="list" allowBlank="1" showInputMessage="1" showErrorMessage="1">
          <x14:formula1>
            <xm:f>Variables!$C$2:$C$4</xm:f>
          </x14:formula1>
          <xm:sqref>B42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4.4" x14ac:dyDescent="0.3"/>
  <sheetData>
    <row r="1" spans="1:1" x14ac:dyDescent="0.3">
      <c r="A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5" sqref="C5"/>
    </sheetView>
  </sheetViews>
  <sheetFormatPr defaultRowHeight="14.4" x14ac:dyDescent="0.3"/>
  <cols>
    <col min="1" max="2" width="16" bestFit="1" customWidth="1"/>
  </cols>
  <sheetData>
    <row r="1" spans="1:3" x14ac:dyDescent="0.3">
      <c r="A1" s="18" t="s">
        <v>7</v>
      </c>
      <c r="B1" s="18" t="s">
        <v>88</v>
      </c>
      <c r="C1" s="18" t="s">
        <v>117</v>
      </c>
    </row>
    <row r="2" spans="1:3" x14ac:dyDescent="0.3">
      <c r="A2" t="s">
        <v>2</v>
      </c>
      <c r="B2" t="s">
        <v>115</v>
      </c>
      <c r="C2" t="s">
        <v>115</v>
      </c>
    </row>
    <row r="3" spans="1:3" x14ac:dyDescent="0.3">
      <c r="A3" t="s">
        <v>1</v>
      </c>
      <c r="B3" t="s">
        <v>100</v>
      </c>
      <c r="C3" t="s">
        <v>102</v>
      </c>
    </row>
    <row r="4" spans="1:3" x14ac:dyDescent="0.3">
      <c r="A4" t="s">
        <v>8</v>
      </c>
      <c r="B4" t="s">
        <v>8</v>
      </c>
      <c r="C4" t="s">
        <v>28</v>
      </c>
    </row>
    <row r="5" spans="1:3" x14ac:dyDescent="0.3">
      <c r="A5" t="s">
        <v>10</v>
      </c>
      <c r="B5" t="s">
        <v>102</v>
      </c>
    </row>
    <row r="6" spans="1:3" x14ac:dyDescent="0.3">
      <c r="A6" t="s">
        <v>28</v>
      </c>
      <c r="B6" t="s">
        <v>28</v>
      </c>
    </row>
    <row r="12" spans="1:3" x14ac:dyDescent="0.3">
      <c r="A12" s="18" t="s">
        <v>85</v>
      </c>
    </row>
    <row r="13" spans="1:3" x14ac:dyDescent="0.3">
      <c r="A13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Foundational Verification</vt:lpstr>
      <vt:lpstr>PFM</vt:lpstr>
      <vt:lpstr>Credit Lending</vt:lpstr>
      <vt:lpstr>Tax</vt:lpstr>
      <vt:lpstr>Money Movement</vt:lpstr>
      <vt:lpstr>Bus Accounting</vt:lpstr>
      <vt:lpstr>Fraud Control</vt:lpstr>
      <vt:lpstr>Variables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Schulte</dc:creator>
  <cp:lastModifiedBy>Jeff Schulte</cp:lastModifiedBy>
  <dcterms:created xsi:type="dcterms:W3CDTF">2020-10-13T15:22:06Z</dcterms:created>
  <dcterms:modified xsi:type="dcterms:W3CDTF">2021-01-12T16:51:34Z</dcterms:modified>
</cp:coreProperties>
</file>