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enna\Downloads\"/>
    </mc:Choice>
  </mc:AlternateContent>
  <xr:revisionPtr revIDLastSave="0" documentId="13_ncr:1_{742766B1-1802-4A4B-A52B-BA5C915D37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" sheetId="4" r:id="rId1"/>
    <sheet name="VLOOKU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4" l="1"/>
  <c r="E22" i="4"/>
  <c r="I11" i="4"/>
  <c r="I10" i="4"/>
  <c r="I9" i="4"/>
  <c r="I8" i="4"/>
  <c r="I7" i="4"/>
  <c r="I6" i="4"/>
  <c r="I5" i="4"/>
  <c r="I4" i="4"/>
  <c r="I3" i="4"/>
  <c r="I2" i="4"/>
  <c r="E19" i="4"/>
  <c r="H2" i="4"/>
  <c r="F7" i="4"/>
  <c r="F2" i="4"/>
  <c r="K3" i="4"/>
  <c r="K4" i="4"/>
  <c r="K5" i="4"/>
  <c r="K6" i="4"/>
  <c r="K7" i="4"/>
  <c r="K8" i="4"/>
  <c r="K9" i="4"/>
  <c r="K10" i="4"/>
  <c r="K11" i="4"/>
  <c r="K2" i="4"/>
  <c r="P3" i="4"/>
  <c r="P4" i="4"/>
  <c r="P5" i="4"/>
  <c r="P6" i="4"/>
  <c r="P7" i="4"/>
  <c r="P8" i="4"/>
  <c r="P9" i="4"/>
  <c r="P10" i="4"/>
  <c r="P11" i="4"/>
  <c r="P2" i="4"/>
  <c r="E21" i="4"/>
  <c r="E20" i="4"/>
  <c r="E18" i="4"/>
  <c r="E17" i="4"/>
  <c r="H3" i="4"/>
  <c r="H4" i="4"/>
  <c r="H5" i="4"/>
  <c r="H6" i="4"/>
  <c r="H7" i="4"/>
  <c r="H8" i="4"/>
  <c r="H9" i="4"/>
  <c r="H10" i="4"/>
  <c r="H11" i="4"/>
  <c r="E16" i="4"/>
  <c r="E15" i="4"/>
  <c r="E14" i="4"/>
  <c r="E13" i="4"/>
  <c r="M3" i="4"/>
  <c r="M4" i="4"/>
  <c r="M5" i="4"/>
  <c r="M6" i="4"/>
  <c r="M7" i="4"/>
  <c r="M8" i="4"/>
  <c r="M9" i="4"/>
  <c r="M10" i="4"/>
  <c r="M11" i="4"/>
  <c r="M2" i="4"/>
  <c r="L3" i="4"/>
  <c r="L4" i="4"/>
  <c r="L5" i="4"/>
  <c r="L6" i="4"/>
  <c r="L7" i="4"/>
  <c r="L8" i="4"/>
  <c r="L9" i="4"/>
  <c r="L10" i="4"/>
  <c r="L11" i="4"/>
  <c r="L2" i="4"/>
  <c r="J3" i="4"/>
  <c r="J4" i="4"/>
  <c r="J5" i="4"/>
  <c r="J6" i="4"/>
  <c r="J7" i="4"/>
  <c r="J8" i="4"/>
  <c r="J9" i="4"/>
  <c r="J10" i="4"/>
  <c r="J11" i="4"/>
  <c r="J2" i="4"/>
  <c r="G3" i="4"/>
  <c r="G4" i="4"/>
  <c r="G5" i="4"/>
  <c r="G6" i="4"/>
  <c r="G7" i="4"/>
  <c r="G8" i="4"/>
  <c r="G9" i="4"/>
  <c r="G10" i="4"/>
  <c r="G11" i="4"/>
  <c r="G2" i="4"/>
  <c r="F3" i="4"/>
  <c r="F4" i="4"/>
  <c r="F5" i="4"/>
  <c r="F6" i="4"/>
  <c r="F8" i="4"/>
  <c r="F9" i="4"/>
  <c r="F10" i="4"/>
  <c r="F11" i="4"/>
</calcChain>
</file>

<file path=xl/sharedStrings.xml><?xml version="1.0" encoding="utf-8"?>
<sst xmlns="http://schemas.openxmlformats.org/spreadsheetml/2006/main" count="79" uniqueCount="58">
  <si>
    <t>#</t>
  </si>
  <si>
    <t>F Name</t>
  </si>
  <si>
    <t>L Name</t>
  </si>
  <si>
    <t>Salary in USD</t>
  </si>
  <si>
    <t>Exchange rate</t>
  </si>
  <si>
    <t>Salary in LE</t>
  </si>
  <si>
    <t>Salary Order</t>
  </si>
  <si>
    <t>Full Name</t>
  </si>
  <si>
    <t>No Of Letters</t>
  </si>
  <si>
    <t>First Letter</t>
  </si>
  <si>
    <t>Last Letter</t>
  </si>
  <si>
    <t>Emp_ID</t>
  </si>
  <si>
    <t>Emp_Name</t>
  </si>
  <si>
    <t>AVG</t>
  </si>
  <si>
    <t>MAX</t>
  </si>
  <si>
    <t>MIN</t>
  </si>
  <si>
    <t>No of Salaries</t>
  </si>
  <si>
    <t>No of Names</t>
  </si>
  <si>
    <t>No empty Cells</t>
  </si>
  <si>
    <t>Total  Salaries</t>
  </si>
  <si>
    <t>Ahmed</t>
  </si>
  <si>
    <t>Mohamed</t>
  </si>
  <si>
    <t>Kamal</t>
  </si>
  <si>
    <t>Ali</t>
  </si>
  <si>
    <t>Eyad</t>
  </si>
  <si>
    <t>Mazen</t>
  </si>
  <si>
    <t>Nermeen</t>
  </si>
  <si>
    <t>Ramy</t>
  </si>
  <si>
    <t>Hassan</t>
  </si>
  <si>
    <t>Yamen</t>
  </si>
  <si>
    <t>Yassin</t>
  </si>
  <si>
    <t>ismail</t>
  </si>
  <si>
    <t>Hussien</t>
  </si>
  <si>
    <t>Ismail</t>
  </si>
  <si>
    <t>sameh</t>
  </si>
  <si>
    <t>Sayed</t>
  </si>
  <si>
    <t>Total High Salaries</t>
  </si>
  <si>
    <t>No of High  Salaries</t>
  </si>
  <si>
    <t>Name</t>
  </si>
  <si>
    <t>ahmed yssin</t>
  </si>
  <si>
    <t>mohamed ismail</t>
  </si>
  <si>
    <t>kamal Hussien</t>
  </si>
  <si>
    <t>ali ismail</t>
  </si>
  <si>
    <t>eyad ahmed</t>
  </si>
  <si>
    <t>Mazen Sameh</t>
  </si>
  <si>
    <t>Nermeen ali</t>
  </si>
  <si>
    <t>eamy hassan</t>
  </si>
  <si>
    <t>hassan sayed</t>
  </si>
  <si>
    <t>yamen mohamed</t>
  </si>
  <si>
    <t>ahmed fawzy</t>
  </si>
  <si>
    <t>tamer talat</t>
  </si>
  <si>
    <t>maha ahmed</t>
  </si>
  <si>
    <t>larin ahmed</t>
  </si>
  <si>
    <t>Rounding</t>
  </si>
  <si>
    <t>Salary &gt; 20000</t>
  </si>
  <si>
    <t>Second High Salary In LE</t>
  </si>
  <si>
    <t>Second Low Salary  In LE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</si>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</sst>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خط النص الأساسي"/>
      <family val="2"/>
      <charset val="178"/>
    </font>
    <font>
      <sz val="11"/>
      <name val="خط النص الأساسي"/>
      <family val="2"/>
      <charset val="178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" fontId="2" fillId="2" borderId="1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/>
    </xf>
    <xf numFmtId="4" fontId="1" fillId="0" borderId="1" xfId="2" applyNumberFormat="1" applyFont="1" applyBorder="1" applyAlignment="1">
      <alignment horizontal="center" vertical="center"/>
    </xf>
    <xf numFmtId="0" fontId="1" fillId="0" borderId="1" xfId="1" applyBorder="1"/>
    <xf numFmtId="4" fontId="1" fillId="0" borderId="1" xfId="1" applyNumberFormat="1" applyBorder="1" applyAlignment="1">
      <alignment horizontal="center"/>
    </xf>
    <xf numFmtId="165" fontId="1" fillId="0" borderId="1" xfId="1" applyNumberFormat="1" applyBorder="1" applyAlignment="1">
      <alignment horizontal="center"/>
    </xf>
    <xf numFmtId="165" fontId="1" fillId="0" borderId="0" xfId="1" applyNumberFormat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4" fontId="1" fillId="0" borderId="0" xfId="1" applyNumberFormat="1" applyAlignment="1">
      <alignment horizontal="center"/>
    </xf>
    <xf numFmtId="4" fontId="1" fillId="0" borderId="0" xfId="1" applyNumberFormat="1"/>
    <xf numFmtId="0" fontId="2" fillId="0" borderId="0" xfId="1" applyFont="1"/>
    <xf numFmtId="0" fontId="5" fillId="0" borderId="0" xfId="3"/>
    <xf numFmtId="0" fontId="5" fillId="0" borderId="0" xfId="3" applyAlignment="1">
      <alignment horizontal="center" vertical="center"/>
    </xf>
    <xf numFmtId="0" fontId="0" fillId="0" borderId="0" xfId="1" applyFont="1"/>
    <xf numFmtId="0" fontId="3" fillId="0" borderId="0" xfId="1" applyFont="1" applyAlignment="1">
      <alignment horizontal="center" vertical="center"/>
    </xf>
    <xf numFmtId="4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4" fontId="1" fillId="0" borderId="0" xfId="2" applyNumberFormat="1" applyFont="1" applyBorder="1" applyAlignment="1">
      <alignment horizontal="center" vertical="center"/>
    </xf>
    <xf numFmtId="4" fontId="1" fillId="0" borderId="0" xfId="1" applyNumberFormat="1" applyAlignment="1">
      <alignment horizontal="center" vertical="center"/>
    </xf>
    <xf numFmtId="0" fontId="6" fillId="3" borderId="2" xfId="3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8" fillId="0" borderId="0" xfId="1" applyFont="1"/>
    <xf numFmtId="0" fontId="8" fillId="0" borderId="0" xfId="1" applyFont="1" applyAlignment="1">
      <alignment horizontal="center"/>
    </xf>
    <xf numFmtId="0" fontId="9" fillId="0" borderId="0" xfId="4" applyFont="1" applyAlignment="1">
      <alignment horizontal="center"/>
    </xf>
    <xf numFmtId="4" fontId="0" fillId="0" borderId="0" xfId="0" applyNumberFormat="1"/>
    <xf numFmtId="0" fontId="2" fillId="0" borderId="1" xfId="1" applyFont="1" applyBorder="1" applyAlignment="1">
      <alignment horizontal="left"/>
    </xf>
    <xf numFmtId="4" fontId="2" fillId="0" borderId="1" xfId="1" applyNumberFormat="1" applyFont="1" applyBorder="1" applyAlignment="1">
      <alignment horizontal="center"/>
    </xf>
    <xf numFmtId="4" fontId="2" fillId="4" borderId="1" xfId="1" applyNumberFormat="1" applyFont="1" applyFill="1" applyBorder="1" applyAlignment="1">
      <alignment horizontal="center"/>
    </xf>
    <xf numFmtId="4" fontId="10" fillId="0" borderId="1" xfId="2" applyNumberFormat="1" applyFont="1" applyBorder="1" applyAlignment="1">
      <alignment horizontal="center" vertical="center"/>
    </xf>
    <xf numFmtId="4" fontId="10" fillId="5" borderId="1" xfId="2" applyNumberFormat="1" applyFont="1" applyFill="1" applyBorder="1" applyAlignment="1">
      <alignment horizontal="center" vertical="center"/>
    </xf>
    <xf numFmtId="0" fontId="0" fillId="0" borderId="0" xfId="1" applyFont="1" applyAlignment="1">
      <alignment horizontal="center"/>
    </xf>
  </cellXfs>
  <cellStyles count="5">
    <cellStyle name="Comma 2" xfId="2" xr:uid="{555E0554-6E4A-4BA0-81C3-461FADA49543}"/>
    <cellStyle name="Hyperlink" xfId="4" builtinId="8"/>
    <cellStyle name="Normal" xfId="0" builtinId="0"/>
    <cellStyle name="Normal 2" xfId="1" xr:uid="{336060F7-F3A9-4319-B5B6-A9EAAA493A5F}"/>
    <cellStyle name="عادي 2" xfId="3" xr:uid="{37F0FF7F-7446-4551-BBDE-5642CB96EFA3}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خط النص الأساسي"/>
        <family val="2"/>
        <charset val="178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خط النص الأساسي"/>
        <family val="2"/>
        <charset val="178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2597</xdr:colOff>
      <xdr:row>12</xdr:row>
      <xdr:rowOff>2</xdr:rowOff>
    </xdr:from>
    <xdr:to>
      <xdr:col>11</xdr:col>
      <xdr:colOff>684067</xdr:colOff>
      <xdr:row>19</xdr:row>
      <xdr:rowOff>57151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ACF6EEE-9C7D-4EDC-8A4A-AD8BE561CAF8}"/>
            </a:ext>
          </a:extLst>
        </xdr:cNvPr>
        <xdr:cNvSpPr/>
      </xdr:nvSpPr>
      <xdr:spPr>
        <a:xfrm>
          <a:off x="4546022" y="2286002"/>
          <a:ext cx="4834370" cy="1457324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solidFill>
                <a:srgbClr val="002060"/>
              </a:solidFill>
            </a:rPr>
            <a:t>* Use Fixed</a:t>
          </a:r>
          <a:r>
            <a:rPr lang="en-US" sz="1200" baseline="0">
              <a:solidFill>
                <a:srgbClr val="002060"/>
              </a:solidFill>
            </a:rPr>
            <a:t> Exhange Rate 31</a:t>
          </a:r>
        </a:p>
        <a:p>
          <a:pPr algn="l"/>
          <a:r>
            <a:rPr lang="en-US" sz="1200" baseline="0">
              <a:solidFill>
                <a:srgbClr val="002060"/>
              </a:solidFill>
            </a:rPr>
            <a:t>* use appropriate function to find (high salary/low salary), so that if the    </a:t>
          </a:r>
        </a:p>
        <a:p>
          <a:pPr algn="l"/>
          <a:r>
            <a:rPr lang="en-US" sz="1200" baseline="0">
              <a:solidFill>
                <a:srgbClr val="002060"/>
              </a:solidFill>
            </a:rPr>
            <a:t>   salary higher than 20000</a:t>
          </a:r>
        </a:p>
        <a:p>
          <a:pPr algn="l"/>
          <a:r>
            <a:rPr lang="en-US" sz="1200" b="0" baseline="0">
              <a:solidFill>
                <a:srgbClr val="002060"/>
              </a:solidFill>
            </a:rPr>
            <a:t>* By using </a:t>
          </a:r>
          <a:r>
            <a:rPr lang="en-US" sz="1200" baseline="0">
              <a:solidFill>
                <a:srgbClr val="002060"/>
              </a:solidFill>
            </a:rPr>
            <a:t>conditional Formatimg Find the following </a:t>
          </a:r>
        </a:p>
        <a:p>
          <a:pPr algn="l"/>
          <a:r>
            <a:rPr lang="en-US" sz="1200" baseline="0">
              <a:solidFill>
                <a:srgbClr val="002060"/>
              </a:solidFill>
            </a:rPr>
            <a:t>	Maximum Salary Amount</a:t>
          </a:r>
        </a:p>
        <a:p>
          <a:pPr algn="l"/>
          <a:r>
            <a:rPr lang="en-US" sz="1200" baseline="0">
              <a:solidFill>
                <a:srgbClr val="002060"/>
              </a:solidFill>
            </a:rPr>
            <a:t>	Minimum Salary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+mn-lt"/>
              <a:ea typeface="+mn-ea"/>
              <a:cs typeface="+mn-cs"/>
            </a:rPr>
            <a:t>Amount</a:t>
          </a:r>
          <a:r>
            <a:rPr lang="en-US" sz="1200">
              <a:solidFill>
                <a:srgbClr val="002060"/>
              </a:solidFill>
            </a:rPr>
            <a:t>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85137-0E8D-4F40-995E-8ACBB5A3E25C}" name="Table14" displayName="Table14" ref="O15:P29" totalsRowShown="0" headerRowDxfId="11" dataDxfId="9" headerRowBorderDxfId="10" tableBorderDxfId="8" headerRowCellStyle="عادي 2" dataCellStyle="عادي 2">
  <tableColumns count="2">
    <tableColumn id="1" xr3:uid="{522445D6-66E1-4B39-AFEC-49CA87B1889A}" name="Emp_ID" dataDxfId="7" dataCellStyle="عادي 2"/>
    <tableColumn id="2" xr3:uid="{ACDB625F-6EFF-4C5A-A3FD-3B7107192EBA}" name="Name" dataDxfId="6" dataCellStyle="عادي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BC0AD2-D3B9-4807-99D8-30C02FEFFFDA}" name="Table1" displayName="Table1" ref="A1:B15" totalsRowShown="0" headerRowDxfId="5" dataDxfId="3" headerRowBorderDxfId="4" tableBorderDxfId="2" headerRowCellStyle="عادي 2" dataCellStyle="عادي 2">
  <tableColumns count="2">
    <tableColumn id="1" xr3:uid="{051038CD-D69E-43FF-9604-A54C900234CE}" name="Emp_ID" dataDxfId="1" dataCellStyle="عادي 2"/>
    <tableColumn id="2" xr3:uid="{6AF70C16-9F38-41D5-9466-4AE60967D43E}" name="Name" dataDxfId="0" dataCellStyle="عادي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7764-5ECE-4981-8FA8-5081E5AE92DF}">
  <dimension ref="A1:P29"/>
  <sheetViews>
    <sheetView tabSelected="1" zoomScale="86" workbookViewId="0">
      <selection activeCell="L23" sqref="L23"/>
    </sheetView>
  </sheetViews>
  <sheetFormatPr defaultColWidth="9" defaultRowHeight="14.4"/>
  <cols>
    <col min="1" max="1" width="3" style="4" bestFit="1" customWidth="1"/>
    <col min="2" max="2" width="9.6640625" style="14" customWidth="1"/>
    <col min="3" max="3" width="25.88671875" style="14" customWidth="1"/>
    <col min="4" max="4" width="17.109375" style="15" customWidth="1"/>
    <col min="5" max="5" width="19" style="15" customWidth="1"/>
    <col min="6" max="6" width="11" style="16" bestFit="1" customWidth="1"/>
    <col min="7" max="7" width="9.44140625" style="4" bestFit="1" customWidth="1"/>
    <col min="8" max="8" width="12.109375" style="15" bestFit="1" customWidth="1"/>
    <col min="9" max="9" width="13.109375" style="15" bestFit="1" customWidth="1"/>
    <col min="10" max="10" width="23.109375" style="4" customWidth="1"/>
    <col min="11" max="11" width="12.6640625" style="15" bestFit="1" customWidth="1"/>
    <col min="12" max="12" width="10.5546875" style="15" bestFit="1" customWidth="1"/>
    <col min="13" max="13" width="10.33203125" style="15" bestFit="1" customWidth="1"/>
    <col min="14" max="14" width="2.33203125" style="15" customWidth="1"/>
    <col min="15" max="15" width="8.44140625" style="4" bestFit="1" customWidth="1"/>
    <col min="16" max="16" width="17.5546875" style="4" customWidth="1"/>
    <col min="17" max="16384" width="9" style="4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53</v>
      </c>
      <c r="H1" s="1" t="s">
        <v>6</v>
      </c>
      <c r="I1" s="1" t="s">
        <v>54</v>
      </c>
      <c r="J1" s="1" t="s">
        <v>7</v>
      </c>
      <c r="K1" s="1" t="s">
        <v>8</v>
      </c>
      <c r="L1" s="1" t="s">
        <v>9</v>
      </c>
      <c r="M1" s="1" t="s">
        <v>10</v>
      </c>
      <c r="N1" s="3"/>
      <c r="O1" s="1" t="s">
        <v>11</v>
      </c>
      <c r="P1" s="1" t="s">
        <v>12</v>
      </c>
    </row>
    <row r="2" spans="1:16">
      <c r="A2" s="5">
        <v>1</v>
      </c>
      <c r="B2" s="6" t="s">
        <v>20</v>
      </c>
      <c r="C2" s="6" t="s">
        <v>30</v>
      </c>
      <c r="D2" s="7">
        <v>671.49631999999997</v>
      </c>
      <c r="E2" s="28">
        <v>31</v>
      </c>
      <c r="F2" s="8">
        <f>D2*$E$2</f>
        <v>20816.385920000001</v>
      </c>
      <c r="G2" s="32">
        <f>ROUND(F2,0)</f>
        <v>20816</v>
      </c>
      <c r="H2" s="5">
        <f>RANK(G2, $G$2:$G$11)</f>
        <v>7</v>
      </c>
      <c r="I2" s="5" t="str">
        <f>IF(F2 &gt; 20000, "Yes", "No")</f>
        <v>Yes</v>
      </c>
      <c r="J2" s="9" t="str">
        <f>CONCATENATE(B2, " ", C2)</f>
        <v>Ahmed Yassin</v>
      </c>
      <c r="K2" s="5">
        <f>LEN(J2)-1</f>
        <v>11</v>
      </c>
      <c r="L2" s="10" t="str">
        <f>LEFT(J2)</f>
        <v>A</v>
      </c>
      <c r="M2" s="11" t="str">
        <f>RIGHT(J2)</f>
        <v>n</v>
      </c>
      <c r="N2" s="12"/>
      <c r="O2" s="13">
        <v>1006</v>
      </c>
      <c r="P2" s="13" t="str">
        <f>VLOOKUP(O2, Table14[], 2, FALSE)</f>
        <v>Mazen Sameh</v>
      </c>
    </row>
    <row r="3" spans="1:16">
      <c r="A3" s="5">
        <v>2</v>
      </c>
      <c r="B3" s="6" t="s">
        <v>21</v>
      </c>
      <c r="C3" s="6" t="s">
        <v>31</v>
      </c>
      <c r="D3" s="7">
        <v>830</v>
      </c>
      <c r="E3" s="28">
        <v>40</v>
      </c>
      <c r="F3" s="8">
        <f t="shared" ref="F3:F11" si="0">D3*$E$2</f>
        <v>25730</v>
      </c>
      <c r="G3" s="32">
        <f t="shared" ref="G3:G11" si="1">ROUND(F3,0)</f>
        <v>25730</v>
      </c>
      <c r="H3" s="5">
        <f t="shared" ref="H3:H11" si="2">RANK(G3, $G$2:$G$11)</f>
        <v>5</v>
      </c>
      <c r="I3" s="5" t="str">
        <f t="shared" ref="I3:I11" si="3">IF(F3 &gt; 20000, "Yes", "No")</f>
        <v>Yes</v>
      </c>
      <c r="J3" s="9" t="str">
        <f t="shared" ref="J3:J11" si="4">CONCATENATE(B3, " ", C3)</f>
        <v>Mohamed ismail</v>
      </c>
      <c r="K3" s="5">
        <f t="shared" ref="K3:K11" si="5">LEN(J3)-1</f>
        <v>13</v>
      </c>
      <c r="L3" s="10" t="str">
        <f t="shared" ref="L3:L11" si="6">LEFT(J3)</f>
        <v>M</v>
      </c>
      <c r="M3" s="11" t="str">
        <f t="shared" ref="M3:M11" si="7">RIGHT(J3)</f>
        <v>l</v>
      </c>
      <c r="N3" s="12"/>
      <c r="O3" s="13">
        <v>1008</v>
      </c>
      <c r="P3" s="13" t="str">
        <f>VLOOKUP(O3, Table14[], 2, FALSE)</f>
        <v>eamy hassan</v>
      </c>
    </row>
    <row r="4" spans="1:16">
      <c r="A4" s="5">
        <v>3</v>
      </c>
      <c r="B4" s="6" t="s">
        <v>22</v>
      </c>
      <c r="C4" s="6" t="s">
        <v>32</v>
      </c>
      <c r="D4" s="7">
        <v>886.20654000000002</v>
      </c>
      <c r="E4" s="28">
        <v>41</v>
      </c>
      <c r="F4" s="8">
        <f t="shared" si="0"/>
        <v>27472.402740000001</v>
      </c>
      <c r="G4" s="32">
        <f t="shared" si="1"/>
        <v>27472</v>
      </c>
      <c r="H4" s="5">
        <f t="shared" si="2"/>
        <v>4</v>
      </c>
      <c r="I4" s="5" t="str">
        <f t="shared" si="3"/>
        <v>Yes</v>
      </c>
      <c r="J4" s="9" t="str">
        <f t="shared" si="4"/>
        <v>Kamal Hussien</v>
      </c>
      <c r="K4" s="5">
        <f t="shared" si="5"/>
        <v>12</v>
      </c>
      <c r="L4" s="10" t="str">
        <f t="shared" si="6"/>
        <v>K</v>
      </c>
      <c r="M4" s="11" t="str">
        <f t="shared" si="7"/>
        <v>n</v>
      </c>
      <c r="N4" s="12"/>
      <c r="O4" s="13">
        <v>1013</v>
      </c>
      <c r="P4" s="13" t="str">
        <f>VLOOKUP(O4, Table14[], 2, FALSE)</f>
        <v>maha ahmed</v>
      </c>
    </row>
    <row r="5" spans="1:16">
      <c r="A5" s="5">
        <v>4</v>
      </c>
      <c r="B5" s="6" t="s">
        <v>23</v>
      </c>
      <c r="C5" s="6" t="s">
        <v>33</v>
      </c>
      <c r="D5" s="7">
        <v>950.28737000000001</v>
      </c>
      <c r="E5" s="28">
        <v>42</v>
      </c>
      <c r="F5" s="8">
        <f t="shared" si="0"/>
        <v>29458.908470000002</v>
      </c>
      <c r="G5" s="32">
        <f t="shared" si="1"/>
        <v>29459</v>
      </c>
      <c r="H5" s="5">
        <f t="shared" si="2"/>
        <v>2</v>
      </c>
      <c r="I5" s="5" t="str">
        <f t="shared" si="3"/>
        <v>Yes</v>
      </c>
      <c r="J5" s="9" t="str">
        <f t="shared" si="4"/>
        <v>Ali Ismail</v>
      </c>
      <c r="K5" s="5">
        <f t="shared" si="5"/>
        <v>9</v>
      </c>
      <c r="L5" s="10" t="str">
        <f t="shared" si="6"/>
        <v>A</v>
      </c>
      <c r="M5" s="11" t="str">
        <f t="shared" si="7"/>
        <v>l</v>
      </c>
      <c r="N5" s="12"/>
      <c r="O5" s="13">
        <v>1002</v>
      </c>
      <c r="P5" s="13" t="str">
        <f>VLOOKUP(O5, Table14[], 2, FALSE)</f>
        <v>mohamed ismail</v>
      </c>
    </row>
    <row r="6" spans="1:16">
      <c r="A6" s="5">
        <v>5</v>
      </c>
      <c r="B6" s="6" t="s">
        <v>24</v>
      </c>
      <c r="C6" s="6" t="s">
        <v>20</v>
      </c>
      <c r="D6" s="7">
        <v>558.93357000000003</v>
      </c>
      <c r="E6" s="28">
        <v>30.89</v>
      </c>
      <c r="F6" s="8">
        <f t="shared" si="0"/>
        <v>17326.94067</v>
      </c>
      <c r="G6" s="32">
        <f t="shared" si="1"/>
        <v>17327</v>
      </c>
      <c r="H6" s="5">
        <f t="shared" si="2"/>
        <v>9</v>
      </c>
      <c r="I6" s="5" t="str">
        <f t="shared" si="3"/>
        <v>No</v>
      </c>
      <c r="J6" s="9" t="str">
        <f t="shared" si="4"/>
        <v>Eyad Ahmed</v>
      </c>
      <c r="K6" s="5">
        <f t="shared" si="5"/>
        <v>9</v>
      </c>
      <c r="L6" s="10" t="str">
        <f t="shared" si="6"/>
        <v>E</v>
      </c>
      <c r="M6" s="11" t="str">
        <f t="shared" si="7"/>
        <v>d</v>
      </c>
      <c r="N6" s="12"/>
      <c r="O6" s="13">
        <v>1011</v>
      </c>
      <c r="P6" s="13" t="str">
        <f>VLOOKUP(O6, Table14[], 2, FALSE)</f>
        <v>ahmed fawzy</v>
      </c>
    </row>
    <row r="7" spans="1:16">
      <c r="A7" s="5">
        <v>6</v>
      </c>
      <c r="B7" s="6" t="s">
        <v>25</v>
      </c>
      <c r="C7" s="6" t="s">
        <v>34</v>
      </c>
      <c r="D7" s="7">
        <v>500</v>
      </c>
      <c r="E7" s="28">
        <v>49</v>
      </c>
      <c r="F7" s="36">
        <f>D7*$E$2</f>
        <v>15500</v>
      </c>
      <c r="G7" s="32">
        <f t="shared" si="1"/>
        <v>15500</v>
      </c>
      <c r="H7" s="5">
        <f t="shared" si="2"/>
        <v>10</v>
      </c>
      <c r="I7" s="5" t="str">
        <f t="shared" si="3"/>
        <v>No</v>
      </c>
      <c r="J7" s="9" t="str">
        <f t="shared" si="4"/>
        <v>Mazen sameh</v>
      </c>
      <c r="K7" s="5">
        <f t="shared" si="5"/>
        <v>10</v>
      </c>
      <c r="L7" s="10" t="str">
        <f t="shared" si="6"/>
        <v>M</v>
      </c>
      <c r="M7" s="11" t="str">
        <f t="shared" si="7"/>
        <v>h</v>
      </c>
      <c r="N7" s="12"/>
      <c r="O7" s="13">
        <v>1003</v>
      </c>
      <c r="P7" s="13" t="str">
        <f>VLOOKUP(O7, Table14[], 2, FALSE)</f>
        <v>kamal Hussien</v>
      </c>
    </row>
    <row r="8" spans="1:16">
      <c r="A8" s="5">
        <v>7</v>
      </c>
      <c r="B8" s="6" t="s">
        <v>26</v>
      </c>
      <c r="C8" s="6" t="s">
        <v>23</v>
      </c>
      <c r="D8" s="7">
        <v>825.70673999999997</v>
      </c>
      <c r="E8" s="28">
        <v>47</v>
      </c>
      <c r="F8" s="8">
        <f t="shared" si="0"/>
        <v>25596.908939999998</v>
      </c>
      <c r="G8" s="32">
        <f t="shared" si="1"/>
        <v>25597</v>
      </c>
      <c r="H8" s="5">
        <f t="shared" si="2"/>
        <v>6</v>
      </c>
      <c r="I8" s="5" t="str">
        <f t="shared" si="3"/>
        <v>Yes</v>
      </c>
      <c r="J8" s="9" t="str">
        <f t="shared" si="4"/>
        <v>Nermeen Ali</v>
      </c>
      <c r="K8" s="5">
        <f t="shared" si="5"/>
        <v>10</v>
      </c>
      <c r="L8" s="10" t="str">
        <f t="shared" si="6"/>
        <v>N</v>
      </c>
      <c r="M8" s="11" t="str">
        <f t="shared" si="7"/>
        <v>i</v>
      </c>
      <c r="N8" s="12"/>
      <c r="O8" s="13">
        <v>1005</v>
      </c>
      <c r="P8" s="13" t="str">
        <f>VLOOKUP(O8, Table14[], 2, FALSE)</f>
        <v>eyad ahmed</v>
      </c>
    </row>
    <row r="9" spans="1:16">
      <c r="A9" s="5">
        <v>8</v>
      </c>
      <c r="B9" s="6" t="s">
        <v>27</v>
      </c>
      <c r="C9" s="6" t="s">
        <v>28</v>
      </c>
      <c r="D9" s="7">
        <v>931.85544000000004</v>
      </c>
      <c r="E9" s="28">
        <v>30.89</v>
      </c>
      <c r="F9" s="8">
        <f t="shared" si="0"/>
        <v>28887.518640000002</v>
      </c>
      <c r="G9" s="32">
        <f t="shared" si="1"/>
        <v>28888</v>
      </c>
      <c r="H9" s="5">
        <f t="shared" si="2"/>
        <v>3</v>
      </c>
      <c r="I9" s="5" t="str">
        <f t="shared" si="3"/>
        <v>Yes</v>
      </c>
      <c r="J9" s="9" t="str">
        <f t="shared" si="4"/>
        <v>Ramy Hassan</v>
      </c>
      <c r="K9" s="5">
        <f t="shared" si="5"/>
        <v>10</v>
      </c>
      <c r="L9" s="10" t="str">
        <f t="shared" si="6"/>
        <v>R</v>
      </c>
      <c r="M9" s="11" t="str">
        <f t="shared" si="7"/>
        <v>n</v>
      </c>
      <c r="N9" s="12"/>
      <c r="O9" s="13">
        <v>1010</v>
      </c>
      <c r="P9" s="13" t="str">
        <f>VLOOKUP(O9, Table14[], 2, FALSE)</f>
        <v>yamen mohamed</v>
      </c>
    </row>
    <row r="10" spans="1:16">
      <c r="A10" s="5">
        <v>9</v>
      </c>
      <c r="B10" s="6" t="s">
        <v>28</v>
      </c>
      <c r="C10" s="6" t="s">
        <v>35</v>
      </c>
      <c r="D10" s="7">
        <v>567.52768000000003</v>
      </c>
      <c r="E10" s="28">
        <v>30.89</v>
      </c>
      <c r="F10" s="8">
        <f t="shared" si="0"/>
        <v>17593.358080000002</v>
      </c>
      <c r="G10" s="32">
        <f t="shared" si="1"/>
        <v>17593</v>
      </c>
      <c r="H10" s="5">
        <f t="shared" si="2"/>
        <v>8</v>
      </c>
      <c r="I10" s="5" t="str">
        <f t="shared" si="3"/>
        <v>No</v>
      </c>
      <c r="J10" s="9" t="str">
        <f t="shared" si="4"/>
        <v>Hassan Sayed</v>
      </c>
      <c r="K10" s="5">
        <f t="shared" si="5"/>
        <v>11</v>
      </c>
      <c r="L10" s="10" t="str">
        <f t="shared" si="6"/>
        <v>H</v>
      </c>
      <c r="M10" s="11" t="str">
        <f t="shared" si="7"/>
        <v>d</v>
      </c>
      <c r="N10" s="12"/>
      <c r="O10" s="13">
        <v>1006</v>
      </c>
      <c r="P10" s="13" t="str">
        <f>VLOOKUP(O10, Table14[], 2, FALSE)</f>
        <v>Mazen Sameh</v>
      </c>
    </row>
    <row r="11" spans="1:16">
      <c r="A11" s="5">
        <v>10</v>
      </c>
      <c r="B11" s="6" t="s">
        <v>29</v>
      </c>
      <c r="C11" s="6" t="s">
        <v>21</v>
      </c>
      <c r="D11" s="7">
        <v>957.68445999999994</v>
      </c>
      <c r="E11" s="28">
        <v>30.89</v>
      </c>
      <c r="F11" s="37">
        <f t="shared" si="0"/>
        <v>29688.218259999998</v>
      </c>
      <c r="G11" s="32">
        <f t="shared" si="1"/>
        <v>29688</v>
      </c>
      <c r="H11" s="5">
        <f t="shared" si="2"/>
        <v>1</v>
      </c>
      <c r="I11" s="5" t="str">
        <f t="shared" si="3"/>
        <v>Yes</v>
      </c>
      <c r="J11" s="9" t="str">
        <f t="shared" si="4"/>
        <v>Yamen Mohamed</v>
      </c>
      <c r="K11" s="5">
        <f t="shared" si="5"/>
        <v>12</v>
      </c>
      <c r="L11" s="10" t="str">
        <f t="shared" si="6"/>
        <v>Y</v>
      </c>
      <c r="M11" s="11" t="str">
        <f t="shared" si="7"/>
        <v>d</v>
      </c>
      <c r="N11" s="12"/>
      <c r="O11" s="13">
        <v>1004</v>
      </c>
      <c r="P11" s="13" t="str">
        <f>VLOOKUP(O11, Table14[], 2, FALSE)</f>
        <v>ali ismail</v>
      </c>
    </row>
    <row r="12" spans="1:16">
      <c r="A12" s="15"/>
      <c r="B12" s="22"/>
      <c r="C12" s="22"/>
      <c r="D12" s="23"/>
      <c r="E12" s="24"/>
      <c r="F12" s="25"/>
      <c r="G12" s="26"/>
      <c r="L12" s="16"/>
      <c r="M12" s="12"/>
      <c r="N12" s="12"/>
      <c r="O12" s="14"/>
      <c r="P12" s="14"/>
    </row>
    <row r="13" spans="1:16">
      <c r="C13" s="33" t="s">
        <v>19</v>
      </c>
      <c r="D13" s="34"/>
      <c r="E13" s="35">
        <f>SUM(G2:G11)</f>
        <v>238070</v>
      </c>
      <c r="O13" s="38" t="s">
        <v>57</v>
      </c>
      <c r="P13" s="38"/>
    </row>
    <row r="14" spans="1:16">
      <c r="C14" s="33" t="s">
        <v>13</v>
      </c>
      <c r="D14" s="34"/>
      <c r="E14" s="35">
        <f>AVERAGE(G2:G11)</f>
        <v>23807</v>
      </c>
      <c r="G14" s="17"/>
    </row>
    <row r="15" spans="1:16" ht="15" thickBot="1">
      <c r="C15" s="33" t="s">
        <v>14</v>
      </c>
      <c r="D15" s="34"/>
      <c r="E15" s="35">
        <f>MAX(G2:G11)</f>
        <v>29688</v>
      </c>
      <c r="M15" s="18"/>
      <c r="O15" s="27" t="s">
        <v>11</v>
      </c>
      <c r="P15" s="27" t="s">
        <v>38</v>
      </c>
    </row>
    <row r="16" spans="1:16">
      <c r="C16" s="33" t="s">
        <v>15</v>
      </c>
      <c r="D16" s="34"/>
      <c r="E16" s="35">
        <f>MIN(G2:G11)</f>
        <v>15500</v>
      </c>
      <c r="M16" s="18"/>
      <c r="O16" s="20">
        <v>1001</v>
      </c>
      <c r="P16" s="20" t="s">
        <v>39</v>
      </c>
    </row>
    <row r="17" spans="2:16">
      <c r="B17" s="3"/>
      <c r="C17" s="33" t="s">
        <v>16</v>
      </c>
      <c r="D17" s="34"/>
      <c r="E17" s="35">
        <f>COUNT(F2:F11)</f>
        <v>10</v>
      </c>
      <c r="G17" s="21"/>
      <c r="O17" s="20">
        <v>1002</v>
      </c>
      <c r="P17" s="20" t="s">
        <v>40</v>
      </c>
    </row>
    <row r="18" spans="2:16">
      <c r="C18" s="33" t="s">
        <v>17</v>
      </c>
      <c r="D18" s="34"/>
      <c r="E18" s="35">
        <f>COUNTA(B2:B11)</f>
        <v>10</v>
      </c>
      <c r="O18" s="20">
        <v>1003</v>
      </c>
      <c r="P18" s="20" t="s">
        <v>41</v>
      </c>
    </row>
    <row r="19" spans="2:16">
      <c r="C19" s="33" t="s">
        <v>18</v>
      </c>
      <c r="D19" s="34"/>
      <c r="E19" s="35">
        <f>COUNTBLANK(B2:M11)</f>
        <v>0</v>
      </c>
      <c r="O19" s="20">
        <v>1004</v>
      </c>
      <c r="P19" s="20" t="s">
        <v>42</v>
      </c>
    </row>
    <row r="20" spans="2:16">
      <c r="C20" s="33" t="s">
        <v>55</v>
      </c>
      <c r="D20" s="34"/>
      <c r="E20" s="35">
        <f>LARGE(G2:G11, 2)</f>
        <v>29459</v>
      </c>
      <c r="O20" s="20">
        <v>1005</v>
      </c>
      <c r="P20" s="20" t="s">
        <v>43</v>
      </c>
    </row>
    <row r="21" spans="2:16">
      <c r="C21" s="33" t="s">
        <v>56</v>
      </c>
      <c r="D21" s="34"/>
      <c r="E21" s="35">
        <f>SMALL(G2:G11, 2)</f>
        <v>17327</v>
      </c>
      <c r="O21" s="20">
        <v>1006</v>
      </c>
      <c r="P21" s="20" t="s">
        <v>44</v>
      </c>
    </row>
    <row r="22" spans="2:16" ht="21">
      <c r="C22" s="33" t="s">
        <v>36</v>
      </c>
      <c r="D22" s="34"/>
      <c r="E22" s="35">
        <f>SUMIF(I2:I11, "Yes",G2:G11)</f>
        <v>187650</v>
      </c>
      <c r="G22" s="29"/>
      <c r="H22" s="30"/>
      <c r="I22" s="30"/>
      <c r="O22" s="20">
        <v>1007</v>
      </c>
      <c r="P22" s="20" t="s">
        <v>45</v>
      </c>
    </row>
    <row r="23" spans="2:16" ht="21">
      <c r="C23" s="33" t="s">
        <v>37</v>
      </c>
      <c r="D23" s="34"/>
      <c r="E23" s="35">
        <f>COUNTIF(I2:I11, "Yes")</f>
        <v>7</v>
      </c>
      <c r="G23" s="29"/>
      <c r="H23" s="31"/>
      <c r="I23" s="30"/>
      <c r="O23" s="20">
        <v>1008</v>
      </c>
      <c r="P23" s="20" t="s">
        <v>46</v>
      </c>
    </row>
    <row r="24" spans="2:16" ht="21">
      <c r="G24" s="29"/>
      <c r="H24" s="30"/>
      <c r="I24" s="30"/>
      <c r="O24" s="20">
        <v>1009</v>
      </c>
      <c r="P24" s="20" t="s">
        <v>47</v>
      </c>
    </row>
    <row r="25" spans="2:16">
      <c r="O25" s="20">
        <v>1010</v>
      </c>
      <c r="P25" s="20" t="s">
        <v>48</v>
      </c>
    </row>
    <row r="26" spans="2:16">
      <c r="O26" s="20">
        <v>1011</v>
      </c>
      <c r="P26" s="20" t="s">
        <v>49</v>
      </c>
    </row>
    <row r="27" spans="2:16">
      <c r="O27" s="20">
        <v>1012</v>
      </c>
      <c r="P27" s="20" t="s">
        <v>50</v>
      </c>
    </row>
    <row r="28" spans="2:16">
      <c r="O28" s="20">
        <v>1013</v>
      </c>
      <c r="P28" s="20" t="s">
        <v>51</v>
      </c>
    </row>
    <row r="29" spans="2:16">
      <c r="O29" s="20">
        <v>1014</v>
      </c>
      <c r="P29" s="20" t="s">
        <v>52</v>
      </c>
    </row>
  </sheetData>
  <mergeCells count="1">
    <mergeCell ref="O13:P13"/>
  </mergeCells>
  <conditionalFormatting sqref="H28">
    <cfRule type="cellIs" dxfId="15" priority="4" operator="equal">
      <formula>MIN($F$2:$F$11)</formula>
    </cfRule>
  </conditionalFormatting>
  <conditionalFormatting sqref="F2:F11">
    <cfRule type="cellIs" dxfId="14" priority="3" operator="equal">
      <formula>"min($F$2:$F$11)"</formula>
    </cfRule>
    <cfRule type="top10" dxfId="13" priority="2" bottom="1" rank="1"/>
    <cfRule type="top10" dxfId="12" priority="1" rank="1"/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AA94-CC7B-4F6B-B228-6D1D8927DF77}">
  <dimension ref="A1:B15"/>
  <sheetViews>
    <sheetView workbookViewId="0">
      <selection activeCell="B23" sqref="B23"/>
    </sheetView>
  </sheetViews>
  <sheetFormatPr defaultColWidth="9" defaultRowHeight="13.8"/>
  <cols>
    <col min="1" max="1" width="13" style="20" customWidth="1"/>
    <col min="2" max="2" width="16.109375" style="20" customWidth="1"/>
    <col min="3" max="16384" width="9" style="19"/>
  </cols>
  <sheetData>
    <row r="1" spans="1:2" ht="14.4" thickBot="1">
      <c r="A1" s="27" t="s">
        <v>11</v>
      </c>
      <c r="B1" s="27" t="s">
        <v>38</v>
      </c>
    </row>
    <row r="2" spans="1:2">
      <c r="A2" s="20">
        <v>1001</v>
      </c>
      <c r="B2" s="20" t="s">
        <v>39</v>
      </c>
    </row>
    <row r="3" spans="1:2">
      <c r="A3" s="20">
        <v>1002</v>
      </c>
      <c r="B3" s="20" t="s">
        <v>40</v>
      </c>
    </row>
    <row r="4" spans="1:2">
      <c r="A4" s="20">
        <v>1003</v>
      </c>
      <c r="B4" s="20" t="s">
        <v>41</v>
      </c>
    </row>
    <row r="5" spans="1:2">
      <c r="A5" s="20">
        <v>1004</v>
      </c>
      <c r="B5" s="20" t="s">
        <v>42</v>
      </c>
    </row>
    <row r="6" spans="1:2">
      <c r="A6" s="20">
        <v>1005</v>
      </c>
      <c r="B6" s="20" t="s">
        <v>43</v>
      </c>
    </row>
    <row r="7" spans="1:2">
      <c r="A7" s="20">
        <v>1006</v>
      </c>
      <c r="B7" s="20" t="s">
        <v>44</v>
      </c>
    </row>
    <row r="8" spans="1:2">
      <c r="A8" s="20">
        <v>1007</v>
      </c>
      <c r="B8" s="20" t="s">
        <v>45</v>
      </c>
    </row>
    <row r="9" spans="1:2">
      <c r="A9" s="20">
        <v>1008</v>
      </c>
      <c r="B9" s="20" t="s">
        <v>46</v>
      </c>
    </row>
    <row r="10" spans="1:2">
      <c r="A10" s="20">
        <v>1009</v>
      </c>
      <c r="B10" s="20" t="s">
        <v>47</v>
      </c>
    </row>
    <row r="11" spans="1:2">
      <c r="A11" s="20">
        <v>1010</v>
      </c>
      <c r="B11" s="20" t="s">
        <v>48</v>
      </c>
    </row>
    <row r="12" spans="1:2">
      <c r="A12" s="20">
        <v>1011</v>
      </c>
      <c r="B12" s="20" t="s">
        <v>49</v>
      </c>
    </row>
    <row r="13" spans="1:2">
      <c r="A13" s="20">
        <v>1012</v>
      </c>
      <c r="B13" s="20" t="s">
        <v>50</v>
      </c>
    </row>
    <row r="14" spans="1:2">
      <c r="A14" s="20">
        <v>1013</v>
      </c>
      <c r="B14" s="20" t="s">
        <v>51</v>
      </c>
    </row>
    <row r="15" spans="1:2">
      <c r="A15" s="20">
        <v>1014</v>
      </c>
      <c r="B15" s="20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menna</cp:lastModifiedBy>
  <dcterms:created xsi:type="dcterms:W3CDTF">2015-06-05T18:17:20Z</dcterms:created>
  <dcterms:modified xsi:type="dcterms:W3CDTF">2024-09-02T13:27:37Z</dcterms:modified>
</cp:coreProperties>
</file>