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signment4-20190557_MennaAymanAhmed\"/>
    </mc:Choice>
  </mc:AlternateContent>
  <bookViews>
    <workbookView xWindow="0" yWindow="0" windowWidth="13584" windowHeight="5484" activeTab="1"/>
  </bookViews>
  <sheets>
    <sheet name="Source" sheetId="1" r:id="rId1"/>
    <sheet name="Data" sheetId="2" r:id="rId2"/>
    <sheet name="_PalUtilTempWorksheet" sheetId="3" state="hidden" r:id="rId3"/>
    <sheet name="_STDS_DG210DBD8D" sheetId="4" state="hidden" r:id="rId4"/>
  </sheets>
  <definedNames>
    <definedName name="ST_AirlineIndex">Data!$B$2:$B$253</definedName>
    <definedName name="ST_Date">Data!$A$2:$A$253</definedName>
    <definedName name="STWBD_StatToolsForecast_Deseasonalize" hidden="1">"FALSE"</definedName>
    <definedName name="STWBD_StatToolsForecast_ForecastMethod" hidden="1">" 0"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0"</definedName>
    <definedName name="STWBD_StatToolsForecast_NumberOfForecasts" hidden="1">" 1"</definedName>
    <definedName name="STWBD_StatToolsForecast_NumberOfHoldOuts" hidden="1">" 0"</definedName>
    <definedName name="STWBD_StatToolsForecast_NumberOfSeasons" hidden="1">" 365"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4"</definedName>
    <definedName name="STWBD_StatToolsForecast_Span" hidden="1">" 12"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2017"</definedName>
    <definedName name="STWBD_StatToolsForecast_Trend" hidden="1">" 0"</definedName>
    <definedName name="STWBD_StatToolsForecast_UseSeasonLabels" hidden="1">"TRUE"</definedName>
    <definedName name="STWBD_StatToolsForecast_Variable" hidden="1">"U_x0001_VG4383A14129AD13A_x0001_"</definedName>
    <definedName name="STWBD_StatToolsForecast_VarSelectorDefaultDataSet" hidden="1">"DG210DBD8D"</definedName>
  </definedNames>
  <calcPr calcId="162913"/>
</workbook>
</file>

<file path=xl/calcChain.xml><?xml version="1.0" encoding="utf-8"?>
<calcChain xmlns="http://schemas.openxmlformats.org/spreadsheetml/2006/main">
  <c r="Q11" i="2" l="1"/>
  <c r="Q14" i="2"/>
  <c r="Q12" i="2"/>
  <c r="N11" i="2"/>
  <c r="O15" i="2"/>
  <c r="K14" i="2"/>
  <c r="P18" i="2"/>
  <c r="Q10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14" i="2"/>
  <c r="H14" i="2"/>
  <c r="B9" i="4" l="1"/>
  <c r="B16" i="4"/>
  <c r="B13" i="4"/>
  <c r="B7" i="4"/>
  <c r="B3" i="4"/>
  <c r="B9" i="3"/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C6" i="2"/>
  <c r="E6" i="2" s="1"/>
  <c r="F6" i="2" s="1"/>
  <c r="C7" i="2"/>
  <c r="C8" i="2"/>
  <c r="C9" i="2"/>
  <c r="C10" i="2"/>
  <c r="C11" i="2"/>
  <c r="C12" i="2"/>
  <c r="C13" i="2"/>
  <c r="C14" i="2"/>
  <c r="E14" i="2" s="1"/>
  <c r="F14" i="2" s="1"/>
  <c r="G14" i="2" s="1"/>
  <c r="C15" i="2"/>
  <c r="C16" i="2"/>
  <c r="C17" i="2"/>
  <c r="C18" i="2"/>
  <c r="C19" i="2"/>
  <c r="C20" i="2"/>
  <c r="C21" i="2"/>
  <c r="C22" i="2"/>
  <c r="E22" i="2" s="1"/>
  <c r="F22" i="2" s="1"/>
  <c r="G22" i="2" s="1"/>
  <c r="C23" i="2"/>
  <c r="C24" i="2"/>
  <c r="C25" i="2"/>
  <c r="C26" i="2"/>
  <c r="C27" i="2"/>
  <c r="C28" i="2"/>
  <c r="C29" i="2"/>
  <c r="C30" i="2"/>
  <c r="E30" i="2" s="1"/>
  <c r="F30" i="2" s="1"/>
  <c r="G30" i="2" s="1"/>
  <c r="C31" i="2"/>
  <c r="C32" i="2"/>
  <c r="C33" i="2"/>
  <c r="C34" i="2"/>
  <c r="C35" i="2"/>
  <c r="C36" i="2"/>
  <c r="C37" i="2"/>
  <c r="C38" i="2"/>
  <c r="E38" i="2" s="1"/>
  <c r="F38" i="2" s="1"/>
  <c r="G38" i="2" s="1"/>
  <c r="C39" i="2"/>
  <c r="C40" i="2"/>
  <c r="C41" i="2"/>
  <c r="C42" i="2"/>
  <c r="C43" i="2"/>
  <c r="C44" i="2"/>
  <c r="C45" i="2"/>
  <c r="C46" i="2"/>
  <c r="E46" i="2" s="1"/>
  <c r="F46" i="2" s="1"/>
  <c r="G46" i="2" s="1"/>
  <c r="C47" i="2"/>
  <c r="C48" i="2"/>
  <c r="C49" i="2"/>
  <c r="C50" i="2"/>
  <c r="C51" i="2"/>
  <c r="C52" i="2"/>
  <c r="C53" i="2"/>
  <c r="C54" i="2"/>
  <c r="E54" i="2" s="1"/>
  <c r="F54" i="2" s="1"/>
  <c r="G54" i="2" s="1"/>
  <c r="C55" i="2"/>
  <c r="C56" i="2"/>
  <c r="C57" i="2"/>
  <c r="C58" i="2"/>
  <c r="C59" i="2"/>
  <c r="C60" i="2"/>
  <c r="C61" i="2"/>
  <c r="C62" i="2"/>
  <c r="E62" i="2" s="1"/>
  <c r="F62" i="2" s="1"/>
  <c r="G62" i="2" s="1"/>
  <c r="C63" i="2"/>
  <c r="C64" i="2"/>
  <c r="C65" i="2"/>
  <c r="C66" i="2"/>
  <c r="C67" i="2"/>
  <c r="C68" i="2"/>
  <c r="C69" i="2"/>
  <c r="C70" i="2"/>
  <c r="E70" i="2" s="1"/>
  <c r="F70" i="2" s="1"/>
  <c r="G70" i="2" s="1"/>
  <c r="C71" i="2"/>
  <c r="C72" i="2"/>
  <c r="C73" i="2"/>
  <c r="C74" i="2"/>
  <c r="C75" i="2"/>
  <c r="C76" i="2"/>
  <c r="C77" i="2"/>
  <c r="C78" i="2"/>
  <c r="E78" i="2" s="1"/>
  <c r="F78" i="2" s="1"/>
  <c r="G78" i="2" s="1"/>
  <c r="C79" i="2"/>
  <c r="C80" i="2"/>
  <c r="C81" i="2"/>
  <c r="C82" i="2"/>
  <c r="C83" i="2"/>
  <c r="C84" i="2"/>
  <c r="C85" i="2"/>
  <c r="C86" i="2"/>
  <c r="E86" i="2" s="1"/>
  <c r="F86" i="2" s="1"/>
  <c r="G86" i="2" s="1"/>
  <c r="C87" i="2"/>
  <c r="C88" i="2"/>
  <c r="C89" i="2"/>
  <c r="C90" i="2"/>
  <c r="C91" i="2"/>
  <c r="C92" i="2"/>
  <c r="C93" i="2"/>
  <c r="C94" i="2"/>
  <c r="E94" i="2" s="1"/>
  <c r="F94" i="2" s="1"/>
  <c r="G94" i="2" s="1"/>
  <c r="C95" i="2"/>
  <c r="C96" i="2"/>
  <c r="C97" i="2"/>
  <c r="C98" i="2"/>
  <c r="C99" i="2"/>
  <c r="C100" i="2"/>
  <c r="C101" i="2"/>
  <c r="C102" i="2"/>
  <c r="E102" i="2" s="1"/>
  <c r="F102" i="2" s="1"/>
  <c r="G102" i="2" s="1"/>
  <c r="C103" i="2"/>
  <c r="C104" i="2"/>
  <c r="C105" i="2"/>
  <c r="C106" i="2"/>
  <c r="C107" i="2"/>
  <c r="C108" i="2"/>
  <c r="C109" i="2"/>
  <c r="C110" i="2"/>
  <c r="E110" i="2" s="1"/>
  <c r="F110" i="2" s="1"/>
  <c r="G110" i="2" s="1"/>
  <c r="C111" i="2"/>
  <c r="C112" i="2"/>
  <c r="C113" i="2"/>
  <c r="C114" i="2"/>
  <c r="C115" i="2"/>
  <c r="C116" i="2"/>
  <c r="C117" i="2"/>
  <c r="C118" i="2"/>
  <c r="E118" i="2" s="1"/>
  <c r="F118" i="2" s="1"/>
  <c r="G118" i="2" s="1"/>
  <c r="C119" i="2"/>
  <c r="C120" i="2"/>
  <c r="C121" i="2"/>
  <c r="C122" i="2"/>
  <c r="C123" i="2"/>
  <c r="C124" i="2"/>
  <c r="C125" i="2"/>
  <c r="C126" i="2"/>
  <c r="E126" i="2" s="1"/>
  <c r="F126" i="2" s="1"/>
  <c r="G126" i="2" s="1"/>
  <c r="C127" i="2"/>
  <c r="C128" i="2"/>
  <c r="C129" i="2"/>
  <c r="C130" i="2"/>
  <c r="C131" i="2"/>
  <c r="C132" i="2"/>
  <c r="C133" i="2"/>
  <c r="C134" i="2"/>
  <c r="E134" i="2" s="1"/>
  <c r="F134" i="2" s="1"/>
  <c r="G134" i="2" s="1"/>
  <c r="C135" i="2"/>
  <c r="C136" i="2"/>
  <c r="E136" i="2" s="1"/>
  <c r="F136" i="2" s="1"/>
  <c r="G136" i="2" s="1"/>
  <c r="C137" i="2"/>
  <c r="C138" i="2"/>
  <c r="C139" i="2"/>
  <c r="C140" i="2"/>
  <c r="C141" i="2"/>
  <c r="C142" i="2"/>
  <c r="E142" i="2" s="1"/>
  <c r="F142" i="2" s="1"/>
  <c r="G142" i="2" s="1"/>
  <c r="C143" i="2"/>
  <c r="C144" i="2"/>
  <c r="E144" i="2" s="1"/>
  <c r="F144" i="2" s="1"/>
  <c r="G144" i="2" s="1"/>
  <c r="C145" i="2"/>
  <c r="C146" i="2"/>
  <c r="C147" i="2"/>
  <c r="C148" i="2"/>
  <c r="C149" i="2"/>
  <c r="C150" i="2"/>
  <c r="E150" i="2" s="1"/>
  <c r="F150" i="2" s="1"/>
  <c r="G150" i="2" s="1"/>
  <c r="C151" i="2"/>
  <c r="C152" i="2"/>
  <c r="E152" i="2" s="1"/>
  <c r="F152" i="2" s="1"/>
  <c r="G152" i="2" s="1"/>
  <c r="C153" i="2"/>
  <c r="C154" i="2"/>
  <c r="C155" i="2"/>
  <c r="C156" i="2"/>
  <c r="C157" i="2"/>
  <c r="C158" i="2"/>
  <c r="E158" i="2" s="1"/>
  <c r="F158" i="2" s="1"/>
  <c r="G158" i="2" s="1"/>
  <c r="C159" i="2"/>
  <c r="C160" i="2"/>
  <c r="E160" i="2" s="1"/>
  <c r="F160" i="2" s="1"/>
  <c r="G160" i="2" s="1"/>
  <c r="C161" i="2"/>
  <c r="C162" i="2"/>
  <c r="C163" i="2"/>
  <c r="C164" i="2"/>
  <c r="C165" i="2"/>
  <c r="C166" i="2"/>
  <c r="E166" i="2" s="1"/>
  <c r="F166" i="2" s="1"/>
  <c r="G166" i="2" s="1"/>
  <c r="C167" i="2"/>
  <c r="C168" i="2"/>
  <c r="E168" i="2" s="1"/>
  <c r="F168" i="2" s="1"/>
  <c r="G168" i="2" s="1"/>
  <c r="C169" i="2"/>
  <c r="C170" i="2"/>
  <c r="C171" i="2"/>
  <c r="C172" i="2"/>
  <c r="C173" i="2"/>
  <c r="C174" i="2"/>
  <c r="E174" i="2" s="1"/>
  <c r="F174" i="2" s="1"/>
  <c r="G174" i="2" s="1"/>
  <c r="C175" i="2"/>
  <c r="C176" i="2"/>
  <c r="E176" i="2" s="1"/>
  <c r="F176" i="2" s="1"/>
  <c r="G176" i="2" s="1"/>
  <c r="C177" i="2"/>
  <c r="C178" i="2"/>
  <c r="C179" i="2"/>
  <c r="C180" i="2"/>
  <c r="C181" i="2"/>
  <c r="C182" i="2"/>
  <c r="E182" i="2" s="1"/>
  <c r="F182" i="2" s="1"/>
  <c r="G182" i="2" s="1"/>
  <c r="C183" i="2"/>
  <c r="C184" i="2"/>
  <c r="E184" i="2" s="1"/>
  <c r="F184" i="2" s="1"/>
  <c r="G184" i="2" s="1"/>
  <c r="C185" i="2"/>
  <c r="C186" i="2"/>
  <c r="C187" i="2"/>
  <c r="C188" i="2"/>
  <c r="C189" i="2"/>
  <c r="C190" i="2"/>
  <c r="E190" i="2" s="1"/>
  <c r="F190" i="2" s="1"/>
  <c r="G190" i="2" s="1"/>
  <c r="C191" i="2"/>
  <c r="C192" i="2"/>
  <c r="E192" i="2" s="1"/>
  <c r="F192" i="2" s="1"/>
  <c r="G192" i="2" s="1"/>
  <c r="C193" i="2"/>
  <c r="C194" i="2"/>
  <c r="C195" i="2"/>
  <c r="C196" i="2"/>
  <c r="C197" i="2"/>
  <c r="C198" i="2"/>
  <c r="E198" i="2" s="1"/>
  <c r="F198" i="2" s="1"/>
  <c r="G198" i="2" s="1"/>
  <c r="C199" i="2"/>
  <c r="C200" i="2"/>
  <c r="E200" i="2" s="1"/>
  <c r="F200" i="2" s="1"/>
  <c r="G200" i="2" s="1"/>
  <c r="C201" i="2"/>
  <c r="C202" i="2"/>
  <c r="C203" i="2"/>
  <c r="C204" i="2"/>
  <c r="C205" i="2"/>
  <c r="C206" i="2"/>
  <c r="E206" i="2" s="1"/>
  <c r="F206" i="2" s="1"/>
  <c r="G206" i="2" s="1"/>
  <c r="C207" i="2"/>
  <c r="E207" i="2" s="1"/>
  <c r="F207" i="2" s="1"/>
  <c r="G207" i="2" s="1"/>
  <c r="C208" i="2"/>
  <c r="E208" i="2" s="1"/>
  <c r="F208" i="2" s="1"/>
  <c r="G208" i="2" s="1"/>
  <c r="C209" i="2"/>
  <c r="C210" i="2"/>
  <c r="C211" i="2"/>
  <c r="C212" i="2"/>
  <c r="C213" i="2"/>
  <c r="C214" i="2"/>
  <c r="E214" i="2" s="1"/>
  <c r="F214" i="2" s="1"/>
  <c r="G214" i="2" s="1"/>
  <c r="C215" i="2"/>
  <c r="E215" i="2" s="1"/>
  <c r="F215" i="2" s="1"/>
  <c r="G215" i="2" s="1"/>
  <c r="C216" i="2"/>
  <c r="E216" i="2" s="1"/>
  <c r="F216" i="2" s="1"/>
  <c r="G216" i="2" s="1"/>
  <c r="C217" i="2"/>
  <c r="C218" i="2"/>
  <c r="C219" i="2"/>
  <c r="E219" i="2" s="1"/>
  <c r="F219" i="2" s="1"/>
  <c r="G219" i="2" s="1"/>
  <c r="C220" i="2"/>
  <c r="E220" i="2" s="1"/>
  <c r="F220" i="2" s="1"/>
  <c r="G220" i="2" s="1"/>
  <c r="C221" i="2"/>
  <c r="E221" i="2" s="1"/>
  <c r="F221" i="2" s="1"/>
  <c r="G221" i="2" s="1"/>
  <c r="C222" i="2"/>
  <c r="E222" i="2" s="1"/>
  <c r="F222" i="2" s="1"/>
  <c r="G222" i="2" s="1"/>
  <c r="C223" i="2"/>
  <c r="E223" i="2" s="1"/>
  <c r="F223" i="2" s="1"/>
  <c r="G223" i="2" s="1"/>
  <c r="C224" i="2"/>
  <c r="E224" i="2" s="1"/>
  <c r="F224" i="2" s="1"/>
  <c r="G224" i="2" s="1"/>
  <c r="C225" i="2"/>
  <c r="E225" i="2" s="1"/>
  <c r="F225" i="2" s="1"/>
  <c r="G225" i="2" s="1"/>
  <c r="C226" i="2"/>
  <c r="E226" i="2" s="1"/>
  <c r="F226" i="2" s="1"/>
  <c r="G226" i="2" s="1"/>
  <c r="C227" i="2"/>
  <c r="E227" i="2" s="1"/>
  <c r="F227" i="2" s="1"/>
  <c r="G227" i="2" s="1"/>
  <c r="C228" i="2"/>
  <c r="E228" i="2" s="1"/>
  <c r="F228" i="2" s="1"/>
  <c r="G228" i="2" s="1"/>
  <c r="C229" i="2"/>
  <c r="E229" i="2" s="1"/>
  <c r="F229" i="2" s="1"/>
  <c r="G229" i="2" s="1"/>
  <c r="C230" i="2"/>
  <c r="E230" i="2" s="1"/>
  <c r="F230" i="2" s="1"/>
  <c r="G230" i="2" s="1"/>
  <c r="C231" i="2"/>
  <c r="E231" i="2" s="1"/>
  <c r="F231" i="2" s="1"/>
  <c r="G231" i="2" s="1"/>
  <c r="C232" i="2"/>
  <c r="E232" i="2" s="1"/>
  <c r="F232" i="2" s="1"/>
  <c r="G232" i="2" s="1"/>
  <c r="C233" i="2"/>
  <c r="E233" i="2" s="1"/>
  <c r="F233" i="2" s="1"/>
  <c r="G233" i="2" s="1"/>
  <c r="C234" i="2"/>
  <c r="E234" i="2" s="1"/>
  <c r="F234" i="2" s="1"/>
  <c r="G234" i="2" s="1"/>
  <c r="C235" i="2"/>
  <c r="E235" i="2" s="1"/>
  <c r="F235" i="2" s="1"/>
  <c r="G235" i="2" s="1"/>
  <c r="C236" i="2"/>
  <c r="E236" i="2" s="1"/>
  <c r="F236" i="2" s="1"/>
  <c r="G236" i="2" s="1"/>
  <c r="C237" i="2"/>
  <c r="E237" i="2" s="1"/>
  <c r="F237" i="2" s="1"/>
  <c r="G237" i="2" s="1"/>
  <c r="C238" i="2"/>
  <c r="E238" i="2" s="1"/>
  <c r="F238" i="2" s="1"/>
  <c r="G238" i="2" s="1"/>
  <c r="C239" i="2"/>
  <c r="E239" i="2" s="1"/>
  <c r="F239" i="2" s="1"/>
  <c r="G239" i="2" s="1"/>
  <c r="C240" i="2"/>
  <c r="E240" i="2" s="1"/>
  <c r="F240" i="2" s="1"/>
  <c r="G240" i="2" s="1"/>
  <c r="C241" i="2"/>
  <c r="E241" i="2" s="1"/>
  <c r="F241" i="2" s="1"/>
  <c r="G241" i="2" s="1"/>
  <c r="C242" i="2"/>
  <c r="E242" i="2" s="1"/>
  <c r="F242" i="2" s="1"/>
  <c r="G242" i="2" s="1"/>
  <c r="C243" i="2"/>
  <c r="E243" i="2" s="1"/>
  <c r="F243" i="2" s="1"/>
  <c r="G243" i="2" s="1"/>
  <c r="C244" i="2"/>
  <c r="E244" i="2" s="1"/>
  <c r="F244" i="2" s="1"/>
  <c r="G244" i="2" s="1"/>
  <c r="C245" i="2"/>
  <c r="E245" i="2" s="1"/>
  <c r="F245" i="2" s="1"/>
  <c r="G245" i="2" s="1"/>
  <c r="C246" i="2"/>
  <c r="E246" i="2" s="1"/>
  <c r="F246" i="2" s="1"/>
  <c r="G246" i="2" s="1"/>
  <c r="C247" i="2"/>
  <c r="E247" i="2" s="1"/>
  <c r="F247" i="2" s="1"/>
  <c r="G247" i="2" s="1"/>
  <c r="C248" i="2"/>
  <c r="E248" i="2" s="1"/>
  <c r="F248" i="2" s="1"/>
  <c r="G248" i="2" s="1"/>
  <c r="C249" i="2"/>
  <c r="E249" i="2" s="1"/>
  <c r="F249" i="2" s="1"/>
  <c r="G249" i="2" s="1"/>
  <c r="C250" i="2"/>
  <c r="E250" i="2" s="1"/>
  <c r="F250" i="2" s="1"/>
  <c r="G250" i="2" s="1"/>
  <c r="C251" i="2"/>
  <c r="E251" i="2" s="1"/>
  <c r="F251" i="2" s="1"/>
  <c r="G251" i="2" s="1"/>
  <c r="C252" i="2"/>
  <c r="C253" i="2"/>
  <c r="E253" i="2" s="1"/>
  <c r="F253" i="2" s="1"/>
  <c r="G253" i="2" s="1"/>
  <c r="C254" i="2"/>
  <c r="E254" i="2" s="1"/>
  <c r="F254" i="2" s="1"/>
  <c r="G254" i="2" s="1"/>
  <c r="C255" i="2"/>
  <c r="L245" i="2" l="1"/>
  <c r="L253" i="2"/>
  <c r="L237" i="2"/>
  <c r="L213" i="2"/>
  <c r="G6" i="2"/>
  <c r="L224" i="2"/>
  <c r="L229" i="2"/>
  <c r="L205" i="2"/>
  <c r="L197" i="2"/>
  <c r="L189" i="2"/>
  <c r="L181" i="2"/>
  <c r="L165" i="2"/>
  <c r="L157" i="2"/>
  <c r="L149" i="2"/>
  <c r="L141" i="2"/>
  <c r="L133" i="2"/>
  <c r="L117" i="2"/>
  <c r="L109" i="2"/>
  <c r="L93" i="2"/>
  <c r="L85" i="2"/>
  <c r="L77" i="2"/>
  <c r="L69" i="2"/>
  <c r="L45" i="2"/>
  <c r="L37" i="2"/>
  <c r="L29" i="2"/>
  <c r="L160" i="2"/>
  <c r="L96" i="2"/>
  <c r="L221" i="2"/>
  <c r="L173" i="2"/>
  <c r="L101" i="2"/>
  <c r="L61" i="2"/>
  <c r="L53" i="2"/>
  <c r="L252" i="2"/>
  <c r="L220" i="2"/>
  <c r="L188" i="2"/>
  <c r="L156" i="2"/>
  <c r="L124" i="2"/>
  <c r="L92" i="2"/>
  <c r="L52" i="2"/>
  <c r="L227" i="2"/>
  <c r="L211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125" i="2"/>
  <c r="L236" i="2"/>
  <c r="L204" i="2"/>
  <c r="L172" i="2"/>
  <c r="L140" i="2"/>
  <c r="L108" i="2"/>
  <c r="L76" i="2"/>
  <c r="L44" i="2"/>
  <c r="L251" i="2"/>
  <c r="L219" i="2"/>
  <c r="L203" i="2"/>
  <c r="D49" i="2"/>
  <c r="L216" i="2"/>
  <c r="L208" i="2"/>
  <c r="L152" i="2"/>
  <c r="L144" i="2"/>
  <c r="L88" i="2"/>
  <c r="L80" i="2"/>
  <c r="L244" i="2"/>
  <c r="L212" i="2"/>
  <c r="L180" i="2"/>
  <c r="L148" i="2"/>
  <c r="L116" i="2"/>
  <c r="L84" i="2"/>
  <c r="L60" i="2"/>
  <c r="D113" i="2"/>
  <c r="L235" i="2"/>
  <c r="L187" i="2"/>
  <c r="D155" i="2"/>
  <c r="D217" i="2"/>
  <c r="L228" i="2"/>
  <c r="L196" i="2"/>
  <c r="L164" i="2"/>
  <c r="L132" i="2"/>
  <c r="L100" i="2"/>
  <c r="L68" i="2"/>
  <c r="L243" i="2"/>
  <c r="L195" i="2"/>
  <c r="D211" i="2"/>
  <c r="D18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E186" i="2"/>
  <c r="F186" i="2" s="1"/>
  <c r="G186" i="2" s="1"/>
  <c r="D189" i="2"/>
  <c r="E138" i="2"/>
  <c r="F138" i="2" s="1"/>
  <c r="G138" i="2" s="1"/>
  <c r="D141" i="2"/>
  <c r="E82" i="2"/>
  <c r="F82" i="2" s="1"/>
  <c r="G82" i="2" s="1"/>
  <c r="D85" i="2"/>
  <c r="E42" i="2"/>
  <c r="F42" i="2" s="1"/>
  <c r="G42" i="2" s="1"/>
  <c r="D45" i="2"/>
  <c r="D235" i="2"/>
  <c r="E177" i="2"/>
  <c r="F177" i="2" s="1"/>
  <c r="G177" i="2" s="1"/>
  <c r="D180" i="2"/>
  <c r="E129" i="2"/>
  <c r="F129" i="2" s="1"/>
  <c r="G129" i="2" s="1"/>
  <c r="D132" i="2"/>
  <c r="E81" i="2"/>
  <c r="F81" i="2" s="1"/>
  <c r="G81" i="2" s="1"/>
  <c r="D84" i="2"/>
  <c r="E17" i="2"/>
  <c r="F17" i="2" s="1"/>
  <c r="G17" i="2" s="1"/>
  <c r="D20" i="2"/>
  <c r="E120" i="2"/>
  <c r="F120" i="2" s="1"/>
  <c r="G120" i="2" s="1"/>
  <c r="D123" i="2"/>
  <c r="E80" i="2"/>
  <c r="F80" i="2" s="1"/>
  <c r="G80" i="2" s="1"/>
  <c r="D83" i="2"/>
  <c r="E64" i="2"/>
  <c r="F64" i="2" s="1"/>
  <c r="G64" i="2" s="1"/>
  <c r="D67" i="2"/>
  <c r="E32" i="2"/>
  <c r="F32" i="2" s="1"/>
  <c r="G32" i="2" s="1"/>
  <c r="D35" i="2"/>
  <c r="E8" i="2"/>
  <c r="F8" i="2" s="1"/>
  <c r="G8" i="2" s="1"/>
  <c r="D11" i="2"/>
  <c r="D210" i="2"/>
  <c r="E183" i="2"/>
  <c r="F183" i="2" s="1"/>
  <c r="G183" i="2" s="1"/>
  <c r="D186" i="2"/>
  <c r="E143" i="2"/>
  <c r="F143" i="2" s="1"/>
  <c r="G143" i="2" s="1"/>
  <c r="D146" i="2"/>
  <c r="E95" i="2"/>
  <c r="F95" i="2" s="1"/>
  <c r="G95" i="2" s="1"/>
  <c r="D98" i="2"/>
  <c r="E55" i="2"/>
  <c r="F55" i="2" s="1"/>
  <c r="G55" i="2" s="1"/>
  <c r="D58" i="2"/>
  <c r="E15" i="2"/>
  <c r="F15" i="2" s="1"/>
  <c r="G15" i="2" s="1"/>
  <c r="D18" i="2"/>
  <c r="D209" i="2"/>
  <c r="L36" i="2"/>
  <c r="L28" i="2"/>
  <c r="E194" i="2"/>
  <c r="F194" i="2" s="1"/>
  <c r="G194" i="2" s="1"/>
  <c r="D197" i="2"/>
  <c r="E130" i="2"/>
  <c r="F130" i="2" s="1"/>
  <c r="G130" i="2" s="1"/>
  <c r="D133" i="2"/>
  <c r="E66" i="2"/>
  <c r="F66" i="2" s="1"/>
  <c r="G66" i="2" s="1"/>
  <c r="D69" i="2"/>
  <c r="D243" i="2"/>
  <c r="E201" i="2"/>
  <c r="F201" i="2" s="1"/>
  <c r="G201" i="2" s="1"/>
  <c r="D204" i="2"/>
  <c r="E145" i="2"/>
  <c r="F145" i="2" s="1"/>
  <c r="G145" i="2" s="1"/>
  <c r="D148" i="2"/>
  <c r="E73" i="2"/>
  <c r="F73" i="2" s="1"/>
  <c r="G73" i="2" s="1"/>
  <c r="D76" i="2"/>
  <c r="D250" i="2"/>
  <c r="E96" i="2"/>
  <c r="F96" i="2" s="1"/>
  <c r="G96" i="2" s="1"/>
  <c r="D99" i="2"/>
  <c r="E56" i="2"/>
  <c r="F56" i="2" s="1"/>
  <c r="G56" i="2" s="1"/>
  <c r="D59" i="2"/>
  <c r="D241" i="2"/>
  <c r="D147" i="2"/>
  <c r="D33" i="2"/>
  <c r="E199" i="2"/>
  <c r="F199" i="2" s="1"/>
  <c r="G199" i="2" s="1"/>
  <c r="D202" i="2"/>
  <c r="E159" i="2"/>
  <c r="F159" i="2" s="1"/>
  <c r="G159" i="2" s="1"/>
  <c r="D162" i="2"/>
  <c r="E127" i="2"/>
  <c r="F127" i="2" s="1"/>
  <c r="G127" i="2" s="1"/>
  <c r="D130" i="2"/>
  <c r="E87" i="2"/>
  <c r="F87" i="2" s="1"/>
  <c r="G87" i="2" s="1"/>
  <c r="D90" i="2"/>
  <c r="E47" i="2"/>
  <c r="F47" i="2" s="1"/>
  <c r="G47" i="2" s="1"/>
  <c r="D50" i="2"/>
  <c r="D248" i="2"/>
  <c r="D145" i="2"/>
  <c r="D223" i="2"/>
  <c r="L27" i="2"/>
  <c r="E210" i="2"/>
  <c r="F210" i="2" s="1"/>
  <c r="G210" i="2" s="1"/>
  <c r="D213" i="2"/>
  <c r="E162" i="2"/>
  <c r="F162" i="2" s="1"/>
  <c r="G162" i="2" s="1"/>
  <c r="D165" i="2"/>
  <c r="E114" i="2"/>
  <c r="F114" i="2" s="1"/>
  <c r="G114" i="2" s="1"/>
  <c r="D117" i="2"/>
  <c r="E58" i="2"/>
  <c r="F58" i="2" s="1"/>
  <c r="G58" i="2" s="1"/>
  <c r="D61" i="2"/>
  <c r="E18" i="2"/>
  <c r="F18" i="2" s="1"/>
  <c r="G18" i="2" s="1"/>
  <c r="D21" i="2"/>
  <c r="D187" i="2"/>
  <c r="E217" i="2"/>
  <c r="F217" i="2" s="1"/>
  <c r="G217" i="2" s="1"/>
  <c r="D220" i="2"/>
  <c r="E161" i="2"/>
  <c r="F161" i="2" s="1"/>
  <c r="G161" i="2" s="1"/>
  <c r="D164" i="2"/>
  <c r="E105" i="2"/>
  <c r="F105" i="2" s="1"/>
  <c r="G105" i="2" s="1"/>
  <c r="D108" i="2"/>
  <c r="E49" i="2"/>
  <c r="F49" i="2" s="1"/>
  <c r="G49" i="2" s="1"/>
  <c r="D52" i="2"/>
  <c r="D242" i="2"/>
  <c r="E112" i="2"/>
  <c r="F112" i="2" s="1"/>
  <c r="G112" i="2" s="1"/>
  <c r="D115" i="2"/>
  <c r="E72" i="2"/>
  <c r="F72" i="2" s="1"/>
  <c r="G72" i="2" s="1"/>
  <c r="D75" i="2"/>
  <c r="E48" i="2"/>
  <c r="F48" i="2" s="1"/>
  <c r="G48" i="2" s="1"/>
  <c r="D51" i="2"/>
  <c r="E16" i="2"/>
  <c r="F16" i="2" s="1"/>
  <c r="G16" i="2" s="1"/>
  <c r="D19" i="2"/>
  <c r="D225" i="2"/>
  <c r="J255" i="2"/>
  <c r="K255" i="2" s="1"/>
  <c r="E255" i="2"/>
  <c r="F255" i="2" s="1"/>
  <c r="G255" i="2" s="1"/>
  <c r="E167" i="2"/>
  <c r="F167" i="2" s="1"/>
  <c r="G167" i="2" s="1"/>
  <c r="D170" i="2"/>
  <c r="E111" i="2"/>
  <c r="F111" i="2" s="1"/>
  <c r="G111" i="2" s="1"/>
  <c r="D114" i="2"/>
  <c r="E71" i="2"/>
  <c r="F71" i="2" s="1"/>
  <c r="G71" i="2" s="1"/>
  <c r="D74" i="2"/>
  <c r="E23" i="2"/>
  <c r="F23" i="2" s="1"/>
  <c r="G23" i="2" s="1"/>
  <c r="D26" i="2"/>
  <c r="D232" i="2"/>
  <c r="D89" i="2"/>
  <c r="D231" i="2"/>
  <c r="D139" i="2"/>
  <c r="E205" i="2"/>
  <c r="F205" i="2" s="1"/>
  <c r="G205" i="2" s="1"/>
  <c r="D208" i="2"/>
  <c r="E181" i="2"/>
  <c r="F181" i="2" s="1"/>
  <c r="G181" i="2" s="1"/>
  <c r="D184" i="2"/>
  <c r="E157" i="2"/>
  <c r="F157" i="2" s="1"/>
  <c r="G157" i="2" s="1"/>
  <c r="D160" i="2"/>
  <c r="E133" i="2"/>
  <c r="F133" i="2" s="1"/>
  <c r="G133" i="2" s="1"/>
  <c r="D136" i="2"/>
  <c r="E125" i="2"/>
  <c r="F125" i="2" s="1"/>
  <c r="G125" i="2" s="1"/>
  <c r="D128" i="2"/>
  <c r="E109" i="2"/>
  <c r="F109" i="2" s="1"/>
  <c r="G109" i="2" s="1"/>
  <c r="D112" i="2"/>
  <c r="E93" i="2"/>
  <c r="F93" i="2" s="1"/>
  <c r="G93" i="2" s="1"/>
  <c r="D96" i="2"/>
  <c r="E85" i="2"/>
  <c r="F85" i="2" s="1"/>
  <c r="G85" i="2" s="1"/>
  <c r="D88" i="2"/>
  <c r="E77" i="2"/>
  <c r="F77" i="2" s="1"/>
  <c r="G77" i="2" s="1"/>
  <c r="D80" i="2"/>
  <c r="E69" i="2"/>
  <c r="F69" i="2" s="1"/>
  <c r="G69" i="2" s="1"/>
  <c r="D72" i="2"/>
  <c r="E61" i="2"/>
  <c r="F61" i="2" s="1"/>
  <c r="G61" i="2" s="1"/>
  <c r="D64" i="2"/>
  <c r="E53" i="2"/>
  <c r="F53" i="2" s="1"/>
  <c r="G53" i="2" s="1"/>
  <c r="D56" i="2"/>
  <c r="E45" i="2"/>
  <c r="F45" i="2" s="1"/>
  <c r="G45" i="2" s="1"/>
  <c r="D48" i="2"/>
  <c r="E37" i="2"/>
  <c r="F37" i="2" s="1"/>
  <c r="G37" i="2" s="1"/>
  <c r="D40" i="2"/>
  <c r="E29" i="2"/>
  <c r="F29" i="2" s="1"/>
  <c r="G29" i="2" s="1"/>
  <c r="D32" i="2"/>
  <c r="E21" i="2"/>
  <c r="F21" i="2" s="1"/>
  <c r="G21" i="2" s="1"/>
  <c r="D24" i="2"/>
  <c r="E13" i="2"/>
  <c r="F13" i="2" s="1"/>
  <c r="G13" i="2" s="1"/>
  <c r="D16" i="2"/>
  <c r="D254" i="2"/>
  <c r="D246" i="2"/>
  <c r="D238" i="2"/>
  <c r="D230" i="2"/>
  <c r="D222" i="2"/>
  <c r="D201" i="2"/>
  <c r="D169" i="2"/>
  <c r="D137" i="2"/>
  <c r="D73" i="2"/>
  <c r="D9" i="2"/>
  <c r="J247" i="2"/>
  <c r="K247" i="2" s="1"/>
  <c r="J239" i="2"/>
  <c r="K239" i="2" s="1"/>
  <c r="L250" i="2"/>
  <c r="J231" i="2"/>
  <c r="K231" i="2" s="1"/>
  <c r="L242" i="2"/>
  <c r="J223" i="2"/>
  <c r="K223" i="2" s="1"/>
  <c r="L234" i="2"/>
  <c r="J215" i="2"/>
  <c r="K215" i="2" s="1"/>
  <c r="L226" i="2"/>
  <c r="J207" i="2"/>
  <c r="K207" i="2" s="1"/>
  <c r="L218" i="2"/>
  <c r="J199" i="2"/>
  <c r="K199" i="2" s="1"/>
  <c r="L210" i="2"/>
  <c r="J191" i="2"/>
  <c r="K191" i="2" s="1"/>
  <c r="L202" i="2"/>
  <c r="J183" i="2"/>
  <c r="K183" i="2" s="1"/>
  <c r="L194" i="2"/>
  <c r="J175" i="2"/>
  <c r="K175" i="2" s="1"/>
  <c r="L186" i="2"/>
  <c r="J167" i="2"/>
  <c r="K167" i="2" s="1"/>
  <c r="L178" i="2"/>
  <c r="J159" i="2"/>
  <c r="K159" i="2" s="1"/>
  <c r="L170" i="2"/>
  <c r="J151" i="2"/>
  <c r="K151" i="2" s="1"/>
  <c r="L162" i="2"/>
  <c r="J143" i="2"/>
  <c r="K143" i="2" s="1"/>
  <c r="L154" i="2"/>
  <c r="J135" i="2"/>
  <c r="K135" i="2" s="1"/>
  <c r="L146" i="2"/>
  <c r="J127" i="2"/>
  <c r="K127" i="2" s="1"/>
  <c r="L138" i="2"/>
  <c r="J119" i="2"/>
  <c r="K119" i="2" s="1"/>
  <c r="L130" i="2"/>
  <c r="J111" i="2"/>
  <c r="K111" i="2" s="1"/>
  <c r="L122" i="2"/>
  <c r="J103" i="2"/>
  <c r="K103" i="2" s="1"/>
  <c r="L114" i="2"/>
  <c r="J95" i="2"/>
  <c r="K95" i="2" s="1"/>
  <c r="L106" i="2"/>
  <c r="J87" i="2"/>
  <c r="K87" i="2" s="1"/>
  <c r="L98" i="2"/>
  <c r="J79" i="2"/>
  <c r="K79" i="2" s="1"/>
  <c r="L90" i="2"/>
  <c r="J71" i="2"/>
  <c r="K71" i="2" s="1"/>
  <c r="L82" i="2"/>
  <c r="J63" i="2"/>
  <c r="K63" i="2" s="1"/>
  <c r="L74" i="2"/>
  <c r="J55" i="2"/>
  <c r="K55" i="2" s="1"/>
  <c r="L66" i="2"/>
  <c r="J47" i="2"/>
  <c r="K47" i="2" s="1"/>
  <c r="L58" i="2"/>
  <c r="J39" i="2"/>
  <c r="K39" i="2" s="1"/>
  <c r="L50" i="2"/>
  <c r="J31" i="2"/>
  <c r="K31" i="2" s="1"/>
  <c r="L42" i="2"/>
  <c r="J23" i="2"/>
  <c r="K23" i="2" s="1"/>
  <c r="L34" i="2"/>
  <c r="J15" i="2"/>
  <c r="K15" i="2" s="1"/>
  <c r="L26" i="2"/>
  <c r="L200" i="2"/>
  <c r="L136" i="2"/>
  <c r="L72" i="2"/>
  <c r="E178" i="2"/>
  <c r="F178" i="2" s="1"/>
  <c r="G178" i="2" s="1"/>
  <c r="D181" i="2"/>
  <c r="E122" i="2"/>
  <c r="F122" i="2" s="1"/>
  <c r="G122" i="2" s="1"/>
  <c r="D125" i="2"/>
  <c r="E74" i="2"/>
  <c r="F74" i="2" s="1"/>
  <c r="G74" i="2" s="1"/>
  <c r="D77" i="2"/>
  <c r="E26" i="2"/>
  <c r="F26" i="2" s="1"/>
  <c r="G26" i="2" s="1"/>
  <c r="D29" i="2"/>
  <c r="E10" i="2"/>
  <c r="F10" i="2" s="1"/>
  <c r="G10" i="2" s="1"/>
  <c r="D13" i="2"/>
  <c r="E185" i="2"/>
  <c r="F185" i="2" s="1"/>
  <c r="G185" i="2" s="1"/>
  <c r="D188" i="2"/>
  <c r="E137" i="2"/>
  <c r="F137" i="2" s="1"/>
  <c r="G137" i="2" s="1"/>
  <c r="D140" i="2"/>
  <c r="E89" i="2"/>
  <c r="F89" i="2" s="1"/>
  <c r="G89" i="2" s="1"/>
  <c r="D92" i="2"/>
  <c r="E33" i="2"/>
  <c r="F33" i="2" s="1"/>
  <c r="G33" i="2" s="1"/>
  <c r="D36" i="2"/>
  <c r="E104" i="2"/>
  <c r="F104" i="2" s="1"/>
  <c r="G104" i="2" s="1"/>
  <c r="D107" i="2"/>
  <c r="D249" i="2"/>
  <c r="D179" i="2"/>
  <c r="E175" i="2"/>
  <c r="F175" i="2" s="1"/>
  <c r="G175" i="2" s="1"/>
  <c r="D178" i="2"/>
  <c r="E135" i="2"/>
  <c r="F135" i="2" s="1"/>
  <c r="G135" i="2" s="1"/>
  <c r="D138" i="2"/>
  <c r="E103" i="2"/>
  <c r="F103" i="2" s="1"/>
  <c r="G103" i="2" s="1"/>
  <c r="D106" i="2"/>
  <c r="E63" i="2"/>
  <c r="F63" i="2" s="1"/>
  <c r="G63" i="2" s="1"/>
  <c r="D66" i="2"/>
  <c r="E39" i="2"/>
  <c r="F39" i="2" s="1"/>
  <c r="G39" i="2" s="1"/>
  <c r="D42" i="2"/>
  <c r="E7" i="2"/>
  <c r="F7" i="2" s="1"/>
  <c r="G7" i="2" s="1"/>
  <c r="D10" i="2"/>
  <c r="D224" i="2"/>
  <c r="D25" i="2"/>
  <c r="D247" i="2"/>
  <c r="D203" i="2"/>
  <c r="D81" i="2"/>
  <c r="E213" i="2"/>
  <c r="F213" i="2" s="1"/>
  <c r="G213" i="2" s="1"/>
  <c r="D216" i="2"/>
  <c r="E189" i="2"/>
  <c r="F189" i="2" s="1"/>
  <c r="G189" i="2" s="1"/>
  <c r="D192" i="2"/>
  <c r="E165" i="2"/>
  <c r="F165" i="2" s="1"/>
  <c r="G165" i="2" s="1"/>
  <c r="D168" i="2"/>
  <c r="E141" i="2"/>
  <c r="F141" i="2" s="1"/>
  <c r="G141" i="2" s="1"/>
  <c r="D144" i="2"/>
  <c r="E101" i="2"/>
  <c r="F101" i="2" s="1"/>
  <c r="G101" i="2" s="1"/>
  <c r="D104" i="2"/>
  <c r="D255" i="2"/>
  <c r="E252" i="2"/>
  <c r="F252" i="2" s="1"/>
  <c r="G252" i="2" s="1"/>
  <c r="E212" i="2"/>
  <c r="F212" i="2" s="1"/>
  <c r="G212" i="2" s="1"/>
  <c r="D215" i="2"/>
  <c r="E204" i="2"/>
  <c r="F204" i="2" s="1"/>
  <c r="G204" i="2" s="1"/>
  <c r="D207" i="2"/>
  <c r="E196" i="2"/>
  <c r="F196" i="2" s="1"/>
  <c r="G196" i="2" s="1"/>
  <c r="D199" i="2"/>
  <c r="E188" i="2"/>
  <c r="F188" i="2" s="1"/>
  <c r="G188" i="2" s="1"/>
  <c r="D191" i="2"/>
  <c r="E180" i="2"/>
  <c r="F180" i="2" s="1"/>
  <c r="G180" i="2" s="1"/>
  <c r="D183" i="2"/>
  <c r="E172" i="2"/>
  <c r="F172" i="2" s="1"/>
  <c r="G172" i="2" s="1"/>
  <c r="D175" i="2"/>
  <c r="E164" i="2"/>
  <c r="F164" i="2" s="1"/>
  <c r="G164" i="2" s="1"/>
  <c r="D167" i="2"/>
  <c r="E156" i="2"/>
  <c r="F156" i="2" s="1"/>
  <c r="G156" i="2" s="1"/>
  <c r="D159" i="2"/>
  <c r="E148" i="2"/>
  <c r="F148" i="2" s="1"/>
  <c r="G148" i="2" s="1"/>
  <c r="D151" i="2"/>
  <c r="E140" i="2"/>
  <c r="F140" i="2" s="1"/>
  <c r="G140" i="2" s="1"/>
  <c r="D143" i="2"/>
  <c r="E132" i="2"/>
  <c r="F132" i="2" s="1"/>
  <c r="G132" i="2" s="1"/>
  <c r="D135" i="2"/>
  <c r="E124" i="2"/>
  <c r="F124" i="2" s="1"/>
  <c r="G124" i="2" s="1"/>
  <c r="D127" i="2"/>
  <c r="E116" i="2"/>
  <c r="F116" i="2" s="1"/>
  <c r="G116" i="2" s="1"/>
  <c r="D119" i="2"/>
  <c r="E108" i="2"/>
  <c r="F108" i="2" s="1"/>
  <c r="G108" i="2" s="1"/>
  <c r="D111" i="2"/>
  <c r="E100" i="2"/>
  <c r="F100" i="2" s="1"/>
  <c r="G100" i="2" s="1"/>
  <c r="D103" i="2"/>
  <c r="E92" i="2"/>
  <c r="F92" i="2" s="1"/>
  <c r="G92" i="2" s="1"/>
  <c r="D95" i="2"/>
  <c r="E84" i="2"/>
  <c r="F84" i="2" s="1"/>
  <c r="G84" i="2" s="1"/>
  <c r="D87" i="2"/>
  <c r="E76" i="2"/>
  <c r="F76" i="2" s="1"/>
  <c r="G76" i="2" s="1"/>
  <c r="D79" i="2"/>
  <c r="E68" i="2"/>
  <c r="F68" i="2" s="1"/>
  <c r="G68" i="2" s="1"/>
  <c r="D71" i="2"/>
  <c r="E60" i="2"/>
  <c r="F60" i="2" s="1"/>
  <c r="G60" i="2" s="1"/>
  <c r="D63" i="2"/>
  <c r="E52" i="2"/>
  <c r="F52" i="2" s="1"/>
  <c r="G52" i="2" s="1"/>
  <c r="D55" i="2"/>
  <c r="E44" i="2"/>
  <c r="F44" i="2" s="1"/>
  <c r="G44" i="2" s="1"/>
  <c r="D47" i="2"/>
  <c r="E36" i="2"/>
  <c r="F36" i="2" s="1"/>
  <c r="G36" i="2" s="1"/>
  <c r="D39" i="2"/>
  <c r="E28" i="2"/>
  <c r="F28" i="2" s="1"/>
  <c r="G28" i="2" s="1"/>
  <c r="D31" i="2"/>
  <c r="E20" i="2"/>
  <c r="F20" i="2" s="1"/>
  <c r="G20" i="2" s="1"/>
  <c r="D23" i="2"/>
  <c r="E12" i="2"/>
  <c r="F12" i="2" s="1"/>
  <c r="G12" i="2" s="1"/>
  <c r="D15" i="2"/>
  <c r="D253" i="2"/>
  <c r="D245" i="2"/>
  <c r="D237" i="2"/>
  <c r="D229" i="2"/>
  <c r="D219" i="2"/>
  <c r="D195" i="2"/>
  <c r="D163" i="2"/>
  <c r="D129" i="2"/>
  <c r="D65" i="2"/>
  <c r="L192" i="2"/>
  <c r="L128" i="2"/>
  <c r="L64" i="2"/>
  <c r="E202" i="2"/>
  <c r="F202" i="2" s="1"/>
  <c r="G202" i="2" s="1"/>
  <c r="D205" i="2"/>
  <c r="E146" i="2"/>
  <c r="F146" i="2" s="1"/>
  <c r="G146" i="2" s="1"/>
  <c r="D149" i="2"/>
  <c r="E98" i="2"/>
  <c r="F98" i="2" s="1"/>
  <c r="G98" i="2" s="1"/>
  <c r="D101" i="2"/>
  <c r="E50" i="2"/>
  <c r="F50" i="2" s="1"/>
  <c r="G50" i="2" s="1"/>
  <c r="D53" i="2"/>
  <c r="D227" i="2"/>
  <c r="E193" i="2"/>
  <c r="F193" i="2" s="1"/>
  <c r="G193" i="2" s="1"/>
  <c r="D196" i="2"/>
  <c r="E121" i="2"/>
  <c r="F121" i="2" s="1"/>
  <c r="G121" i="2" s="1"/>
  <c r="D124" i="2"/>
  <c r="E65" i="2"/>
  <c r="F65" i="2" s="1"/>
  <c r="G65" i="2" s="1"/>
  <c r="D68" i="2"/>
  <c r="D234" i="2"/>
  <c r="E88" i="2"/>
  <c r="F88" i="2" s="1"/>
  <c r="G88" i="2" s="1"/>
  <c r="D91" i="2"/>
  <c r="E24" i="2"/>
  <c r="F24" i="2" s="1"/>
  <c r="G24" i="2" s="1"/>
  <c r="D27" i="2"/>
  <c r="E191" i="2"/>
  <c r="F191" i="2" s="1"/>
  <c r="G191" i="2" s="1"/>
  <c r="D194" i="2"/>
  <c r="E151" i="2"/>
  <c r="F151" i="2" s="1"/>
  <c r="G151" i="2" s="1"/>
  <c r="D154" i="2"/>
  <c r="E119" i="2"/>
  <c r="F119" i="2" s="1"/>
  <c r="G119" i="2" s="1"/>
  <c r="D122" i="2"/>
  <c r="E79" i="2"/>
  <c r="F79" i="2" s="1"/>
  <c r="G79" i="2" s="1"/>
  <c r="D82" i="2"/>
  <c r="E31" i="2"/>
  <c r="F31" i="2" s="1"/>
  <c r="G31" i="2" s="1"/>
  <c r="D34" i="2"/>
  <c r="D240" i="2"/>
  <c r="D177" i="2"/>
  <c r="D239" i="2"/>
  <c r="D171" i="2"/>
  <c r="D17" i="2"/>
  <c r="E197" i="2"/>
  <c r="F197" i="2" s="1"/>
  <c r="G197" i="2" s="1"/>
  <c r="D200" i="2"/>
  <c r="E173" i="2"/>
  <c r="F173" i="2" s="1"/>
  <c r="G173" i="2" s="1"/>
  <c r="D176" i="2"/>
  <c r="E149" i="2"/>
  <c r="F149" i="2" s="1"/>
  <c r="G149" i="2" s="1"/>
  <c r="D152" i="2"/>
  <c r="E117" i="2"/>
  <c r="F117" i="2" s="1"/>
  <c r="G117" i="2" s="1"/>
  <c r="D120" i="2"/>
  <c r="E211" i="2"/>
  <c r="F211" i="2" s="1"/>
  <c r="G211" i="2" s="1"/>
  <c r="D214" i="2"/>
  <c r="E203" i="2"/>
  <c r="F203" i="2" s="1"/>
  <c r="G203" i="2" s="1"/>
  <c r="D206" i="2"/>
  <c r="E195" i="2"/>
  <c r="F195" i="2" s="1"/>
  <c r="G195" i="2" s="1"/>
  <c r="D198" i="2"/>
  <c r="E187" i="2"/>
  <c r="F187" i="2" s="1"/>
  <c r="G187" i="2" s="1"/>
  <c r="D190" i="2"/>
  <c r="E179" i="2"/>
  <c r="F179" i="2" s="1"/>
  <c r="G179" i="2" s="1"/>
  <c r="D182" i="2"/>
  <c r="E171" i="2"/>
  <c r="F171" i="2" s="1"/>
  <c r="G171" i="2" s="1"/>
  <c r="D174" i="2"/>
  <c r="E163" i="2"/>
  <c r="F163" i="2" s="1"/>
  <c r="G163" i="2" s="1"/>
  <c r="D166" i="2"/>
  <c r="E155" i="2"/>
  <c r="F155" i="2" s="1"/>
  <c r="G155" i="2" s="1"/>
  <c r="D158" i="2"/>
  <c r="E147" i="2"/>
  <c r="F147" i="2" s="1"/>
  <c r="G147" i="2" s="1"/>
  <c r="D150" i="2"/>
  <c r="E139" i="2"/>
  <c r="F139" i="2" s="1"/>
  <c r="G139" i="2" s="1"/>
  <c r="D142" i="2"/>
  <c r="E131" i="2"/>
  <c r="F131" i="2" s="1"/>
  <c r="G131" i="2" s="1"/>
  <c r="D134" i="2"/>
  <c r="E123" i="2"/>
  <c r="F123" i="2" s="1"/>
  <c r="G123" i="2" s="1"/>
  <c r="D126" i="2"/>
  <c r="E115" i="2"/>
  <c r="F115" i="2" s="1"/>
  <c r="G115" i="2" s="1"/>
  <c r="D118" i="2"/>
  <c r="E107" i="2"/>
  <c r="F107" i="2" s="1"/>
  <c r="G107" i="2" s="1"/>
  <c r="D110" i="2"/>
  <c r="E99" i="2"/>
  <c r="F99" i="2" s="1"/>
  <c r="G99" i="2" s="1"/>
  <c r="D102" i="2"/>
  <c r="E91" i="2"/>
  <c r="F91" i="2" s="1"/>
  <c r="G91" i="2" s="1"/>
  <c r="D94" i="2"/>
  <c r="E83" i="2"/>
  <c r="F83" i="2" s="1"/>
  <c r="G83" i="2" s="1"/>
  <c r="D86" i="2"/>
  <c r="E75" i="2"/>
  <c r="F75" i="2" s="1"/>
  <c r="G75" i="2" s="1"/>
  <c r="D78" i="2"/>
  <c r="E67" i="2"/>
  <c r="F67" i="2" s="1"/>
  <c r="G67" i="2" s="1"/>
  <c r="D70" i="2"/>
  <c r="E59" i="2"/>
  <c r="F59" i="2" s="1"/>
  <c r="G59" i="2" s="1"/>
  <c r="D62" i="2"/>
  <c r="E51" i="2"/>
  <c r="F51" i="2" s="1"/>
  <c r="G51" i="2" s="1"/>
  <c r="D54" i="2"/>
  <c r="E43" i="2"/>
  <c r="F43" i="2" s="1"/>
  <c r="G43" i="2" s="1"/>
  <c r="D46" i="2"/>
  <c r="E35" i="2"/>
  <c r="F35" i="2" s="1"/>
  <c r="G35" i="2" s="1"/>
  <c r="D38" i="2"/>
  <c r="E27" i="2"/>
  <c r="F27" i="2" s="1"/>
  <c r="G27" i="2" s="1"/>
  <c r="D30" i="2"/>
  <c r="E19" i="2"/>
  <c r="F19" i="2" s="1"/>
  <c r="G19" i="2" s="1"/>
  <c r="D22" i="2"/>
  <c r="E11" i="2"/>
  <c r="F11" i="2" s="1"/>
  <c r="G11" i="2" s="1"/>
  <c r="D14" i="2"/>
  <c r="D252" i="2"/>
  <c r="D244" i="2"/>
  <c r="D236" i="2"/>
  <c r="D228" i="2"/>
  <c r="D218" i="2"/>
  <c r="D193" i="2"/>
  <c r="D161" i="2"/>
  <c r="D121" i="2"/>
  <c r="D57" i="2"/>
  <c r="L248" i="2"/>
  <c r="L184" i="2"/>
  <c r="L120" i="2"/>
  <c r="L56" i="2"/>
  <c r="L31" i="2"/>
  <c r="L240" i="2"/>
  <c r="L176" i="2"/>
  <c r="L112" i="2"/>
  <c r="L48" i="2"/>
  <c r="E218" i="2"/>
  <c r="F218" i="2" s="1"/>
  <c r="G218" i="2" s="1"/>
  <c r="D221" i="2"/>
  <c r="E170" i="2"/>
  <c r="F170" i="2" s="1"/>
  <c r="G170" i="2" s="1"/>
  <c r="D173" i="2"/>
  <c r="E106" i="2"/>
  <c r="F106" i="2" s="1"/>
  <c r="G106" i="2" s="1"/>
  <c r="D109" i="2"/>
  <c r="D251" i="2"/>
  <c r="E169" i="2"/>
  <c r="F169" i="2" s="1"/>
  <c r="G169" i="2" s="1"/>
  <c r="D172" i="2"/>
  <c r="E113" i="2"/>
  <c r="F113" i="2" s="1"/>
  <c r="G113" i="2" s="1"/>
  <c r="D116" i="2"/>
  <c r="E41" i="2"/>
  <c r="F41" i="2" s="1"/>
  <c r="G41" i="2" s="1"/>
  <c r="D44" i="2"/>
  <c r="D226" i="2"/>
  <c r="D105" i="2"/>
  <c r="L232" i="2"/>
  <c r="L168" i="2"/>
  <c r="L104" i="2"/>
  <c r="L40" i="2"/>
  <c r="E154" i="2"/>
  <c r="F154" i="2" s="1"/>
  <c r="G154" i="2" s="1"/>
  <c r="D157" i="2"/>
  <c r="E90" i="2"/>
  <c r="F90" i="2" s="1"/>
  <c r="G90" i="2" s="1"/>
  <c r="D93" i="2"/>
  <c r="E34" i="2"/>
  <c r="F34" i="2" s="1"/>
  <c r="G34" i="2" s="1"/>
  <c r="D37" i="2"/>
  <c r="E209" i="2"/>
  <c r="F209" i="2" s="1"/>
  <c r="G209" i="2" s="1"/>
  <c r="D212" i="2"/>
  <c r="E153" i="2"/>
  <c r="F153" i="2" s="1"/>
  <c r="G153" i="2" s="1"/>
  <c r="D156" i="2"/>
  <c r="E97" i="2"/>
  <c r="F97" i="2" s="1"/>
  <c r="G97" i="2" s="1"/>
  <c r="D100" i="2"/>
  <c r="E57" i="2"/>
  <c r="F57" i="2" s="1"/>
  <c r="G57" i="2" s="1"/>
  <c r="D60" i="2"/>
  <c r="E25" i="2"/>
  <c r="F25" i="2" s="1"/>
  <c r="G25" i="2" s="1"/>
  <c r="D28" i="2"/>
  <c r="E9" i="2"/>
  <c r="F9" i="2" s="1"/>
  <c r="G9" i="2" s="1"/>
  <c r="D12" i="2"/>
  <c r="D153" i="2"/>
  <c r="D41" i="2"/>
  <c r="E128" i="2"/>
  <c r="F128" i="2" s="1"/>
  <c r="G128" i="2" s="1"/>
  <c r="D131" i="2"/>
  <c r="E40" i="2"/>
  <c r="F40" i="2" s="1"/>
  <c r="G40" i="2" s="1"/>
  <c r="D43" i="2"/>
  <c r="D233" i="2"/>
  <c r="D97" i="2"/>
  <c r="L32" i="2"/>
  <c r="J254" i="2"/>
  <c r="K254" i="2" s="1"/>
  <c r="J246" i="2"/>
  <c r="K246" i="2" s="1"/>
  <c r="J238" i="2"/>
  <c r="K238" i="2" s="1"/>
  <c r="J230" i="2"/>
  <c r="K230" i="2" s="1"/>
  <c r="J222" i="2"/>
  <c r="K222" i="2" s="1"/>
  <c r="J214" i="2"/>
  <c r="K214" i="2" s="1"/>
  <c r="J206" i="2"/>
  <c r="K206" i="2" s="1"/>
  <c r="J198" i="2"/>
  <c r="K198" i="2" s="1"/>
  <c r="J190" i="2"/>
  <c r="K190" i="2" s="1"/>
  <c r="J182" i="2"/>
  <c r="K182" i="2" s="1"/>
  <c r="J174" i="2"/>
  <c r="K174" i="2" s="1"/>
  <c r="J166" i="2"/>
  <c r="K166" i="2" s="1"/>
  <c r="J158" i="2"/>
  <c r="K158" i="2" s="1"/>
  <c r="J150" i="2"/>
  <c r="K150" i="2" s="1"/>
  <c r="J142" i="2"/>
  <c r="K142" i="2" s="1"/>
  <c r="J134" i="2"/>
  <c r="K134" i="2" s="1"/>
  <c r="J126" i="2"/>
  <c r="K126" i="2" s="1"/>
  <c r="J118" i="2"/>
  <c r="K118" i="2" s="1"/>
  <c r="J110" i="2"/>
  <c r="K110" i="2" s="1"/>
  <c r="J102" i="2"/>
  <c r="K102" i="2" s="1"/>
  <c r="J94" i="2"/>
  <c r="K94" i="2" s="1"/>
  <c r="J86" i="2"/>
  <c r="K86" i="2" s="1"/>
  <c r="J78" i="2"/>
  <c r="K78" i="2" s="1"/>
  <c r="J70" i="2"/>
  <c r="K70" i="2" s="1"/>
  <c r="J62" i="2"/>
  <c r="K62" i="2" s="1"/>
  <c r="J54" i="2"/>
  <c r="K54" i="2" s="1"/>
  <c r="J46" i="2"/>
  <c r="K46" i="2" s="1"/>
  <c r="J38" i="2"/>
  <c r="K38" i="2" s="1"/>
  <c r="J30" i="2"/>
  <c r="K30" i="2" s="1"/>
  <c r="J22" i="2"/>
  <c r="K22" i="2" s="1"/>
  <c r="J14" i="2"/>
  <c r="J253" i="2"/>
  <c r="K253" i="2" s="1"/>
  <c r="J245" i="2"/>
  <c r="K245" i="2" s="1"/>
  <c r="J237" i="2"/>
  <c r="K237" i="2" s="1"/>
  <c r="J229" i="2"/>
  <c r="K229" i="2" s="1"/>
  <c r="J221" i="2"/>
  <c r="K221" i="2" s="1"/>
  <c r="J213" i="2"/>
  <c r="K213" i="2" s="1"/>
  <c r="J205" i="2"/>
  <c r="K205" i="2" s="1"/>
  <c r="J197" i="2"/>
  <c r="K197" i="2" s="1"/>
  <c r="J189" i="2"/>
  <c r="K189" i="2" s="1"/>
  <c r="J181" i="2"/>
  <c r="K181" i="2" s="1"/>
  <c r="J173" i="2"/>
  <c r="K173" i="2" s="1"/>
  <c r="J165" i="2"/>
  <c r="K165" i="2" s="1"/>
  <c r="J157" i="2"/>
  <c r="K157" i="2" s="1"/>
  <c r="J149" i="2"/>
  <c r="K149" i="2" s="1"/>
  <c r="J141" i="2"/>
  <c r="K141" i="2" s="1"/>
  <c r="J133" i="2"/>
  <c r="K133" i="2" s="1"/>
  <c r="J125" i="2"/>
  <c r="K125" i="2" s="1"/>
  <c r="J117" i="2"/>
  <c r="K117" i="2" s="1"/>
  <c r="J109" i="2"/>
  <c r="K109" i="2" s="1"/>
  <c r="J101" i="2"/>
  <c r="K101" i="2" s="1"/>
  <c r="J93" i="2"/>
  <c r="K93" i="2" s="1"/>
  <c r="J85" i="2"/>
  <c r="K85" i="2" s="1"/>
  <c r="J77" i="2"/>
  <c r="K77" i="2" s="1"/>
  <c r="J69" i="2"/>
  <c r="K69" i="2" s="1"/>
  <c r="J61" i="2"/>
  <c r="K61" i="2" s="1"/>
  <c r="J53" i="2"/>
  <c r="K53" i="2" s="1"/>
  <c r="J45" i="2"/>
  <c r="K45" i="2" s="1"/>
  <c r="J37" i="2"/>
  <c r="K37" i="2" s="1"/>
  <c r="J29" i="2"/>
  <c r="K29" i="2" s="1"/>
  <c r="J21" i="2"/>
  <c r="K21" i="2" s="1"/>
  <c r="J252" i="2"/>
  <c r="K252" i="2" s="1"/>
  <c r="J244" i="2"/>
  <c r="K244" i="2" s="1"/>
  <c r="J236" i="2"/>
  <c r="K236" i="2" s="1"/>
  <c r="J228" i="2"/>
  <c r="K228" i="2" s="1"/>
  <c r="J220" i="2"/>
  <c r="K220" i="2" s="1"/>
  <c r="J212" i="2"/>
  <c r="K212" i="2" s="1"/>
  <c r="J204" i="2"/>
  <c r="K204" i="2" s="1"/>
  <c r="J196" i="2"/>
  <c r="K196" i="2" s="1"/>
  <c r="J188" i="2"/>
  <c r="K188" i="2" s="1"/>
  <c r="J180" i="2"/>
  <c r="K180" i="2" s="1"/>
  <c r="J172" i="2"/>
  <c r="K172" i="2" s="1"/>
  <c r="J164" i="2"/>
  <c r="K164" i="2" s="1"/>
  <c r="J156" i="2"/>
  <c r="K156" i="2" s="1"/>
  <c r="J148" i="2"/>
  <c r="K148" i="2" s="1"/>
  <c r="J140" i="2"/>
  <c r="K140" i="2" s="1"/>
  <c r="J132" i="2"/>
  <c r="K132" i="2" s="1"/>
  <c r="J124" i="2"/>
  <c r="K124" i="2" s="1"/>
  <c r="J116" i="2"/>
  <c r="K116" i="2" s="1"/>
  <c r="J108" i="2"/>
  <c r="K108" i="2" s="1"/>
  <c r="J100" i="2"/>
  <c r="K100" i="2" s="1"/>
  <c r="J92" i="2"/>
  <c r="K92" i="2" s="1"/>
  <c r="J84" i="2"/>
  <c r="K84" i="2" s="1"/>
  <c r="J76" i="2"/>
  <c r="K76" i="2" s="1"/>
  <c r="J68" i="2"/>
  <c r="K68" i="2" s="1"/>
  <c r="J60" i="2"/>
  <c r="K60" i="2" s="1"/>
  <c r="J52" i="2"/>
  <c r="K52" i="2" s="1"/>
  <c r="J44" i="2"/>
  <c r="K44" i="2" s="1"/>
  <c r="J36" i="2"/>
  <c r="K36" i="2" s="1"/>
  <c r="J28" i="2"/>
  <c r="K28" i="2" s="1"/>
  <c r="J20" i="2"/>
  <c r="K20" i="2" s="1"/>
  <c r="J251" i="2"/>
  <c r="K251" i="2" s="1"/>
  <c r="J243" i="2"/>
  <c r="K243" i="2" s="1"/>
  <c r="J235" i="2"/>
  <c r="K235" i="2" s="1"/>
  <c r="J227" i="2"/>
  <c r="K227" i="2" s="1"/>
  <c r="J219" i="2"/>
  <c r="K219" i="2" s="1"/>
  <c r="J211" i="2"/>
  <c r="K211" i="2" s="1"/>
  <c r="J203" i="2"/>
  <c r="K203" i="2" s="1"/>
  <c r="J195" i="2"/>
  <c r="K195" i="2" s="1"/>
  <c r="J187" i="2"/>
  <c r="K187" i="2" s="1"/>
  <c r="J179" i="2"/>
  <c r="K179" i="2" s="1"/>
  <c r="J171" i="2"/>
  <c r="K171" i="2" s="1"/>
  <c r="J163" i="2"/>
  <c r="K163" i="2" s="1"/>
  <c r="J155" i="2"/>
  <c r="K155" i="2" s="1"/>
  <c r="J147" i="2"/>
  <c r="K147" i="2" s="1"/>
  <c r="J139" i="2"/>
  <c r="K139" i="2" s="1"/>
  <c r="J131" i="2"/>
  <c r="K131" i="2" s="1"/>
  <c r="J123" i="2"/>
  <c r="K123" i="2" s="1"/>
  <c r="J115" i="2"/>
  <c r="K115" i="2" s="1"/>
  <c r="J107" i="2"/>
  <c r="K107" i="2" s="1"/>
  <c r="J99" i="2"/>
  <c r="K99" i="2" s="1"/>
  <c r="J91" i="2"/>
  <c r="K91" i="2" s="1"/>
  <c r="J83" i="2"/>
  <c r="K83" i="2" s="1"/>
  <c r="J75" i="2"/>
  <c r="K75" i="2" s="1"/>
  <c r="J67" i="2"/>
  <c r="K67" i="2" s="1"/>
  <c r="J59" i="2"/>
  <c r="K59" i="2" s="1"/>
  <c r="J51" i="2"/>
  <c r="K51" i="2" s="1"/>
  <c r="J43" i="2"/>
  <c r="K43" i="2" s="1"/>
  <c r="J35" i="2"/>
  <c r="K35" i="2" s="1"/>
  <c r="J27" i="2"/>
  <c r="K27" i="2" s="1"/>
  <c r="J19" i="2"/>
  <c r="K19" i="2" s="1"/>
  <c r="J250" i="2"/>
  <c r="K250" i="2" s="1"/>
  <c r="J242" i="2"/>
  <c r="K242" i="2" s="1"/>
  <c r="J234" i="2"/>
  <c r="K234" i="2" s="1"/>
  <c r="J226" i="2"/>
  <c r="K226" i="2" s="1"/>
  <c r="J218" i="2"/>
  <c r="K218" i="2" s="1"/>
  <c r="J210" i="2"/>
  <c r="K210" i="2" s="1"/>
  <c r="J202" i="2"/>
  <c r="K202" i="2" s="1"/>
  <c r="J194" i="2"/>
  <c r="K194" i="2" s="1"/>
  <c r="J186" i="2"/>
  <c r="K186" i="2" s="1"/>
  <c r="J178" i="2"/>
  <c r="K178" i="2" s="1"/>
  <c r="J170" i="2"/>
  <c r="K170" i="2" s="1"/>
  <c r="J162" i="2"/>
  <c r="K162" i="2" s="1"/>
  <c r="J154" i="2"/>
  <c r="K154" i="2" s="1"/>
  <c r="J146" i="2"/>
  <c r="K146" i="2" s="1"/>
  <c r="J138" i="2"/>
  <c r="K138" i="2" s="1"/>
  <c r="J130" i="2"/>
  <c r="K130" i="2" s="1"/>
  <c r="J122" i="2"/>
  <c r="K122" i="2" s="1"/>
  <c r="J114" i="2"/>
  <c r="K114" i="2" s="1"/>
  <c r="J106" i="2"/>
  <c r="K106" i="2" s="1"/>
  <c r="J98" i="2"/>
  <c r="K98" i="2" s="1"/>
  <c r="J90" i="2"/>
  <c r="K90" i="2" s="1"/>
  <c r="J82" i="2"/>
  <c r="K82" i="2" s="1"/>
  <c r="J74" i="2"/>
  <c r="K74" i="2" s="1"/>
  <c r="J66" i="2"/>
  <c r="K66" i="2" s="1"/>
  <c r="J58" i="2"/>
  <c r="K58" i="2" s="1"/>
  <c r="J50" i="2"/>
  <c r="K50" i="2" s="1"/>
  <c r="J42" i="2"/>
  <c r="K42" i="2" s="1"/>
  <c r="J34" i="2"/>
  <c r="K34" i="2" s="1"/>
  <c r="J26" i="2"/>
  <c r="K26" i="2" s="1"/>
  <c r="J18" i="2"/>
  <c r="K18" i="2" s="1"/>
  <c r="J249" i="2"/>
  <c r="K249" i="2" s="1"/>
  <c r="J241" i="2"/>
  <c r="K241" i="2" s="1"/>
  <c r="J233" i="2"/>
  <c r="K233" i="2" s="1"/>
  <c r="J225" i="2"/>
  <c r="K225" i="2" s="1"/>
  <c r="J217" i="2"/>
  <c r="K217" i="2" s="1"/>
  <c r="J209" i="2"/>
  <c r="K209" i="2" s="1"/>
  <c r="J201" i="2"/>
  <c r="K201" i="2" s="1"/>
  <c r="J193" i="2"/>
  <c r="K193" i="2" s="1"/>
  <c r="J185" i="2"/>
  <c r="K185" i="2" s="1"/>
  <c r="J177" i="2"/>
  <c r="K177" i="2" s="1"/>
  <c r="J169" i="2"/>
  <c r="K169" i="2" s="1"/>
  <c r="J161" i="2"/>
  <c r="K161" i="2" s="1"/>
  <c r="J153" i="2"/>
  <c r="K153" i="2" s="1"/>
  <c r="J145" i="2"/>
  <c r="K145" i="2" s="1"/>
  <c r="J137" i="2"/>
  <c r="K137" i="2" s="1"/>
  <c r="J129" i="2"/>
  <c r="K129" i="2" s="1"/>
  <c r="J121" i="2"/>
  <c r="K121" i="2" s="1"/>
  <c r="J113" i="2"/>
  <c r="K113" i="2" s="1"/>
  <c r="J105" i="2"/>
  <c r="K105" i="2" s="1"/>
  <c r="J97" i="2"/>
  <c r="K97" i="2" s="1"/>
  <c r="J89" i="2"/>
  <c r="K89" i="2" s="1"/>
  <c r="J81" i="2"/>
  <c r="K81" i="2" s="1"/>
  <c r="J73" i="2"/>
  <c r="K73" i="2" s="1"/>
  <c r="J65" i="2"/>
  <c r="K65" i="2" s="1"/>
  <c r="J57" i="2"/>
  <c r="K57" i="2" s="1"/>
  <c r="J49" i="2"/>
  <c r="K49" i="2" s="1"/>
  <c r="J41" i="2"/>
  <c r="K41" i="2" s="1"/>
  <c r="J33" i="2"/>
  <c r="K33" i="2" s="1"/>
  <c r="J25" i="2"/>
  <c r="K25" i="2" s="1"/>
  <c r="J17" i="2"/>
  <c r="K17" i="2" s="1"/>
  <c r="J248" i="2"/>
  <c r="K248" i="2" s="1"/>
  <c r="J240" i="2"/>
  <c r="K240" i="2" s="1"/>
  <c r="J232" i="2"/>
  <c r="K232" i="2" s="1"/>
  <c r="J224" i="2"/>
  <c r="K224" i="2" s="1"/>
  <c r="J216" i="2"/>
  <c r="K216" i="2" s="1"/>
  <c r="J208" i="2"/>
  <c r="K208" i="2" s="1"/>
  <c r="J200" i="2"/>
  <c r="K200" i="2" s="1"/>
  <c r="J192" i="2"/>
  <c r="K192" i="2" s="1"/>
  <c r="J184" i="2"/>
  <c r="K184" i="2" s="1"/>
  <c r="J176" i="2"/>
  <c r="K176" i="2" s="1"/>
  <c r="J168" i="2"/>
  <c r="K168" i="2" s="1"/>
  <c r="J160" i="2"/>
  <c r="K160" i="2" s="1"/>
  <c r="J152" i="2"/>
  <c r="K152" i="2" s="1"/>
  <c r="J144" i="2"/>
  <c r="K144" i="2" s="1"/>
  <c r="J136" i="2"/>
  <c r="K136" i="2" s="1"/>
  <c r="J128" i="2"/>
  <c r="K128" i="2" s="1"/>
  <c r="J120" i="2"/>
  <c r="K120" i="2" s="1"/>
  <c r="J112" i="2"/>
  <c r="K112" i="2" s="1"/>
  <c r="J104" i="2"/>
  <c r="K104" i="2" s="1"/>
  <c r="J96" i="2"/>
  <c r="K96" i="2" s="1"/>
  <c r="J88" i="2"/>
  <c r="K88" i="2" s="1"/>
  <c r="J80" i="2"/>
  <c r="K80" i="2" s="1"/>
  <c r="J72" i="2"/>
  <c r="K72" i="2" s="1"/>
  <c r="J64" i="2"/>
  <c r="K64" i="2" s="1"/>
  <c r="J56" i="2"/>
  <c r="K56" i="2" s="1"/>
  <c r="J48" i="2"/>
  <c r="K48" i="2" s="1"/>
  <c r="J40" i="2"/>
  <c r="K40" i="2" s="1"/>
  <c r="J32" i="2"/>
  <c r="K32" i="2" s="1"/>
  <c r="J24" i="2"/>
  <c r="K24" i="2" s="1"/>
  <c r="J16" i="2"/>
  <c r="K16" i="2" s="1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Q9" i="2" l="1"/>
  <c r="N10" i="2"/>
  <c r="O19" i="2"/>
  <c r="O18" i="2"/>
  <c r="N9" i="2" s="1"/>
</calcChain>
</file>

<file path=xl/sharedStrings.xml><?xml version="1.0" encoding="utf-8"?>
<sst xmlns="http://schemas.openxmlformats.org/spreadsheetml/2006/main" count="44" uniqueCount="41">
  <si>
    <t>Date</t>
  </si>
  <si>
    <t>Airline Index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</si>
  <si>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</si>
  <si>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</si>
  <si>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</si>
  <si>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</si>
  <si>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</si>
  <si>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</si>
  <si>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</si>
  <si>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</si>
  <si>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</si>
  <si>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</si>
  <si>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</si>
  <si>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</si>
  <si>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DG210DBD8D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</si>
  <si>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</si>
  <si>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</si>
  <si>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</si>
  <si>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</si>
  <si>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</si>
  <si>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</si>
  <si>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</si>
  <si>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</si>
  <si>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</si>
  <si>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</si>
  <si>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VG3ADD47C717E7DA03</t>
  </si>
  <si>
    <t>var1</t>
  </si>
  <si>
    <t>ST_Date</t>
  </si>
  <si>
    <t>1 : Ranges</t>
  </si>
  <si>
    <t>1 : MultiRefs</t>
  </si>
  <si>
    <t>2 : Info</t>
  </si>
  <si>
    <t>VG4383A14129AD13A</t>
  </si>
  <si>
    <t>var2</t>
  </si>
  <si>
    <t>ST_AirlineIndex</t>
  </si>
  <si>
    <t>2 : Ranges</t>
  </si>
  <si>
    <t>2 : MultiRefs</t>
  </si>
  <si>
    <t xml:space="preserve">as 4 spans shows the best th predict of next day gonna be </t>
  </si>
  <si>
    <t>sum error4</t>
  </si>
  <si>
    <t>MSE</t>
  </si>
  <si>
    <t>MPA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</si>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</sst>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15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2" fontId="3" fillId="2" borderId="0" xfId="1" applyNumberFormat="1" applyAlignment="1"/>
    <xf numFmtId="0" fontId="2" fillId="3" borderId="0" xfId="0" applyFont="1" applyFill="1"/>
    <xf numFmtId="2" fontId="2" fillId="0" borderId="0" xfId="0" applyNumberFormat="1" applyFont="1"/>
    <xf numFmtId="0" fontId="7" fillId="0" borderId="0" xfId="0" applyFont="1"/>
    <xf numFmtId="0" fontId="8" fillId="4" borderId="0" xfId="0" applyFont="1" applyFill="1"/>
    <xf numFmtId="0" fontId="2" fillId="4" borderId="0" xfId="0" applyFont="1" applyFill="1"/>
    <xf numFmtId="10" fontId="0" fillId="4" borderId="0" xfId="2" applyNumberFormat="1" applyFont="1" applyFill="1" applyAlignment="1"/>
    <xf numFmtId="0" fontId="6" fillId="4" borderId="0" xfId="0" applyFont="1" applyFill="1" applyAlignment="1"/>
    <xf numFmtId="10" fontId="7" fillId="4" borderId="0" xfId="2" applyNumberFormat="1" applyFont="1" applyFill="1"/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Data!$B$2:$B$253</c:f>
              <c:numCache>
                <c:formatCode>0.00</c:formatCode>
                <c:ptCount val="252"/>
                <c:pt idx="0">
                  <c:v>112.22</c:v>
                </c:pt>
                <c:pt idx="1">
                  <c:v>113.53</c:v>
                </c:pt>
                <c:pt idx="2">
                  <c:v>112.91</c:v>
                </c:pt>
                <c:pt idx="3">
                  <c:v>114.77</c:v>
                </c:pt>
                <c:pt idx="4">
                  <c:v>114.61</c:v>
                </c:pt>
                <c:pt idx="5">
                  <c:v>113.44</c:v>
                </c:pt>
                <c:pt idx="6">
                  <c:v>111.89</c:v>
                </c:pt>
                <c:pt idx="7">
                  <c:v>112.12</c:v>
                </c:pt>
                <c:pt idx="8">
                  <c:v>111.62</c:v>
                </c:pt>
                <c:pt idx="9">
                  <c:v>114.4</c:v>
                </c:pt>
                <c:pt idx="10">
                  <c:v>115.02</c:v>
                </c:pt>
                <c:pt idx="11">
                  <c:v>114.5</c:v>
                </c:pt>
                <c:pt idx="12">
                  <c:v>114.94</c:v>
                </c:pt>
                <c:pt idx="13">
                  <c:v>114</c:v>
                </c:pt>
                <c:pt idx="14">
                  <c:v>114.72</c:v>
                </c:pt>
                <c:pt idx="15">
                  <c:v>115.17</c:v>
                </c:pt>
                <c:pt idx="16">
                  <c:v>114.17</c:v>
                </c:pt>
                <c:pt idx="17">
                  <c:v>113.68</c:v>
                </c:pt>
                <c:pt idx="18">
                  <c:v>115.6</c:v>
                </c:pt>
                <c:pt idx="19">
                  <c:v>115.82</c:v>
                </c:pt>
                <c:pt idx="20">
                  <c:v>112.23</c:v>
                </c:pt>
                <c:pt idx="21">
                  <c:v>110.97</c:v>
                </c:pt>
                <c:pt idx="22">
                  <c:v>112.04</c:v>
                </c:pt>
                <c:pt idx="23">
                  <c:v>112.28</c:v>
                </c:pt>
                <c:pt idx="24">
                  <c:v>112.92</c:v>
                </c:pt>
                <c:pt idx="25">
                  <c:v>112.88</c:v>
                </c:pt>
                <c:pt idx="26">
                  <c:v>115.38</c:v>
                </c:pt>
                <c:pt idx="27">
                  <c:v>115.28</c:v>
                </c:pt>
                <c:pt idx="28">
                  <c:v>113.33</c:v>
                </c:pt>
                <c:pt idx="29">
                  <c:v>113.22</c:v>
                </c:pt>
                <c:pt idx="30">
                  <c:v>114.45</c:v>
                </c:pt>
                <c:pt idx="31">
                  <c:v>115.58</c:v>
                </c:pt>
                <c:pt idx="32">
                  <c:v>116.05</c:v>
                </c:pt>
                <c:pt idx="33">
                  <c:v>116.26</c:v>
                </c:pt>
                <c:pt idx="34">
                  <c:v>118.12</c:v>
                </c:pt>
                <c:pt idx="35">
                  <c:v>117.49</c:v>
                </c:pt>
                <c:pt idx="36">
                  <c:v>116.91</c:v>
                </c:pt>
                <c:pt idx="37">
                  <c:v>116.5</c:v>
                </c:pt>
                <c:pt idx="38">
                  <c:v>116.66</c:v>
                </c:pt>
                <c:pt idx="39">
                  <c:v>116.02</c:v>
                </c:pt>
                <c:pt idx="40">
                  <c:v>115.05</c:v>
                </c:pt>
                <c:pt idx="41">
                  <c:v>114.83</c:v>
                </c:pt>
                <c:pt idx="42">
                  <c:v>116.84</c:v>
                </c:pt>
                <c:pt idx="43">
                  <c:v>114.43</c:v>
                </c:pt>
                <c:pt idx="44">
                  <c:v>115.11</c:v>
                </c:pt>
                <c:pt idx="45">
                  <c:v>115.15</c:v>
                </c:pt>
                <c:pt idx="46">
                  <c:v>115.39</c:v>
                </c:pt>
                <c:pt idx="47">
                  <c:v>115.44</c:v>
                </c:pt>
                <c:pt idx="48">
                  <c:v>114.54</c:v>
                </c:pt>
                <c:pt idx="49">
                  <c:v>114.72</c:v>
                </c:pt>
                <c:pt idx="50">
                  <c:v>114.59</c:v>
                </c:pt>
                <c:pt idx="51">
                  <c:v>114.93</c:v>
                </c:pt>
                <c:pt idx="52">
                  <c:v>115.59</c:v>
                </c:pt>
                <c:pt idx="53">
                  <c:v>116.93</c:v>
                </c:pt>
                <c:pt idx="54">
                  <c:v>116.83</c:v>
                </c:pt>
                <c:pt idx="55">
                  <c:v>119.89</c:v>
                </c:pt>
                <c:pt idx="56">
                  <c:v>119.32</c:v>
                </c:pt>
                <c:pt idx="57">
                  <c:v>118.26</c:v>
                </c:pt>
                <c:pt idx="58">
                  <c:v>120.96</c:v>
                </c:pt>
                <c:pt idx="59">
                  <c:v>120.85</c:v>
                </c:pt>
                <c:pt idx="60">
                  <c:v>120.96</c:v>
                </c:pt>
                <c:pt idx="61">
                  <c:v>121.73</c:v>
                </c:pt>
                <c:pt idx="62">
                  <c:v>120.32</c:v>
                </c:pt>
                <c:pt idx="63">
                  <c:v>119.63</c:v>
                </c:pt>
                <c:pt idx="64">
                  <c:v>118.47</c:v>
                </c:pt>
                <c:pt idx="65">
                  <c:v>117.64</c:v>
                </c:pt>
                <c:pt idx="66">
                  <c:v>116.11</c:v>
                </c:pt>
                <c:pt idx="67">
                  <c:v>115.67</c:v>
                </c:pt>
                <c:pt idx="68">
                  <c:v>115.07</c:v>
                </c:pt>
                <c:pt idx="69">
                  <c:v>111.16</c:v>
                </c:pt>
                <c:pt idx="70">
                  <c:v>111.66</c:v>
                </c:pt>
                <c:pt idx="71">
                  <c:v>110.43</c:v>
                </c:pt>
                <c:pt idx="72">
                  <c:v>111.46</c:v>
                </c:pt>
                <c:pt idx="73">
                  <c:v>111.29</c:v>
                </c:pt>
                <c:pt idx="74">
                  <c:v>111.28</c:v>
                </c:pt>
                <c:pt idx="75">
                  <c:v>111.9</c:v>
                </c:pt>
                <c:pt idx="76">
                  <c:v>111.45</c:v>
                </c:pt>
                <c:pt idx="77">
                  <c:v>110.78</c:v>
                </c:pt>
                <c:pt idx="78">
                  <c:v>110.24</c:v>
                </c:pt>
                <c:pt idx="79">
                  <c:v>108.86</c:v>
                </c:pt>
                <c:pt idx="80">
                  <c:v>108.44</c:v>
                </c:pt>
                <c:pt idx="81">
                  <c:v>109.96</c:v>
                </c:pt>
                <c:pt idx="82">
                  <c:v>110.18</c:v>
                </c:pt>
                <c:pt idx="83">
                  <c:v>110.25</c:v>
                </c:pt>
                <c:pt idx="84">
                  <c:v>106.71</c:v>
                </c:pt>
                <c:pt idx="85">
                  <c:v>106.84</c:v>
                </c:pt>
                <c:pt idx="86">
                  <c:v>107.17</c:v>
                </c:pt>
                <c:pt idx="87">
                  <c:v>106.1</c:v>
                </c:pt>
                <c:pt idx="88">
                  <c:v>103.89</c:v>
                </c:pt>
                <c:pt idx="89">
                  <c:v>102.81</c:v>
                </c:pt>
                <c:pt idx="90">
                  <c:v>106.11</c:v>
                </c:pt>
                <c:pt idx="91">
                  <c:v>105.29</c:v>
                </c:pt>
                <c:pt idx="92">
                  <c:v>105.67</c:v>
                </c:pt>
                <c:pt idx="93">
                  <c:v>105.13</c:v>
                </c:pt>
                <c:pt idx="94">
                  <c:v>105.6</c:v>
                </c:pt>
                <c:pt idx="95">
                  <c:v>106.52</c:v>
                </c:pt>
                <c:pt idx="96">
                  <c:v>105.06</c:v>
                </c:pt>
                <c:pt idx="97">
                  <c:v>105.97</c:v>
                </c:pt>
                <c:pt idx="98">
                  <c:v>105.61</c:v>
                </c:pt>
                <c:pt idx="99">
                  <c:v>105.62</c:v>
                </c:pt>
                <c:pt idx="100">
                  <c:v>107.69</c:v>
                </c:pt>
                <c:pt idx="101">
                  <c:v>108.58</c:v>
                </c:pt>
                <c:pt idx="102">
                  <c:v>109.21</c:v>
                </c:pt>
                <c:pt idx="103">
                  <c:v>108.75</c:v>
                </c:pt>
                <c:pt idx="104">
                  <c:v>108.28</c:v>
                </c:pt>
                <c:pt idx="105">
                  <c:v>106.6</c:v>
                </c:pt>
                <c:pt idx="106">
                  <c:v>106.15</c:v>
                </c:pt>
                <c:pt idx="107">
                  <c:v>107.04</c:v>
                </c:pt>
                <c:pt idx="108">
                  <c:v>107.6</c:v>
                </c:pt>
                <c:pt idx="109">
                  <c:v>108.01</c:v>
                </c:pt>
                <c:pt idx="110">
                  <c:v>107.97</c:v>
                </c:pt>
                <c:pt idx="111">
                  <c:v>107.43</c:v>
                </c:pt>
                <c:pt idx="112">
                  <c:v>107.57</c:v>
                </c:pt>
                <c:pt idx="113">
                  <c:v>107.22</c:v>
                </c:pt>
                <c:pt idx="114">
                  <c:v>107.58</c:v>
                </c:pt>
                <c:pt idx="115">
                  <c:v>108.25</c:v>
                </c:pt>
                <c:pt idx="116">
                  <c:v>112.69</c:v>
                </c:pt>
                <c:pt idx="117">
                  <c:v>112.43</c:v>
                </c:pt>
                <c:pt idx="118">
                  <c:v>111.93</c:v>
                </c:pt>
                <c:pt idx="119">
                  <c:v>112.1</c:v>
                </c:pt>
                <c:pt idx="120">
                  <c:v>111.18</c:v>
                </c:pt>
                <c:pt idx="121">
                  <c:v>112.91</c:v>
                </c:pt>
                <c:pt idx="122">
                  <c:v>113.29</c:v>
                </c:pt>
                <c:pt idx="123">
                  <c:v>112.71</c:v>
                </c:pt>
                <c:pt idx="124">
                  <c:v>112.9</c:v>
                </c:pt>
                <c:pt idx="125">
                  <c:v>112.12</c:v>
                </c:pt>
                <c:pt idx="126">
                  <c:v>112.07</c:v>
                </c:pt>
                <c:pt idx="127">
                  <c:v>112.43</c:v>
                </c:pt>
                <c:pt idx="128">
                  <c:v>110.6</c:v>
                </c:pt>
                <c:pt idx="129">
                  <c:v>111.44</c:v>
                </c:pt>
                <c:pt idx="130">
                  <c:v>109.56</c:v>
                </c:pt>
                <c:pt idx="131">
                  <c:v>110.24</c:v>
                </c:pt>
                <c:pt idx="132">
                  <c:v>108.74</c:v>
                </c:pt>
                <c:pt idx="133">
                  <c:v>107.08</c:v>
                </c:pt>
                <c:pt idx="134">
                  <c:v>106.82</c:v>
                </c:pt>
                <c:pt idx="135">
                  <c:v>106.41</c:v>
                </c:pt>
                <c:pt idx="136">
                  <c:v>106.42</c:v>
                </c:pt>
                <c:pt idx="137">
                  <c:v>106.75</c:v>
                </c:pt>
                <c:pt idx="138">
                  <c:v>105.84</c:v>
                </c:pt>
                <c:pt idx="139">
                  <c:v>105.72</c:v>
                </c:pt>
                <c:pt idx="140">
                  <c:v>106.3</c:v>
                </c:pt>
                <c:pt idx="141">
                  <c:v>104.22</c:v>
                </c:pt>
                <c:pt idx="142">
                  <c:v>104.16</c:v>
                </c:pt>
                <c:pt idx="143">
                  <c:v>103.72</c:v>
                </c:pt>
                <c:pt idx="144">
                  <c:v>104.41</c:v>
                </c:pt>
                <c:pt idx="145">
                  <c:v>104.13</c:v>
                </c:pt>
                <c:pt idx="146">
                  <c:v>104.98</c:v>
                </c:pt>
                <c:pt idx="147">
                  <c:v>106.76</c:v>
                </c:pt>
                <c:pt idx="148">
                  <c:v>109.25</c:v>
                </c:pt>
                <c:pt idx="149">
                  <c:v>109.81</c:v>
                </c:pt>
                <c:pt idx="150">
                  <c:v>109.44</c:v>
                </c:pt>
                <c:pt idx="151">
                  <c:v>110.99</c:v>
                </c:pt>
                <c:pt idx="152">
                  <c:v>110.61</c:v>
                </c:pt>
                <c:pt idx="153">
                  <c:v>110.3</c:v>
                </c:pt>
                <c:pt idx="154">
                  <c:v>109.52</c:v>
                </c:pt>
                <c:pt idx="155">
                  <c:v>111.72</c:v>
                </c:pt>
                <c:pt idx="156">
                  <c:v>114.45</c:v>
                </c:pt>
                <c:pt idx="157">
                  <c:v>115.19</c:v>
                </c:pt>
                <c:pt idx="158">
                  <c:v>113.53</c:v>
                </c:pt>
                <c:pt idx="159">
                  <c:v>115.53</c:v>
                </c:pt>
                <c:pt idx="160">
                  <c:v>113.91</c:v>
                </c:pt>
                <c:pt idx="161">
                  <c:v>113.65</c:v>
                </c:pt>
                <c:pt idx="162">
                  <c:v>115.29</c:v>
                </c:pt>
                <c:pt idx="163">
                  <c:v>115.6</c:v>
                </c:pt>
                <c:pt idx="164">
                  <c:v>115.64</c:v>
                </c:pt>
                <c:pt idx="165">
                  <c:v>114.71</c:v>
                </c:pt>
                <c:pt idx="166">
                  <c:v>114.68</c:v>
                </c:pt>
                <c:pt idx="167">
                  <c:v>114.56</c:v>
                </c:pt>
                <c:pt idx="168">
                  <c:v>115.07</c:v>
                </c:pt>
                <c:pt idx="169">
                  <c:v>117.14</c:v>
                </c:pt>
                <c:pt idx="170">
                  <c:v>116.74</c:v>
                </c:pt>
                <c:pt idx="171">
                  <c:v>117.27</c:v>
                </c:pt>
                <c:pt idx="172">
                  <c:v>118.16</c:v>
                </c:pt>
                <c:pt idx="173">
                  <c:v>117.9</c:v>
                </c:pt>
                <c:pt idx="174">
                  <c:v>118.04</c:v>
                </c:pt>
                <c:pt idx="175">
                  <c:v>117.52</c:v>
                </c:pt>
                <c:pt idx="176">
                  <c:v>117.63</c:v>
                </c:pt>
                <c:pt idx="177">
                  <c:v>116.72</c:v>
                </c:pt>
                <c:pt idx="178">
                  <c:v>118.51</c:v>
                </c:pt>
                <c:pt idx="179">
                  <c:v>116.85</c:v>
                </c:pt>
                <c:pt idx="180">
                  <c:v>116.76</c:v>
                </c:pt>
                <c:pt idx="181">
                  <c:v>116.61</c:v>
                </c:pt>
                <c:pt idx="182">
                  <c:v>115.48</c:v>
                </c:pt>
                <c:pt idx="183">
                  <c:v>115.04</c:v>
                </c:pt>
                <c:pt idx="184">
                  <c:v>116.97</c:v>
                </c:pt>
                <c:pt idx="185">
                  <c:v>121.53</c:v>
                </c:pt>
                <c:pt idx="186">
                  <c:v>123.62</c:v>
                </c:pt>
                <c:pt idx="187">
                  <c:v>122.81</c:v>
                </c:pt>
                <c:pt idx="188">
                  <c:v>122.53</c:v>
                </c:pt>
                <c:pt idx="189">
                  <c:v>122.61</c:v>
                </c:pt>
                <c:pt idx="190">
                  <c:v>122.69</c:v>
                </c:pt>
                <c:pt idx="191">
                  <c:v>122.25</c:v>
                </c:pt>
                <c:pt idx="192">
                  <c:v>123</c:v>
                </c:pt>
                <c:pt idx="193">
                  <c:v>119.34</c:v>
                </c:pt>
                <c:pt idx="194">
                  <c:v>116.53</c:v>
                </c:pt>
                <c:pt idx="195">
                  <c:v>118.06</c:v>
                </c:pt>
                <c:pt idx="196">
                  <c:v>118.17</c:v>
                </c:pt>
                <c:pt idx="197">
                  <c:v>117.95</c:v>
                </c:pt>
                <c:pt idx="198">
                  <c:v>119.06</c:v>
                </c:pt>
                <c:pt idx="199">
                  <c:v>119.62</c:v>
                </c:pt>
                <c:pt idx="200">
                  <c:v>116.48</c:v>
                </c:pt>
                <c:pt idx="201">
                  <c:v>112.29</c:v>
                </c:pt>
                <c:pt idx="202">
                  <c:v>114.09</c:v>
                </c:pt>
                <c:pt idx="203">
                  <c:v>114.92</c:v>
                </c:pt>
                <c:pt idx="204">
                  <c:v>111.8</c:v>
                </c:pt>
                <c:pt idx="205">
                  <c:v>111.8</c:v>
                </c:pt>
                <c:pt idx="206">
                  <c:v>114.18</c:v>
                </c:pt>
                <c:pt idx="207">
                  <c:v>115.48</c:v>
                </c:pt>
                <c:pt idx="208">
                  <c:v>116.42</c:v>
                </c:pt>
                <c:pt idx="209">
                  <c:v>117.59</c:v>
                </c:pt>
                <c:pt idx="210">
                  <c:v>117.37</c:v>
                </c:pt>
                <c:pt idx="211">
                  <c:v>117.88</c:v>
                </c:pt>
                <c:pt idx="212">
                  <c:v>118.77</c:v>
                </c:pt>
                <c:pt idx="213">
                  <c:v>118.45</c:v>
                </c:pt>
                <c:pt idx="214">
                  <c:v>119.43</c:v>
                </c:pt>
                <c:pt idx="215">
                  <c:v>121.65</c:v>
                </c:pt>
                <c:pt idx="216">
                  <c:v>119.05</c:v>
                </c:pt>
                <c:pt idx="217">
                  <c:v>118.68</c:v>
                </c:pt>
                <c:pt idx="218">
                  <c:v>117.96</c:v>
                </c:pt>
                <c:pt idx="219">
                  <c:v>116.8</c:v>
                </c:pt>
                <c:pt idx="220">
                  <c:v>116.71</c:v>
                </c:pt>
                <c:pt idx="221">
                  <c:v>117.05</c:v>
                </c:pt>
                <c:pt idx="222">
                  <c:v>117.37</c:v>
                </c:pt>
                <c:pt idx="223">
                  <c:v>118.92</c:v>
                </c:pt>
                <c:pt idx="224">
                  <c:v>120.5</c:v>
                </c:pt>
                <c:pt idx="225">
                  <c:v>121.49</c:v>
                </c:pt>
                <c:pt idx="226">
                  <c:v>123.64</c:v>
                </c:pt>
                <c:pt idx="227">
                  <c:v>121.58</c:v>
                </c:pt>
                <c:pt idx="228">
                  <c:v>120.85</c:v>
                </c:pt>
                <c:pt idx="229">
                  <c:v>122.31</c:v>
                </c:pt>
                <c:pt idx="230">
                  <c:v>121.4</c:v>
                </c:pt>
                <c:pt idx="231">
                  <c:v>121.28</c:v>
                </c:pt>
                <c:pt idx="232">
                  <c:v>119.97</c:v>
                </c:pt>
                <c:pt idx="233">
                  <c:v>117.29</c:v>
                </c:pt>
                <c:pt idx="234">
                  <c:v>115.48</c:v>
                </c:pt>
                <c:pt idx="235">
                  <c:v>115.97</c:v>
                </c:pt>
                <c:pt idx="236">
                  <c:v>114.6</c:v>
                </c:pt>
                <c:pt idx="237">
                  <c:v>114.48</c:v>
                </c:pt>
                <c:pt idx="238">
                  <c:v>116.07</c:v>
                </c:pt>
                <c:pt idx="239">
                  <c:v>112.27</c:v>
                </c:pt>
                <c:pt idx="240">
                  <c:v>115.65</c:v>
                </c:pt>
                <c:pt idx="241">
                  <c:v>116.98</c:v>
                </c:pt>
                <c:pt idx="242">
                  <c:v>118.16</c:v>
                </c:pt>
                <c:pt idx="243">
                  <c:v>115.5</c:v>
                </c:pt>
                <c:pt idx="244">
                  <c:v>114.73</c:v>
                </c:pt>
                <c:pt idx="245">
                  <c:v>113.39</c:v>
                </c:pt>
                <c:pt idx="246">
                  <c:v>111.98</c:v>
                </c:pt>
                <c:pt idx="247">
                  <c:v>114.36</c:v>
                </c:pt>
                <c:pt idx="248">
                  <c:v>113.9</c:v>
                </c:pt>
                <c:pt idx="249">
                  <c:v>114.42</c:v>
                </c:pt>
                <c:pt idx="250">
                  <c:v>113.6</c:v>
                </c:pt>
                <c:pt idx="251">
                  <c:v>116.36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9-4AA0-BEE6-D6A1116C5597}"/>
            </c:ext>
          </c:extLst>
        </c:ser>
        <c:ser>
          <c:idx val="1"/>
          <c:order val="1"/>
          <c:tx>
            <c:v>Forecast</c:v>
          </c:tx>
          <c:val>
            <c:numRef>
              <c:f>Data!$C$3:$C$254</c:f>
              <c:numCache>
                <c:formatCode>General</c:formatCode>
                <c:ptCount val="2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0">
                  <c:v>113.35749999999999</c:v>
                </c:pt>
                <c:pt idx="4" formatCode="0.00">
                  <c:v>113.955</c:v>
                </c:pt>
                <c:pt idx="5" formatCode="0.00">
                  <c:v>113.9325</c:v>
                </c:pt>
                <c:pt idx="6" formatCode="0.00">
                  <c:v>113.67749999999999</c:v>
                </c:pt>
                <c:pt idx="7" formatCode="0.00">
                  <c:v>113.015</c:v>
                </c:pt>
                <c:pt idx="8" formatCode="0.00">
                  <c:v>112.2675</c:v>
                </c:pt>
                <c:pt idx="9" formatCode="0.00">
                  <c:v>112.50749999999999</c:v>
                </c:pt>
                <c:pt idx="10" formatCode="0.00">
                  <c:v>113.28999999999999</c:v>
                </c:pt>
                <c:pt idx="11" formatCode="0.00">
                  <c:v>113.88500000000001</c:v>
                </c:pt>
                <c:pt idx="12" formatCode="0.00">
                  <c:v>114.715</c:v>
                </c:pt>
                <c:pt idx="13" formatCode="0.00">
                  <c:v>114.61499999999999</c:v>
                </c:pt>
                <c:pt idx="14" formatCode="0.00">
                  <c:v>114.53999999999999</c:v>
                </c:pt>
                <c:pt idx="15" formatCode="0.00">
                  <c:v>114.7075</c:v>
                </c:pt>
                <c:pt idx="16" formatCode="0.00">
                  <c:v>114.515</c:v>
                </c:pt>
                <c:pt idx="17" formatCode="0.00">
                  <c:v>114.435</c:v>
                </c:pt>
                <c:pt idx="18" formatCode="0.00">
                  <c:v>114.655</c:v>
                </c:pt>
                <c:pt idx="19" formatCode="0.00">
                  <c:v>114.81750000000001</c:v>
                </c:pt>
                <c:pt idx="20" formatCode="0.00">
                  <c:v>114.33250000000001</c:v>
                </c:pt>
                <c:pt idx="21" formatCode="0.00">
                  <c:v>113.655</c:v>
                </c:pt>
                <c:pt idx="22" formatCode="0.00">
                  <c:v>112.765</c:v>
                </c:pt>
                <c:pt idx="23" formatCode="0.00">
                  <c:v>111.88</c:v>
                </c:pt>
                <c:pt idx="24" formatCode="0.00">
                  <c:v>112.05249999999999</c:v>
                </c:pt>
                <c:pt idx="25" formatCode="0.00">
                  <c:v>112.53</c:v>
                </c:pt>
                <c:pt idx="26" formatCode="0.00">
                  <c:v>113.36499999999999</c:v>
                </c:pt>
                <c:pt idx="27" formatCode="0.00">
                  <c:v>114.11500000000001</c:v>
                </c:pt>
                <c:pt idx="28" formatCode="0.00">
                  <c:v>114.21749999999999</c:v>
                </c:pt>
                <c:pt idx="29" formatCode="0.00">
                  <c:v>114.30250000000001</c:v>
                </c:pt>
                <c:pt idx="30" formatCode="0.00">
                  <c:v>114.07000000000001</c:v>
                </c:pt>
                <c:pt idx="31" formatCode="0.00">
                  <c:v>114.145</c:v>
                </c:pt>
                <c:pt idx="32" formatCode="0.00">
                  <c:v>114.825</c:v>
                </c:pt>
                <c:pt idx="33" formatCode="0.00">
                  <c:v>115.58499999999999</c:v>
                </c:pt>
                <c:pt idx="34" formatCode="0.00">
                  <c:v>116.5025</c:v>
                </c:pt>
                <c:pt idx="35" formatCode="0.00">
                  <c:v>116.98</c:v>
                </c:pt>
                <c:pt idx="36" formatCode="0.00">
                  <c:v>117.19499999999999</c:v>
                </c:pt>
                <c:pt idx="37" formatCode="0.00">
                  <c:v>117.255</c:v>
                </c:pt>
                <c:pt idx="38" formatCode="0.00">
                  <c:v>116.88999999999999</c:v>
                </c:pt>
                <c:pt idx="39" formatCode="0.00">
                  <c:v>116.52249999999999</c:v>
                </c:pt>
                <c:pt idx="40" formatCode="0.00">
                  <c:v>116.0575</c:v>
                </c:pt>
                <c:pt idx="41" formatCode="0.00">
                  <c:v>115.64</c:v>
                </c:pt>
                <c:pt idx="42" formatCode="0.00">
                  <c:v>115.685</c:v>
                </c:pt>
                <c:pt idx="43" formatCode="0.00">
                  <c:v>115.28750000000001</c:v>
                </c:pt>
                <c:pt idx="44" formatCode="0.00">
                  <c:v>115.30250000000001</c:v>
                </c:pt>
                <c:pt idx="45" formatCode="0.00">
                  <c:v>115.38249999999999</c:v>
                </c:pt>
                <c:pt idx="46" formatCode="0.00">
                  <c:v>115.02000000000001</c:v>
                </c:pt>
                <c:pt idx="47" formatCode="0.00">
                  <c:v>115.27249999999999</c:v>
                </c:pt>
                <c:pt idx="48" formatCode="0.00">
                  <c:v>115.13000000000001</c:v>
                </c:pt>
                <c:pt idx="49" formatCode="0.00">
                  <c:v>115.02250000000001</c:v>
                </c:pt>
                <c:pt idx="50" formatCode="0.00">
                  <c:v>114.82250000000002</c:v>
                </c:pt>
                <c:pt idx="51" formatCode="0.00">
                  <c:v>114.69500000000001</c:v>
                </c:pt>
                <c:pt idx="52" formatCode="0.00">
                  <c:v>114.95750000000001</c:v>
                </c:pt>
                <c:pt idx="53" formatCode="0.00">
                  <c:v>115.51</c:v>
                </c:pt>
                <c:pt idx="54" formatCode="0.00">
                  <c:v>116.07000000000001</c:v>
                </c:pt>
                <c:pt idx="55" formatCode="0.00">
                  <c:v>117.31</c:v>
                </c:pt>
                <c:pt idx="56" formatCode="0.00">
                  <c:v>118.24249999999999</c:v>
                </c:pt>
                <c:pt idx="57" formatCode="0.00">
                  <c:v>118.57499999999999</c:v>
                </c:pt>
                <c:pt idx="58" formatCode="0.00">
                  <c:v>119.60749999999999</c:v>
                </c:pt>
                <c:pt idx="59" formatCode="0.00">
                  <c:v>119.8475</c:v>
                </c:pt>
                <c:pt idx="60" formatCode="0.00">
                  <c:v>120.25749999999999</c:v>
                </c:pt>
                <c:pt idx="61" formatCode="0.00">
                  <c:v>121.125</c:v>
                </c:pt>
                <c:pt idx="62" formatCode="0.00">
                  <c:v>120.965</c:v>
                </c:pt>
                <c:pt idx="63" formatCode="0.00">
                  <c:v>120.66</c:v>
                </c:pt>
                <c:pt idx="64" formatCode="0.00">
                  <c:v>120.03749999999999</c:v>
                </c:pt>
                <c:pt idx="65" formatCode="0.00">
                  <c:v>119.01499999999999</c:v>
                </c:pt>
                <c:pt idx="66" formatCode="0.00">
                  <c:v>117.96250000000001</c:v>
                </c:pt>
                <c:pt idx="67" formatCode="0.00">
                  <c:v>116.97250000000001</c:v>
                </c:pt>
                <c:pt idx="68" formatCode="0.00">
                  <c:v>116.1225</c:v>
                </c:pt>
                <c:pt idx="69" formatCode="0.00">
                  <c:v>114.5025</c:v>
                </c:pt>
                <c:pt idx="70" formatCode="0.00">
                  <c:v>113.38999999999999</c:v>
                </c:pt>
                <c:pt idx="71" formatCode="0.00">
                  <c:v>112.08</c:v>
                </c:pt>
                <c:pt idx="72" formatCode="0.00">
                  <c:v>111.17749999999999</c:v>
                </c:pt>
                <c:pt idx="73" formatCode="0.00">
                  <c:v>111.21000000000001</c:v>
                </c:pt>
                <c:pt idx="74" formatCode="0.00">
                  <c:v>111.11500000000001</c:v>
                </c:pt>
                <c:pt idx="75" formatCode="0.00">
                  <c:v>111.48249999999999</c:v>
                </c:pt>
                <c:pt idx="76" formatCode="0.00">
                  <c:v>111.48</c:v>
                </c:pt>
                <c:pt idx="77" formatCode="0.00">
                  <c:v>111.35249999999999</c:v>
                </c:pt>
                <c:pt idx="78" formatCode="0.00">
                  <c:v>111.0925</c:v>
                </c:pt>
                <c:pt idx="79" formatCode="0.00">
                  <c:v>110.33250000000001</c:v>
                </c:pt>
                <c:pt idx="80" formatCode="0.00">
                  <c:v>109.58</c:v>
                </c:pt>
                <c:pt idx="81" formatCode="0.00">
                  <c:v>109.37499999999999</c:v>
                </c:pt>
                <c:pt idx="82" formatCode="0.00">
                  <c:v>109.36</c:v>
                </c:pt>
                <c:pt idx="83" formatCode="0.00">
                  <c:v>109.7075</c:v>
                </c:pt>
                <c:pt idx="84" formatCode="0.00">
                  <c:v>109.27499999999999</c:v>
                </c:pt>
                <c:pt idx="85" formatCode="0.00">
                  <c:v>108.495</c:v>
                </c:pt>
                <c:pt idx="86" formatCode="0.00">
                  <c:v>107.74249999999999</c:v>
                </c:pt>
                <c:pt idx="87" formatCode="0.00">
                  <c:v>106.70500000000001</c:v>
                </c:pt>
                <c:pt idx="88" formatCode="0.00">
                  <c:v>106</c:v>
                </c:pt>
                <c:pt idx="89" formatCode="0.00">
                  <c:v>104.99249999999999</c:v>
                </c:pt>
                <c:pt idx="90" formatCode="0.00">
                  <c:v>104.72750000000001</c:v>
                </c:pt>
                <c:pt idx="91" formatCode="0.00">
                  <c:v>104.52500000000001</c:v>
                </c:pt>
                <c:pt idx="92" formatCode="0.00">
                  <c:v>104.97000000000001</c:v>
                </c:pt>
                <c:pt idx="93" formatCode="0.00">
                  <c:v>105.55</c:v>
                </c:pt>
                <c:pt idx="94" formatCode="0.00">
                  <c:v>105.42250000000001</c:v>
                </c:pt>
                <c:pt idx="95" formatCode="0.00">
                  <c:v>105.72999999999999</c:v>
                </c:pt>
                <c:pt idx="96" formatCode="0.00">
                  <c:v>105.5775</c:v>
                </c:pt>
                <c:pt idx="97" formatCode="0.00">
                  <c:v>105.78749999999999</c:v>
                </c:pt>
                <c:pt idx="98" formatCode="0.00">
                  <c:v>105.78999999999999</c:v>
                </c:pt>
                <c:pt idx="99" formatCode="0.00">
                  <c:v>105.565</c:v>
                </c:pt>
                <c:pt idx="100" formatCode="0.00">
                  <c:v>106.2225</c:v>
                </c:pt>
                <c:pt idx="101" formatCode="0.00">
                  <c:v>106.875</c:v>
                </c:pt>
                <c:pt idx="102" formatCode="0.00">
                  <c:v>107.77499999999999</c:v>
                </c:pt>
                <c:pt idx="103" formatCode="0.00">
                  <c:v>108.55749999999999</c:v>
                </c:pt>
                <c:pt idx="104" formatCode="0.00">
                  <c:v>108.70499999999998</c:v>
                </c:pt>
                <c:pt idx="105" formatCode="0.00">
                  <c:v>108.21000000000001</c:v>
                </c:pt>
                <c:pt idx="106" formatCode="0.00">
                  <c:v>107.44499999999999</c:v>
                </c:pt>
                <c:pt idx="107" formatCode="0.00">
                  <c:v>107.0175</c:v>
                </c:pt>
                <c:pt idx="108" formatCode="0.00">
                  <c:v>106.8475</c:v>
                </c:pt>
                <c:pt idx="109" formatCode="0.00">
                  <c:v>107.19999999999999</c:v>
                </c:pt>
                <c:pt idx="110" formatCode="0.00">
                  <c:v>107.655</c:v>
                </c:pt>
                <c:pt idx="111" formatCode="0.00">
                  <c:v>107.75250000000001</c:v>
                </c:pt>
                <c:pt idx="112" formatCode="0.00">
                  <c:v>107.745</c:v>
                </c:pt>
                <c:pt idx="113" formatCode="0.00">
                  <c:v>107.54750000000001</c:v>
                </c:pt>
                <c:pt idx="114" formatCode="0.00">
                  <c:v>107.45</c:v>
                </c:pt>
                <c:pt idx="115" formatCode="0.00">
                  <c:v>107.655</c:v>
                </c:pt>
                <c:pt idx="116" formatCode="0.00">
                  <c:v>108.935</c:v>
                </c:pt>
                <c:pt idx="117" formatCode="0.00">
                  <c:v>110.2375</c:v>
                </c:pt>
                <c:pt idx="118" formatCode="0.00">
                  <c:v>111.325</c:v>
                </c:pt>
                <c:pt idx="119" formatCode="0.00">
                  <c:v>112.28749999999999</c:v>
                </c:pt>
                <c:pt idx="120" formatCode="0.00">
                  <c:v>111.91000000000001</c:v>
                </c:pt>
                <c:pt idx="121" formatCode="0.00">
                  <c:v>112.03</c:v>
                </c:pt>
                <c:pt idx="122" formatCode="0.00">
                  <c:v>112.37</c:v>
                </c:pt>
                <c:pt idx="123" formatCode="0.00">
                  <c:v>112.52249999999999</c:v>
                </c:pt>
                <c:pt idx="124" formatCode="0.00">
                  <c:v>112.95249999999999</c:v>
                </c:pt>
                <c:pt idx="125" formatCode="0.00">
                  <c:v>112.755</c:v>
                </c:pt>
                <c:pt idx="126" formatCode="0.00">
                  <c:v>112.45</c:v>
                </c:pt>
                <c:pt idx="127" formatCode="0.00">
                  <c:v>112.38000000000001</c:v>
                </c:pt>
                <c:pt idx="128" formatCode="0.00">
                  <c:v>111.80500000000001</c:v>
                </c:pt>
                <c:pt idx="129" formatCode="0.00">
                  <c:v>111.63500000000001</c:v>
                </c:pt>
                <c:pt idx="130" formatCode="0.00">
                  <c:v>111.00750000000001</c:v>
                </c:pt>
                <c:pt idx="131" formatCode="0.00">
                  <c:v>110.46000000000001</c:v>
                </c:pt>
                <c:pt idx="132" formatCode="0.00">
                  <c:v>109.995</c:v>
                </c:pt>
                <c:pt idx="133" formatCode="0.00">
                  <c:v>108.905</c:v>
                </c:pt>
                <c:pt idx="134" formatCode="0.00">
                  <c:v>108.22</c:v>
                </c:pt>
                <c:pt idx="135" formatCode="0.00">
                  <c:v>107.26249999999999</c:v>
                </c:pt>
                <c:pt idx="136" formatCode="0.00">
                  <c:v>106.68249999999999</c:v>
                </c:pt>
                <c:pt idx="137" formatCode="0.00">
                  <c:v>106.6</c:v>
                </c:pt>
                <c:pt idx="138" formatCode="0.00">
                  <c:v>106.35499999999999</c:v>
                </c:pt>
                <c:pt idx="139" formatCode="0.00">
                  <c:v>106.1825</c:v>
                </c:pt>
                <c:pt idx="140" formatCode="0.00">
                  <c:v>106.1525</c:v>
                </c:pt>
                <c:pt idx="141" formatCode="0.00">
                  <c:v>105.52000000000001</c:v>
                </c:pt>
                <c:pt idx="142" formatCode="0.00">
                  <c:v>105.1</c:v>
                </c:pt>
                <c:pt idx="143" formatCode="0.00">
                  <c:v>104.6</c:v>
                </c:pt>
                <c:pt idx="144" formatCode="0.00">
                  <c:v>104.1275</c:v>
                </c:pt>
                <c:pt idx="145" formatCode="0.00">
                  <c:v>104.10499999999999</c:v>
                </c:pt>
                <c:pt idx="146" formatCode="0.00">
                  <c:v>104.31</c:v>
                </c:pt>
                <c:pt idx="147" formatCode="0.00">
                  <c:v>105.07</c:v>
                </c:pt>
                <c:pt idx="148" formatCode="0.00">
                  <c:v>106.28</c:v>
                </c:pt>
                <c:pt idx="149" formatCode="0.00">
                  <c:v>107.7</c:v>
                </c:pt>
                <c:pt idx="150" formatCode="0.00">
                  <c:v>108.815</c:v>
                </c:pt>
                <c:pt idx="151" formatCode="0.00">
                  <c:v>109.8725</c:v>
                </c:pt>
                <c:pt idx="152" formatCode="0.00">
                  <c:v>110.21250000000001</c:v>
                </c:pt>
                <c:pt idx="153" formatCode="0.00">
                  <c:v>110.33500000000001</c:v>
                </c:pt>
                <c:pt idx="154" formatCode="0.00">
                  <c:v>110.35499999999999</c:v>
                </c:pt>
                <c:pt idx="155" formatCode="0.00">
                  <c:v>110.53749999999999</c:v>
                </c:pt>
                <c:pt idx="156" formatCode="0.00">
                  <c:v>111.49749999999999</c:v>
                </c:pt>
                <c:pt idx="157" formatCode="0.00">
                  <c:v>112.72</c:v>
                </c:pt>
                <c:pt idx="158" formatCode="0.00">
                  <c:v>113.7225</c:v>
                </c:pt>
                <c:pt idx="159" formatCode="0.00">
                  <c:v>114.67499999999998</c:v>
                </c:pt>
                <c:pt idx="160" formatCode="0.00">
                  <c:v>114.53999999999999</c:v>
                </c:pt>
                <c:pt idx="161" formatCode="0.00">
                  <c:v>114.155</c:v>
                </c:pt>
                <c:pt idx="162" formatCode="0.00">
                  <c:v>114.59500000000001</c:v>
                </c:pt>
                <c:pt idx="163" formatCode="0.00">
                  <c:v>114.61250000000001</c:v>
                </c:pt>
                <c:pt idx="164" formatCode="0.00">
                  <c:v>115.04499999999999</c:v>
                </c:pt>
                <c:pt idx="165" formatCode="0.00">
                  <c:v>115.30999999999999</c:v>
                </c:pt>
                <c:pt idx="166" formatCode="0.00">
                  <c:v>115.1575</c:v>
                </c:pt>
                <c:pt idx="167" formatCode="0.00">
                  <c:v>114.89749999999999</c:v>
                </c:pt>
                <c:pt idx="168" formatCode="0.00">
                  <c:v>114.755</c:v>
                </c:pt>
                <c:pt idx="169" formatCode="0.00">
                  <c:v>115.3625</c:v>
                </c:pt>
                <c:pt idx="170" formatCode="0.00">
                  <c:v>115.8775</c:v>
                </c:pt>
                <c:pt idx="171" formatCode="0.00">
                  <c:v>116.55499999999999</c:v>
                </c:pt>
                <c:pt idx="172" formatCode="0.00">
                  <c:v>117.32749999999999</c:v>
                </c:pt>
                <c:pt idx="173" formatCode="0.00">
                  <c:v>117.51749999999998</c:v>
                </c:pt>
                <c:pt idx="174" formatCode="0.00">
                  <c:v>117.84250000000002</c:v>
                </c:pt>
                <c:pt idx="175" formatCode="0.00">
                  <c:v>117.905</c:v>
                </c:pt>
                <c:pt idx="176" formatCode="0.00">
                  <c:v>117.77249999999999</c:v>
                </c:pt>
                <c:pt idx="177" formatCode="0.00">
                  <c:v>117.47749999999999</c:v>
                </c:pt>
                <c:pt idx="178" formatCode="0.00">
                  <c:v>117.595</c:v>
                </c:pt>
                <c:pt idx="179" formatCode="0.00">
                  <c:v>117.42750000000001</c:v>
                </c:pt>
                <c:pt idx="180" formatCode="0.00">
                  <c:v>117.21000000000001</c:v>
                </c:pt>
                <c:pt idx="181" formatCode="0.00">
                  <c:v>117.1825</c:v>
                </c:pt>
                <c:pt idx="182" formatCode="0.00">
                  <c:v>116.42500000000001</c:v>
                </c:pt>
                <c:pt idx="183" formatCode="0.00">
                  <c:v>115.97250000000001</c:v>
                </c:pt>
                <c:pt idx="184" formatCode="0.00">
                  <c:v>116.02500000000001</c:v>
                </c:pt>
                <c:pt idx="185" formatCode="0.00">
                  <c:v>117.255</c:v>
                </c:pt>
                <c:pt idx="186" formatCode="0.00">
                  <c:v>119.28999999999999</c:v>
                </c:pt>
                <c:pt idx="187" formatCode="0.00">
                  <c:v>121.2325</c:v>
                </c:pt>
                <c:pt idx="188" formatCode="0.00">
                  <c:v>122.6225</c:v>
                </c:pt>
                <c:pt idx="189" formatCode="0.00">
                  <c:v>122.89250000000001</c:v>
                </c:pt>
                <c:pt idx="190" formatCode="0.00">
                  <c:v>122.66</c:v>
                </c:pt>
                <c:pt idx="191" formatCode="0.00">
                  <c:v>122.52</c:v>
                </c:pt>
                <c:pt idx="192" formatCode="0.00">
                  <c:v>122.6375</c:v>
                </c:pt>
                <c:pt idx="193" formatCode="0.00">
                  <c:v>121.82</c:v>
                </c:pt>
                <c:pt idx="194" formatCode="0.00">
                  <c:v>120.28</c:v>
                </c:pt>
                <c:pt idx="195" formatCode="0.00">
                  <c:v>119.2325</c:v>
                </c:pt>
                <c:pt idx="196" formatCode="0.00">
                  <c:v>118.02500000000001</c:v>
                </c:pt>
                <c:pt idx="197" formatCode="0.00">
                  <c:v>117.67749999999999</c:v>
                </c:pt>
                <c:pt idx="198" formatCode="0.00">
                  <c:v>118.31</c:v>
                </c:pt>
                <c:pt idx="199" formatCode="0.00">
                  <c:v>118.7</c:v>
                </c:pt>
                <c:pt idx="200" formatCode="0.00">
                  <c:v>118.2775</c:v>
                </c:pt>
                <c:pt idx="201" formatCode="0.00">
                  <c:v>116.86250000000001</c:v>
                </c:pt>
                <c:pt idx="202" formatCode="0.00">
                  <c:v>115.62</c:v>
                </c:pt>
                <c:pt idx="203" formatCode="0.00">
                  <c:v>114.44500000000001</c:v>
                </c:pt>
                <c:pt idx="204" formatCode="0.00">
                  <c:v>113.27500000000001</c:v>
                </c:pt>
                <c:pt idx="205" formatCode="0.00">
                  <c:v>113.1525</c:v>
                </c:pt>
                <c:pt idx="206" formatCode="0.00">
                  <c:v>113.175</c:v>
                </c:pt>
                <c:pt idx="207" formatCode="0.00">
                  <c:v>113.315</c:v>
                </c:pt>
                <c:pt idx="208" formatCode="0.00">
                  <c:v>114.47000000000001</c:v>
                </c:pt>
                <c:pt idx="209" formatCode="0.00">
                  <c:v>115.91750000000002</c:v>
                </c:pt>
                <c:pt idx="210" formatCode="0.00">
                  <c:v>116.715</c:v>
                </c:pt>
                <c:pt idx="211" formatCode="0.00">
                  <c:v>117.315</c:v>
                </c:pt>
                <c:pt idx="212" formatCode="0.00">
                  <c:v>117.9025</c:v>
                </c:pt>
                <c:pt idx="213" formatCode="0.00">
                  <c:v>118.11749999999999</c:v>
                </c:pt>
                <c:pt idx="214" formatCode="0.00">
                  <c:v>118.63249999999999</c:v>
                </c:pt>
                <c:pt idx="215" formatCode="0.00">
                  <c:v>119.57499999999999</c:v>
                </c:pt>
                <c:pt idx="216" formatCode="0.00">
                  <c:v>119.645</c:v>
                </c:pt>
                <c:pt idx="217" formatCode="0.00">
                  <c:v>119.7025</c:v>
                </c:pt>
                <c:pt idx="218" formatCode="0.00">
                  <c:v>119.33499999999999</c:v>
                </c:pt>
                <c:pt idx="219" formatCode="0.00">
                  <c:v>118.1225</c:v>
                </c:pt>
                <c:pt idx="220" formatCode="0.00">
                  <c:v>117.53749999999999</c:v>
                </c:pt>
                <c:pt idx="221" formatCode="0.00">
                  <c:v>117.13</c:v>
                </c:pt>
                <c:pt idx="222" formatCode="0.00">
                  <c:v>116.9825</c:v>
                </c:pt>
                <c:pt idx="223" formatCode="0.00">
                  <c:v>117.5125</c:v>
                </c:pt>
                <c:pt idx="224" formatCode="0.00">
                  <c:v>118.46000000000001</c:v>
                </c:pt>
                <c:pt idx="225" formatCode="0.00">
                  <c:v>119.57000000000001</c:v>
                </c:pt>
                <c:pt idx="226" formatCode="0.00">
                  <c:v>121.1375</c:v>
                </c:pt>
                <c:pt idx="227" formatCode="0.00">
                  <c:v>121.80249999999999</c:v>
                </c:pt>
                <c:pt idx="228" formatCode="0.00">
                  <c:v>121.88999999999999</c:v>
                </c:pt>
                <c:pt idx="229" formatCode="0.00">
                  <c:v>122.095</c:v>
                </c:pt>
                <c:pt idx="230" formatCode="0.00">
                  <c:v>121.535</c:v>
                </c:pt>
                <c:pt idx="231" formatCode="0.00">
                  <c:v>121.46000000000001</c:v>
                </c:pt>
                <c:pt idx="232" formatCode="0.00">
                  <c:v>121.24000000000001</c:v>
                </c:pt>
                <c:pt idx="233" formatCode="0.00">
                  <c:v>119.985</c:v>
                </c:pt>
                <c:pt idx="234" formatCode="0.00">
                  <c:v>118.50500000000001</c:v>
                </c:pt>
                <c:pt idx="235" formatCode="0.00">
                  <c:v>117.17750000000001</c:v>
                </c:pt>
                <c:pt idx="236" formatCode="0.00">
                  <c:v>115.83500000000001</c:v>
                </c:pt>
                <c:pt idx="237" formatCode="0.00">
                  <c:v>115.13249999999999</c:v>
                </c:pt>
                <c:pt idx="238" formatCode="0.00">
                  <c:v>115.28</c:v>
                </c:pt>
                <c:pt idx="239" formatCode="0.00">
                  <c:v>114.35499999999999</c:v>
                </c:pt>
                <c:pt idx="240" formatCode="0.00">
                  <c:v>114.61750000000001</c:v>
                </c:pt>
                <c:pt idx="241" formatCode="0.00">
                  <c:v>115.24250000000001</c:v>
                </c:pt>
                <c:pt idx="242" formatCode="0.00">
                  <c:v>115.76500000000001</c:v>
                </c:pt>
                <c:pt idx="243" formatCode="0.00">
                  <c:v>116.57249999999999</c:v>
                </c:pt>
                <c:pt idx="244" formatCode="0.00">
                  <c:v>116.3425</c:v>
                </c:pt>
                <c:pt idx="245" formatCode="0.00">
                  <c:v>115.44499999999999</c:v>
                </c:pt>
                <c:pt idx="246" formatCode="0.00">
                  <c:v>113.9</c:v>
                </c:pt>
                <c:pt idx="247" formatCode="0.00">
                  <c:v>113.61500000000001</c:v>
                </c:pt>
                <c:pt idx="248" formatCode="0.00">
                  <c:v>113.4075</c:v>
                </c:pt>
                <c:pt idx="249" formatCode="0.00">
                  <c:v>113.66500000000001</c:v>
                </c:pt>
                <c:pt idx="250" formatCode="0.00">
                  <c:v>114.07</c:v>
                </c:pt>
                <c:pt idx="251" formatCode="0.00">
                  <c:v>114.57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9-4AA0-BEE6-D6A1116C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94976"/>
        <c:axId val="320895304"/>
      </c:lineChart>
      <c:catAx>
        <c:axId val="3208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0895304"/>
        <c:crosses val="autoZero"/>
        <c:auto val="1"/>
        <c:lblAlgn val="ctr"/>
        <c:lblOffset val="100"/>
        <c:noMultiLvlLbl val="0"/>
      </c:catAx>
      <c:valAx>
        <c:axId val="320895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2089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12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Data!$B$2:$B$253</c:f>
              <c:numCache>
                <c:formatCode>0.00</c:formatCode>
                <c:ptCount val="252"/>
                <c:pt idx="0">
                  <c:v>112.22</c:v>
                </c:pt>
                <c:pt idx="1">
                  <c:v>113.53</c:v>
                </c:pt>
                <c:pt idx="2">
                  <c:v>112.91</c:v>
                </c:pt>
                <c:pt idx="3">
                  <c:v>114.77</c:v>
                </c:pt>
                <c:pt idx="4">
                  <c:v>114.61</c:v>
                </c:pt>
                <c:pt idx="5">
                  <c:v>113.44</c:v>
                </c:pt>
                <c:pt idx="6">
                  <c:v>111.89</c:v>
                </c:pt>
                <c:pt idx="7">
                  <c:v>112.12</c:v>
                </c:pt>
                <c:pt idx="8">
                  <c:v>111.62</c:v>
                </c:pt>
                <c:pt idx="9">
                  <c:v>114.4</c:v>
                </c:pt>
                <c:pt idx="10">
                  <c:v>115.02</c:v>
                </c:pt>
                <c:pt idx="11">
                  <c:v>114.5</c:v>
                </c:pt>
                <c:pt idx="12">
                  <c:v>114.94</c:v>
                </c:pt>
                <c:pt idx="13">
                  <c:v>114</c:v>
                </c:pt>
                <c:pt idx="14">
                  <c:v>114.72</c:v>
                </c:pt>
                <c:pt idx="15">
                  <c:v>115.17</c:v>
                </c:pt>
                <c:pt idx="16">
                  <c:v>114.17</c:v>
                </c:pt>
                <c:pt idx="17">
                  <c:v>113.68</c:v>
                </c:pt>
                <c:pt idx="18">
                  <c:v>115.6</c:v>
                </c:pt>
                <c:pt idx="19">
                  <c:v>115.82</c:v>
                </c:pt>
                <c:pt idx="20">
                  <c:v>112.23</c:v>
                </c:pt>
                <c:pt idx="21">
                  <c:v>110.97</c:v>
                </c:pt>
                <c:pt idx="22">
                  <c:v>112.04</c:v>
                </c:pt>
                <c:pt idx="23">
                  <c:v>112.28</c:v>
                </c:pt>
                <c:pt idx="24">
                  <c:v>112.92</c:v>
                </c:pt>
                <c:pt idx="25">
                  <c:v>112.88</c:v>
                </c:pt>
                <c:pt idx="26">
                  <c:v>115.38</c:v>
                </c:pt>
                <c:pt idx="27">
                  <c:v>115.28</c:v>
                </c:pt>
                <c:pt idx="28">
                  <c:v>113.33</c:v>
                </c:pt>
                <c:pt idx="29">
                  <c:v>113.22</c:v>
                </c:pt>
                <c:pt idx="30">
                  <c:v>114.45</c:v>
                </c:pt>
                <c:pt idx="31">
                  <c:v>115.58</c:v>
                </c:pt>
                <c:pt idx="32">
                  <c:v>116.05</c:v>
                </c:pt>
                <c:pt idx="33">
                  <c:v>116.26</c:v>
                </c:pt>
                <c:pt idx="34">
                  <c:v>118.12</c:v>
                </c:pt>
                <c:pt idx="35">
                  <c:v>117.49</c:v>
                </c:pt>
                <c:pt idx="36">
                  <c:v>116.91</c:v>
                </c:pt>
                <c:pt idx="37">
                  <c:v>116.5</c:v>
                </c:pt>
                <c:pt idx="38">
                  <c:v>116.66</c:v>
                </c:pt>
                <c:pt idx="39">
                  <c:v>116.02</c:v>
                </c:pt>
                <c:pt idx="40">
                  <c:v>115.05</c:v>
                </c:pt>
                <c:pt idx="41">
                  <c:v>114.83</c:v>
                </c:pt>
                <c:pt idx="42">
                  <c:v>116.84</c:v>
                </c:pt>
                <c:pt idx="43">
                  <c:v>114.43</c:v>
                </c:pt>
                <c:pt idx="44">
                  <c:v>115.11</c:v>
                </c:pt>
                <c:pt idx="45">
                  <c:v>115.15</c:v>
                </c:pt>
                <c:pt idx="46">
                  <c:v>115.39</c:v>
                </c:pt>
                <c:pt idx="47">
                  <c:v>115.44</c:v>
                </c:pt>
                <c:pt idx="48">
                  <c:v>114.54</c:v>
                </c:pt>
                <c:pt idx="49">
                  <c:v>114.72</c:v>
                </c:pt>
                <c:pt idx="50">
                  <c:v>114.59</c:v>
                </c:pt>
                <c:pt idx="51">
                  <c:v>114.93</c:v>
                </c:pt>
                <c:pt idx="52">
                  <c:v>115.59</c:v>
                </c:pt>
                <c:pt idx="53">
                  <c:v>116.93</c:v>
                </c:pt>
                <c:pt idx="54">
                  <c:v>116.83</c:v>
                </c:pt>
                <c:pt idx="55">
                  <c:v>119.89</c:v>
                </c:pt>
                <c:pt idx="56">
                  <c:v>119.32</c:v>
                </c:pt>
                <c:pt idx="57">
                  <c:v>118.26</c:v>
                </c:pt>
                <c:pt idx="58">
                  <c:v>120.96</c:v>
                </c:pt>
                <c:pt idx="59">
                  <c:v>120.85</c:v>
                </c:pt>
                <c:pt idx="60">
                  <c:v>120.96</c:v>
                </c:pt>
                <c:pt idx="61">
                  <c:v>121.73</c:v>
                </c:pt>
                <c:pt idx="62">
                  <c:v>120.32</c:v>
                </c:pt>
                <c:pt idx="63">
                  <c:v>119.63</c:v>
                </c:pt>
                <c:pt idx="64">
                  <c:v>118.47</c:v>
                </c:pt>
                <c:pt idx="65">
                  <c:v>117.64</c:v>
                </c:pt>
                <c:pt idx="66">
                  <c:v>116.11</c:v>
                </c:pt>
                <c:pt idx="67">
                  <c:v>115.67</c:v>
                </c:pt>
                <c:pt idx="68">
                  <c:v>115.07</c:v>
                </c:pt>
                <c:pt idx="69">
                  <c:v>111.16</c:v>
                </c:pt>
                <c:pt idx="70">
                  <c:v>111.66</c:v>
                </c:pt>
                <c:pt idx="71">
                  <c:v>110.43</c:v>
                </c:pt>
                <c:pt idx="72">
                  <c:v>111.46</c:v>
                </c:pt>
                <c:pt idx="73">
                  <c:v>111.29</c:v>
                </c:pt>
                <c:pt idx="74">
                  <c:v>111.28</c:v>
                </c:pt>
                <c:pt idx="75">
                  <c:v>111.9</c:v>
                </c:pt>
                <c:pt idx="76">
                  <c:v>111.45</c:v>
                </c:pt>
                <c:pt idx="77">
                  <c:v>110.78</c:v>
                </c:pt>
                <c:pt idx="78">
                  <c:v>110.24</c:v>
                </c:pt>
                <c:pt idx="79">
                  <c:v>108.86</c:v>
                </c:pt>
                <c:pt idx="80">
                  <c:v>108.44</c:v>
                </c:pt>
                <c:pt idx="81">
                  <c:v>109.96</c:v>
                </c:pt>
                <c:pt idx="82">
                  <c:v>110.18</c:v>
                </c:pt>
                <c:pt idx="83">
                  <c:v>110.25</c:v>
                </c:pt>
                <c:pt idx="84">
                  <c:v>106.71</c:v>
                </c:pt>
                <c:pt idx="85">
                  <c:v>106.84</c:v>
                </c:pt>
                <c:pt idx="86">
                  <c:v>107.17</c:v>
                </c:pt>
                <c:pt idx="87">
                  <c:v>106.1</c:v>
                </c:pt>
                <c:pt idx="88">
                  <c:v>103.89</c:v>
                </c:pt>
                <c:pt idx="89">
                  <c:v>102.81</c:v>
                </c:pt>
                <c:pt idx="90">
                  <c:v>106.11</c:v>
                </c:pt>
                <c:pt idx="91">
                  <c:v>105.29</c:v>
                </c:pt>
                <c:pt idx="92">
                  <c:v>105.67</c:v>
                </c:pt>
                <c:pt idx="93">
                  <c:v>105.13</c:v>
                </c:pt>
                <c:pt idx="94">
                  <c:v>105.6</c:v>
                </c:pt>
                <c:pt idx="95">
                  <c:v>106.52</c:v>
                </c:pt>
                <c:pt idx="96">
                  <c:v>105.06</c:v>
                </c:pt>
                <c:pt idx="97">
                  <c:v>105.97</c:v>
                </c:pt>
                <c:pt idx="98">
                  <c:v>105.61</c:v>
                </c:pt>
                <c:pt idx="99">
                  <c:v>105.62</c:v>
                </c:pt>
                <c:pt idx="100">
                  <c:v>107.69</c:v>
                </c:pt>
                <c:pt idx="101">
                  <c:v>108.58</c:v>
                </c:pt>
                <c:pt idx="102">
                  <c:v>109.21</c:v>
                </c:pt>
                <c:pt idx="103">
                  <c:v>108.75</c:v>
                </c:pt>
                <c:pt idx="104">
                  <c:v>108.28</c:v>
                </c:pt>
                <c:pt idx="105">
                  <c:v>106.6</c:v>
                </c:pt>
                <c:pt idx="106">
                  <c:v>106.15</c:v>
                </c:pt>
                <c:pt idx="107">
                  <c:v>107.04</c:v>
                </c:pt>
                <c:pt idx="108">
                  <c:v>107.6</c:v>
                </c:pt>
                <c:pt idx="109">
                  <c:v>108.01</c:v>
                </c:pt>
                <c:pt idx="110">
                  <c:v>107.97</c:v>
                </c:pt>
                <c:pt idx="111">
                  <c:v>107.43</c:v>
                </c:pt>
                <c:pt idx="112">
                  <c:v>107.57</c:v>
                </c:pt>
                <c:pt idx="113">
                  <c:v>107.22</c:v>
                </c:pt>
                <c:pt idx="114">
                  <c:v>107.58</c:v>
                </c:pt>
                <c:pt idx="115">
                  <c:v>108.25</c:v>
                </c:pt>
                <c:pt idx="116">
                  <c:v>112.69</c:v>
                </c:pt>
                <c:pt idx="117">
                  <c:v>112.43</c:v>
                </c:pt>
                <c:pt idx="118">
                  <c:v>111.93</c:v>
                </c:pt>
                <c:pt idx="119">
                  <c:v>112.1</c:v>
                </c:pt>
                <c:pt idx="120">
                  <c:v>111.18</c:v>
                </c:pt>
                <c:pt idx="121">
                  <c:v>112.91</c:v>
                </c:pt>
                <c:pt idx="122">
                  <c:v>113.29</c:v>
                </c:pt>
                <c:pt idx="123">
                  <c:v>112.71</c:v>
                </c:pt>
                <c:pt idx="124">
                  <c:v>112.9</c:v>
                </c:pt>
                <c:pt idx="125">
                  <c:v>112.12</c:v>
                </c:pt>
                <c:pt idx="126">
                  <c:v>112.07</c:v>
                </c:pt>
                <c:pt idx="127">
                  <c:v>112.43</c:v>
                </c:pt>
                <c:pt idx="128">
                  <c:v>110.6</c:v>
                </c:pt>
                <c:pt idx="129">
                  <c:v>111.44</c:v>
                </c:pt>
                <c:pt idx="130">
                  <c:v>109.56</c:v>
                </c:pt>
                <c:pt idx="131">
                  <c:v>110.24</c:v>
                </c:pt>
                <c:pt idx="132">
                  <c:v>108.74</c:v>
                </c:pt>
                <c:pt idx="133">
                  <c:v>107.08</c:v>
                </c:pt>
                <c:pt idx="134">
                  <c:v>106.82</c:v>
                </c:pt>
                <c:pt idx="135">
                  <c:v>106.41</c:v>
                </c:pt>
                <c:pt idx="136">
                  <c:v>106.42</c:v>
                </c:pt>
                <c:pt idx="137">
                  <c:v>106.75</c:v>
                </c:pt>
                <c:pt idx="138">
                  <c:v>105.84</c:v>
                </c:pt>
                <c:pt idx="139">
                  <c:v>105.72</c:v>
                </c:pt>
                <c:pt idx="140">
                  <c:v>106.3</c:v>
                </c:pt>
                <c:pt idx="141">
                  <c:v>104.22</c:v>
                </c:pt>
                <c:pt idx="142">
                  <c:v>104.16</c:v>
                </c:pt>
                <c:pt idx="143">
                  <c:v>103.72</c:v>
                </c:pt>
                <c:pt idx="144">
                  <c:v>104.41</c:v>
                </c:pt>
                <c:pt idx="145">
                  <c:v>104.13</c:v>
                </c:pt>
                <c:pt idx="146">
                  <c:v>104.98</c:v>
                </c:pt>
                <c:pt idx="147">
                  <c:v>106.76</c:v>
                </c:pt>
                <c:pt idx="148">
                  <c:v>109.25</c:v>
                </c:pt>
                <c:pt idx="149">
                  <c:v>109.81</c:v>
                </c:pt>
                <c:pt idx="150">
                  <c:v>109.44</c:v>
                </c:pt>
                <c:pt idx="151">
                  <c:v>110.99</c:v>
                </c:pt>
                <c:pt idx="152">
                  <c:v>110.61</c:v>
                </c:pt>
                <c:pt idx="153">
                  <c:v>110.3</c:v>
                </c:pt>
                <c:pt idx="154">
                  <c:v>109.52</c:v>
                </c:pt>
                <c:pt idx="155">
                  <c:v>111.72</c:v>
                </c:pt>
                <c:pt idx="156">
                  <c:v>114.45</c:v>
                </c:pt>
                <c:pt idx="157">
                  <c:v>115.19</c:v>
                </c:pt>
                <c:pt idx="158">
                  <c:v>113.53</c:v>
                </c:pt>
                <c:pt idx="159">
                  <c:v>115.53</c:v>
                </c:pt>
                <c:pt idx="160">
                  <c:v>113.91</c:v>
                </c:pt>
                <c:pt idx="161">
                  <c:v>113.65</c:v>
                </c:pt>
                <c:pt idx="162">
                  <c:v>115.29</c:v>
                </c:pt>
                <c:pt idx="163">
                  <c:v>115.6</c:v>
                </c:pt>
                <c:pt idx="164">
                  <c:v>115.64</c:v>
                </c:pt>
                <c:pt idx="165">
                  <c:v>114.71</c:v>
                </c:pt>
                <c:pt idx="166">
                  <c:v>114.68</c:v>
                </c:pt>
                <c:pt idx="167">
                  <c:v>114.56</c:v>
                </c:pt>
                <c:pt idx="168">
                  <c:v>115.07</c:v>
                </c:pt>
                <c:pt idx="169">
                  <c:v>117.14</c:v>
                </c:pt>
                <c:pt idx="170">
                  <c:v>116.74</c:v>
                </c:pt>
                <c:pt idx="171">
                  <c:v>117.27</c:v>
                </c:pt>
                <c:pt idx="172">
                  <c:v>118.16</c:v>
                </c:pt>
                <c:pt idx="173">
                  <c:v>117.9</c:v>
                </c:pt>
                <c:pt idx="174">
                  <c:v>118.04</c:v>
                </c:pt>
                <c:pt idx="175">
                  <c:v>117.52</c:v>
                </c:pt>
                <c:pt idx="176">
                  <c:v>117.63</c:v>
                </c:pt>
                <c:pt idx="177">
                  <c:v>116.72</c:v>
                </c:pt>
                <c:pt idx="178">
                  <c:v>118.51</c:v>
                </c:pt>
                <c:pt idx="179">
                  <c:v>116.85</c:v>
                </c:pt>
                <c:pt idx="180">
                  <c:v>116.76</c:v>
                </c:pt>
                <c:pt idx="181">
                  <c:v>116.61</c:v>
                </c:pt>
                <c:pt idx="182">
                  <c:v>115.48</c:v>
                </c:pt>
                <c:pt idx="183">
                  <c:v>115.04</c:v>
                </c:pt>
                <c:pt idx="184">
                  <c:v>116.97</c:v>
                </c:pt>
                <c:pt idx="185">
                  <c:v>121.53</c:v>
                </c:pt>
                <c:pt idx="186">
                  <c:v>123.62</c:v>
                </c:pt>
                <c:pt idx="187">
                  <c:v>122.81</c:v>
                </c:pt>
                <c:pt idx="188">
                  <c:v>122.53</c:v>
                </c:pt>
                <c:pt idx="189">
                  <c:v>122.61</c:v>
                </c:pt>
                <c:pt idx="190">
                  <c:v>122.69</c:v>
                </c:pt>
                <c:pt idx="191">
                  <c:v>122.25</c:v>
                </c:pt>
                <c:pt idx="192">
                  <c:v>123</c:v>
                </c:pt>
                <c:pt idx="193">
                  <c:v>119.34</c:v>
                </c:pt>
                <c:pt idx="194">
                  <c:v>116.53</c:v>
                </c:pt>
                <c:pt idx="195">
                  <c:v>118.06</c:v>
                </c:pt>
                <c:pt idx="196">
                  <c:v>118.17</c:v>
                </c:pt>
                <c:pt idx="197">
                  <c:v>117.95</c:v>
                </c:pt>
                <c:pt idx="198">
                  <c:v>119.06</c:v>
                </c:pt>
                <c:pt idx="199">
                  <c:v>119.62</c:v>
                </c:pt>
                <c:pt idx="200">
                  <c:v>116.48</c:v>
                </c:pt>
                <c:pt idx="201">
                  <c:v>112.29</c:v>
                </c:pt>
                <c:pt idx="202">
                  <c:v>114.09</c:v>
                </c:pt>
                <c:pt idx="203">
                  <c:v>114.92</c:v>
                </c:pt>
                <c:pt idx="204">
                  <c:v>111.8</c:v>
                </c:pt>
                <c:pt idx="205">
                  <c:v>111.8</c:v>
                </c:pt>
                <c:pt idx="206">
                  <c:v>114.18</c:v>
                </c:pt>
                <c:pt idx="207">
                  <c:v>115.48</c:v>
                </c:pt>
                <c:pt idx="208">
                  <c:v>116.42</c:v>
                </c:pt>
                <c:pt idx="209">
                  <c:v>117.59</c:v>
                </c:pt>
                <c:pt idx="210">
                  <c:v>117.37</c:v>
                </c:pt>
                <c:pt idx="211">
                  <c:v>117.88</c:v>
                </c:pt>
                <c:pt idx="212">
                  <c:v>118.77</c:v>
                </c:pt>
                <c:pt idx="213">
                  <c:v>118.45</c:v>
                </c:pt>
                <c:pt idx="214">
                  <c:v>119.43</c:v>
                </c:pt>
                <c:pt idx="215">
                  <c:v>121.65</c:v>
                </c:pt>
                <c:pt idx="216">
                  <c:v>119.05</c:v>
                </c:pt>
                <c:pt idx="217">
                  <c:v>118.68</c:v>
                </c:pt>
                <c:pt idx="218">
                  <c:v>117.96</c:v>
                </c:pt>
                <c:pt idx="219">
                  <c:v>116.8</c:v>
                </c:pt>
                <c:pt idx="220">
                  <c:v>116.71</c:v>
                </c:pt>
                <c:pt idx="221">
                  <c:v>117.05</c:v>
                </c:pt>
                <c:pt idx="222">
                  <c:v>117.37</c:v>
                </c:pt>
                <c:pt idx="223">
                  <c:v>118.92</c:v>
                </c:pt>
                <c:pt idx="224">
                  <c:v>120.5</c:v>
                </c:pt>
                <c:pt idx="225">
                  <c:v>121.49</c:v>
                </c:pt>
                <c:pt idx="226">
                  <c:v>123.64</c:v>
                </c:pt>
                <c:pt idx="227">
                  <c:v>121.58</c:v>
                </c:pt>
                <c:pt idx="228">
                  <c:v>120.85</c:v>
                </c:pt>
                <c:pt idx="229">
                  <c:v>122.31</c:v>
                </c:pt>
                <c:pt idx="230">
                  <c:v>121.4</c:v>
                </c:pt>
                <c:pt idx="231">
                  <c:v>121.28</c:v>
                </c:pt>
                <c:pt idx="232">
                  <c:v>119.97</c:v>
                </c:pt>
                <c:pt idx="233">
                  <c:v>117.29</c:v>
                </c:pt>
                <c:pt idx="234">
                  <c:v>115.48</c:v>
                </c:pt>
                <c:pt idx="235">
                  <c:v>115.97</c:v>
                </c:pt>
                <c:pt idx="236">
                  <c:v>114.6</c:v>
                </c:pt>
                <c:pt idx="237">
                  <c:v>114.48</c:v>
                </c:pt>
                <c:pt idx="238">
                  <c:v>116.07</c:v>
                </c:pt>
                <c:pt idx="239">
                  <c:v>112.27</c:v>
                </c:pt>
                <c:pt idx="240">
                  <c:v>115.65</c:v>
                </c:pt>
                <c:pt idx="241">
                  <c:v>116.98</c:v>
                </c:pt>
                <c:pt idx="242">
                  <c:v>118.16</c:v>
                </c:pt>
                <c:pt idx="243">
                  <c:v>115.5</c:v>
                </c:pt>
                <c:pt idx="244">
                  <c:v>114.73</c:v>
                </c:pt>
                <c:pt idx="245">
                  <c:v>113.39</c:v>
                </c:pt>
                <c:pt idx="246">
                  <c:v>111.98</c:v>
                </c:pt>
                <c:pt idx="247">
                  <c:v>114.36</c:v>
                </c:pt>
                <c:pt idx="248">
                  <c:v>113.9</c:v>
                </c:pt>
                <c:pt idx="249">
                  <c:v>114.42</c:v>
                </c:pt>
                <c:pt idx="250">
                  <c:v>113.6</c:v>
                </c:pt>
                <c:pt idx="251">
                  <c:v>116.36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F-407C-98CD-313622E1F2F2}"/>
            </c:ext>
          </c:extLst>
        </c:ser>
        <c:ser>
          <c:idx val="1"/>
          <c:order val="1"/>
          <c:tx>
            <c:v>Forecast</c:v>
          </c:tx>
          <c:val>
            <c:numRef>
              <c:f>Data!$H$3:$H$254</c:f>
              <c:numCache>
                <c:formatCode>General</c:formatCode>
                <c:ptCount val="2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0.00">
                  <c:v>113.41916666666667</c:v>
                </c:pt>
                <c:pt idx="12" formatCode="0.00">
                  <c:v>113.64583333333333</c:v>
                </c:pt>
                <c:pt idx="13" formatCode="0.00">
                  <c:v>113.685</c:v>
                </c:pt>
                <c:pt idx="14" formatCode="0.00">
                  <c:v>113.83583333333333</c:v>
                </c:pt>
                <c:pt idx="15" formatCode="0.00">
                  <c:v>113.86916666666667</c:v>
                </c:pt>
                <c:pt idx="16" formatCode="0.00">
                  <c:v>113.83250000000002</c:v>
                </c:pt>
                <c:pt idx="17" formatCode="0.00">
                  <c:v>113.85250000000002</c:v>
                </c:pt>
                <c:pt idx="18" formatCode="0.00">
                  <c:v>114.16166666666668</c:v>
                </c:pt>
                <c:pt idx="19" formatCode="0.00">
                  <c:v>114.46999999999998</c:v>
                </c:pt>
                <c:pt idx="20" formatCode="0.00">
                  <c:v>114.52083333333331</c:v>
                </c:pt>
                <c:pt idx="21" formatCode="0.00">
                  <c:v>114.23499999999997</c:v>
                </c:pt>
                <c:pt idx="22" formatCode="0.00">
                  <c:v>113.98666666666666</c:v>
                </c:pt>
                <c:pt idx="23" formatCode="0.00">
                  <c:v>113.80166666666668</c:v>
                </c:pt>
                <c:pt idx="24" formatCode="0.00">
                  <c:v>113.63333333333334</c:v>
                </c:pt>
                <c:pt idx="25" formatCode="0.00">
                  <c:v>113.54</c:v>
                </c:pt>
                <c:pt idx="26" formatCode="0.00">
                  <c:v>113.59500000000003</c:v>
                </c:pt>
                <c:pt idx="27" formatCode="0.00">
                  <c:v>113.60416666666664</c:v>
                </c:pt>
                <c:pt idx="28" formatCode="0.00">
                  <c:v>113.53416666666665</c:v>
                </c:pt>
                <c:pt idx="29" formatCode="0.00">
                  <c:v>113.49583333333332</c:v>
                </c:pt>
                <c:pt idx="30" formatCode="0.00">
                  <c:v>113.39999999999999</c:v>
                </c:pt>
                <c:pt idx="31" formatCode="0.00">
                  <c:v>113.38</c:v>
                </c:pt>
                <c:pt idx="32" formatCode="0.00">
                  <c:v>113.69833333333332</c:v>
                </c:pt>
                <c:pt idx="33" formatCode="0.00">
                  <c:v>114.13916666666667</c:v>
                </c:pt>
                <c:pt idx="34" formatCode="0.00">
                  <c:v>114.64583333333333</c:v>
                </c:pt>
                <c:pt idx="35" formatCode="0.00">
                  <c:v>115.08000000000003</c:v>
                </c:pt>
                <c:pt idx="36" formatCode="0.00">
                  <c:v>115.41250000000002</c:v>
                </c:pt>
                <c:pt idx="37" formatCode="0.00">
                  <c:v>115.71416666666669</c:v>
                </c:pt>
                <c:pt idx="38" formatCode="0.00">
                  <c:v>115.82083333333334</c:v>
                </c:pt>
                <c:pt idx="39" formatCode="0.00">
                  <c:v>115.88250000000001</c:v>
                </c:pt>
                <c:pt idx="40" formatCode="0.00">
                  <c:v>116.02583333333332</c:v>
                </c:pt>
                <c:pt idx="41" formatCode="0.00">
                  <c:v>116.15999999999998</c:v>
                </c:pt>
                <c:pt idx="42" formatCode="0.00">
                  <c:v>116.35916666666664</c:v>
                </c:pt>
                <c:pt idx="43" formatCode="0.00">
                  <c:v>116.26333333333332</c:v>
                </c:pt>
                <c:pt idx="44" formatCode="0.00">
                  <c:v>116.18499999999999</c:v>
                </c:pt>
                <c:pt idx="45" formatCode="0.00">
                  <c:v>116.09249999999999</c:v>
                </c:pt>
                <c:pt idx="46" formatCode="0.00">
                  <c:v>115.86500000000001</c:v>
                </c:pt>
                <c:pt idx="47" formatCode="0.00">
                  <c:v>115.69416666666667</c:v>
                </c:pt>
                <c:pt idx="48" formatCode="0.00">
                  <c:v>115.49666666666668</c:v>
                </c:pt>
                <c:pt idx="49" formatCode="0.00">
                  <c:v>115.34833333333334</c:v>
                </c:pt>
                <c:pt idx="50" formatCode="0.00">
                  <c:v>115.17583333333333</c:v>
                </c:pt>
                <c:pt idx="51" formatCode="0.00">
                  <c:v>115.08499999999999</c:v>
                </c:pt>
                <c:pt idx="52" formatCode="0.00">
                  <c:v>115.13</c:v>
                </c:pt>
                <c:pt idx="53" formatCode="0.00">
                  <c:v>115.30499999999999</c:v>
                </c:pt>
                <c:pt idx="54" formatCode="0.00">
                  <c:v>115.30416666666666</c:v>
                </c:pt>
                <c:pt idx="55" formatCode="0.00">
                  <c:v>115.75916666666667</c:v>
                </c:pt>
                <c:pt idx="56" formatCode="0.00">
                  <c:v>116.11</c:v>
                </c:pt>
                <c:pt idx="57" formatCode="0.00">
                  <c:v>116.36916666666667</c:v>
                </c:pt>
                <c:pt idx="58" formatCode="0.00">
                  <c:v>116.83333333333333</c:v>
                </c:pt>
                <c:pt idx="59" formatCode="0.00">
                  <c:v>117.28416666666665</c:v>
                </c:pt>
                <c:pt idx="60" formatCode="0.00">
                  <c:v>117.81916666666666</c:v>
                </c:pt>
                <c:pt idx="61" formatCode="0.00">
                  <c:v>118.40333333333332</c:v>
                </c:pt>
                <c:pt idx="62" formatCode="0.00">
                  <c:v>118.88083333333333</c:v>
                </c:pt>
                <c:pt idx="63" formatCode="0.00">
                  <c:v>119.27249999999999</c:v>
                </c:pt>
                <c:pt idx="64" formatCode="0.00">
                  <c:v>119.51249999999999</c:v>
                </c:pt>
                <c:pt idx="65" formatCode="0.00">
                  <c:v>119.57166666666667</c:v>
                </c:pt>
                <c:pt idx="66" formatCode="0.00">
                  <c:v>119.51166666666667</c:v>
                </c:pt>
                <c:pt idx="67" formatCode="0.00">
                  <c:v>119.16000000000001</c:v>
                </c:pt>
                <c:pt idx="68" formatCode="0.00">
                  <c:v>118.80583333333333</c:v>
                </c:pt>
                <c:pt idx="69" formatCode="0.00">
                  <c:v>118.21416666666666</c:v>
                </c:pt>
                <c:pt idx="70" formatCode="0.00">
                  <c:v>117.43916666666668</c:v>
                </c:pt>
                <c:pt idx="71" formatCode="0.00">
                  <c:v>116.57083333333334</c:v>
                </c:pt>
                <c:pt idx="72" formatCode="0.00">
                  <c:v>115.77916666666668</c:v>
                </c:pt>
                <c:pt idx="73" formatCode="0.00">
                  <c:v>114.90916666666665</c:v>
                </c:pt>
                <c:pt idx="74" formatCode="0.00">
                  <c:v>114.15583333333332</c:v>
                </c:pt>
                <c:pt idx="75" formatCode="0.00">
                  <c:v>113.51166666666667</c:v>
                </c:pt>
                <c:pt idx="76" formatCode="0.00">
                  <c:v>112.92666666666668</c:v>
                </c:pt>
                <c:pt idx="77" formatCode="0.00">
                  <c:v>112.355</c:v>
                </c:pt>
                <c:pt idx="78" formatCode="0.00">
                  <c:v>111.86583333333333</c:v>
                </c:pt>
                <c:pt idx="79" formatCode="0.00">
                  <c:v>111.29833333333333</c:v>
                </c:pt>
                <c:pt idx="80" formatCode="0.00">
                  <c:v>110.74583333333332</c:v>
                </c:pt>
                <c:pt idx="81" formatCode="0.00">
                  <c:v>110.64583333333333</c:v>
                </c:pt>
                <c:pt idx="82" formatCode="0.00">
                  <c:v>110.52250000000002</c:v>
                </c:pt>
                <c:pt idx="83" formatCode="0.00">
                  <c:v>110.50750000000001</c:v>
                </c:pt>
                <c:pt idx="84" formatCode="0.00">
                  <c:v>110.11166666666668</c:v>
                </c:pt>
                <c:pt idx="85" formatCode="0.00">
                  <c:v>109.74083333333334</c:v>
                </c:pt>
                <c:pt idx="86" formatCode="0.00">
                  <c:v>109.39833333333335</c:v>
                </c:pt>
                <c:pt idx="87" formatCode="0.00">
                  <c:v>108.91500000000001</c:v>
                </c:pt>
                <c:pt idx="88" formatCode="0.00">
                  <c:v>108.28500000000001</c:v>
                </c:pt>
                <c:pt idx="89" formatCode="0.00">
                  <c:v>107.62083333333334</c:v>
                </c:pt>
                <c:pt idx="90" formatCode="0.00">
                  <c:v>107.27666666666666</c:v>
                </c:pt>
                <c:pt idx="91" formatCode="0.00">
                  <c:v>106.97916666666664</c:v>
                </c:pt>
                <c:pt idx="92" formatCode="0.00">
                  <c:v>106.74833333333332</c:v>
                </c:pt>
                <c:pt idx="93" formatCode="0.00">
                  <c:v>106.34583333333335</c:v>
                </c:pt>
                <c:pt idx="94" formatCode="0.00">
                  <c:v>105.96416666666664</c:v>
                </c:pt>
                <c:pt idx="95" formatCode="0.00">
                  <c:v>105.65333333333331</c:v>
                </c:pt>
                <c:pt idx="96" formatCode="0.00">
                  <c:v>105.51583333333332</c:v>
                </c:pt>
                <c:pt idx="97" formatCode="0.00">
                  <c:v>105.44333333333333</c:v>
                </c:pt>
                <c:pt idx="98" formatCode="0.00">
                  <c:v>105.31333333333333</c:v>
                </c:pt>
                <c:pt idx="99" formatCode="0.00">
                  <c:v>105.27333333333331</c:v>
                </c:pt>
                <c:pt idx="100" formatCode="0.00">
                  <c:v>105.58999999999999</c:v>
                </c:pt>
                <c:pt idx="101" formatCode="0.00">
                  <c:v>106.07083333333333</c:v>
                </c:pt>
                <c:pt idx="102" formatCode="0.00">
                  <c:v>106.32916666666667</c:v>
                </c:pt>
                <c:pt idx="103" formatCode="0.00">
                  <c:v>106.61750000000001</c:v>
                </c:pt>
                <c:pt idx="104" formatCode="0.00">
                  <c:v>106.83499999999999</c:v>
                </c:pt>
                <c:pt idx="105" formatCode="0.00">
                  <c:v>106.9575</c:v>
                </c:pt>
                <c:pt idx="106" formatCode="0.00">
                  <c:v>107.00333333333334</c:v>
                </c:pt>
                <c:pt idx="107" formatCode="0.00">
                  <c:v>107.04666666666668</c:v>
                </c:pt>
                <c:pt idx="108" formatCode="0.00">
                  <c:v>107.25833333333333</c:v>
                </c:pt>
                <c:pt idx="109" formatCode="0.00">
                  <c:v>107.42833333333333</c:v>
                </c:pt>
                <c:pt idx="110" formatCode="0.00">
                  <c:v>107.62499999999999</c:v>
                </c:pt>
                <c:pt idx="111" formatCode="0.00">
                  <c:v>107.77583333333335</c:v>
                </c:pt>
                <c:pt idx="112" formatCode="0.00">
                  <c:v>107.76583333333332</c:v>
                </c:pt>
                <c:pt idx="113" formatCode="0.00">
                  <c:v>107.65249999999999</c:v>
                </c:pt>
                <c:pt idx="114" formatCode="0.00">
                  <c:v>107.51666666666665</c:v>
                </c:pt>
                <c:pt idx="115" formatCode="0.00">
                  <c:v>107.47499999999998</c:v>
                </c:pt>
                <c:pt idx="116" formatCode="0.00">
                  <c:v>107.84249999999999</c:v>
                </c:pt>
                <c:pt idx="117" formatCode="0.00">
                  <c:v>108.32833333333336</c:v>
                </c:pt>
                <c:pt idx="118" formatCode="0.00">
                  <c:v>108.81</c:v>
                </c:pt>
                <c:pt idx="119" formatCode="0.00">
                  <c:v>109.23166666666668</c:v>
                </c:pt>
                <c:pt idx="120" formatCode="0.00">
                  <c:v>109.53000000000002</c:v>
                </c:pt>
                <c:pt idx="121" formatCode="0.00">
                  <c:v>109.93833333333335</c:v>
                </c:pt>
                <c:pt idx="122" formatCode="0.00">
                  <c:v>110.38166666666667</c:v>
                </c:pt>
                <c:pt idx="123" formatCode="0.00">
                  <c:v>110.82166666666667</c:v>
                </c:pt>
                <c:pt idx="124" formatCode="0.00">
                  <c:v>111.26583333333336</c:v>
                </c:pt>
                <c:pt idx="125" formatCode="0.00">
                  <c:v>111.67416666666668</c:v>
                </c:pt>
                <c:pt idx="126" formatCode="0.00">
                  <c:v>112.0483333333333</c:v>
                </c:pt>
                <c:pt idx="127" formatCode="0.00">
                  <c:v>112.39666666666665</c:v>
                </c:pt>
                <c:pt idx="128" formatCode="0.00">
                  <c:v>112.22250000000001</c:v>
                </c:pt>
                <c:pt idx="129" formatCode="0.00">
                  <c:v>112.14</c:v>
                </c:pt>
                <c:pt idx="130" formatCode="0.00">
                  <c:v>111.9425</c:v>
                </c:pt>
                <c:pt idx="131" formatCode="0.00">
                  <c:v>111.78750000000001</c:v>
                </c:pt>
                <c:pt idx="132" formatCode="0.00">
                  <c:v>111.58416666666666</c:v>
                </c:pt>
                <c:pt idx="133" formatCode="0.00">
                  <c:v>111.09833333333331</c:v>
                </c:pt>
                <c:pt idx="134" formatCode="0.00">
                  <c:v>110.55916666666666</c:v>
                </c:pt>
                <c:pt idx="135" formatCode="0.00">
                  <c:v>110.03416666666665</c:v>
                </c:pt>
                <c:pt idx="136" formatCode="0.00">
                  <c:v>109.49416666666669</c:v>
                </c:pt>
                <c:pt idx="137" formatCode="0.00">
                  <c:v>109.04666666666668</c:v>
                </c:pt>
                <c:pt idx="138" formatCode="0.00">
                  <c:v>108.52749999999999</c:v>
                </c:pt>
                <c:pt idx="139" formatCode="0.00">
                  <c:v>107.96833333333332</c:v>
                </c:pt>
                <c:pt idx="140" formatCode="0.00">
                  <c:v>107.61</c:v>
                </c:pt>
                <c:pt idx="141" formatCode="0.00">
                  <c:v>107.00833333333333</c:v>
                </c:pt>
                <c:pt idx="142" formatCode="0.00">
                  <c:v>106.55833333333334</c:v>
                </c:pt>
                <c:pt idx="143" formatCode="0.00">
                  <c:v>106.015</c:v>
                </c:pt>
                <c:pt idx="144" formatCode="0.00">
                  <c:v>105.65416666666668</c:v>
                </c:pt>
                <c:pt idx="145" formatCode="0.00">
                  <c:v>105.40833333333335</c:v>
                </c:pt>
                <c:pt idx="146" formatCode="0.00">
                  <c:v>105.255</c:v>
                </c:pt>
                <c:pt idx="147" formatCode="0.00">
                  <c:v>105.28416666666668</c:v>
                </c:pt>
                <c:pt idx="148" formatCode="0.00">
                  <c:v>105.52</c:v>
                </c:pt>
                <c:pt idx="149" formatCode="0.00">
                  <c:v>105.77499999999999</c:v>
                </c:pt>
                <c:pt idx="150" formatCode="0.00">
                  <c:v>106.075</c:v>
                </c:pt>
                <c:pt idx="151" formatCode="0.00">
                  <c:v>106.51416666666667</c:v>
                </c:pt>
                <c:pt idx="152" formatCode="0.00">
                  <c:v>106.87333333333333</c:v>
                </c:pt>
                <c:pt idx="153" formatCode="0.00">
                  <c:v>107.38</c:v>
                </c:pt>
                <c:pt idx="154" formatCode="0.00">
                  <c:v>107.82666666666665</c:v>
                </c:pt>
                <c:pt idx="155" formatCode="0.00">
                  <c:v>108.49333333333334</c:v>
                </c:pt>
                <c:pt idx="156" formatCode="0.00">
                  <c:v>109.33000000000003</c:v>
                </c:pt>
                <c:pt idx="157" formatCode="0.00">
                  <c:v>110.25166666666667</c:v>
                </c:pt>
                <c:pt idx="158" formatCode="0.00">
                  <c:v>110.96416666666666</c:v>
                </c:pt>
                <c:pt idx="159" formatCode="0.00">
                  <c:v>111.69499999999999</c:v>
                </c:pt>
                <c:pt idx="160" formatCode="0.00">
                  <c:v>112.08333333333333</c:v>
                </c:pt>
                <c:pt idx="161" formatCode="0.00">
                  <c:v>112.40333333333335</c:v>
                </c:pt>
                <c:pt idx="162" formatCode="0.00">
                  <c:v>112.89083333333333</c:v>
                </c:pt>
                <c:pt idx="163" formatCode="0.00">
                  <c:v>113.27499999999998</c:v>
                </c:pt>
                <c:pt idx="164" formatCode="0.00">
                  <c:v>113.69416666666666</c:v>
                </c:pt>
                <c:pt idx="165" formatCode="0.00">
                  <c:v>114.06166666666667</c:v>
                </c:pt>
                <c:pt idx="166" formatCode="0.00">
                  <c:v>114.49166666666667</c:v>
                </c:pt>
                <c:pt idx="167" formatCode="0.00">
                  <c:v>114.72833333333334</c:v>
                </c:pt>
                <c:pt idx="168" formatCode="0.00">
                  <c:v>114.77999999999999</c:v>
                </c:pt>
                <c:pt idx="169" formatCode="0.00">
                  <c:v>114.9425</c:v>
                </c:pt>
                <c:pt idx="170" formatCode="0.00">
                  <c:v>115.21</c:v>
                </c:pt>
                <c:pt idx="171" formatCode="0.00">
                  <c:v>115.355</c:v>
                </c:pt>
                <c:pt idx="172" formatCode="0.00">
                  <c:v>115.70916666666666</c:v>
                </c:pt>
                <c:pt idx="173" formatCode="0.00">
                  <c:v>116.06333333333333</c:v>
                </c:pt>
                <c:pt idx="174" formatCode="0.00">
                  <c:v>116.29250000000002</c:v>
                </c:pt>
                <c:pt idx="175" formatCode="0.00">
                  <c:v>116.4525</c:v>
                </c:pt>
                <c:pt idx="176" formatCode="0.00">
                  <c:v>116.61833333333334</c:v>
                </c:pt>
                <c:pt idx="177" formatCode="0.00">
                  <c:v>116.78583333333334</c:v>
                </c:pt>
                <c:pt idx="178" formatCode="0.00">
                  <c:v>117.10499999999998</c:v>
                </c:pt>
                <c:pt idx="179" formatCode="0.00">
                  <c:v>117.29583333333331</c:v>
                </c:pt>
                <c:pt idx="180" formatCode="0.00">
                  <c:v>117.43666666666665</c:v>
                </c:pt>
                <c:pt idx="181" formatCode="0.00">
                  <c:v>117.39249999999998</c:v>
                </c:pt>
                <c:pt idx="182" formatCode="0.00">
                  <c:v>117.28750000000001</c:v>
                </c:pt>
                <c:pt idx="183" formatCode="0.00">
                  <c:v>117.10166666666667</c:v>
                </c:pt>
                <c:pt idx="184" formatCode="0.00">
                  <c:v>117.0025</c:v>
                </c:pt>
                <c:pt idx="185" formatCode="0.00">
                  <c:v>117.30499999999999</c:v>
                </c:pt>
                <c:pt idx="186" formatCode="0.00">
                  <c:v>117.77000000000002</c:v>
                </c:pt>
                <c:pt idx="187" formatCode="0.00">
                  <c:v>118.21083333333331</c:v>
                </c:pt>
                <c:pt idx="188" formatCode="0.00">
                  <c:v>118.61916666666667</c:v>
                </c:pt>
                <c:pt idx="189" formatCode="0.00">
                  <c:v>119.10999999999997</c:v>
                </c:pt>
                <c:pt idx="190" formatCode="0.00">
                  <c:v>119.45833333333333</c:v>
                </c:pt>
                <c:pt idx="191" formatCode="0.00">
                  <c:v>119.90833333333332</c:v>
                </c:pt>
                <c:pt idx="192" formatCode="0.00">
                  <c:v>120.42833333333333</c:v>
                </c:pt>
                <c:pt idx="193" formatCode="0.00">
                  <c:v>120.65583333333332</c:v>
                </c:pt>
                <c:pt idx="194" formatCode="0.00">
                  <c:v>120.74333333333333</c:v>
                </c:pt>
                <c:pt idx="195" formatCode="0.00">
                  <c:v>120.99499999999999</c:v>
                </c:pt>
                <c:pt idx="196" formatCode="0.00">
                  <c:v>121.09499999999998</c:v>
                </c:pt>
                <c:pt idx="197" formatCode="0.00">
                  <c:v>120.79666666666668</c:v>
                </c:pt>
                <c:pt idx="198" formatCode="0.00">
                  <c:v>120.41666666666667</c:v>
                </c:pt>
                <c:pt idx="199" formatCode="0.00">
                  <c:v>120.15083333333332</c:v>
                </c:pt>
                <c:pt idx="200" formatCode="0.00">
                  <c:v>119.64666666666665</c:v>
                </c:pt>
                <c:pt idx="201" formatCode="0.00">
                  <c:v>118.78666666666668</c:v>
                </c:pt>
                <c:pt idx="202" formatCode="0.00">
                  <c:v>118.07</c:v>
                </c:pt>
                <c:pt idx="203" formatCode="0.00">
                  <c:v>117.45916666666666</c:v>
                </c:pt>
                <c:pt idx="204" formatCode="0.00">
                  <c:v>116.52583333333335</c:v>
                </c:pt>
                <c:pt idx="205" formatCode="0.00">
                  <c:v>115.89749999999999</c:v>
                </c:pt>
                <c:pt idx="206" formatCode="0.00">
                  <c:v>115.70166666666667</c:v>
                </c:pt>
                <c:pt idx="207" formatCode="0.00">
                  <c:v>115.48666666666666</c:v>
                </c:pt>
                <c:pt idx="208" formatCode="0.00">
                  <c:v>115.34083333333335</c:v>
                </c:pt>
                <c:pt idx="209" formatCode="0.00">
                  <c:v>115.31083333333333</c:v>
                </c:pt>
                <c:pt idx="210" formatCode="0.00">
                  <c:v>115.17</c:v>
                </c:pt>
                <c:pt idx="211" formatCode="0.00">
                  <c:v>115.02500000000002</c:v>
                </c:pt>
                <c:pt idx="212" formatCode="0.00">
                  <c:v>115.21583333333335</c:v>
                </c:pt>
                <c:pt idx="213" formatCode="0.00">
                  <c:v>115.72916666666669</c:v>
                </c:pt>
                <c:pt idx="214" formatCode="0.00">
                  <c:v>116.17416666666668</c:v>
                </c:pt>
                <c:pt idx="215" formatCode="0.00">
                  <c:v>116.73500000000001</c:v>
                </c:pt>
                <c:pt idx="216" formatCode="0.00">
                  <c:v>117.33916666666669</c:v>
                </c:pt>
                <c:pt idx="217" formatCode="0.00">
                  <c:v>117.91250000000002</c:v>
                </c:pt>
                <c:pt idx="218" formatCode="0.00">
                  <c:v>118.22750000000002</c:v>
                </c:pt>
                <c:pt idx="219" formatCode="0.00">
                  <c:v>118.33750000000002</c:v>
                </c:pt>
                <c:pt idx="220" formatCode="0.00">
                  <c:v>118.36166666666666</c:v>
                </c:pt>
                <c:pt idx="221" formatCode="0.00">
                  <c:v>118.31666666666666</c:v>
                </c:pt>
                <c:pt idx="222" formatCode="0.00">
                  <c:v>118.31666666666665</c:v>
                </c:pt>
                <c:pt idx="223" formatCode="0.00">
                  <c:v>118.40333333333335</c:v>
                </c:pt>
                <c:pt idx="224" formatCode="0.00">
                  <c:v>118.54750000000001</c:v>
                </c:pt>
                <c:pt idx="225" formatCode="0.00">
                  <c:v>118.80083333333333</c:v>
                </c:pt>
                <c:pt idx="226" formatCode="0.00">
                  <c:v>119.15166666666669</c:v>
                </c:pt>
                <c:pt idx="227" formatCode="0.00">
                  <c:v>119.14583333333333</c:v>
                </c:pt>
                <c:pt idx="228" formatCode="0.00">
                  <c:v>119.29583333333331</c:v>
                </c:pt>
                <c:pt idx="229" formatCode="0.00">
                  <c:v>119.59833333333331</c:v>
                </c:pt>
                <c:pt idx="230" formatCode="0.00">
                  <c:v>119.88499999999999</c:v>
                </c:pt>
                <c:pt idx="231" formatCode="0.00">
                  <c:v>120.25833333333333</c:v>
                </c:pt>
                <c:pt idx="232" formatCode="0.00">
                  <c:v>120.53000000000002</c:v>
                </c:pt>
                <c:pt idx="233" formatCode="0.00">
                  <c:v>120.55000000000001</c:v>
                </c:pt>
                <c:pt idx="234" formatCode="0.00">
                  <c:v>120.3925</c:v>
                </c:pt>
                <c:pt idx="235" formatCode="0.00">
                  <c:v>120.14666666666665</c:v>
                </c:pt>
                <c:pt idx="236" formatCode="0.00">
                  <c:v>119.65499999999999</c:v>
                </c:pt>
                <c:pt idx="237" formatCode="0.00">
                  <c:v>119.07083333333333</c:v>
                </c:pt>
                <c:pt idx="238" formatCode="0.00">
                  <c:v>118.43999999999998</c:v>
                </c:pt>
                <c:pt idx="239" formatCode="0.00">
                  <c:v>117.66416666666667</c:v>
                </c:pt>
                <c:pt idx="240" formatCode="0.00">
                  <c:v>117.23083333333334</c:v>
                </c:pt>
                <c:pt idx="241" formatCode="0.00">
                  <c:v>116.78666666666668</c:v>
                </c:pt>
                <c:pt idx="242" formatCode="0.00">
                  <c:v>116.51666666666669</c:v>
                </c:pt>
                <c:pt idx="243" formatCode="0.00">
                  <c:v>116.03500000000003</c:v>
                </c:pt>
                <c:pt idx="244" formatCode="0.00">
                  <c:v>115.59833333333334</c:v>
                </c:pt>
                <c:pt idx="245" formatCode="0.00">
                  <c:v>115.27333333333333</c:v>
                </c:pt>
                <c:pt idx="246" formatCode="0.00">
                  <c:v>114.98166666666667</c:v>
                </c:pt>
                <c:pt idx="247" formatCode="0.00">
                  <c:v>114.84749999999998</c:v>
                </c:pt>
                <c:pt idx="248" formatCode="0.00">
                  <c:v>114.78916666666667</c:v>
                </c:pt>
                <c:pt idx="249" formatCode="0.00">
                  <c:v>114.78416666666668</c:v>
                </c:pt>
                <c:pt idx="250" formatCode="0.00">
                  <c:v>114.57833333333333</c:v>
                </c:pt>
                <c:pt idx="251" formatCode="0.00">
                  <c:v>114.91916666666667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F-407C-98CD-313622E1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6208"/>
        <c:axId val="570039160"/>
      </c:lineChart>
      <c:catAx>
        <c:axId val="5700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0039160"/>
        <c:crosses val="autoZero"/>
        <c:auto val="1"/>
        <c:lblAlgn val="ctr"/>
        <c:lblOffset val="100"/>
        <c:noMultiLvlLbl val="0"/>
      </c:catAx>
      <c:valAx>
        <c:axId val="57003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7003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19050</xdr:rowOff>
    </xdr:from>
    <xdr:ext cx="3286125" cy="809625"/>
    <xdr:sp macro="" textlink="">
      <xdr:nvSpPr>
        <xdr:cNvPr id="3" name="Shape 3"/>
        <xdr:cNvSpPr/>
      </xdr:nvSpPr>
      <xdr:spPr>
        <a:xfrm>
          <a:off x="3707700" y="3375188"/>
          <a:ext cx="3276600" cy="809625"/>
        </a:xfrm>
        <a:prstGeom prst="roundRect">
          <a:avLst>
            <a:gd name="adj" fmla="val 16667"/>
          </a:avLst>
        </a:prstGeom>
        <a:solidFill>
          <a:srgbClr val="E6E6E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8100000" algn="tr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Yahoo Finance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https://finance.yahoo.com/quote/XAL/history?p=XAL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121920</xdr:colOff>
      <xdr:row>0</xdr:row>
      <xdr:rowOff>167640</xdr:rowOff>
    </xdr:from>
    <xdr:to>
      <xdr:col>23</xdr:col>
      <xdr:colOff>381000</xdr:colOff>
      <xdr:row>10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18</xdr:row>
      <xdr:rowOff>7620</xdr:rowOff>
    </xdr:from>
    <xdr:to>
      <xdr:col>22</xdr:col>
      <xdr:colOff>281940</xdr:colOff>
      <xdr:row>27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showGridLines="0" workbookViewId="0">
      <selection activeCell="J11" sqref="J11"/>
    </sheetView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workbookViewId="0">
      <selection activeCell="I13" sqref="I13"/>
    </sheetView>
  </sheetViews>
  <sheetFormatPr defaultColWidth="14.44140625" defaultRowHeight="15" customHeight="1" x14ac:dyDescent="0.3"/>
  <cols>
    <col min="1" max="1" width="10.109375" customWidth="1"/>
    <col min="2" max="2" width="12.44140625" customWidth="1"/>
    <col min="3" max="11" width="9.109375" customWidth="1"/>
    <col min="12" max="31" width="8.6640625" customWidth="1"/>
  </cols>
  <sheetData>
    <row r="1" spans="1:31" ht="14.4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4" x14ac:dyDescent="0.3">
      <c r="A2" s="4">
        <v>42844</v>
      </c>
      <c r="B2" s="5">
        <v>112.22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4.4" x14ac:dyDescent="0.3">
      <c r="A3" s="4">
        <v>42845</v>
      </c>
      <c r="B3" s="5">
        <v>113.53</v>
      </c>
      <c r="C3" t="e">
        <v>#N/A</v>
      </c>
      <c r="D3" t="e">
        <v>#N/A</v>
      </c>
      <c r="E3" s="3"/>
      <c r="F3" s="3"/>
      <c r="G3" s="3"/>
      <c r="H3" t="e">
        <v>#N/A</v>
      </c>
      <c r="L3" t="e">
        <v>#N/A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4.4" x14ac:dyDescent="0.3">
      <c r="A4" s="4">
        <v>42846</v>
      </c>
      <c r="B4" s="5">
        <v>112.91</v>
      </c>
      <c r="C4" t="e">
        <v>#N/A</v>
      </c>
      <c r="D4" t="e">
        <v>#N/A</v>
      </c>
      <c r="E4" s="3"/>
      <c r="F4" s="3"/>
      <c r="G4" s="3"/>
      <c r="H4" t="e">
        <v>#N/A</v>
      </c>
      <c r="L4" t="e">
        <v>#N/A</v>
      </c>
      <c r="M4" s="3"/>
      <c r="N4" s="12">
        <v>114.57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4.4" x14ac:dyDescent="0.3">
      <c r="A5" s="4">
        <v>42849</v>
      </c>
      <c r="B5" s="5">
        <v>114.77</v>
      </c>
      <c r="C5" t="e">
        <v>#N/A</v>
      </c>
      <c r="D5" t="e">
        <v>#N/A</v>
      </c>
      <c r="E5" s="3"/>
      <c r="F5" s="3"/>
      <c r="G5" s="3"/>
      <c r="H5" t="e">
        <v>#N/A</v>
      </c>
      <c r="L5" t="e">
        <v>#N/A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4.4" x14ac:dyDescent="0.3">
      <c r="A6" s="4">
        <v>42850</v>
      </c>
      <c r="B6" s="5">
        <v>114.61</v>
      </c>
      <c r="C6" s="6">
        <f t="shared" ref="C6:C69" si="0">AVERAGE(B2:B5)</f>
        <v>113.35749999999999</v>
      </c>
      <c r="D6" t="e">
        <v>#N/A</v>
      </c>
      <c r="E6" s="13">
        <f>B6-C6</f>
        <v>1.2525000000000119</v>
      </c>
      <c r="F6" s="13">
        <f>ABS(E6)</f>
        <v>1.2525000000000119</v>
      </c>
      <c r="G6" s="13">
        <f>POWER(F6,2)</f>
        <v>1.5687562500000298</v>
      </c>
      <c r="H6" t="e">
        <v>#N/A</v>
      </c>
      <c r="L6" t="e">
        <v>#N/A</v>
      </c>
      <c r="M6" s="3"/>
      <c r="N6" s="12" t="s">
        <v>36</v>
      </c>
      <c r="O6" s="12"/>
      <c r="P6" s="12"/>
      <c r="Q6" s="12"/>
      <c r="R6" s="12"/>
      <c r="S6" s="12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4.4" x14ac:dyDescent="0.3">
      <c r="A7" s="4">
        <v>42851</v>
      </c>
      <c r="B7" s="5">
        <v>113.44</v>
      </c>
      <c r="C7" s="6">
        <f t="shared" si="0"/>
        <v>113.955</v>
      </c>
      <c r="D7" t="e">
        <v>#N/A</v>
      </c>
      <c r="E7" s="13">
        <f t="shared" ref="E7:E70" si="1">B7-C7</f>
        <v>-0.51500000000000057</v>
      </c>
      <c r="F7" s="13">
        <f t="shared" ref="F7:F70" si="2">ABS(E7)</f>
        <v>0.51500000000000057</v>
      </c>
      <c r="G7" s="13">
        <f t="shared" ref="G7:G70" si="3">POWER(F7,2)</f>
        <v>0.2652250000000006</v>
      </c>
      <c r="H7" t="e">
        <v>#N/A</v>
      </c>
      <c r="L7" t="e">
        <v>#N/A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4.4" x14ac:dyDescent="0.3">
      <c r="A8" s="4">
        <v>42852</v>
      </c>
      <c r="B8" s="5">
        <v>111.89</v>
      </c>
      <c r="C8" s="6">
        <f t="shared" si="0"/>
        <v>113.9325</v>
      </c>
      <c r="D8" t="e">
        <v>#N/A</v>
      </c>
      <c r="E8" s="13">
        <f t="shared" si="1"/>
        <v>-2.042500000000004</v>
      </c>
      <c r="F8" s="13">
        <f t="shared" si="2"/>
        <v>2.042500000000004</v>
      </c>
      <c r="G8" s="13">
        <f t="shared" si="3"/>
        <v>4.1718062500000164</v>
      </c>
      <c r="H8" t="e">
        <v>#N/A</v>
      </c>
      <c r="L8" t="e">
        <v>#N/A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4.4" x14ac:dyDescent="0.3">
      <c r="A9" s="4">
        <v>42853</v>
      </c>
      <c r="B9" s="5">
        <v>112.12</v>
      </c>
      <c r="C9" s="6">
        <f t="shared" si="0"/>
        <v>113.67749999999999</v>
      </c>
      <c r="D9">
        <f t="shared" ref="D9:D72" si="4">SQRT(SUMXMY2(B5:B8,C6:C9)/4)</f>
        <v>1.210567403121364</v>
      </c>
      <c r="E9" s="13">
        <f t="shared" si="1"/>
        <v>-1.5574999999999903</v>
      </c>
      <c r="F9" s="13">
        <f t="shared" si="2"/>
        <v>1.5574999999999903</v>
      </c>
      <c r="G9" s="13">
        <f t="shared" si="3"/>
        <v>2.4258062499999697</v>
      </c>
      <c r="H9" t="e">
        <v>#N/A</v>
      </c>
      <c r="L9" t="e">
        <v>#N/A</v>
      </c>
      <c r="M9" s="15" t="s">
        <v>40</v>
      </c>
      <c r="N9" s="16">
        <f>O18/248</f>
        <v>1.4466834677419353</v>
      </c>
      <c r="O9" s="3"/>
      <c r="P9" s="15" t="s">
        <v>40</v>
      </c>
      <c r="Q9" s="16">
        <f>SUM(J14:J253)/COUNT(J14:J253)</f>
        <v>2.3134409722222191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1" ht="14.4" x14ac:dyDescent="0.3">
      <c r="A10" s="4">
        <v>42856</v>
      </c>
      <c r="B10" s="5">
        <v>111.62</v>
      </c>
      <c r="C10" s="6">
        <f t="shared" si="0"/>
        <v>113.015</v>
      </c>
      <c r="D10">
        <f t="shared" si="4"/>
        <v>1.0802502603563653</v>
      </c>
      <c r="E10" s="13">
        <f t="shared" si="1"/>
        <v>-1.394999999999996</v>
      </c>
      <c r="F10" s="13">
        <f t="shared" si="2"/>
        <v>1.394999999999996</v>
      </c>
      <c r="G10" s="13">
        <f t="shared" si="3"/>
        <v>1.9460249999999888</v>
      </c>
      <c r="H10" t="e">
        <v>#N/A</v>
      </c>
      <c r="L10" t="e">
        <v>#N/A</v>
      </c>
      <c r="M10" s="15" t="s">
        <v>38</v>
      </c>
      <c r="N10" s="16">
        <f>SUM(G6:G253)/COUNT(G6:G253)</f>
        <v>3.5029540070564553</v>
      </c>
      <c r="O10" s="3"/>
      <c r="P10" s="15" t="s">
        <v>38</v>
      </c>
      <c r="Q10" s="16">
        <f>SUM(K14:K253)/COUNT(K14:K253)</f>
        <v>8.0252340596064702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4.4" x14ac:dyDescent="0.3">
      <c r="A11" s="4">
        <v>42857</v>
      </c>
      <c r="B11" s="5">
        <v>114.4</v>
      </c>
      <c r="C11" s="6">
        <f t="shared" si="0"/>
        <v>112.2675</v>
      </c>
      <c r="D11">
        <f t="shared" si="4"/>
        <v>1.0791192878917479</v>
      </c>
      <c r="E11" s="13">
        <f t="shared" si="1"/>
        <v>2.1325000000000074</v>
      </c>
      <c r="F11" s="13">
        <f t="shared" si="2"/>
        <v>2.1325000000000074</v>
      </c>
      <c r="G11" s="13">
        <f t="shared" si="3"/>
        <v>4.5475562500000315</v>
      </c>
      <c r="H11" t="e">
        <v>#N/A</v>
      </c>
      <c r="L11" t="e">
        <v>#N/A</v>
      </c>
      <c r="M11" s="18" t="s">
        <v>39</v>
      </c>
      <c r="N11" s="17">
        <f>SUM(F6:F253)/B6:B253/248</f>
        <v>1.26458345082337E-2</v>
      </c>
      <c r="O11" s="3"/>
      <c r="P11" s="15" t="s">
        <v>39</v>
      </c>
      <c r="Q11" s="19">
        <f>SUM(J14:J253)/Q14/240</f>
        <v>2.0127379260677043E-2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4.4" x14ac:dyDescent="0.3">
      <c r="A12" s="4">
        <v>42858</v>
      </c>
      <c r="B12" s="5">
        <v>115.02</v>
      </c>
      <c r="C12" s="6">
        <f t="shared" si="0"/>
        <v>112.50749999999999</v>
      </c>
      <c r="D12">
        <f t="shared" si="4"/>
        <v>1.4139478199353761</v>
      </c>
      <c r="E12" s="13">
        <f t="shared" si="1"/>
        <v>2.5125000000000028</v>
      </c>
      <c r="F12" s="13">
        <f t="shared" si="2"/>
        <v>2.5125000000000028</v>
      </c>
      <c r="G12" s="13">
        <f t="shared" si="3"/>
        <v>6.3126562500000141</v>
      </c>
      <c r="H12" t="e">
        <v>#N/A</v>
      </c>
      <c r="L12" t="e">
        <v>#N/A</v>
      </c>
      <c r="O12" s="3"/>
      <c r="P12" s="3"/>
      <c r="Q12" s="3">
        <f>SUM(F6:F253)/B6:B253/248</f>
        <v>1.2577668820569774E-2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4.4" x14ac:dyDescent="0.3">
      <c r="A13" s="4">
        <v>42859</v>
      </c>
      <c r="B13" s="5">
        <v>114.5</v>
      </c>
      <c r="C13" s="6">
        <f t="shared" si="0"/>
        <v>113.28999999999999</v>
      </c>
      <c r="D13">
        <f t="shared" si="4"/>
        <v>1.3959528555793033</v>
      </c>
      <c r="E13" s="13">
        <f t="shared" si="1"/>
        <v>1.210000000000008</v>
      </c>
      <c r="F13" s="13">
        <f t="shared" si="2"/>
        <v>1.210000000000008</v>
      </c>
      <c r="G13" s="13">
        <f t="shared" si="3"/>
        <v>1.4641000000000193</v>
      </c>
      <c r="H13" t="e">
        <v>#N/A</v>
      </c>
      <c r="L13" t="e">
        <v>#N/A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4.4" x14ac:dyDescent="0.3">
      <c r="A14" s="4">
        <v>42860</v>
      </c>
      <c r="B14" s="5">
        <v>114.94</v>
      </c>
      <c r="C14" s="6">
        <f t="shared" si="0"/>
        <v>113.88500000000001</v>
      </c>
      <c r="D14">
        <f t="shared" si="4"/>
        <v>1.3575656061494825</v>
      </c>
      <c r="E14" s="13">
        <f t="shared" si="1"/>
        <v>1.0549999999999926</v>
      </c>
      <c r="F14" s="13">
        <f t="shared" si="2"/>
        <v>1.0549999999999926</v>
      </c>
      <c r="G14" s="13">
        <f t="shared" si="3"/>
        <v>1.1130249999999844</v>
      </c>
      <c r="H14" s="6">
        <f>AVERAGE(B2:B13)</f>
        <v>113.41916666666667</v>
      </c>
      <c r="I14" s="6">
        <f>B14-H14</f>
        <v>1.5208333333333286</v>
      </c>
      <c r="J14" s="6">
        <f>ABS(I14)</f>
        <v>1.5208333333333286</v>
      </c>
      <c r="K14" s="6">
        <f>POWER(J14,2)</f>
        <v>2.3129340277777635</v>
      </c>
      <c r="L14" t="e">
        <v>#N/A</v>
      </c>
      <c r="M14" s="3"/>
      <c r="N14" s="3"/>
      <c r="O14" s="3"/>
      <c r="P14" s="3"/>
      <c r="Q14" s="13">
        <f>B14:B253</f>
        <v>114.94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4.4" x14ac:dyDescent="0.3">
      <c r="A15" s="4">
        <v>42863</v>
      </c>
      <c r="B15" s="5">
        <v>114</v>
      </c>
      <c r="C15" s="6">
        <f t="shared" si="0"/>
        <v>114.715</v>
      </c>
      <c r="D15">
        <f t="shared" si="4"/>
        <v>1.3231880299110981</v>
      </c>
      <c r="E15" s="13">
        <f t="shared" si="1"/>
        <v>-0.71500000000000341</v>
      </c>
      <c r="F15" s="13">
        <f t="shared" si="2"/>
        <v>0.71500000000000341</v>
      </c>
      <c r="G15" s="13">
        <f t="shared" si="3"/>
        <v>0.51122500000000493</v>
      </c>
      <c r="H15" s="6">
        <f t="shared" ref="H14:H77" si="5">AVERAGE(B3:B14)</f>
        <v>113.64583333333333</v>
      </c>
      <c r="I15" s="6">
        <f t="shared" ref="I15:I78" si="6">B15-H15</f>
        <v>0.3541666666666714</v>
      </c>
      <c r="J15" s="6">
        <f t="shared" ref="J15:J78" si="7">ABS(I15)</f>
        <v>0.3541666666666714</v>
      </c>
      <c r="K15" s="6">
        <f t="shared" ref="K15:K78" si="8">POWER(J15,2)</f>
        <v>0.12543402777778112</v>
      </c>
      <c r="L15" t="e">
        <v>#N/A</v>
      </c>
      <c r="M15" s="3"/>
      <c r="N15" s="3"/>
      <c r="O15" s="13">
        <f>SUM(J14:J253)</f>
        <v>555.22583333333262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4.4" x14ac:dyDescent="0.3">
      <c r="A16" s="4">
        <v>42864</v>
      </c>
      <c r="B16" s="5">
        <v>114.72</v>
      </c>
      <c r="C16" s="6">
        <f t="shared" si="0"/>
        <v>114.61499999999999</v>
      </c>
      <c r="D16">
        <f t="shared" si="4"/>
        <v>0.97467622829327261</v>
      </c>
      <c r="E16" s="13">
        <f t="shared" si="1"/>
        <v>0.10500000000000398</v>
      </c>
      <c r="F16" s="13">
        <f t="shared" si="2"/>
        <v>0.10500000000000398</v>
      </c>
      <c r="G16" s="13">
        <f t="shared" si="3"/>
        <v>1.1025000000000836E-2</v>
      </c>
      <c r="H16" s="6">
        <f t="shared" si="5"/>
        <v>113.685</v>
      </c>
      <c r="I16" s="6">
        <f t="shared" si="6"/>
        <v>1.0349999999999966</v>
      </c>
      <c r="J16" s="6">
        <f t="shared" si="7"/>
        <v>1.0349999999999966</v>
      </c>
      <c r="K16" s="6">
        <f t="shared" si="8"/>
        <v>1.071224999999993</v>
      </c>
      <c r="L16" t="e">
        <v>#N/A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4.4" x14ac:dyDescent="0.3">
      <c r="A17" s="4">
        <v>42865</v>
      </c>
      <c r="B17" s="5">
        <v>115.17</v>
      </c>
      <c r="C17" s="6">
        <f t="shared" si="0"/>
        <v>114.53999999999999</v>
      </c>
      <c r="D17">
        <f t="shared" si="4"/>
        <v>0.45811434162226011</v>
      </c>
      <c r="E17" s="13">
        <f t="shared" si="1"/>
        <v>0.63000000000000966</v>
      </c>
      <c r="F17" s="13">
        <f t="shared" si="2"/>
        <v>0.63000000000000966</v>
      </c>
      <c r="G17" s="13">
        <f t="shared" si="3"/>
        <v>0.39690000000001219</v>
      </c>
      <c r="H17" s="6">
        <f t="shared" si="5"/>
        <v>113.83583333333333</v>
      </c>
      <c r="I17" s="6">
        <f t="shared" si="6"/>
        <v>1.3341666666666754</v>
      </c>
      <c r="J17" s="6">
        <f t="shared" si="7"/>
        <v>1.3341666666666754</v>
      </c>
      <c r="K17" s="6">
        <f t="shared" si="8"/>
        <v>1.7800006944444677</v>
      </c>
      <c r="L17" t="e">
        <v>#N/A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4.4" x14ac:dyDescent="0.3">
      <c r="A18" s="4">
        <v>42866</v>
      </c>
      <c r="B18" s="5">
        <v>114.17</v>
      </c>
      <c r="C18" s="6">
        <f t="shared" si="0"/>
        <v>114.7075</v>
      </c>
      <c r="D18">
        <f t="shared" si="4"/>
        <v>0.41083946073861954</v>
      </c>
      <c r="E18" s="13">
        <f t="shared" si="1"/>
        <v>-0.53749999999999432</v>
      </c>
      <c r="F18" s="13">
        <f t="shared" si="2"/>
        <v>0.53749999999999432</v>
      </c>
      <c r="G18" s="13">
        <f t="shared" si="3"/>
        <v>0.28890624999999387</v>
      </c>
      <c r="H18" s="6">
        <f t="shared" si="5"/>
        <v>113.86916666666667</v>
      </c>
      <c r="I18" s="6">
        <f t="shared" si="6"/>
        <v>0.30083333333332973</v>
      </c>
      <c r="J18" s="6">
        <f t="shared" si="7"/>
        <v>0.30083333333332973</v>
      </c>
      <c r="K18" s="6">
        <f t="shared" si="8"/>
        <v>9.0500694444442281E-2</v>
      </c>
      <c r="L18" t="e">
        <v>#N/A</v>
      </c>
      <c r="M18" s="3"/>
      <c r="N18" s="14" t="s">
        <v>37</v>
      </c>
      <c r="O18" s="13">
        <f>SUM(F6:F253)</f>
        <v>358.77749999999997</v>
      </c>
      <c r="P18" s="3">
        <f>COUNT(I14:I253)</f>
        <v>240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4.4" x14ac:dyDescent="0.3">
      <c r="A19" s="4">
        <v>42867</v>
      </c>
      <c r="B19" s="5">
        <v>113.68</v>
      </c>
      <c r="C19" s="6">
        <f t="shared" si="0"/>
        <v>114.515</v>
      </c>
      <c r="D19">
        <f t="shared" si="4"/>
        <v>0.4311485387891279</v>
      </c>
      <c r="E19" s="13">
        <f t="shared" si="1"/>
        <v>-0.83499999999999375</v>
      </c>
      <c r="F19" s="13">
        <f t="shared" si="2"/>
        <v>0.83499999999999375</v>
      </c>
      <c r="G19" s="13">
        <f t="shared" si="3"/>
        <v>0.69722499999998955</v>
      </c>
      <c r="H19" s="6">
        <f t="shared" si="5"/>
        <v>113.83250000000002</v>
      </c>
      <c r="I19" s="6">
        <f t="shared" si="6"/>
        <v>-0.15250000000001762</v>
      </c>
      <c r="J19" s="6">
        <f t="shared" si="7"/>
        <v>0.15250000000001762</v>
      </c>
      <c r="K19" s="6">
        <f t="shared" si="8"/>
        <v>2.3256250000005373E-2</v>
      </c>
      <c r="L19" t="e">
        <v>#N/A</v>
      </c>
      <c r="M19" s="3"/>
      <c r="N19" s="3"/>
      <c r="O19" s="13">
        <f>SUM(J14:J253)</f>
        <v>555.22583333333262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4.4" x14ac:dyDescent="0.3">
      <c r="A20" s="4">
        <v>42870</v>
      </c>
      <c r="B20" s="5">
        <v>115.6</v>
      </c>
      <c r="C20" s="6">
        <f t="shared" si="0"/>
        <v>114.435</v>
      </c>
      <c r="D20">
        <f t="shared" si="4"/>
        <v>0.48356908761830508</v>
      </c>
      <c r="E20" s="13">
        <f t="shared" si="1"/>
        <v>1.164999999999992</v>
      </c>
      <c r="F20" s="13">
        <f t="shared" si="2"/>
        <v>1.164999999999992</v>
      </c>
      <c r="G20" s="13">
        <f t="shared" si="3"/>
        <v>1.3572249999999815</v>
      </c>
      <c r="H20" s="6">
        <f t="shared" si="5"/>
        <v>113.85250000000002</v>
      </c>
      <c r="I20" s="6">
        <f t="shared" si="6"/>
        <v>1.7474999999999739</v>
      </c>
      <c r="J20" s="6">
        <f t="shared" si="7"/>
        <v>1.7474999999999739</v>
      </c>
      <c r="K20" s="6">
        <f t="shared" si="8"/>
        <v>3.0537562499999087</v>
      </c>
      <c r="L20" t="e">
        <v>#N/A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 x14ac:dyDescent="0.3">
      <c r="A21" s="4">
        <v>42871</v>
      </c>
      <c r="B21" s="5">
        <v>115.82</v>
      </c>
      <c r="C21" s="6">
        <f t="shared" si="0"/>
        <v>114.655</v>
      </c>
      <c r="D21">
        <f t="shared" si="4"/>
        <v>0.67007112495614685</v>
      </c>
      <c r="E21" s="13">
        <f t="shared" si="1"/>
        <v>1.164999999999992</v>
      </c>
      <c r="F21" s="13">
        <f t="shared" si="2"/>
        <v>1.164999999999992</v>
      </c>
      <c r="G21" s="13">
        <f t="shared" si="3"/>
        <v>1.3572249999999815</v>
      </c>
      <c r="H21" s="6">
        <f t="shared" si="5"/>
        <v>114.16166666666668</v>
      </c>
      <c r="I21" s="6">
        <f t="shared" si="6"/>
        <v>1.6583333333333172</v>
      </c>
      <c r="J21" s="6">
        <f t="shared" si="7"/>
        <v>1.6583333333333172</v>
      </c>
      <c r="K21" s="6">
        <f t="shared" si="8"/>
        <v>2.7500694444443909</v>
      </c>
      <c r="L21" t="e">
        <v>#N/A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 x14ac:dyDescent="0.3">
      <c r="A22" s="4">
        <v>42872</v>
      </c>
      <c r="B22" s="5">
        <v>112.23</v>
      </c>
      <c r="C22" s="6">
        <f t="shared" si="0"/>
        <v>114.81750000000001</v>
      </c>
      <c r="D22">
        <f t="shared" si="4"/>
        <v>0.80422031340919675</v>
      </c>
      <c r="E22" s="13">
        <f t="shared" si="1"/>
        <v>-2.5875000000000057</v>
      </c>
      <c r="F22" s="13">
        <f t="shared" si="2"/>
        <v>2.5875000000000057</v>
      </c>
      <c r="G22" s="13">
        <f t="shared" si="3"/>
        <v>6.6951562500000295</v>
      </c>
      <c r="H22" s="6">
        <f t="shared" si="5"/>
        <v>114.46999999999998</v>
      </c>
      <c r="I22" s="6">
        <f t="shared" si="6"/>
        <v>-2.2399999999999807</v>
      </c>
      <c r="J22" s="6">
        <f t="shared" si="7"/>
        <v>2.2399999999999807</v>
      </c>
      <c r="K22" s="6">
        <f t="shared" si="8"/>
        <v>5.0175999999999137</v>
      </c>
      <c r="L22" t="e">
        <v>#N/A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3">
      <c r="A23" s="4">
        <v>42873</v>
      </c>
      <c r="B23" s="5">
        <v>110.97</v>
      </c>
      <c r="C23" s="6">
        <f t="shared" si="0"/>
        <v>114.33250000000001</v>
      </c>
      <c r="D23">
        <f t="shared" si="4"/>
        <v>1.3123035567276322</v>
      </c>
      <c r="E23" s="13">
        <f t="shared" si="1"/>
        <v>-3.3625000000000114</v>
      </c>
      <c r="F23" s="13">
        <f t="shared" si="2"/>
        <v>3.3625000000000114</v>
      </c>
      <c r="G23" s="13">
        <f t="shared" si="3"/>
        <v>11.306406250000077</v>
      </c>
      <c r="H23" s="6">
        <f t="shared" si="5"/>
        <v>114.52083333333331</v>
      </c>
      <c r="I23" s="6">
        <f t="shared" si="6"/>
        <v>-3.5508333333333155</v>
      </c>
      <c r="J23" s="6">
        <f t="shared" si="7"/>
        <v>3.5508333333333155</v>
      </c>
      <c r="K23" s="6">
        <f t="shared" si="8"/>
        <v>12.608417361110984</v>
      </c>
      <c r="L23" t="e">
        <v>#N/A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.75" customHeight="1" x14ac:dyDescent="0.3">
      <c r="A24" s="4">
        <v>42874</v>
      </c>
      <c r="B24" s="5">
        <v>112.04</v>
      </c>
      <c r="C24" s="6">
        <f t="shared" si="0"/>
        <v>113.655</v>
      </c>
      <c r="D24">
        <f t="shared" si="4"/>
        <v>1.8390053357725742</v>
      </c>
      <c r="E24" s="13">
        <f t="shared" si="1"/>
        <v>-1.6149999999999949</v>
      </c>
      <c r="F24" s="13">
        <f t="shared" si="2"/>
        <v>1.6149999999999949</v>
      </c>
      <c r="G24" s="13">
        <f t="shared" si="3"/>
        <v>2.6082249999999836</v>
      </c>
      <c r="H24" s="6">
        <f t="shared" si="5"/>
        <v>114.23499999999997</v>
      </c>
      <c r="I24" s="6">
        <f t="shared" si="6"/>
        <v>-2.1949999999999648</v>
      </c>
      <c r="J24" s="6">
        <f t="shared" si="7"/>
        <v>2.1949999999999648</v>
      </c>
      <c r="K24" s="6">
        <f t="shared" si="8"/>
        <v>4.818024999999845</v>
      </c>
      <c r="L24" t="e">
        <v>#N/A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.75" customHeight="1" x14ac:dyDescent="0.3">
      <c r="A25" s="4">
        <v>42877</v>
      </c>
      <c r="B25" s="5">
        <v>112.28</v>
      </c>
      <c r="C25" s="6">
        <f t="shared" si="0"/>
        <v>112.765</v>
      </c>
      <c r="D25">
        <f t="shared" si="4"/>
        <v>1.8138606961395904</v>
      </c>
      <c r="E25" s="13">
        <f t="shared" si="1"/>
        <v>-0.48499999999999943</v>
      </c>
      <c r="F25" s="13">
        <f t="shared" si="2"/>
        <v>0.48499999999999943</v>
      </c>
      <c r="G25" s="13">
        <f t="shared" si="3"/>
        <v>0.23522499999999946</v>
      </c>
      <c r="H25" s="6">
        <f t="shared" si="5"/>
        <v>113.98666666666666</v>
      </c>
      <c r="I25" s="6">
        <f t="shared" si="6"/>
        <v>-1.7066666666666634</v>
      </c>
      <c r="J25" s="6">
        <f t="shared" si="7"/>
        <v>1.7066666666666634</v>
      </c>
      <c r="K25" s="6">
        <f t="shared" si="8"/>
        <v>2.9127111111111001</v>
      </c>
      <c r="L25">
        <f t="shared" ref="L25:L88" si="9">SQRT(SUMXMY2(B13:B24,H14:H25)/12)</f>
        <v>1.558547129570538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.75" customHeight="1" x14ac:dyDescent="0.3">
      <c r="A26" s="4">
        <v>42878</v>
      </c>
      <c r="B26" s="5">
        <v>112.92</v>
      </c>
      <c r="C26" s="6">
        <f t="shared" si="0"/>
        <v>111.88</v>
      </c>
      <c r="D26">
        <f t="shared" si="4"/>
        <v>1.7546620935382424</v>
      </c>
      <c r="E26" s="13">
        <f t="shared" si="1"/>
        <v>1.0400000000000063</v>
      </c>
      <c r="F26" s="13">
        <f t="shared" si="2"/>
        <v>1.0400000000000063</v>
      </c>
      <c r="G26" s="13">
        <f t="shared" si="3"/>
        <v>1.081600000000013</v>
      </c>
      <c r="H26" s="6">
        <f t="shared" si="5"/>
        <v>113.80166666666668</v>
      </c>
      <c r="I26" s="6">
        <f t="shared" si="6"/>
        <v>-0.88166666666667481</v>
      </c>
      <c r="J26" s="6">
        <f t="shared" si="7"/>
        <v>0.88166666666667481</v>
      </c>
      <c r="K26" s="6">
        <f t="shared" si="8"/>
        <v>0.77733611111112544</v>
      </c>
      <c r="L26">
        <f t="shared" si="9"/>
        <v>1.5889225545190151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 customHeight="1" x14ac:dyDescent="0.3">
      <c r="A27" s="4">
        <v>42879</v>
      </c>
      <c r="B27" s="5">
        <v>112.88</v>
      </c>
      <c r="C27" s="6">
        <f t="shared" si="0"/>
        <v>112.05249999999999</v>
      </c>
      <c r="D27">
        <f t="shared" si="4"/>
        <v>1.4703236250907503</v>
      </c>
      <c r="E27" s="13">
        <f t="shared" si="1"/>
        <v>0.82750000000000057</v>
      </c>
      <c r="F27" s="13">
        <f t="shared" si="2"/>
        <v>0.82750000000000057</v>
      </c>
      <c r="G27" s="13">
        <f t="shared" si="3"/>
        <v>0.68475625000000095</v>
      </c>
      <c r="H27" s="6">
        <f t="shared" si="5"/>
        <v>113.63333333333334</v>
      </c>
      <c r="I27" s="6">
        <f t="shared" si="6"/>
        <v>-0.75333333333334451</v>
      </c>
      <c r="J27" s="6">
        <f t="shared" si="7"/>
        <v>0.75333333333334451</v>
      </c>
      <c r="K27" s="6">
        <f t="shared" si="8"/>
        <v>0.56751111111112795</v>
      </c>
      <c r="L27">
        <f t="shared" si="9"/>
        <v>1.5580456693788998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 customHeight="1" x14ac:dyDescent="0.3">
      <c r="A28" s="4">
        <v>42880</v>
      </c>
      <c r="B28" s="5">
        <v>115.38</v>
      </c>
      <c r="C28" s="6">
        <f t="shared" si="0"/>
        <v>112.53</v>
      </c>
      <c r="D28">
        <f t="shared" si="4"/>
        <v>0.62463614408710055</v>
      </c>
      <c r="E28" s="13">
        <f t="shared" si="1"/>
        <v>2.8499999999999943</v>
      </c>
      <c r="F28" s="13">
        <f t="shared" si="2"/>
        <v>2.8499999999999943</v>
      </c>
      <c r="G28" s="13">
        <f t="shared" si="3"/>
        <v>8.1224999999999667</v>
      </c>
      <c r="H28" s="6">
        <f t="shared" si="5"/>
        <v>113.54</v>
      </c>
      <c r="I28" s="6">
        <f t="shared" si="6"/>
        <v>1.8399999999999892</v>
      </c>
      <c r="J28" s="6">
        <f t="shared" si="7"/>
        <v>1.8399999999999892</v>
      </c>
      <c r="K28" s="6">
        <f t="shared" si="8"/>
        <v>3.3855999999999602</v>
      </c>
      <c r="L28">
        <f t="shared" si="9"/>
        <v>1.5670154938194918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 customHeight="1" x14ac:dyDescent="0.3">
      <c r="A29" s="4">
        <v>42881</v>
      </c>
      <c r="B29" s="5">
        <v>115.28</v>
      </c>
      <c r="C29" s="6">
        <f t="shared" si="0"/>
        <v>113.36499999999999</v>
      </c>
      <c r="D29">
        <f t="shared" si="4"/>
        <v>1.1286364837714595</v>
      </c>
      <c r="E29" s="13">
        <f t="shared" si="1"/>
        <v>1.9150000000000063</v>
      </c>
      <c r="F29" s="13">
        <f t="shared" si="2"/>
        <v>1.9150000000000063</v>
      </c>
      <c r="G29" s="13">
        <f t="shared" si="3"/>
        <v>3.6672250000000242</v>
      </c>
      <c r="H29" s="6">
        <f t="shared" si="5"/>
        <v>113.59500000000003</v>
      </c>
      <c r="I29" s="6">
        <f t="shared" si="6"/>
        <v>1.6849999999999739</v>
      </c>
      <c r="J29" s="6">
        <f t="shared" si="7"/>
        <v>1.6849999999999739</v>
      </c>
      <c r="K29" s="6">
        <f t="shared" si="8"/>
        <v>2.839224999999912</v>
      </c>
      <c r="L29">
        <f t="shared" si="9"/>
        <v>1.6296964185597977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 customHeight="1" x14ac:dyDescent="0.3">
      <c r="A30" s="4">
        <v>42885</v>
      </c>
      <c r="B30" s="5">
        <v>113.33</v>
      </c>
      <c r="C30" s="6">
        <f t="shared" si="0"/>
        <v>114.11500000000001</v>
      </c>
      <c r="D30">
        <f t="shared" si="4"/>
        <v>1.254243422346714</v>
      </c>
      <c r="E30" s="13">
        <f t="shared" si="1"/>
        <v>-0.7850000000000108</v>
      </c>
      <c r="F30" s="13">
        <f t="shared" si="2"/>
        <v>0.7850000000000108</v>
      </c>
      <c r="G30" s="13">
        <f t="shared" si="3"/>
        <v>0.61622500000001701</v>
      </c>
      <c r="H30" s="6">
        <f t="shared" si="5"/>
        <v>113.60416666666664</v>
      </c>
      <c r="I30" s="6">
        <f t="shared" si="6"/>
        <v>-0.27416666666664469</v>
      </c>
      <c r="J30" s="6">
        <f t="shared" si="7"/>
        <v>0.27416666666664469</v>
      </c>
      <c r="K30" s="6">
        <f t="shared" si="8"/>
        <v>7.5167361111099062E-2</v>
      </c>
      <c r="L30">
        <f t="shared" si="9"/>
        <v>1.6579901236135191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 customHeight="1" x14ac:dyDescent="0.3">
      <c r="A31" s="4">
        <v>42886</v>
      </c>
      <c r="B31" s="5">
        <v>113.22</v>
      </c>
      <c r="C31" s="6">
        <f t="shared" si="0"/>
        <v>114.21749999999999</v>
      </c>
      <c r="D31">
        <f t="shared" si="4"/>
        <v>1.2577366824975686</v>
      </c>
      <c r="E31" s="13">
        <f t="shared" si="1"/>
        <v>-0.99749999999998806</v>
      </c>
      <c r="F31" s="13">
        <f t="shared" si="2"/>
        <v>0.99749999999998806</v>
      </c>
      <c r="G31" s="13">
        <f t="shared" si="3"/>
        <v>0.99500624999997622</v>
      </c>
      <c r="H31" s="6">
        <f t="shared" si="5"/>
        <v>113.53416666666665</v>
      </c>
      <c r="I31" s="6">
        <f t="shared" si="6"/>
        <v>-0.31416666666665094</v>
      </c>
      <c r="J31" s="6">
        <f t="shared" si="7"/>
        <v>0.31416666666665094</v>
      </c>
      <c r="K31" s="6">
        <f t="shared" si="8"/>
        <v>9.8700694444434564E-2</v>
      </c>
      <c r="L31">
        <f t="shared" si="9"/>
        <v>1.6561741247469888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5.75" customHeight="1" x14ac:dyDescent="0.3">
      <c r="A32" s="4">
        <v>42887</v>
      </c>
      <c r="B32" s="5">
        <v>114.45</v>
      </c>
      <c r="C32" s="6">
        <f t="shared" si="0"/>
        <v>114.30250000000001</v>
      </c>
      <c r="D32">
        <f t="shared" si="4"/>
        <v>1.358023609883126</v>
      </c>
      <c r="E32" s="13">
        <f t="shared" si="1"/>
        <v>0.14749999999999375</v>
      </c>
      <c r="F32" s="13">
        <f t="shared" si="2"/>
        <v>0.14749999999999375</v>
      </c>
      <c r="G32" s="13">
        <f t="shared" si="3"/>
        <v>2.1756249999998156E-2</v>
      </c>
      <c r="H32" s="6">
        <f t="shared" si="5"/>
        <v>113.49583333333332</v>
      </c>
      <c r="I32" s="6">
        <f t="shared" si="6"/>
        <v>0.95416666666667993</v>
      </c>
      <c r="J32" s="6">
        <f t="shared" si="7"/>
        <v>0.95416666666667993</v>
      </c>
      <c r="K32" s="6">
        <f t="shared" si="8"/>
        <v>0.91043402777780313</v>
      </c>
      <c r="L32">
        <f t="shared" si="9"/>
        <v>1.6573392469948938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5.75" customHeight="1" x14ac:dyDescent="0.3">
      <c r="A33" s="4">
        <v>42888</v>
      </c>
      <c r="B33" s="5">
        <v>115.58</v>
      </c>
      <c r="C33" s="6">
        <f t="shared" si="0"/>
        <v>114.07000000000001</v>
      </c>
      <c r="D33">
        <f t="shared" si="4"/>
        <v>0.93019991130938895</v>
      </c>
      <c r="E33" s="13">
        <f t="shared" si="1"/>
        <v>1.5099999999999909</v>
      </c>
      <c r="F33" s="13">
        <f t="shared" si="2"/>
        <v>1.5099999999999909</v>
      </c>
      <c r="G33" s="13">
        <f t="shared" si="3"/>
        <v>2.2800999999999725</v>
      </c>
      <c r="H33" s="6">
        <f t="shared" si="5"/>
        <v>113.39999999999999</v>
      </c>
      <c r="I33" s="6">
        <f t="shared" si="6"/>
        <v>2.1800000000000068</v>
      </c>
      <c r="J33" s="6">
        <f t="shared" si="7"/>
        <v>2.1800000000000068</v>
      </c>
      <c r="K33" s="6">
        <f t="shared" si="8"/>
        <v>4.7524000000000299</v>
      </c>
      <c r="L33">
        <f t="shared" si="9"/>
        <v>1.6328650122248702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5.75" customHeight="1" x14ac:dyDescent="0.3">
      <c r="A34" s="4">
        <v>42891</v>
      </c>
      <c r="B34" s="5">
        <v>116.05</v>
      </c>
      <c r="C34" s="6">
        <f t="shared" si="0"/>
        <v>114.145</v>
      </c>
      <c r="D34">
        <f t="shared" si="4"/>
        <v>1.0201822753802388</v>
      </c>
      <c r="E34" s="13">
        <f t="shared" si="1"/>
        <v>1.9050000000000011</v>
      </c>
      <c r="F34" s="13">
        <f t="shared" si="2"/>
        <v>1.9050000000000011</v>
      </c>
      <c r="G34" s="13">
        <f t="shared" si="3"/>
        <v>3.6290250000000044</v>
      </c>
      <c r="H34" s="6">
        <f t="shared" si="5"/>
        <v>113.38</v>
      </c>
      <c r="I34" s="6">
        <f t="shared" si="6"/>
        <v>2.6700000000000017</v>
      </c>
      <c r="J34" s="6">
        <f t="shared" si="7"/>
        <v>2.6700000000000017</v>
      </c>
      <c r="K34" s="6">
        <f t="shared" si="8"/>
        <v>7.1289000000000087</v>
      </c>
      <c r="L34">
        <f t="shared" si="9"/>
        <v>1.7081295271382255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5.75" customHeight="1" x14ac:dyDescent="0.3">
      <c r="A35" s="4">
        <v>42892</v>
      </c>
      <c r="B35" s="5">
        <v>116.26</v>
      </c>
      <c r="C35" s="6">
        <f t="shared" si="0"/>
        <v>114.825</v>
      </c>
      <c r="D35">
        <f t="shared" si="4"/>
        <v>1.1040896985752575</v>
      </c>
      <c r="E35" s="13">
        <f t="shared" si="1"/>
        <v>1.4350000000000023</v>
      </c>
      <c r="F35" s="13">
        <f t="shared" si="2"/>
        <v>1.4350000000000023</v>
      </c>
      <c r="G35" s="13">
        <f t="shared" si="3"/>
        <v>2.0592250000000067</v>
      </c>
      <c r="H35" s="6">
        <f t="shared" si="5"/>
        <v>113.69833333333332</v>
      </c>
      <c r="I35" s="6">
        <f t="shared" si="6"/>
        <v>2.5616666666666816</v>
      </c>
      <c r="J35" s="6">
        <f t="shared" si="7"/>
        <v>2.5616666666666816</v>
      </c>
      <c r="K35" s="6">
        <f t="shared" si="8"/>
        <v>6.5621361111111876</v>
      </c>
      <c r="L35">
        <f t="shared" si="9"/>
        <v>1.7150047747207013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5.75" customHeight="1" x14ac:dyDescent="0.3">
      <c r="A36" s="4">
        <v>42893</v>
      </c>
      <c r="B36" s="5">
        <v>118.12</v>
      </c>
      <c r="C36" s="6">
        <f t="shared" si="0"/>
        <v>115.58499999999999</v>
      </c>
      <c r="D36">
        <f t="shared" si="4"/>
        <v>1.0197885810304022</v>
      </c>
      <c r="E36" s="13">
        <f t="shared" si="1"/>
        <v>2.5350000000000108</v>
      </c>
      <c r="F36" s="13">
        <f t="shared" si="2"/>
        <v>2.5350000000000108</v>
      </c>
      <c r="G36" s="13">
        <f t="shared" si="3"/>
        <v>6.4262250000000547</v>
      </c>
      <c r="H36" s="6">
        <f t="shared" si="5"/>
        <v>114.13916666666667</v>
      </c>
      <c r="I36" s="6">
        <f t="shared" si="6"/>
        <v>3.9808333333333366</v>
      </c>
      <c r="J36" s="6">
        <f t="shared" si="7"/>
        <v>3.9808333333333366</v>
      </c>
      <c r="K36" s="6">
        <f t="shared" si="8"/>
        <v>15.847034027777804</v>
      </c>
      <c r="L36">
        <f t="shared" si="9"/>
        <v>1.5581133237443401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5.75" customHeight="1" x14ac:dyDescent="0.3">
      <c r="A37" s="4">
        <v>42894</v>
      </c>
      <c r="B37" s="5">
        <v>117.49</v>
      </c>
      <c r="C37" s="6">
        <f t="shared" si="0"/>
        <v>116.5025</v>
      </c>
      <c r="D37">
        <f t="shared" si="4"/>
        <v>1.2876122523881199</v>
      </c>
      <c r="E37" s="13">
        <f t="shared" si="1"/>
        <v>0.98749999999999716</v>
      </c>
      <c r="F37" s="13">
        <f t="shared" si="2"/>
        <v>0.98749999999999716</v>
      </c>
      <c r="G37" s="13">
        <f t="shared" si="3"/>
        <v>0.9751562499999944</v>
      </c>
      <c r="H37" s="6">
        <f t="shared" si="5"/>
        <v>114.64583333333333</v>
      </c>
      <c r="I37" s="6">
        <f t="shared" si="6"/>
        <v>2.8441666666666663</v>
      </c>
      <c r="J37" s="6">
        <f t="shared" si="7"/>
        <v>2.8441666666666663</v>
      </c>
      <c r="K37" s="6">
        <f t="shared" si="8"/>
        <v>8.0892840277777758</v>
      </c>
      <c r="L37">
        <f t="shared" si="9"/>
        <v>1.7657134646798909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.75" customHeight="1" x14ac:dyDescent="0.3">
      <c r="A38" s="4">
        <v>42895</v>
      </c>
      <c r="B38" s="5">
        <v>116.91</v>
      </c>
      <c r="C38" s="6">
        <f t="shared" si="0"/>
        <v>116.98</v>
      </c>
      <c r="D38">
        <f t="shared" si="4"/>
        <v>1.0991651661602106</v>
      </c>
      <c r="E38" s="13">
        <f t="shared" si="1"/>
        <v>-7.000000000000739E-2</v>
      </c>
      <c r="F38" s="13">
        <f t="shared" si="2"/>
        <v>7.000000000000739E-2</v>
      </c>
      <c r="G38" s="13">
        <f t="shared" si="3"/>
        <v>4.9000000000010346E-3</v>
      </c>
      <c r="H38" s="6">
        <f t="shared" si="5"/>
        <v>115.08000000000003</v>
      </c>
      <c r="I38" s="6">
        <f t="shared" si="6"/>
        <v>1.8299999999999699</v>
      </c>
      <c r="J38" s="6">
        <f t="shared" si="7"/>
        <v>1.8299999999999699</v>
      </c>
      <c r="K38" s="6">
        <f t="shared" si="8"/>
        <v>3.3488999999998899</v>
      </c>
      <c r="L38">
        <f t="shared" si="9"/>
        <v>1.8462926598045464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.75" customHeight="1" x14ac:dyDescent="0.3">
      <c r="A39" s="4">
        <v>42898</v>
      </c>
      <c r="B39" s="5">
        <v>116.5</v>
      </c>
      <c r="C39" s="6">
        <f t="shared" si="0"/>
        <v>117.19499999999999</v>
      </c>
      <c r="D39">
        <f t="shared" si="4"/>
        <v>0.92375000000000362</v>
      </c>
      <c r="E39" s="13">
        <f t="shared" si="1"/>
        <v>-0.69499999999999318</v>
      </c>
      <c r="F39" s="13">
        <f t="shared" si="2"/>
        <v>0.69499999999999318</v>
      </c>
      <c r="G39" s="13">
        <f t="shared" si="3"/>
        <v>0.48302499999999055</v>
      </c>
      <c r="H39" s="6">
        <f t="shared" si="5"/>
        <v>115.41250000000002</v>
      </c>
      <c r="I39" s="6">
        <f t="shared" si="6"/>
        <v>1.0874999999999773</v>
      </c>
      <c r="J39" s="6">
        <f t="shared" si="7"/>
        <v>1.0874999999999773</v>
      </c>
      <c r="K39" s="6">
        <f t="shared" si="8"/>
        <v>1.1826562499999504</v>
      </c>
      <c r="L39">
        <f t="shared" si="9"/>
        <v>1.8850115126379916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.75" customHeight="1" x14ac:dyDescent="0.3">
      <c r="A40" s="4">
        <v>42899</v>
      </c>
      <c r="B40" s="5">
        <v>116.66</v>
      </c>
      <c r="C40" s="6">
        <f t="shared" si="0"/>
        <v>117.255</v>
      </c>
      <c r="D40">
        <f t="shared" si="4"/>
        <v>0.9391027965563733</v>
      </c>
      <c r="E40" s="13">
        <f t="shared" si="1"/>
        <v>-0.59499999999999886</v>
      </c>
      <c r="F40" s="13">
        <f t="shared" si="2"/>
        <v>0.59499999999999886</v>
      </c>
      <c r="G40" s="13">
        <f t="shared" si="3"/>
        <v>0.35402499999999865</v>
      </c>
      <c r="H40" s="6">
        <f t="shared" si="5"/>
        <v>115.71416666666669</v>
      </c>
      <c r="I40" s="6">
        <f t="shared" si="6"/>
        <v>0.94583333333331154</v>
      </c>
      <c r="J40" s="6">
        <f t="shared" si="7"/>
        <v>0.94583333333331154</v>
      </c>
      <c r="K40" s="6">
        <f t="shared" si="8"/>
        <v>0.89460069444440327</v>
      </c>
      <c r="L40">
        <f t="shared" si="9"/>
        <v>1.8890287376742703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.75" customHeight="1" x14ac:dyDescent="0.3">
      <c r="A41" s="4">
        <v>42900</v>
      </c>
      <c r="B41" s="5">
        <v>116.02</v>
      </c>
      <c r="C41" s="6">
        <f t="shared" si="0"/>
        <v>116.88999999999999</v>
      </c>
      <c r="D41">
        <f t="shared" si="4"/>
        <v>0.49098116053469332</v>
      </c>
      <c r="E41" s="13">
        <f t="shared" si="1"/>
        <v>-0.86999999999999034</v>
      </c>
      <c r="F41" s="13">
        <f t="shared" si="2"/>
        <v>0.86999999999999034</v>
      </c>
      <c r="G41" s="13">
        <f t="shared" si="3"/>
        <v>0.75689999999998314</v>
      </c>
      <c r="H41" s="6">
        <f t="shared" si="5"/>
        <v>115.82083333333334</v>
      </c>
      <c r="I41" s="6">
        <f t="shared" si="6"/>
        <v>0.19916666666665606</v>
      </c>
      <c r="J41" s="6">
        <f t="shared" si="7"/>
        <v>0.19916666666665606</v>
      </c>
      <c r="K41" s="6">
        <f t="shared" si="8"/>
        <v>3.9667361111106886E-2</v>
      </c>
      <c r="L41">
        <f t="shared" si="9"/>
        <v>1.8334650836497974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.75" customHeight="1" x14ac:dyDescent="0.3">
      <c r="A42" s="4">
        <v>42901</v>
      </c>
      <c r="B42" s="5">
        <v>115.05</v>
      </c>
      <c r="C42" s="6">
        <f t="shared" si="0"/>
        <v>116.52249999999999</v>
      </c>
      <c r="D42">
        <f t="shared" si="4"/>
        <v>0.48904402920391132</v>
      </c>
      <c r="E42" s="13">
        <f t="shared" si="1"/>
        <v>-1.4724999999999966</v>
      </c>
      <c r="F42" s="13">
        <f t="shared" si="2"/>
        <v>1.4724999999999966</v>
      </c>
      <c r="G42" s="13">
        <f t="shared" si="3"/>
        <v>2.16825624999999</v>
      </c>
      <c r="H42" s="6">
        <f t="shared" si="5"/>
        <v>115.88250000000001</v>
      </c>
      <c r="I42" s="6">
        <f t="shared" si="6"/>
        <v>-0.83250000000001023</v>
      </c>
      <c r="J42" s="6">
        <f t="shared" si="7"/>
        <v>0.83250000000001023</v>
      </c>
      <c r="K42" s="6">
        <f t="shared" si="8"/>
        <v>0.69305625000001703</v>
      </c>
      <c r="L42">
        <f t="shared" si="9"/>
        <v>1.7689361078636199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.75" customHeight="1" x14ac:dyDescent="0.3">
      <c r="A43" s="4">
        <v>42902</v>
      </c>
      <c r="B43" s="5">
        <v>114.83</v>
      </c>
      <c r="C43" s="6">
        <f t="shared" si="0"/>
        <v>116.0575</v>
      </c>
      <c r="D43">
        <f t="shared" si="4"/>
        <v>0.68747499954543823</v>
      </c>
      <c r="E43" s="13">
        <f t="shared" si="1"/>
        <v>-1.2275000000000063</v>
      </c>
      <c r="F43" s="13">
        <f t="shared" si="2"/>
        <v>1.2275000000000063</v>
      </c>
      <c r="G43" s="13">
        <f t="shared" si="3"/>
        <v>1.5067562500000153</v>
      </c>
      <c r="H43" s="6">
        <f t="shared" si="5"/>
        <v>116.02583333333332</v>
      </c>
      <c r="I43" s="6">
        <f t="shared" si="6"/>
        <v>-1.1958333333333258</v>
      </c>
      <c r="J43" s="6">
        <f t="shared" si="7"/>
        <v>1.1958333333333258</v>
      </c>
      <c r="K43" s="6">
        <f t="shared" si="8"/>
        <v>1.4300173611110929</v>
      </c>
      <c r="L43">
        <f t="shared" si="9"/>
        <v>1.7902557105785886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.75" customHeight="1" x14ac:dyDescent="0.3">
      <c r="A44" s="4">
        <v>42905</v>
      </c>
      <c r="B44" s="5">
        <v>116.84</v>
      </c>
      <c r="C44" s="6">
        <f t="shared" si="0"/>
        <v>115.64</v>
      </c>
      <c r="D44">
        <f t="shared" si="4"/>
        <v>0.70295136745012654</v>
      </c>
      <c r="E44" s="13">
        <f t="shared" si="1"/>
        <v>1.2000000000000028</v>
      </c>
      <c r="F44" s="13">
        <f t="shared" si="2"/>
        <v>1.2000000000000028</v>
      </c>
      <c r="G44" s="13">
        <f t="shared" si="3"/>
        <v>1.4400000000000068</v>
      </c>
      <c r="H44" s="6">
        <f t="shared" si="5"/>
        <v>116.15999999999998</v>
      </c>
      <c r="I44" s="6">
        <f t="shared" si="6"/>
        <v>0.68000000000002103</v>
      </c>
      <c r="J44" s="6">
        <f t="shared" si="7"/>
        <v>0.68000000000002103</v>
      </c>
      <c r="K44" s="6">
        <f t="shared" si="8"/>
        <v>0.46240000000002862</v>
      </c>
      <c r="L44">
        <f t="shared" si="9"/>
        <v>1.8292303045118263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.75" customHeight="1" x14ac:dyDescent="0.3">
      <c r="A45" s="4">
        <v>42906</v>
      </c>
      <c r="B45" s="5">
        <v>114.43</v>
      </c>
      <c r="C45" s="6">
        <f t="shared" si="0"/>
        <v>115.685</v>
      </c>
      <c r="D45">
        <f t="shared" si="4"/>
        <v>0.90245325363699846</v>
      </c>
      <c r="E45" s="13">
        <f t="shared" si="1"/>
        <v>-1.2549999999999955</v>
      </c>
      <c r="F45" s="13">
        <f t="shared" si="2"/>
        <v>1.2549999999999955</v>
      </c>
      <c r="G45" s="13">
        <f t="shared" si="3"/>
        <v>1.5750249999999886</v>
      </c>
      <c r="H45" s="6">
        <f t="shared" si="5"/>
        <v>116.35916666666664</v>
      </c>
      <c r="I45" s="6">
        <f t="shared" si="6"/>
        <v>-1.9291666666666316</v>
      </c>
      <c r="J45" s="6">
        <f t="shared" si="7"/>
        <v>1.9291666666666316</v>
      </c>
      <c r="K45" s="6">
        <f t="shared" si="8"/>
        <v>3.7216840277776426</v>
      </c>
      <c r="L45">
        <f t="shared" si="9"/>
        <v>1.809274780535413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.75" customHeight="1" x14ac:dyDescent="0.3">
      <c r="A46" s="4">
        <v>42907</v>
      </c>
      <c r="B46" s="5">
        <v>115.11</v>
      </c>
      <c r="C46" s="6">
        <f t="shared" si="0"/>
        <v>115.28750000000001</v>
      </c>
      <c r="D46">
        <f t="shared" si="4"/>
        <v>0.96701699829941257</v>
      </c>
      <c r="E46" s="13">
        <f t="shared" si="1"/>
        <v>-0.17750000000000909</v>
      </c>
      <c r="F46" s="13">
        <f t="shared" si="2"/>
        <v>0.17750000000000909</v>
      </c>
      <c r="G46" s="13">
        <f t="shared" si="3"/>
        <v>3.1506250000003226E-2</v>
      </c>
      <c r="H46" s="6">
        <f t="shared" si="5"/>
        <v>116.26333333333332</v>
      </c>
      <c r="I46" s="6">
        <f t="shared" si="6"/>
        <v>-1.1533333333333218</v>
      </c>
      <c r="J46" s="6">
        <f t="shared" si="7"/>
        <v>1.1533333333333218</v>
      </c>
      <c r="K46" s="6">
        <f t="shared" si="8"/>
        <v>1.330177777777751</v>
      </c>
      <c r="L46">
        <f t="shared" si="9"/>
        <v>1.7748899939829281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.75" customHeight="1" x14ac:dyDescent="0.3">
      <c r="A47" s="4">
        <v>42908</v>
      </c>
      <c r="B47" s="5">
        <v>115.15</v>
      </c>
      <c r="C47" s="6">
        <f t="shared" si="0"/>
        <v>115.30250000000001</v>
      </c>
      <c r="D47">
        <f t="shared" si="4"/>
        <v>0.83103662674999068</v>
      </c>
      <c r="E47" s="13">
        <f t="shared" si="1"/>
        <v>-0.15250000000000341</v>
      </c>
      <c r="F47" s="13">
        <f t="shared" si="2"/>
        <v>0.15250000000000341</v>
      </c>
      <c r="G47" s="13">
        <f t="shared" si="3"/>
        <v>2.325625000000104E-2</v>
      </c>
      <c r="H47" s="6">
        <f t="shared" si="5"/>
        <v>116.18499999999999</v>
      </c>
      <c r="I47" s="6">
        <f t="shared" si="6"/>
        <v>-1.0349999999999824</v>
      </c>
      <c r="J47" s="6">
        <f t="shared" si="7"/>
        <v>1.0349999999999824</v>
      </c>
      <c r="K47" s="6">
        <f t="shared" si="8"/>
        <v>1.0712249999999635</v>
      </c>
      <c r="L47">
        <f t="shared" si="9"/>
        <v>1.6690342211834526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.75" customHeight="1" x14ac:dyDescent="0.3">
      <c r="A48" s="4">
        <v>42909</v>
      </c>
      <c r="B48" s="5">
        <v>115.39</v>
      </c>
      <c r="C48" s="6">
        <f t="shared" si="0"/>
        <v>115.38249999999999</v>
      </c>
      <c r="D48">
        <f t="shared" si="4"/>
        <v>0.73492240236640005</v>
      </c>
      <c r="E48" s="13">
        <f t="shared" si="1"/>
        <v>7.5000000000073896E-3</v>
      </c>
      <c r="F48" s="13">
        <f t="shared" si="2"/>
        <v>7.5000000000073896E-3</v>
      </c>
      <c r="G48" s="13">
        <f t="shared" si="3"/>
        <v>5.6250000000110845E-5</v>
      </c>
      <c r="H48" s="6">
        <f t="shared" si="5"/>
        <v>116.09249999999999</v>
      </c>
      <c r="I48" s="6">
        <f t="shared" si="6"/>
        <v>-0.70249999999998636</v>
      </c>
      <c r="J48" s="6">
        <f t="shared" si="7"/>
        <v>0.70249999999998636</v>
      </c>
      <c r="K48" s="6">
        <f t="shared" si="8"/>
        <v>0.49350624999998083</v>
      </c>
      <c r="L48">
        <f t="shared" si="9"/>
        <v>1.5763479681423882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.75" customHeight="1" x14ac:dyDescent="0.3">
      <c r="A49" s="4">
        <v>42912</v>
      </c>
      <c r="B49" s="5">
        <v>115.44</v>
      </c>
      <c r="C49" s="6">
        <f t="shared" si="0"/>
        <v>115.02000000000001</v>
      </c>
      <c r="D49">
        <f t="shared" si="4"/>
        <v>0.49074401422737535</v>
      </c>
      <c r="E49" s="13">
        <f t="shared" si="1"/>
        <v>0.41999999999998749</v>
      </c>
      <c r="F49" s="13">
        <f t="shared" si="2"/>
        <v>0.41999999999998749</v>
      </c>
      <c r="G49" s="13">
        <f t="shared" si="3"/>
        <v>0.17639999999998948</v>
      </c>
      <c r="H49" s="6">
        <f t="shared" si="5"/>
        <v>115.86500000000001</v>
      </c>
      <c r="I49" s="6">
        <f t="shared" si="6"/>
        <v>-0.42500000000001137</v>
      </c>
      <c r="J49" s="6">
        <f t="shared" si="7"/>
        <v>0.42500000000001137</v>
      </c>
      <c r="K49" s="6">
        <f t="shared" si="8"/>
        <v>0.18062500000000967</v>
      </c>
      <c r="L49">
        <f t="shared" si="9"/>
        <v>1.2238690688489311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.75" customHeight="1" x14ac:dyDescent="0.3">
      <c r="A50" s="4">
        <v>42913</v>
      </c>
      <c r="B50" s="5">
        <v>114.54</v>
      </c>
      <c r="C50" s="6">
        <f t="shared" si="0"/>
        <v>115.27249999999999</v>
      </c>
      <c r="D50">
        <f t="shared" si="4"/>
        <v>0.25301618031263934</v>
      </c>
      <c r="E50" s="13">
        <f t="shared" si="1"/>
        <v>-0.73249999999998749</v>
      </c>
      <c r="F50" s="13">
        <f t="shared" si="2"/>
        <v>0.73249999999998749</v>
      </c>
      <c r="G50" s="13">
        <f t="shared" si="3"/>
        <v>0.53655624999998164</v>
      </c>
      <c r="H50" s="6">
        <f t="shared" si="5"/>
        <v>115.69416666666667</v>
      </c>
      <c r="I50" s="6">
        <f t="shared" si="6"/>
        <v>-1.1541666666666686</v>
      </c>
      <c r="J50" s="6">
        <f t="shared" si="7"/>
        <v>1.1541666666666686</v>
      </c>
      <c r="K50" s="6">
        <f t="shared" si="8"/>
        <v>1.3321006944444489</v>
      </c>
      <c r="L50">
        <f t="shared" si="9"/>
        <v>1.0095694902063619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.75" customHeight="1" x14ac:dyDescent="0.3">
      <c r="A51" s="4">
        <v>42914</v>
      </c>
      <c r="B51" s="5">
        <v>114.72</v>
      </c>
      <c r="C51" s="6">
        <f t="shared" si="0"/>
        <v>115.13000000000001</v>
      </c>
      <c r="D51">
        <f t="shared" si="4"/>
        <v>0.37653436098183402</v>
      </c>
      <c r="E51" s="13">
        <f t="shared" si="1"/>
        <v>-0.4100000000000108</v>
      </c>
      <c r="F51" s="13">
        <f t="shared" si="2"/>
        <v>0.4100000000000108</v>
      </c>
      <c r="G51" s="13">
        <f t="shared" si="3"/>
        <v>0.16810000000000885</v>
      </c>
      <c r="H51" s="6">
        <f t="shared" si="5"/>
        <v>115.49666666666668</v>
      </c>
      <c r="I51" s="6">
        <f t="shared" si="6"/>
        <v>-0.77666666666668505</v>
      </c>
      <c r="J51" s="6">
        <f t="shared" si="7"/>
        <v>0.77666666666668505</v>
      </c>
      <c r="K51" s="6">
        <f t="shared" si="8"/>
        <v>0.60321111111113968</v>
      </c>
      <c r="L51">
        <f t="shared" si="9"/>
        <v>0.95321698857857162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.75" customHeight="1" x14ac:dyDescent="0.3">
      <c r="A52" s="4">
        <v>42915</v>
      </c>
      <c r="B52" s="5">
        <v>114.59</v>
      </c>
      <c r="C52" s="6">
        <f t="shared" si="0"/>
        <v>115.02250000000001</v>
      </c>
      <c r="D52">
        <f t="shared" si="4"/>
        <v>0.38876808639599125</v>
      </c>
      <c r="E52" s="13">
        <f t="shared" si="1"/>
        <v>-0.43250000000000455</v>
      </c>
      <c r="F52" s="13">
        <f t="shared" si="2"/>
        <v>0.43250000000000455</v>
      </c>
      <c r="G52" s="13">
        <f t="shared" si="3"/>
        <v>0.18705625000000392</v>
      </c>
      <c r="H52" s="6">
        <f t="shared" si="5"/>
        <v>115.34833333333334</v>
      </c>
      <c r="I52" s="6">
        <f t="shared" si="6"/>
        <v>-0.75833333333333997</v>
      </c>
      <c r="J52" s="6">
        <f t="shared" si="7"/>
        <v>0.75833333333333997</v>
      </c>
      <c r="K52" s="6">
        <f t="shared" si="8"/>
        <v>0.57506944444445451</v>
      </c>
      <c r="L52">
        <f t="shared" si="9"/>
        <v>0.94343080817556746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.75" customHeight="1" x14ac:dyDescent="0.3">
      <c r="A53" s="4">
        <v>42916</v>
      </c>
      <c r="B53" s="5">
        <v>114.93</v>
      </c>
      <c r="C53" s="6">
        <f t="shared" si="0"/>
        <v>114.82250000000002</v>
      </c>
      <c r="D53">
        <f t="shared" si="4"/>
        <v>0.36115050532984799</v>
      </c>
      <c r="E53" s="13">
        <f t="shared" si="1"/>
        <v>0.10749999999998749</v>
      </c>
      <c r="F53" s="13">
        <f t="shared" si="2"/>
        <v>0.10749999999998749</v>
      </c>
      <c r="G53" s="13">
        <f t="shared" si="3"/>
        <v>1.1556249999997312E-2</v>
      </c>
      <c r="H53" s="6">
        <f t="shared" si="5"/>
        <v>115.17583333333333</v>
      </c>
      <c r="I53" s="6">
        <f t="shared" si="6"/>
        <v>-0.24583333333332291</v>
      </c>
      <c r="J53" s="6">
        <f t="shared" si="7"/>
        <v>0.24583333333332291</v>
      </c>
      <c r="K53" s="6">
        <f t="shared" si="8"/>
        <v>6.0434027777772653E-2</v>
      </c>
      <c r="L53">
        <f t="shared" si="9"/>
        <v>0.92735018007302494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.75" customHeight="1" x14ac:dyDescent="0.3">
      <c r="A54" s="4">
        <v>42919</v>
      </c>
      <c r="B54" s="5">
        <v>115.59</v>
      </c>
      <c r="C54" s="6">
        <f t="shared" si="0"/>
        <v>114.69500000000001</v>
      </c>
      <c r="D54">
        <f t="shared" si="4"/>
        <v>0.37043471084660001</v>
      </c>
      <c r="E54" s="13">
        <f t="shared" si="1"/>
        <v>0.89499999999999602</v>
      </c>
      <c r="F54" s="13">
        <f t="shared" si="2"/>
        <v>0.89499999999999602</v>
      </c>
      <c r="G54" s="13">
        <f t="shared" si="3"/>
        <v>0.80102499999999288</v>
      </c>
      <c r="H54" s="6">
        <f t="shared" si="5"/>
        <v>115.08499999999999</v>
      </c>
      <c r="I54" s="6">
        <f t="shared" si="6"/>
        <v>0.50500000000000966</v>
      </c>
      <c r="J54" s="6">
        <f t="shared" si="7"/>
        <v>0.50500000000000966</v>
      </c>
      <c r="K54" s="6">
        <f t="shared" si="8"/>
        <v>0.25502500000000977</v>
      </c>
      <c r="L54">
        <f t="shared" si="9"/>
        <v>0.92758014154113477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.75" customHeight="1" x14ac:dyDescent="0.3">
      <c r="A55" s="4">
        <v>42921</v>
      </c>
      <c r="B55" s="5">
        <v>116.93</v>
      </c>
      <c r="C55" s="6">
        <f t="shared" si="0"/>
        <v>114.95750000000001</v>
      </c>
      <c r="D55">
        <f t="shared" si="4"/>
        <v>0.38757055809233115</v>
      </c>
      <c r="E55" s="13">
        <f t="shared" si="1"/>
        <v>1.9724999999999966</v>
      </c>
      <c r="F55" s="13">
        <f t="shared" si="2"/>
        <v>1.9724999999999966</v>
      </c>
      <c r="G55" s="13">
        <f t="shared" si="3"/>
        <v>3.8907562499999866</v>
      </c>
      <c r="H55" s="6">
        <f t="shared" si="5"/>
        <v>115.13</v>
      </c>
      <c r="I55" s="6">
        <f t="shared" si="6"/>
        <v>1.8000000000000114</v>
      </c>
      <c r="J55" s="6">
        <f t="shared" si="7"/>
        <v>1.8000000000000114</v>
      </c>
      <c r="K55" s="6">
        <f t="shared" si="8"/>
        <v>3.2400000000000411</v>
      </c>
      <c r="L55">
        <f t="shared" si="9"/>
        <v>0.89369123738446143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.75" customHeight="1" x14ac:dyDescent="0.3">
      <c r="A56" s="4">
        <v>42922</v>
      </c>
      <c r="B56" s="5">
        <v>116.83</v>
      </c>
      <c r="C56" s="6">
        <f t="shared" si="0"/>
        <v>115.51</v>
      </c>
      <c r="D56">
        <f t="shared" si="4"/>
        <v>0.79462845091275258</v>
      </c>
      <c r="E56" s="13">
        <f t="shared" si="1"/>
        <v>1.3199999999999932</v>
      </c>
      <c r="F56" s="13">
        <f t="shared" si="2"/>
        <v>1.3199999999999932</v>
      </c>
      <c r="G56" s="13">
        <f t="shared" si="3"/>
        <v>1.742399999999982</v>
      </c>
      <c r="H56" s="6">
        <f t="shared" si="5"/>
        <v>115.30499999999999</v>
      </c>
      <c r="I56" s="6">
        <f t="shared" si="6"/>
        <v>1.5250000000000057</v>
      </c>
      <c r="J56" s="6">
        <f t="shared" si="7"/>
        <v>1.5250000000000057</v>
      </c>
      <c r="K56" s="6">
        <f t="shared" si="8"/>
        <v>2.3256250000000174</v>
      </c>
      <c r="L56">
        <f t="shared" si="9"/>
        <v>0.93344939754535006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.75" customHeight="1" x14ac:dyDescent="0.3">
      <c r="A57" s="4">
        <v>42923</v>
      </c>
      <c r="B57" s="5">
        <v>119.89</v>
      </c>
      <c r="C57" s="6">
        <f t="shared" si="0"/>
        <v>116.07000000000001</v>
      </c>
      <c r="D57">
        <f t="shared" si="4"/>
        <v>0.87310956500315329</v>
      </c>
      <c r="E57" s="13">
        <f t="shared" si="1"/>
        <v>3.8199999999999932</v>
      </c>
      <c r="F57" s="13">
        <f t="shared" si="2"/>
        <v>3.8199999999999932</v>
      </c>
      <c r="G57" s="13">
        <f t="shared" si="3"/>
        <v>14.592399999999948</v>
      </c>
      <c r="H57" s="6">
        <f t="shared" si="5"/>
        <v>115.30416666666666</v>
      </c>
      <c r="I57" s="6">
        <f t="shared" si="6"/>
        <v>4.5858333333333405</v>
      </c>
      <c r="J57" s="6">
        <f t="shared" si="7"/>
        <v>4.5858333333333405</v>
      </c>
      <c r="K57" s="6">
        <f t="shared" si="8"/>
        <v>21.029867361111176</v>
      </c>
      <c r="L57">
        <f t="shared" si="9"/>
        <v>1.0227780795460948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.75" customHeight="1" x14ac:dyDescent="0.3">
      <c r="A58" s="4">
        <v>42926</v>
      </c>
      <c r="B58" s="5">
        <v>119.32</v>
      </c>
      <c r="C58" s="6">
        <f t="shared" si="0"/>
        <v>117.31</v>
      </c>
      <c r="D58">
        <f t="shared" si="4"/>
        <v>1.5532591742848305</v>
      </c>
      <c r="E58" s="13">
        <f t="shared" si="1"/>
        <v>2.0099999999999909</v>
      </c>
      <c r="F58" s="13">
        <f t="shared" si="2"/>
        <v>2.0099999999999909</v>
      </c>
      <c r="G58" s="13">
        <f t="shared" si="3"/>
        <v>4.0400999999999634</v>
      </c>
      <c r="H58" s="6">
        <f t="shared" si="5"/>
        <v>115.75916666666667</v>
      </c>
      <c r="I58" s="6">
        <f t="shared" si="6"/>
        <v>3.5608333333333206</v>
      </c>
      <c r="J58" s="6">
        <f t="shared" si="7"/>
        <v>3.5608333333333206</v>
      </c>
      <c r="K58" s="6">
        <f t="shared" si="8"/>
        <v>12.679534027777688</v>
      </c>
      <c r="L58">
        <f t="shared" si="9"/>
        <v>1.4791769365840659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.75" customHeight="1" x14ac:dyDescent="0.3">
      <c r="A59" s="4">
        <v>42927</v>
      </c>
      <c r="B59" s="5">
        <v>118.26</v>
      </c>
      <c r="C59" s="6">
        <f t="shared" si="0"/>
        <v>118.24249999999999</v>
      </c>
      <c r="D59">
        <f t="shared" si="4"/>
        <v>1.6133355393407769</v>
      </c>
      <c r="E59" s="13">
        <f t="shared" si="1"/>
        <v>1.7500000000012506E-2</v>
      </c>
      <c r="F59" s="13">
        <f t="shared" si="2"/>
        <v>1.7500000000012506E-2</v>
      </c>
      <c r="G59" s="13">
        <f t="shared" si="3"/>
        <v>3.0625000000043768E-4</v>
      </c>
      <c r="H59" s="6">
        <f t="shared" si="5"/>
        <v>116.11</v>
      </c>
      <c r="I59" s="6">
        <f t="shared" si="6"/>
        <v>2.1500000000000057</v>
      </c>
      <c r="J59" s="6">
        <f t="shared" si="7"/>
        <v>2.1500000000000057</v>
      </c>
      <c r="K59" s="6">
        <f t="shared" si="8"/>
        <v>4.6225000000000245</v>
      </c>
      <c r="L59">
        <f t="shared" si="9"/>
        <v>1.7176546004330693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.75" customHeight="1" x14ac:dyDescent="0.3">
      <c r="A60" s="4">
        <v>42928</v>
      </c>
      <c r="B60" s="5">
        <v>120.96</v>
      </c>
      <c r="C60" s="6">
        <f t="shared" si="0"/>
        <v>118.57499999999999</v>
      </c>
      <c r="D60">
        <f t="shared" si="4"/>
        <v>1.4572432235217263</v>
      </c>
      <c r="E60" s="13">
        <f t="shared" si="1"/>
        <v>2.3850000000000051</v>
      </c>
      <c r="F60" s="13">
        <f t="shared" si="2"/>
        <v>2.3850000000000051</v>
      </c>
      <c r="G60" s="13">
        <f t="shared" si="3"/>
        <v>5.6882250000000241</v>
      </c>
      <c r="H60" s="6">
        <f t="shared" si="5"/>
        <v>116.36916666666667</v>
      </c>
      <c r="I60" s="6">
        <f t="shared" si="6"/>
        <v>4.5908333333333218</v>
      </c>
      <c r="J60" s="6">
        <f t="shared" si="7"/>
        <v>4.5908333333333218</v>
      </c>
      <c r="K60" s="6">
        <f t="shared" si="8"/>
        <v>21.075750694444338</v>
      </c>
      <c r="L60">
        <f t="shared" si="9"/>
        <v>1.7816423219675512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.75" customHeight="1" x14ac:dyDescent="0.3">
      <c r="A61" s="4">
        <v>42929</v>
      </c>
      <c r="B61" s="5">
        <v>120.85</v>
      </c>
      <c r="C61" s="6">
        <f t="shared" si="0"/>
        <v>119.60749999999999</v>
      </c>
      <c r="D61">
        <f t="shared" si="4"/>
        <v>1.5609202013555976</v>
      </c>
      <c r="E61" s="13">
        <f t="shared" si="1"/>
        <v>1.2425000000000068</v>
      </c>
      <c r="F61" s="13">
        <f t="shared" si="2"/>
        <v>1.2425000000000068</v>
      </c>
      <c r="G61" s="13">
        <f t="shared" si="3"/>
        <v>1.5438062500000169</v>
      </c>
      <c r="H61" s="6">
        <f t="shared" si="5"/>
        <v>116.83333333333333</v>
      </c>
      <c r="I61" s="6">
        <f t="shared" si="6"/>
        <v>4.0166666666666657</v>
      </c>
      <c r="J61" s="6">
        <f t="shared" si="7"/>
        <v>4.0166666666666657</v>
      </c>
      <c r="K61" s="6">
        <f t="shared" si="8"/>
        <v>16.133611111111104</v>
      </c>
      <c r="L61">
        <f t="shared" si="9"/>
        <v>2.1388225954733615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.75" customHeight="1" x14ac:dyDescent="0.3">
      <c r="A62" s="4">
        <v>42930</v>
      </c>
      <c r="B62" s="5">
        <v>120.96</v>
      </c>
      <c r="C62" s="6">
        <f t="shared" si="0"/>
        <v>119.8475</v>
      </c>
      <c r="D62">
        <f t="shared" si="4"/>
        <v>1.0117427723982024</v>
      </c>
      <c r="E62" s="13">
        <f t="shared" si="1"/>
        <v>1.1124999999999972</v>
      </c>
      <c r="F62" s="13">
        <f t="shared" si="2"/>
        <v>1.1124999999999972</v>
      </c>
      <c r="G62" s="13">
        <f t="shared" si="3"/>
        <v>1.2376562499999937</v>
      </c>
      <c r="H62" s="6">
        <f t="shared" si="5"/>
        <v>117.28416666666665</v>
      </c>
      <c r="I62" s="6">
        <f t="shared" si="6"/>
        <v>3.6758333333333439</v>
      </c>
      <c r="J62" s="6">
        <f t="shared" si="7"/>
        <v>3.6758333333333439</v>
      </c>
      <c r="K62" s="6">
        <f t="shared" si="8"/>
        <v>13.511750694444522</v>
      </c>
      <c r="L62">
        <f t="shared" si="9"/>
        <v>2.3725041588575357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.75" customHeight="1" x14ac:dyDescent="0.3">
      <c r="A63" s="4">
        <v>42933</v>
      </c>
      <c r="B63" s="5">
        <v>121.73</v>
      </c>
      <c r="C63" s="6">
        <f t="shared" si="0"/>
        <v>120.25749999999999</v>
      </c>
      <c r="D63">
        <f t="shared" si="4"/>
        <v>0.92560706430968898</v>
      </c>
      <c r="E63" s="13">
        <f t="shared" si="1"/>
        <v>1.4725000000000108</v>
      </c>
      <c r="F63" s="13">
        <f t="shared" si="2"/>
        <v>1.4725000000000108</v>
      </c>
      <c r="G63" s="13">
        <f t="shared" si="3"/>
        <v>2.1682562500000317</v>
      </c>
      <c r="H63" s="6">
        <f t="shared" si="5"/>
        <v>117.81916666666666</v>
      </c>
      <c r="I63" s="6">
        <f t="shared" si="6"/>
        <v>3.9108333333333434</v>
      </c>
      <c r="J63" s="6">
        <f t="shared" si="7"/>
        <v>3.9108333333333434</v>
      </c>
      <c r="K63" s="6">
        <f t="shared" si="8"/>
        <v>15.29461736111119</v>
      </c>
      <c r="L63">
        <f t="shared" si="9"/>
        <v>2.5247926436676975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.75" customHeight="1" x14ac:dyDescent="0.3">
      <c r="A64" s="4">
        <v>42934</v>
      </c>
      <c r="B64" s="5">
        <v>120.32</v>
      </c>
      <c r="C64" s="6">
        <f t="shared" si="0"/>
        <v>121.125</v>
      </c>
      <c r="D64">
        <f t="shared" si="4"/>
        <v>0.96096224561634291</v>
      </c>
      <c r="E64" s="13">
        <f t="shared" si="1"/>
        <v>-0.80500000000000682</v>
      </c>
      <c r="F64" s="13">
        <f t="shared" si="2"/>
        <v>0.80500000000000682</v>
      </c>
      <c r="G64" s="13">
        <f t="shared" si="3"/>
        <v>0.64802500000001095</v>
      </c>
      <c r="H64" s="6">
        <f t="shared" si="5"/>
        <v>118.40333333333332</v>
      </c>
      <c r="I64" s="6">
        <f t="shared" si="6"/>
        <v>1.9166666666666714</v>
      </c>
      <c r="J64" s="6">
        <f t="shared" si="7"/>
        <v>1.9166666666666714</v>
      </c>
      <c r="K64" s="6">
        <f t="shared" si="8"/>
        <v>3.6736111111111294</v>
      </c>
      <c r="L64">
        <f t="shared" si="9"/>
        <v>2.6951629984034313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.75" customHeight="1" x14ac:dyDescent="0.3">
      <c r="A65" s="4">
        <v>42935</v>
      </c>
      <c r="B65" s="5">
        <v>119.63</v>
      </c>
      <c r="C65" s="6">
        <f t="shared" si="0"/>
        <v>120.965</v>
      </c>
      <c r="D65">
        <f t="shared" si="4"/>
        <v>0.75507656896503128</v>
      </c>
      <c r="E65" s="13">
        <f t="shared" si="1"/>
        <v>-1.335000000000008</v>
      </c>
      <c r="F65" s="13">
        <f t="shared" si="2"/>
        <v>1.335000000000008</v>
      </c>
      <c r="G65" s="13">
        <f t="shared" si="3"/>
        <v>1.7822250000000213</v>
      </c>
      <c r="H65" s="6">
        <f t="shared" si="5"/>
        <v>118.88083333333333</v>
      </c>
      <c r="I65" s="6">
        <f t="shared" si="6"/>
        <v>0.74916666666666742</v>
      </c>
      <c r="J65" s="6">
        <f t="shared" si="7"/>
        <v>0.74916666666666742</v>
      </c>
      <c r="K65" s="6">
        <f t="shared" si="8"/>
        <v>0.56125069444444553</v>
      </c>
      <c r="L65">
        <f t="shared" si="9"/>
        <v>2.7217464224212691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.75" customHeight="1" x14ac:dyDescent="0.3">
      <c r="A66" s="4">
        <v>42936</v>
      </c>
      <c r="B66" s="5">
        <v>118.47</v>
      </c>
      <c r="C66" s="6">
        <f t="shared" si="0"/>
        <v>120.66</v>
      </c>
      <c r="D66">
        <f t="shared" si="4"/>
        <v>0.76427355213954995</v>
      </c>
      <c r="E66" s="13">
        <f t="shared" si="1"/>
        <v>-2.1899999999999977</v>
      </c>
      <c r="F66" s="13">
        <f t="shared" si="2"/>
        <v>2.1899999999999977</v>
      </c>
      <c r="G66" s="13">
        <f t="shared" si="3"/>
        <v>4.7960999999999903</v>
      </c>
      <c r="H66" s="6">
        <f t="shared" si="5"/>
        <v>119.27249999999999</v>
      </c>
      <c r="I66" s="6">
        <f t="shared" si="6"/>
        <v>-0.80249999999999488</v>
      </c>
      <c r="J66" s="6">
        <f t="shared" si="7"/>
        <v>0.80249999999999488</v>
      </c>
      <c r="K66" s="6">
        <f t="shared" si="8"/>
        <v>0.64400624999999179</v>
      </c>
      <c r="L66">
        <f t="shared" si="9"/>
        <v>2.7233347251968447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.75" customHeight="1" x14ac:dyDescent="0.3">
      <c r="A67" s="4">
        <v>42937</v>
      </c>
      <c r="B67" s="5">
        <v>117.64</v>
      </c>
      <c r="C67" s="6">
        <f t="shared" si="0"/>
        <v>120.03749999999999</v>
      </c>
      <c r="D67">
        <f t="shared" si="4"/>
        <v>1.0368228211705226</v>
      </c>
      <c r="E67" s="13">
        <f t="shared" si="1"/>
        <v>-2.3974999999999937</v>
      </c>
      <c r="F67" s="13">
        <f t="shared" si="2"/>
        <v>2.3974999999999937</v>
      </c>
      <c r="G67" s="13">
        <f t="shared" si="3"/>
        <v>5.7480062499999702</v>
      </c>
      <c r="H67" s="6">
        <f t="shared" si="5"/>
        <v>119.51249999999999</v>
      </c>
      <c r="I67" s="6">
        <f t="shared" si="6"/>
        <v>-1.8724999999999881</v>
      </c>
      <c r="J67" s="6">
        <f t="shared" si="7"/>
        <v>1.8724999999999881</v>
      </c>
      <c r="K67" s="6">
        <f t="shared" si="8"/>
        <v>3.5062562499999554</v>
      </c>
      <c r="L67">
        <f t="shared" si="9"/>
        <v>2.7366925073215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.75" customHeight="1" x14ac:dyDescent="0.3">
      <c r="A68" s="4">
        <v>42940</v>
      </c>
      <c r="B68" s="5">
        <v>116.11</v>
      </c>
      <c r="C68" s="6">
        <f t="shared" si="0"/>
        <v>119.01499999999999</v>
      </c>
      <c r="D68">
        <f t="shared" si="4"/>
        <v>1.2067110517849708</v>
      </c>
      <c r="E68" s="13">
        <f t="shared" si="1"/>
        <v>-2.9049999999999869</v>
      </c>
      <c r="F68" s="13">
        <f t="shared" si="2"/>
        <v>2.9049999999999869</v>
      </c>
      <c r="G68" s="13">
        <f t="shared" si="3"/>
        <v>8.4390249999999245</v>
      </c>
      <c r="H68" s="6">
        <f t="shared" si="5"/>
        <v>119.57166666666667</v>
      </c>
      <c r="I68" s="6">
        <f t="shared" si="6"/>
        <v>-3.4616666666666731</v>
      </c>
      <c r="J68" s="6">
        <f t="shared" si="7"/>
        <v>3.4616666666666731</v>
      </c>
      <c r="K68" s="6">
        <f t="shared" si="8"/>
        <v>11.983136111111156</v>
      </c>
      <c r="L68">
        <f t="shared" si="9"/>
        <v>2.7532487123800187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.75" customHeight="1" x14ac:dyDescent="0.3">
      <c r="A69" s="4">
        <v>42941</v>
      </c>
      <c r="B69" s="5">
        <v>115.67</v>
      </c>
      <c r="C69" s="6">
        <f t="shared" si="0"/>
        <v>117.96250000000001</v>
      </c>
      <c r="D69">
        <f t="shared" si="4"/>
        <v>1.4866352528444875</v>
      </c>
      <c r="E69" s="13">
        <f t="shared" si="1"/>
        <v>-2.292500000000004</v>
      </c>
      <c r="F69" s="13">
        <f t="shared" si="2"/>
        <v>2.292500000000004</v>
      </c>
      <c r="G69" s="13">
        <f t="shared" si="3"/>
        <v>5.2555562500000184</v>
      </c>
      <c r="H69" s="6">
        <f t="shared" si="5"/>
        <v>119.51166666666667</v>
      </c>
      <c r="I69" s="6">
        <f t="shared" si="6"/>
        <v>-3.8416666666666686</v>
      </c>
      <c r="J69" s="6">
        <f t="shared" si="7"/>
        <v>3.8416666666666686</v>
      </c>
      <c r="K69" s="6">
        <f t="shared" si="8"/>
        <v>14.758402777777793</v>
      </c>
      <c r="L69">
        <f t="shared" si="9"/>
        <v>2.8897478323760764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.75" customHeight="1" x14ac:dyDescent="0.3">
      <c r="A70" s="4">
        <v>42942</v>
      </c>
      <c r="B70" s="5">
        <v>115.07</v>
      </c>
      <c r="C70" s="6">
        <f t="shared" ref="C70:C133" si="10">AVERAGE(B66:B69)</f>
        <v>116.97250000000001</v>
      </c>
      <c r="D70">
        <f t="shared" si="4"/>
        <v>1.5391510444072727</v>
      </c>
      <c r="E70" s="13">
        <f t="shared" si="1"/>
        <v>-1.9025000000000176</v>
      </c>
      <c r="F70" s="13">
        <f t="shared" si="2"/>
        <v>1.9025000000000176</v>
      </c>
      <c r="G70" s="13">
        <f t="shared" si="3"/>
        <v>3.6195062500000672</v>
      </c>
      <c r="H70" s="6">
        <f t="shared" si="5"/>
        <v>119.16000000000001</v>
      </c>
      <c r="I70" s="6">
        <f t="shared" si="6"/>
        <v>-4.0900000000000176</v>
      </c>
      <c r="J70" s="6">
        <f t="shared" si="7"/>
        <v>4.0900000000000176</v>
      </c>
      <c r="K70" s="6">
        <f t="shared" si="8"/>
        <v>16.728100000000143</v>
      </c>
      <c r="L70">
        <f t="shared" si="9"/>
        <v>2.8184515013994402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.75" customHeight="1" x14ac:dyDescent="0.3">
      <c r="A71" s="4">
        <v>42943</v>
      </c>
      <c r="B71" s="5">
        <v>111.16</v>
      </c>
      <c r="C71" s="6">
        <f t="shared" si="10"/>
        <v>116.1225</v>
      </c>
      <c r="D71">
        <f t="shared" si="4"/>
        <v>1.4253634404950926</v>
      </c>
      <c r="E71" s="13">
        <f t="shared" ref="E71:E134" si="11">B71-C71</f>
        <v>-4.9625000000000057</v>
      </c>
      <c r="F71" s="13">
        <f t="shared" ref="F71:F134" si="12">ABS(E71)</f>
        <v>4.9625000000000057</v>
      </c>
      <c r="G71" s="13">
        <f t="shared" ref="G71:G134" si="13">POWER(F71,2)</f>
        <v>24.626406250000056</v>
      </c>
      <c r="H71" s="6">
        <f t="shared" si="5"/>
        <v>118.80583333333333</v>
      </c>
      <c r="I71" s="6">
        <f t="shared" si="6"/>
        <v>-7.6458333333333286</v>
      </c>
      <c r="J71" s="6">
        <f t="shared" si="7"/>
        <v>7.6458333333333286</v>
      </c>
      <c r="K71" s="6">
        <f t="shared" si="8"/>
        <v>58.458767361111036</v>
      </c>
      <c r="L71">
        <f t="shared" si="9"/>
        <v>2.8719386176607489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.75" customHeight="1" x14ac:dyDescent="0.3">
      <c r="A72" s="4">
        <v>42944</v>
      </c>
      <c r="B72" s="5">
        <v>111.66</v>
      </c>
      <c r="C72" s="6">
        <f t="shared" si="10"/>
        <v>114.5025</v>
      </c>
      <c r="D72">
        <f t="shared" si="4"/>
        <v>2.0861642432943812</v>
      </c>
      <c r="E72" s="13">
        <f t="shared" si="11"/>
        <v>-2.8425000000000011</v>
      </c>
      <c r="F72" s="13">
        <f t="shared" si="12"/>
        <v>2.8425000000000011</v>
      </c>
      <c r="G72" s="13">
        <f t="shared" si="13"/>
        <v>8.0798062500000061</v>
      </c>
      <c r="H72" s="6">
        <f t="shared" si="5"/>
        <v>118.21416666666666</v>
      </c>
      <c r="I72" s="6">
        <f t="shared" si="6"/>
        <v>-6.55416666666666</v>
      </c>
      <c r="J72" s="6">
        <f t="shared" si="7"/>
        <v>6.55416666666666</v>
      </c>
      <c r="K72" s="6">
        <f t="shared" si="8"/>
        <v>42.957100694444357</v>
      </c>
      <c r="L72">
        <f t="shared" si="9"/>
        <v>3.4780549371499792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.75" customHeight="1" x14ac:dyDescent="0.3">
      <c r="A73" s="4">
        <v>42947</v>
      </c>
      <c r="B73" s="5">
        <v>110.43</v>
      </c>
      <c r="C73" s="6">
        <f t="shared" si="10"/>
        <v>113.38999999999999</v>
      </c>
      <c r="D73">
        <f t="shared" ref="D73:D136" si="14">SQRT(SUMXMY2(B69:B72,C70:C73)/4)</f>
        <v>2.0597007519297565</v>
      </c>
      <c r="E73" s="13">
        <f t="shared" si="11"/>
        <v>-2.9599999999999795</v>
      </c>
      <c r="F73" s="13">
        <f t="shared" si="12"/>
        <v>2.9599999999999795</v>
      </c>
      <c r="G73" s="13">
        <f t="shared" si="13"/>
        <v>8.7615999999998788</v>
      </c>
      <c r="H73" s="6">
        <f t="shared" si="5"/>
        <v>117.43916666666668</v>
      </c>
      <c r="I73" s="6">
        <f t="shared" si="6"/>
        <v>-7.0091666666666725</v>
      </c>
      <c r="J73" s="6">
        <f t="shared" si="7"/>
        <v>7.0091666666666725</v>
      </c>
      <c r="K73" s="6">
        <f t="shared" si="8"/>
        <v>49.128417361111197</v>
      </c>
      <c r="L73">
        <f t="shared" si="9"/>
        <v>3.6689210872468321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.75" customHeight="1" x14ac:dyDescent="0.3">
      <c r="A74" s="4">
        <v>42948</v>
      </c>
      <c r="B74" s="5">
        <v>111.46</v>
      </c>
      <c r="C74" s="6">
        <f t="shared" si="10"/>
        <v>112.08</v>
      </c>
      <c r="D74">
        <f t="shared" si="14"/>
        <v>2.1210529519557002</v>
      </c>
      <c r="E74" s="13">
        <f t="shared" si="11"/>
        <v>-0.62000000000000455</v>
      </c>
      <c r="F74" s="13">
        <f t="shared" si="12"/>
        <v>0.62000000000000455</v>
      </c>
      <c r="G74" s="13">
        <f t="shared" si="13"/>
        <v>0.38440000000000563</v>
      </c>
      <c r="H74" s="6">
        <f t="shared" si="5"/>
        <v>116.57083333333334</v>
      </c>
      <c r="I74" s="6">
        <f t="shared" si="6"/>
        <v>-5.1108333333333462</v>
      </c>
      <c r="J74" s="6">
        <f t="shared" si="7"/>
        <v>5.1108333333333462</v>
      </c>
      <c r="K74" s="6">
        <f t="shared" si="8"/>
        <v>26.120617361111243</v>
      </c>
      <c r="L74">
        <f t="shared" si="9"/>
        <v>3.9425716015480754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.75" customHeight="1" x14ac:dyDescent="0.3">
      <c r="A75" s="4">
        <v>42949</v>
      </c>
      <c r="B75" s="5">
        <v>111.29</v>
      </c>
      <c r="C75" s="6">
        <f t="shared" si="10"/>
        <v>111.17749999999999</v>
      </c>
      <c r="D75">
        <f t="shared" si="14"/>
        <v>2.059582026771448</v>
      </c>
      <c r="E75" s="13">
        <f t="shared" si="11"/>
        <v>0.11250000000001137</v>
      </c>
      <c r="F75" s="13">
        <f t="shared" si="12"/>
        <v>0.11250000000001137</v>
      </c>
      <c r="G75" s="13">
        <f t="shared" si="13"/>
        <v>1.2656250000002558E-2</v>
      </c>
      <c r="H75" s="6">
        <f t="shared" si="5"/>
        <v>115.77916666666668</v>
      </c>
      <c r="I75" s="6">
        <f t="shared" si="6"/>
        <v>-4.4891666666666765</v>
      </c>
      <c r="J75" s="6">
        <f t="shared" si="7"/>
        <v>4.4891666666666765</v>
      </c>
      <c r="K75" s="6">
        <f t="shared" si="8"/>
        <v>20.152617361111201</v>
      </c>
      <c r="L75">
        <f t="shared" si="9"/>
        <v>4.0344022343946975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.75" customHeight="1" x14ac:dyDescent="0.3">
      <c r="A76" s="4">
        <v>42950</v>
      </c>
      <c r="B76" s="5">
        <v>111.28</v>
      </c>
      <c r="C76" s="6">
        <f t="shared" si="10"/>
        <v>111.21000000000001</v>
      </c>
      <c r="D76">
        <f t="shared" si="14"/>
        <v>1.2043261860891274</v>
      </c>
      <c r="E76" s="13">
        <f t="shared" si="11"/>
        <v>6.9999999999993179E-2</v>
      </c>
      <c r="F76" s="13">
        <f t="shared" si="12"/>
        <v>6.9999999999993179E-2</v>
      </c>
      <c r="G76" s="13">
        <f t="shared" si="13"/>
        <v>4.8999999999990449E-3</v>
      </c>
      <c r="H76" s="6">
        <f t="shared" si="5"/>
        <v>114.90916666666665</v>
      </c>
      <c r="I76" s="6">
        <f t="shared" si="6"/>
        <v>-3.6291666666666487</v>
      </c>
      <c r="J76" s="6">
        <f t="shared" si="7"/>
        <v>3.6291666666666487</v>
      </c>
      <c r="K76" s="6">
        <f t="shared" si="8"/>
        <v>13.170850694444313</v>
      </c>
      <c r="L76">
        <f t="shared" si="9"/>
        <v>4.0553305754758027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.75" customHeight="1" x14ac:dyDescent="0.3">
      <c r="A77" s="4">
        <v>42951</v>
      </c>
      <c r="B77" s="5">
        <v>111.9</v>
      </c>
      <c r="C77" s="6">
        <f t="shared" si="10"/>
        <v>111.11500000000001</v>
      </c>
      <c r="D77">
        <f t="shared" si="14"/>
        <v>0.84201117124417779</v>
      </c>
      <c r="E77" s="13">
        <f t="shared" si="11"/>
        <v>0.78499999999999659</v>
      </c>
      <c r="F77" s="13">
        <f t="shared" si="12"/>
        <v>0.78499999999999659</v>
      </c>
      <c r="G77" s="13">
        <f t="shared" si="13"/>
        <v>0.61622499999999469</v>
      </c>
      <c r="H77" s="6">
        <f t="shared" si="5"/>
        <v>114.15583333333332</v>
      </c>
      <c r="I77" s="6">
        <f t="shared" si="6"/>
        <v>-2.2558333333333138</v>
      </c>
      <c r="J77" s="6">
        <f t="shared" si="7"/>
        <v>2.2558333333333138</v>
      </c>
      <c r="K77" s="6">
        <f t="shared" si="8"/>
        <v>5.0887840277776899</v>
      </c>
      <c r="L77">
        <f t="shared" si="9"/>
        <v>4.1185321979168483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.75" customHeight="1" x14ac:dyDescent="0.3">
      <c r="A78" s="4">
        <v>42954</v>
      </c>
      <c r="B78" s="5">
        <v>111.45</v>
      </c>
      <c r="C78" s="6">
        <f t="shared" si="10"/>
        <v>111.48249999999999</v>
      </c>
      <c r="D78">
        <f t="shared" si="14"/>
        <v>0.26820584445534162</v>
      </c>
      <c r="E78" s="13">
        <f t="shared" si="11"/>
        <v>-3.2499999999984652E-2</v>
      </c>
      <c r="F78" s="13">
        <f t="shared" si="12"/>
        <v>3.2499999999984652E-2</v>
      </c>
      <c r="G78" s="13">
        <f t="shared" si="13"/>
        <v>1.0562499999990024E-3</v>
      </c>
      <c r="H78" s="6">
        <f t="shared" ref="H78:H141" si="15">AVERAGE(B66:B77)</f>
        <v>113.51166666666667</v>
      </c>
      <c r="I78" s="6">
        <f t="shared" si="6"/>
        <v>-2.0616666666666674</v>
      </c>
      <c r="J78" s="6">
        <f t="shared" si="7"/>
        <v>2.0616666666666674</v>
      </c>
      <c r="K78" s="6">
        <f t="shared" si="8"/>
        <v>4.2504694444444473</v>
      </c>
      <c r="L78">
        <f t="shared" si="9"/>
        <v>4.1434421356501998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.75" customHeight="1" x14ac:dyDescent="0.3">
      <c r="A79" s="4">
        <v>42955</v>
      </c>
      <c r="B79" s="5">
        <v>110.78</v>
      </c>
      <c r="C79" s="6">
        <f t="shared" si="10"/>
        <v>111.48</v>
      </c>
      <c r="D79">
        <f t="shared" si="14"/>
        <v>0.22849028972803875</v>
      </c>
      <c r="E79" s="13">
        <f t="shared" si="11"/>
        <v>-0.70000000000000284</v>
      </c>
      <c r="F79" s="13">
        <f t="shared" si="12"/>
        <v>0.70000000000000284</v>
      </c>
      <c r="G79" s="13">
        <f t="shared" si="13"/>
        <v>0.49000000000000399</v>
      </c>
      <c r="H79" s="6">
        <f t="shared" si="15"/>
        <v>112.92666666666668</v>
      </c>
      <c r="I79" s="6">
        <f t="shared" ref="I79:I142" si="16">B79-H79</f>
        <v>-2.1466666666666754</v>
      </c>
      <c r="J79" s="6">
        <f t="shared" ref="J79:J142" si="17">ABS(I79)</f>
        <v>2.1466666666666754</v>
      </c>
      <c r="K79" s="6">
        <f t="shared" ref="K79:K142" si="18">POWER(J79,2)</f>
        <v>4.608177777777815</v>
      </c>
      <c r="L79">
        <f t="shared" si="9"/>
        <v>4.1544262637599587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.75" customHeight="1" x14ac:dyDescent="0.3">
      <c r="A80" s="4">
        <v>42956</v>
      </c>
      <c r="B80" s="5">
        <v>110.24</v>
      </c>
      <c r="C80" s="6">
        <f t="shared" si="10"/>
        <v>111.35249999999999</v>
      </c>
      <c r="D80">
        <f t="shared" si="14"/>
        <v>0.36406987653471218</v>
      </c>
      <c r="E80" s="13">
        <f t="shared" si="11"/>
        <v>-1.1124999999999972</v>
      </c>
      <c r="F80" s="13">
        <f t="shared" si="12"/>
        <v>1.1124999999999972</v>
      </c>
      <c r="G80" s="13">
        <f t="shared" si="13"/>
        <v>1.2376562499999937</v>
      </c>
      <c r="H80" s="6">
        <f t="shared" si="15"/>
        <v>112.355</v>
      </c>
      <c r="I80" s="6">
        <f t="shared" si="16"/>
        <v>-2.1150000000000091</v>
      </c>
      <c r="J80" s="6">
        <f t="shared" si="17"/>
        <v>2.1150000000000091</v>
      </c>
      <c r="K80" s="6">
        <f t="shared" si="18"/>
        <v>4.4732250000000384</v>
      </c>
      <c r="L80">
        <f t="shared" si="9"/>
        <v>4.1418633071472319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.75" customHeight="1" x14ac:dyDescent="0.3">
      <c r="A81" s="4">
        <v>42957</v>
      </c>
      <c r="B81" s="5">
        <v>108.86</v>
      </c>
      <c r="C81" s="6">
        <f t="shared" si="10"/>
        <v>111.0925</v>
      </c>
      <c r="D81">
        <f t="shared" si="14"/>
        <v>0.55446342304971197</v>
      </c>
      <c r="E81" s="13">
        <f t="shared" si="11"/>
        <v>-2.2325000000000017</v>
      </c>
      <c r="F81" s="13">
        <f t="shared" si="12"/>
        <v>2.2325000000000017</v>
      </c>
      <c r="G81" s="13">
        <f t="shared" si="13"/>
        <v>4.9840562500000072</v>
      </c>
      <c r="H81" s="6">
        <f t="shared" si="15"/>
        <v>111.86583333333333</v>
      </c>
      <c r="I81" s="6">
        <f t="shared" si="16"/>
        <v>-3.005833333333328</v>
      </c>
      <c r="J81" s="6">
        <f t="shared" si="17"/>
        <v>3.005833333333328</v>
      </c>
      <c r="K81" s="6">
        <f t="shared" si="18"/>
        <v>9.0350340277777459</v>
      </c>
      <c r="L81">
        <f t="shared" si="9"/>
        <v>4.0510531323942782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.75" customHeight="1" x14ac:dyDescent="0.3">
      <c r="A82" s="4">
        <v>42958</v>
      </c>
      <c r="B82" s="5">
        <v>108.44</v>
      </c>
      <c r="C82" s="6">
        <f t="shared" si="10"/>
        <v>110.33250000000001</v>
      </c>
      <c r="D82">
        <f t="shared" si="14"/>
        <v>0.89772890534949801</v>
      </c>
      <c r="E82" s="13">
        <f t="shared" si="11"/>
        <v>-1.8925000000000125</v>
      </c>
      <c r="F82" s="13">
        <f t="shared" si="12"/>
        <v>1.8925000000000125</v>
      </c>
      <c r="G82" s="13">
        <f t="shared" si="13"/>
        <v>3.5815562500000473</v>
      </c>
      <c r="H82" s="6">
        <f t="shared" si="15"/>
        <v>111.29833333333333</v>
      </c>
      <c r="I82" s="6">
        <f t="shared" si="16"/>
        <v>-2.8583333333333343</v>
      </c>
      <c r="J82" s="6">
        <f t="shared" si="17"/>
        <v>2.8583333333333343</v>
      </c>
      <c r="K82" s="6">
        <f t="shared" si="18"/>
        <v>8.170069444444449</v>
      </c>
      <c r="L82">
        <f t="shared" si="9"/>
        <v>3.9864117869564337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.75" customHeight="1" x14ac:dyDescent="0.3">
      <c r="A83" s="4">
        <v>42961</v>
      </c>
      <c r="B83" s="5">
        <v>109.96</v>
      </c>
      <c r="C83" s="6">
        <f t="shared" si="10"/>
        <v>109.58</v>
      </c>
      <c r="D83">
        <f t="shared" si="14"/>
        <v>1.0632930863595458</v>
      </c>
      <c r="E83" s="13">
        <f t="shared" si="11"/>
        <v>0.37999999999999545</v>
      </c>
      <c r="F83" s="13">
        <f t="shared" si="12"/>
        <v>0.37999999999999545</v>
      </c>
      <c r="G83" s="13">
        <f t="shared" si="13"/>
        <v>0.14439999999999653</v>
      </c>
      <c r="H83" s="6">
        <f t="shared" si="15"/>
        <v>110.74583333333332</v>
      </c>
      <c r="I83" s="6">
        <f t="shared" si="16"/>
        <v>-0.78583333333332916</v>
      </c>
      <c r="J83" s="6">
        <f t="shared" si="17"/>
        <v>0.78583333333332916</v>
      </c>
      <c r="K83" s="6">
        <f t="shared" si="18"/>
        <v>0.61753402777777122</v>
      </c>
      <c r="L83">
        <f t="shared" si="9"/>
        <v>3.8950627283019985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.75" customHeight="1" x14ac:dyDescent="0.3">
      <c r="A84" s="4">
        <v>42962</v>
      </c>
      <c r="B84" s="5">
        <v>110.18</v>
      </c>
      <c r="C84" s="6">
        <f t="shared" si="10"/>
        <v>109.37499999999999</v>
      </c>
      <c r="D84">
        <f t="shared" si="14"/>
        <v>1.0649926642939911</v>
      </c>
      <c r="E84" s="13">
        <f t="shared" si="11"/>
        <v>0.80500000000002103</v>
      </c>
      <c r="F84" s="13">
        <f t="shared" si="12"/>
        <v>0.80500000000002103</v>
      </c>
      <c r="G84" s="13">
        <f t="shared" si="13"/>
        <v>0.64802500000003382</v>
      </c>
      <c r="H84" s="6">
        <f t="shared" si="15"/>
        <v>110.64583333333333</v>
      </c>
      <c r="I84" s="6">
        <f t="shared" si="16"/>
        <v>-0.46583333333332178</v>
      </c>
      <c r="J84" s="6">
        <f t="shared" si="17"/>
        <v>0.46583333333332178</v>
      </c>
      <c r="K84" s="6">
        <f t="shared" si="18"/>
        <v>0.21700069444443368</v>
      </c>
      <c r="L84">
        <f t="shared" si="9"/>
        <v>3.3262499391067135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.75" customHeight="1" x14ac:dyDescent="0.3">
      <c r="A85" s="4">
        <v>42963</v>
      </c>
      <c r="B85" s="5">
        <v>110.25</v>
      </c>
      <c r="C85" s="6">
        <f t="shared" si="10"/>
        <v>109.36</v>
      </c>
      <c r="D85">
        <f t="shared" si="14"/>
        <v>1.0585935539667779</v>
      </c>
      <c r="E85" s="13">
        <f t="shared" si="11"/>
        <v>0.89000000000000057</v>
      </c>
      <c r="F85" s="13">
        <f t="shared" si="12"/>
        <v>0.89000000000000057</v>
      </c>
      <c r="G85" s="13">
        <f t="shared" si="13"/>
        <v>0.79210000000000103</v>
      </c>
      <c r="H85" s="6">
        <f t="shared" si="15"/>
        <v>110.52250000000002</v>
      </c>
      <c r="I85" s="6">
        <f t="shared" si="16"/>
        <v>-0.27250000000002217</v>
      </c>
      <c r="J85" s="6">
        <f t="shared" si="17"/>
        <v>0.27250000000002217</v>
      </c>
      <c r="K85" s="6">
        <f t="shared" si="18"/>
        <v>7.4256250000012083E-2</v>
      </c>
      <c r="L85">
        <f t="shared" si="9"/>
        <v>2.8793199830541254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.75" customHeight="1" x14ac:dyDescent="0.3">
      <c r="A86" s="4">
        <v>42964</v>
      </c>
      <c r="B86" s="5">
        <v>106.71</v>
      </c>
      <c r="C86" s="6">
        <f t="shared" si="10"/>
        <v>109.7075</v>
      </c>
      <c r="D86">
        <f t="shared" si="14"/>
        <v>0.80754740572922823</v>
      </c>
      <c r="E86" s="13">
        <f t="shared" si="11"/>
        <v>-2.9975000000000023</v>
      </c>
      <c r="F86" s="13">
        <f t="shared" si="12"/>
        <v>2.9975000000000023</v>
      </c>
      <c r="G86" s="13">
        <f t="shared" si="13"/>
        <v>8.9850062500000138</v>
      </c>
      <c r="H86" s="6">
        <f t="shared" si="15"/>
        <v>110.50750000000001</v>
      </c>
      <c r="I86" s="6">
        <f t="shared" si="16"/>
        <v>-3.7975000000000136</v>
      </c>
      <c r="J86" s="6">
        <f t="shared" si="17"/>
        <v>3.7975000000000136</v>
      </c>
      <c r="K86" s="6">
        <f t="shared" si="18"/>
        <v>14.421006250000104</v>
      </c>
      <c r="L86">
        <f t="shared" si="9"/>
        <v>2.2701372021678914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.75" customHeight="1" x14ac:dyDescent="0.3">
      <c r="A87" s="4">
        <v>42965</v>
      </c>
      <c r="B87" s="5">
        <v>106.84</v>
      </c>
      <c r="C87" s="6">
        <f t="shared" si="10"/>
        <v>109.27499999999999</v>
      </c>
      <c r="D87">
        <f t="shared" si="14"/>
        <v>1.4042930828356321</v>
      </c>
      <c r="E87" s="13">
        <f t="shared" si="11"/>
        <v>-2.4349999999999881</v>
      </c>
      <c r="F87" s="13">
        <f t="shared" si="12"/>
        <v>2.4349999999999881</v>
      </c>
      <c r="G87" s="13">
        <f t="shared" si="13"/>
        <v>5.929224999999942</v>
      </c>
      <c r="H87" s="6">
        <f t="shared" si="15"/>
        <v>110.11166666666668</v>
      </c>
      <c r="I87" s="6">
        <f t="shared" si="16"/>
        <v>-3.2716666666666754</v>
      </c>
      <c r="J87" s="6">
        <f t="shared" si="17"/>
        <v>3.2716666666666754</v>
      </c>
      <c r="K87" s="6">
        <f t="shared" si="18"/>
        <v>10.703802777777835</v>
      </c>
      <c r="L87">
        <f t="shared" si="9"/>
        <v>2.1361649908318281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.75" customHeight="1" x14ac:dyDescent="0.3">
      <c r="A88" s="4">
        <v>42968</v>
      </c>
      <c r="B88" s="5">
        <v>107.17</v>
      </c>
      <c r="C88" s="6">
        <f t="shared" si="10"/>
        <v>108.495</v>
      </c>
      <c r="D88">
        <f t="shared" si="14"/>
        <v>1.6035083605956042</v>
      </c>
      <c r="E88" s="13">
        <f t="shared" si="11"/>
        <v>-1.3250000000000028</v>
      </c>
      <c r="F88" s="13">
        <f t="shared" si="12"/>
        <v>1.3250000000000028</v>
      </c>
      <c r="G88" s="13">
        <f t="shared" si="13"/>
        <v>1.7556250000000075</v>
      </c>
      <c r="H88" s="6">
        <f t="shared" si="15"/>
        <v>109.74083333333334</v>
      </c>
      <c r="I88" s="6">
        <f t="shared" si="16"/>
        <v>-2.57083333333334</v>
      </c>
      <c r="J88" s="6">
        <f t="shared" si="17"/>
        <v>2.57083333333334</v>
      </c>
      <c r="K88" s="6">
        <f t="shared" si="18"/>
        <v>6.609184027777812</v>
      </c>
      <c r="L88">
        <f t="shared" si="9"/>
        <v>2.0427693025917333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.75" customHeight="1" x14ac:dyDescent="0.3">
      <c r="A89" s="4">
        <v>42969</v>
      </c>
      <c r="B89" s="5">
        <v>106.1</v>
      </c>
      <c r="C89" s="6">
        <f t="shared" si="10"/>
        <v>107.74249999999999</v>
      </c>
      <c r="D89">
        <f t="shared" si="14"/>
        <v>1.5764130565939869</v>
      </c>
      <c r="E89" s="13">
        <f t="shared" si="11"/>
        <v>-1.6424999999999983</v>
      </c>
      <c r="F89" s="13">
        <f t="shared" si="12"/>
        <v>1.6424999999999983</v>
      </c>
      <c r="G89" s="13">
        <f t="shared" si="13"/>
        <v>2.6978062499999944</v>
      </c>
      <c r="H89" s="6">
        <f t="shared" si="15"/>
        <v>109.39833333333335</v>
      </c>
      <c r="I89" s="6">
        <f t="shared" si="16"/>
        <v>-3.2983333333333604</v>
      </c>
      <c r="J89" s="6">
        <f t="shared" si="17"/>
        <v>3.2983333333333604</v>
      </c>
      <c r="K89" s="6">
        <f t="shared" si="18"/>
        <v>10.879002777777956</v>
      </c>
      <c r="L89">
        <f t="shared" ref="L89:L152" si="19">SQRT(SUMXMY2(B77:B88,H78:H89)/12)</f>
        <v>1.9742072072663095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.75" customHeight="1" x14ac:dyDescent="0.3">
      <c r="A90" s="4">
        <v>42970</v>
      </c>
      <c r="B90" s="5">
        <v>103.89</v>
      </c>
      <c r="C90" s="6">
        <f t="shared" si="10"/>
        <v>106.70500000000001</v>
      </c>
      <c r="D90">
        <f t="shared" si="14"/>
        <v>1.5820896979943966</v>
      </c>
      <c r="E90" s="13">
        <f t="shared" si="11"/>
        <v>-2.8150000000000119</v>
      </c>
      <c r="F90" s="13">
        <f t="shared" si="12"/>
        <v>2.8150000000000119</v>
      </c>
      <c r="G90" s="13">
        <f t="shared" si="13"/>
        <v>7.9242250000000674</v>
      </c>
      <c r="H90" s="6">
        <f t="shared" si="15"/>
        <v>108.91500000000001</v>
      </c>
      <c r="I90" s="6">
        <f t="shared" si="16"/>
        <v>-5.0250000000000057</v>
      </c>
      <c r="J90" s="6">
        <f t="shared" si="17"/>
        <v>5.0250000000000057</v>
      </c>
      <c r="K90" s="6">
        <f t="shared" si="18"/>
        <v>25.250625000000056</v>
      </c>
      <c r="L90">
        <f t="shared" si="19"/>
        <v>2.0836003440003901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.75" customHeight="1" x14ac:dyDescent="0.3">
      <c r="A91" s="4">
        <v>42971</v>
      </c>
      <c r="B91" s="5">
        <v>102.81</v>
      </c>
      <c r="C91" s="6">
        <f t="shared" si="10"/>
        <v>106</v>
      </c>
      <c r="D91">
        <f t="shared" si="14"/>
        <v>1.4040037615690364</v>
      </c>
      <c r="E91" s="13">
        <f t="shared" si="11"/>
        <v>-3.1899999999999977</v>
      </c>
      <c r="F91" s="13">
        <f t="shared" si="12"/>
        <v>3.1899999999999977</v>
      </c>
      <c r="G91" s="13">
        <f t="shared" si="13"/>
        <v>10.176099999999986</v>
      </c>
      <c r="H91" s="6">
        <f t="shared" si="15"/>
        <v>108.28500000000001</v>
      </c>
      <c r="I91" s="6">
        <f t="shared" si="16"/>
        <v>-5.4750000000000085</v>
      </c>
      <c r="J91" s="6">
        <f t="shared" si="17"/>
        <v>5.4750000000000085</v>
      </c>
      <c r="K91" s="6">
        <f t="shared" si="18"/>
        <v>29.975625000000093</v>
      </c>
      <c r="L91">
        <f t="shared" si="19"/>
        <v>2.4019465244841554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.75" customHeight="1" x14ac:dyDescent="0.3">
      <c r="A92" s="4">
        <v>42972</v>
      </c>
      <c r="B92" s="5">
        <v>106.11</v>
      </c>
      <c r="C92" s="6">
        <f t="shared" si="10"/>
        <v>104.99249999999999</v>
      </c>
      <c r="D92">
        <f t="shared" si="14"/>
        <v>1.5739430977643352</v>
      </c>
      <c r="E92" s="13">
        <f t="shared" si="11"/>
        <v>1.1175000000000068</v>
      </c>
      <c r="F92" s="13">
        <f t="shared" si="12"/>
        <v>1.1175000000000068</v>
      </c>
      <c r="G92" s="13">
        <f t="shared" si="13"/>
        <v>1.2488062500000152</v>
      </c>
      <c r="H92" s="6">
        <f t="shared" si="15"/>
        <v>107.62083333333334</v>
      </c>
      <c r="I92" s="6">
        <f t="shared" si="16"/>
        <v>-1.5108333333333377</v>
      </c>
      <c r="J92" s="6">
        <f t="shared" si="17"/>
        <v>1.5108333333333377</v>
      </c>
      <c r="K92" s="6">
        <f t="shared" si="18"/>
        <v>2.2826173611111242</v>
      </c>
      <c r="L92">
        <f t="shared" si="19"/>
        <v>2.7370248086637381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.75" customHeight="1" x14ac:dyDescent="0.3">
      <c r="A93" s="4">
        <v>42975</v>
      </c>
      <c r="B93" s="5">
        <v>105.29</v>
      </c>
      <c r="C93" s="6">
        <f t="shared" si="10"/>
        <v>104.72750000000001</v>
      </c>
      <c r="D93">
        <f t="shared" si="14"/>
        <v>1.6950470126223607</v>
      </c>
      <c r="E93" s="13">
        <f t="shared" si="11"/>
        <v>0.5625</v>
      </c>
      <c r="F93" s="13">
        <f t="shared" si="12"/>
        <v>0.5625</v>
      </c>
      <c r="G93" s="13">
        <f t="shared" si="13"/>
        <v>0.31640625</v>
      </c>
      <c r="H93" s="6">
        <f t="shared" si="15"/>
        <v>107.27666666666666</v>
      </c>
      <c r="I93" s="6">
        <f t="shared" si="16"/>
        <v>-1.9866666666666504</v>
      </c>
      <c r="J93" s="6">
        <f t="shared" si="17"/>
        <v>1.9866666666666504</v>
      </c>
      <c r="K93" s="6">
        <f t="shared" si="18"/>
        <v>3.9468444444443795</v>
      </c>
      <c r="L93">
        <f t="shared" si="19"/>
        <v>2.7174349842302665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.75" customHeight="1" x14ac:dyDescent="0.3">
      <c r="A94" s="4">
        <v>42976</v>
      </c>
      <c r="B94" s="5">
        <v>105.67</v>
      </c>
      <c r="C94" s="6">
        <f t="shared" si="10"/>
        <v>104.52500000000001</v>
      </c>
      <c r="D94">
        <f t="shared" si="14"/>
        <v>1.7111354052207512</v>
      </c>
      <c r="E94" s="13">
        <f t="shared" si="11"/>
        <v>1.144999999999996</v>
      </c>
      <c r="F94" s="13">
        <f t="shared" si="12"/>
        <v>1.144999999999996</v>
      </c>
      <c r="G94" s="13">
        <f t="shared" si="13"/>
        <v>1.3110249999999908</v>
      </c>
      <c r="H94" s="6">
        <f t="shared" si="15"/>
        <v>106.97916666666664</v>
      </c>
      <c r="I94" s="6">
        <f t="shared" si="16"/>
        <v>-1.3091666666666413</v>
      </c>
      <c r="J94" s="6">
        <f t="shared" si="17"/>
        <v>1.3091666666666413</v>
      </c>
      <c r="K94" s="6">
        <f t="shared" si="18"/>
        <v>1.7139173611110445</v>
      </c>
      <c r="L94">
        <f t="shared" si="19"/>
        <v>2.6696012390360822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.75" customHeight="1" x14ac:dyDescent="0.3">
      <c r="A95" s="4">
        <v>42977</v>
      </c>
      <c r="B95" s="5">
        <v>105.13</v>
      </c>
      <c r="C95" s="6">
        <f t="shared" si="10"/>
        <v>104.97000000000001</v>
      </c>
      <c r="D95">
        <f t="shared" si="14"/>
        <v>1.391926497700213</v>
      </c>
      <c r="E95" s="13">
        <f t="shared" si="11"/>
        <v>0.15999999999998238</v>
      </c>
      <c r="F95" s="13">
        <f t="shared" si="12"/>
        <v>0.15999999999998238</v>
      </c>
      <c r="G95" s="13">
        <f t="shared" si="13"/>
        <v>2.559999999999436E-2</v>
      </c>
      <c r="H95" s="6">
        <f t="shared" si="15"/>
        <v>106.74833333333332</v>
      </c>
      <c r="I95" s="6">
        <f t="shared" si="16"/>
        <v>-1.6183333333333252</v>
      </c>
      <c r="J95" s="6">
        <f t="shared" si="17"/>
        <v>1.6183333333333252</v>
      </c>
      <c r="K95" s="6">
        <f t="shared" si="18"/>
        <v>2.6190027777777516</v>
      </c>
      <c r="L95">
        <f t="shared" si="19"/>
        <v>2.6039582805513368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.75" customHeight="1" x14ac:dyDescent="0.3">
      <c r="A96" s="4">
        <v>42978</v>
      </c>
      <c r="B96" s="5">
        <v>105.6</v>
      </c>
      <c r="C96" s="6">
        <f t="shared" si="10"/>
        <v>105.55</v>
      </c>
      <c r="D96">
        <f t="shared" si="14"/>
        <v>0.88923158541517855</v>
      </c>
      <c r="E96" s="13">
        <f t="shared" si="11"/>
        <v>4.9999999999997158E-2</v>
      </c>
      <c r="F96" s="13">
        <f t="shared" si="12"/>
        <v>4.9999999999997158E-2</v>
      </c>
      <c r="G96" s="13">
        <f t="shared" si="13"/>
        <v>2.499999999999716E-3</v>
      </c>
      <c r="H96" s="6">
        <f t="shared" si="15"/>
        <v>106.34583333333335</v>
      </c>
      <c r="I96" s="6">
        <f t="shared" si="16"/>
        <v>-0.74583333333335133</v>
      </c>
      <c r="J96" s="6">
        <f t="shared" si="17"/>
        <v>0.74583333333335133</v>
      </c>
      <c r="K96" s="6">
        <f t="shared" si="18"/>
        <v>0.55626736111113795</v>
      </c>
      <c r="L96">
        <f t="shared" si="19"/>
        <v>2.6200360693375302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.75" customHeight="1" x14ac:dyDescent="0.3">
      <c r="A97" s="4">
        <v>42979</v>
      </c>
      <c r="B97" s="5">
        <v>106.52</v>
      </c>
      <c r="C97" s="6">
        <f t="shared" si="10"/>
        <v>105.42250000000001</v>
      </c>
      <c r="D97">
        <f t="shared" si="14"/>
        <v>0.56637691734391415</v>
      </c>
      <c r="E97" s="13">
        <f t="shared" si="11"/>
        <v>1.0974999999999824</v>
      </c>
      <c r="F97" s="13">
        <f t="shared" si="12"/>
        <v>1.0974999999999824</v>
      </c>
      <c r="G97" s="13">
        <f t="shared" si="13"/>
        <v>1.2045062499999613</v>
      </c>
      <c r="H97" s="6">
        <f t="shared" si="15"/>
        <v>105.96416666666664</v>
      </c>
      <c r="I97" s="6">
        <f t="shared" si="16"/>
        <v>0.55583333333335361</v>
      </c>
      <c r="J97" s="6">
        <f t="shared" si="17"/>
        <v>0.55583333333335361</v>
      </c>
      <c r="K97" s="6">
        <f t="shared" si="18"/>
        <v>0.30895069444446699</v>
      </c>
      <c r="L97">
        <f t="shared" si="19"/>
        <v>2.6202795519859285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.75" customHeight="1" x14ac:dyDescent="0.3">
      <c r="A98" s="4">
        <v>42983</v>
      </c>
      <c r="B98" s="5">
        <v>105.06</v>
      </c>
      <c r="C98" s="6">
        <f t="shared" si="10"/>
        <v>105.72999999999999</v>
      </c>
      <c r="D98">
        <f t="shared" si="14"/>
        <v>0.57489265302315107</v>
      </c>
      <c r="E98" s="13">
        <f t="shared" si="11"/>
        <v>-0.66999999999998749</v>
      </c>
      <c r="F98" s="13">
        <f t="shared" si="12"/>
        <v>0.66999999999998749</v>
      </c>
      <c r="G98" s="13">
        <f t="shared" si="13"/>
        <v>0.44889999999998326</v>
      </c>
      <c r="H98" s="6">
        <f t="shared" si="15"/>
        <v>105.65333333333331</v>
      </c>
      <c r="I98" s="6">
        <f t="shared" si="16"/>
        <v>-0.59333333333330529</v>
      </c>
      <c r="J98" s="6">
        <f t="shared" si="17"/>
        <v>0.59333333333330529</v>
      </c>
      <c r="K98" s="6">
        <f t="shared" si="18"/>
        <v>0.35204444444441119</v>
      </c>
      <c r="L98">
        <f t="shared" si="19"/>
        <v>2.631146518595048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.75" customHeight="1" x14ac:dyDescent="0.3">
      <c r="A99" s="4">
        <v>42984</v>
      </c>
      <c r="B99" s="5">
        <v>105.97</v>
      </c>
      <c r="C99" s="6">
        <f t="shared" si="10"/>
        <v>105.5775</v>
      </c>
      <c r="D99">
        <f t="shared" si="14"/>
        <v>0.52435972862148816</v>
      </c>
      <c r="E99" s="13">
        <f t="shared" si="11"/>
        <v>0.39249999999999829</v>
      </c>
      <c r="F99" s="13">
        <f t="shared" si="12"/>
        <v>0.39249999999999829</v>
      </c>
      <c r="G99" s="13">
        <f t="shared" si="13"/>
        <v>0.15405624999999867</v>
      </c>
      <c r="H99" s="6">
        <f t="shared" si="15"/>
        <v>105.51583333333332</v>
      </c>
      <c r="I99" s="6">
        <f t="shared" si="16"/>
        <v>0.45416666666667993</v>
      </c>
      <c r="J99" s="6">
        <f t="shared" si="17"/>
        <v>0.45416666666667993</v>
      </c>
      <c r="K99" s="6">
        <f t="shared" si="18"/>
        <v>0.20626736111112315</v>
      </c>
      <c r="L99">
        <f t="shared" si="19"/>
        <v>2.4445795811762232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.75" customHeight="1" x14ac:dyDescent="0.3">
      <c r="A100" s="4">
        <v>42985</v>
      </c>
      <c r="B100" s="5">
        <v>105.61</v>
      </c>
      <c r="C100" s="6">
        <f t="shared" si="10"/>
        <v>105.78749999999999</v>
      </c>
      <c r="D100">
        <f t="shared" si="14"/>
        <v>0.48906000398724159</v>
      </c>
      <c r="E100" s="13">
        <f t="shared" si="11"/>
        <v>-0.17749999999999488</v>
      </c>
      <c r="F100" s="13">
        <f t="shared" si="12"/>
        <v>0.17749999999999488</v>
      </c>
      <c r="G100" s="13">
        <f t="shared" si="13"/>
        <v>3.1506249999998182E-2</v>
      </c>
      <c r="H100" s="6">
        <f t="shared" si="15"/>
        <v>105.44333333333333</v>
      </c>
      <c r="I100" s="6">
        <f t="shared" si="16"/>
        <v>0.1666666666666714</v>
      </c>
      <c r="J100" s="6">
        <f t="shared" si="17"/>
        <v>0.1666666666666714</v>
      </c>
      <c r="K100" s="6">
        <f t="shared" si="18"/>
        <v>2.7777777777779358E-2</v>
      </c>
      <c r="L100">
        <f t="shared" si="19"/>
        <v>2.3017054491261582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.75" customHeight="1" x14ac:dyDescent="0.3">
      <c r="A101" s="4">
        <v>42986</v>
      </c>
      <c r="B101" s="5">
        <v>105.62</v>
      </c>
      <c r="C101" s="6">
        <f t="shared" si="10"/>
        <v>105.78999999999999</v>
      </c>
      <c r="D101">
        <f t="shared" si="14"/>
        <v>0.48928838633264304</v>
      </c>
      <c r="E101" s="13">
        <f t="shared" si="11"/>
        <v>-0.16999999999998749</v>
      </c>
      <c r="F101" s="13">
        <f t="shared" si="12"/>
        <v>0.16999999999998749</v>
      </c>
      <c r="G101" s="13">
        <f t="shared" si="13"/>
        <v>2.8899999999995749E-2</v>
      </c>
      <c r="H101" s="6">
        <f t="shared" si="15"/>
        <v>105.31333333333333</v>
      </c>
      <c r="I101" s="6">
        <f t="shared" si="16"/>
        <v>0.30666666666667197</v>
      </c>
      <c r="J101" s="6">
        <f t="shared" si="17"/>
        <v>0.30666666666667197</v>
      </c>
      <c r="K101" s="6">
        <f t="shared" si="18"/>
        <v>9.4044444444447692E-2</v>
      </c>
      <c r="L101">
        <f t="shared" si="19"/>
        <v>2.2116494101520545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.75" customHeight="1" x14ac:dyDescent="0.3">
      <c r="A102" s="4">
        <v>42989</v>
      </c>
      <c r="B102" s="5">
        <v>107.69</v>
      </c>
      <c r="C102" s="6">
        <f t="shared" si="10"/>
        <v>105.565</v>
      </c>
      <c r="D102">
        <f t="shared" si="14"/>
        <v>0.29005926118639874</v>
      </c>
      <c r="E102" s="13">
        <f t="shared" si="11"/>
        <v>2.125</v>
      </c>
      <c r="F102" s="13">
        <f t="shared" si="12"/>
        <v>2.125</v>
      </c>
      <c r="G102" s="13">
        <f t="shared" si="13"/>
        <v>4.515625</v>
      </c>
      <c r="H102" s="6">
        <f t="shared" si="15"/>
        <v>105.27333333333331</v>
      </c>
      <c r="I102" s="6">
        <f t="shared" si="16"/>
        <v>2.4166666666666856</v>
      </c>
      <c r="J102" s="6">
        <f t="shared" si="17"/>
        <v>2.4166666666666856</v>
      </c>
      <c r="K102" s="6">
        <f t="shared" si="18"/>
        <v>5.8402777777778692</v>
      </c>
      <c r="L102">
        <f t="shared" si="19"/>
        <v>2.0593823940461879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.75" customHeight="1" x14ac:dyDescent="0.3">
      <c r="A103" s="4">
        <v>42990</v>
      </c>
      <c r="B103" s="5">
        <v>108.58</v>
      </c>
      <c r="C103" s="6">
        <f t="shared" si="10"/>
        <v>106.2225</v>
      </c>
      <c r="D103">
        <f t="shared" si="14"/>
        <v>0.74536693983567637</v>
      </c>
      <c r="E103" s="13">
        <f t="shared" si="11"/>
        <v>2.3575000000000017</v>
      </c>
      <c r="F103" s="13">
        <f t="shared" si="12"/>
        <v>2.3575000000000017</v>
      </c>
      <c r="G103" s="13">
        <f t="shared" si="13"/>
        <v>5.5578062500000076</v>
      </c>
      <c r="H103" s="6">
        <f t="shared" si="15"/>
        <v>105.58999999999999</v>
      </c>
      <c r="I103" s="6">
        <f t="shared" si="16"/>
        <v>2.9900000000000091</v>
      </c>
      <c r="J103" s="6">
        <f t="shared" si="17"/>
        <v>2.9900000000000091</v>
      </c>
      <c r="K103" s="6">
        <f t="shared" si="18"/>
        <v>8.9401000000000543</v>
      </c>
      <c r="L103">
        <f t="shared" si="19"/>
        <v>1.7317295097408847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.75" customHeight="1" x14ac:dyDescent="0.3">
      <c r="A104" s="4">
        <v>42991</v>
      </c>
      <c r="B104" s="5">
        <v>109.21</v>
      </c>
      <c r="C104" s="6">
        <f t="shared" si="10"/>
        <v>106.875</v>
      </c>
      <c r="D104">
        <f t="shared" si="14"/>
        <v>1.1287167769197013</v>
      </c>
      <c r="E104" s="13">
        <f t="shared" si="11"/>
        <v>2.3349999999999937</v>
      </c>
      <c r="F104" s="13">
        <f t="shared" si="12"/>
        <v>2.3349999999999937</v>
      </c>
      <c r="G104" s="13">
        <f t="shared" si="13"/>
        <v>5.452224999999971</v>
      </c>
      <c r="H104" s="6">
        <f t="shared" si="15"/>
        <v>106.07083333333333</v>
      </c>
      <c r="I104" s="6">
        <f t="shared" si="16"/>
        <v>3.139166666666668</v>
      </c>
      <c r="J104" s="6">
        <f t="shared" si="17"/>
        <v>3.139166666666668</v>
      </c>
      <c r="K104" s="6">
        <f t="shared" si="18"/>
        <v>9.8543673611111195</v>
      </c>
      <c r="L104">
        <f t="shared" si="19"/>
        <v>1.2628817950389257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.75" customHeight="1" x14ac:dyDescent="0.3">
      <c r="A105" s="4">
        <v>42992</v>
      </c>
      <c r="B105" s="5">
        <v>108.75</v>
      </c>
      <c r="C105" s="6">
        <f t="shared" si="10"/>
        <v>107.77499999999999</v>
      </c>
      <c r="D105">
        <f t="shared" si="14"/>
        <v>1.3344316439967996</v>
      </c>
      <c r="E105" s="13">
        <f t="shared" si="11"/>
        <v>0.97500000000000853</v>
      </c>
      <c r="F105" s="13">
        <f t="shared" si="12"/>
        <v>0.97500000000000853</v>
      </c>
      <c r="G105" s="13">
        <f t="shared" si="13"/>
        <v>0.9506250000000166</v>
      </c>
      <c r="H105" s="6">
        <f t="shared" si="15"/>
        <v>106.32916666666667</v>
      </c>
      <c r="I105" s="6">
        <f t="shared" si="16"/>
        <v>2.4208333333333343</v>
      </c>
      <c r="J105" s="6">
        <f t="shared" si="17"/>
        <v>2.4208333333333343</v>
      </c>
      <c r="K105" s="6">
        <f t="shared" si="18"/>
        <v>5.8604340277777824</v>
      </c>
      <c r="L105">
        <f t="shared" si="19"/>
        <v>1.4741250151141128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.75" customHeight="1" x14ac:dyDescent="0.3">
      <c r="A106" s="4">
        <v>42993</v>
      </c>
      <c r="B106" s="5">
        <v>108.28</v>
      </c>
      <c r="C106" s="6">
        <f t="shared" si="10"/>
        <v>108.55749999999999</v>
      </c>
      <c r="D106">
        <f t="shared" si="14"/>
        <v>1.3376156492057059</v>
      </c>
      <c r="E106" s="13">
        <f t="shared" si="11"/>
        <v>-0.2774999999999892</v>
      </c>
      <c r="F106" s="13">
        <f t="shared" si="12"/>
        <v>0.2774999999999892</v>
      </c>
      <c r="G106" s="13">
        <f t="shared" si="13"/>
        <v>7.7006249999994003E-2</v>
      </c>
      <c r="H106" s="6">
        <f t="shared" si="15"/>
        <v>106.61750000000001</v>
      </c>
      <c r="I106" s="6">
        <f t="shared" si="16"/>
        <v>1.6624999999999943</v>
      </c>
      <c r="J106" s="6">
        <f t="shared" si="17"/>
        <v>1.6624999999999943</v>
      </c>
      <c r="K106" s="6">
        <f t="shared" si="18"/>
        <v>2.7639062499999811</v>
      </c>
      <c r="L106">
        <f t="shared" si="19"/>
        <v>1.5212606325140479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.75" customHeight="1" x14ac:dyDescent="0.3">
      <c r="A107" s="4">
        <v>42996</v>
      </c>
      <c r="B107" s="5">
        <v>106.6</v>
      </c>
      <c r="C107" s="6">
        <f t="shared" si="10"/>
        <v>108.70499999999998</v>
      </c>
      <c r="D107">
        <f t="shared" si="14"/>
        <v>1.1384124087956866</v>
      </c>
      <c r="E107" s="13">
        <f t="shared" si="11"/>
        <v>-2.1049999999999898</v>
      </c>
      <c r="F107" s="13">
        <f t="shared" si="12"/>
        <v>2.1049999999999898</v>
      </c>
      <c r="G107" s="13">
        <f t="shared" si="13"/>
        <v>4.4310249999999574</v>
      </c>
      <c r="H107" s="6">
        <f t="shared" si="15"/>
        <v>106.83499999999999</v>
      </c>
      <c r="I107" s="6">
        <f t="shared" si="16"/>
        <v>-0.23499999999999943</v>
      </c>
      <c r="J107" s="6">
        <f t="shared" si="17"/>
        <v>0.23499999999999943</v>
      </c>
      <c r="K107" s="6">
        <f t="shared" si="18"/>
        <v>5.5224999999999733E-2</v>
      </c>
      <c r="L107">
        <f t="shared" si="19"/>
        <v>1.5463944399437348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.75" customHeight="1" x14ac:dyDescent="0.3">
      <c r="A108" s="4">
        <v>42997</v>
      </c>
      <c r="B108" s="5">
        <v>106.15</v>
      </c>
      <c r="C108" s="6">
        <f t="shared" si="10"/>
        <v>108.21000000000001</v>
      </c>
      <c r="D108">
        <f t="shared" si="14"/>
        <v>1.1032912410148146</v>
      </c>
      <c r="E108" s="13">
        <f t="shared" si="11"/>
        <v>-2.0600000000000023</v>
      </c>
      <c r="F108" s="13">
        <f t="shared" si="12"/>
        <v>2.0600000000000023</v>
      </c>
      <c r="G108" s="13">
        <f t="shared" si="13"/>
        <v>4.2436000000000096</v>
      </c>
      <c r="H108" s="6">
        <f t="shared" si="15"/>
        <v>106.9575</v>
      </c>
      <c r="I108" s="6">
        <f t="shared" si="16"/>
        <v>-0.80749999999999034</v>
      </c>
      <c r="J108" s="6">
        <f t="shared" si="17"/>
        <v>0.80749999999999034</v>
      </c>
      <c r="K108" s="6">
        <f t="shared" si="18"/>
        <v>0.65205624999998435</v>
      </c>
      <c r="L108">
        <f t="shared" si="19"/>
        <v>1.509569053356572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.75" customHeight="1" x14ac:dyDescent="0.3">
      <c r="A109" s="4">
        <v>42998</v>
      </c>
      <c r="B109" s="5">
        <v>107.04</v>
      </c>
      <c r="C109" s="6">
        <f t="shared" si="10"/>
        <v>107.44499999999999</v>
      </c>
      <c r="D109">
        <f t="shared" si="14"/>
        <v>1.0591041320380166</v>
      </c>
      <c r="E109" s="13">
        <f t="shared" si="11"/>
        <v>-0.40499999999998693</v>
      </c>
      <c r="F109" s="13">
        <f t="shared" si="12"/>
        <v>0.40499999999998693</v>
      </c>
      <c r="G109" s="13">
        <f t="shared" si="13"/>
        <v>0.1640249999999894</v>
      </c>
      <c r="H109" s="6">
        <f t="shared" si="15"/>
        <v>107.00333333333334</v>
      </c>
      <c r="I109" s="6">
        <f t="shared" si="16"/>
        <v>3.666666666666174E-2</v>
      </c>
      <c r="J109" s="6">
        <f t="shared" si="17"/>
        <v>3.666666666666174E-2</v>
      </c>
      <c r="K109" s="6">
        <f t="shared" si="18"/>
        <v>1.3444444444440831E-3</v>
      </c>
      <c r="L109">
        <f t="shared" si="19"/>
        <v>1.5259189891911304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.75" customHeight="1" x14ac:dyDescent="0.3">
      <c r="A110" s="4">
        <v>42999</v>
      </c>
      <c r="B110" s="5">
        <v>107.6</v>
      </c>
      <c r="C110" s="6">
        <f t="shared" si="10"/>
        <v>107.0175</v>
      </c>
      <c r="D110">
        <f t="shared" si="14"/>
        <v>1.0547815235867564</v>
      </c>
      <c r="E110" s="13">
        <f t="shared" si="11"/>
        <v>0.58249999999999602</v>
      </c>
      <c r="F110" s="13">
        <f t="shared" si="12"/>
        <v>0.58249999999999602</v>
      </c>
      <c r="G110" s="13">
        <f t="shared" si="13"/>
        <v>0.33930624999999537</v>
      </c>
      <c r="H110" s="6">
        <f t="shared" si="15"/>
        <v>107.04666666666668</v>
      </c>
      <c r="I110" s="6">
        <f t="shared" si="16"/>
        <v>0.55333333333331325</v>
      </c>
      <c r="J110" s="6">
        <f t="shared" si="17"/>
        <v>0.55333333333331325</v>
      </c>
      <c r="K110" s="6">
        <f t="shared" si="18"/>
        <v>0.30617777777775557</v>
      </c>
      <c r="L110">
        <f t="shared" si="19"/>
        <v>1.5052706974777623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.75" customHeight="1" x14ac:dyDescent="0.3">
      <c r="A111" s="4">
        <v>43000</v>
      </c>
      <c r="B111" s="5">
        <v>108.01</v>
      </c>
      <c r="C111" s="6">
        <f t="shared" si="10"/>
        <v>106.8475</v>
      </c>
      <c r="D111">
        <f t="shared" si="14"/>
        <v>1.0995325711410291</v>
      </c>
      <c r="E111" s="13">
        <f t="shared" si="11"/>
        <v>1.1625000000000085</v>
      </c>
      <c r="F111" s="13">
        <f t="shared" si="12"/>
        <v>1.1625000000000085</v>
      </c>
      <c r="G111" s="13">
        <f t="shared" si="13"/>
        <v>1.3514062500000199</v>
      </c>
      <c r="H111" s="6">
        <f t="shared" si="15"/>
        <v>107.25833333333333</v>
      </c>
      <c r="I111" s="6">
        <f t="shared" si="16"/>
        <v>0.75166666666667936</v>
      </c>
      <c r="J111" s="6">
        <f t="shared" si="17"/>
        <v>0.75166666666667936</v>
      </c>
      <c r="K111" s="6">
        <f t="shared" si="18"/>
        <v>0.56500277777779684</v>
      </c>
      <c r="L111">
        <f t="shared" si="19"/>
        <v>1.5027483309910219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.75" customHeight="1" x14ac:dyDescent="0.3">
      <c r="A112" s="4">
        <v>43003</v>
      </c>
      <c r="B112" s="5">
        <v>107.97</v>
      </c>
      <c r="C112" s="6">
        <f t="shared" si="10"/>
        <v>107.19999999999999</v>
      </c>
      <c r="D112">
        <f t="shared" si="14"/>
        <v>0.85145280256746925</v>
      </c>
      <c r="E112" s="13">
        <f t="shared" si="11"/>
        <v>0.77000000000001023</v>
      </c>
      <c r="F112" s="13">
        <f t="shared" si="12"/>
        <v>0.77000000000001023</v>
      </c>
      <c r="G112" s="13">
        <f t="shared" si="13"/>
        <v>0.59290000000001575</v>
      </c>
      <c r="H112" s="6">
        <f t="shared" si="15"/>
        <v>107.42833333333333</v>
      </c>
      <c r="I112" s="6">
        <f t="shared" si="16"/>
        <v>0.5416666666666714</v>
      </c>
      <c r="J112" s="6">
        <f t="shared" si="17"/>
        <v>0.5416666666666714</v>
      </c>
      <c r="K112" s="6">
        <f t="shared" si="18"/>
        <v>0.2934027777777829</v>
      </c>
      <c r="L112">
        <f t="shared" si="19"/>
        <v>1.5044375717880134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.75" customHeight="1" x14ac:dyDescent="0.3">
      <c r="A113" s="4">
        <v>43004</v>
      </c>
      <c r="B113" s="5">
        <v>107.43</v>
      </c>
      <c r="C113" s="6">
        <f t="shared" si="10"/>
        <v>107.655</v>
      </c>
      <c r="D113">
        <f t="shared" si="14"/>
        <v>0.57491031909333956</v>
      </c>
      <c r="E113" s="13">
        <f t="shared" si="11"/>
        <v>-0.22499999999999432</v>
      </c>
      <c r="F113" s="13">
        <f t="shared" si="12"/>
        <v>0.22499999999999432</v>
      </c>
      <c r="G113" s="13">
        <f t="shared" si="13"/>
        <v>5.0624999999997443E-2</v>
      </c>
      <c r="H113" s="6">
        <f t="shared" si="15"/>
        <v>107.62499999999999</v>
      </c>
      <c r="I113" s="6">
        <f t="shared" si="16"/>
        <v>-0.19499999999997897</v>
      </c>
      <c r="J113" s="6">
        <f t="shared" si="17"/>
        <v>0.19499999999997897</v>
      </c>
      <c r="K113" s="6">
        <f t="shared" si="18"/>
        <v>3.8024999999991795E-2</v>
      </c>
      <c r="L113">
        <f t="shared" si="19"/>
        <v>1.5052962825132317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.75" customHeight="1" x14ac:dyDescent="0.3">
      <c r="A114" s="4">
        <v>43005</v>
      </c>
      <c r="B114" s="5">
        <v>107.57</v>
      </c>
      <c r="C114" s="6">
        <f t="shared" si="10"/>
        <v>107.75250000000001</v>
      </c>
      <c r="D114">
        <f t="shared" si="14"/>
        <v>0.59698984497226271</v>
      </c>
      <c r="E114" s="13">
        <f t="shared" si="11"/>
        <v>-0.18250000000001876</v>
      </c>
      <c r="F114" s="13">
        <f t="shared" si="12"/>
        <v>0.18250000000001876</v>
      </c>
      <c r="G114" s="13">
        <f t="shared" si="13"/>
        <v>3.3306250000006844E-2</v>
      </c>
      <c r="H114" s="6">
        <f t="shared" si="15"/>
        <v>107.77583333333335</v>
      </c>
      <c r="I114" s="6">
        <f t="shared" si="16"/>
        <v>-0.20583333333335929</v>
      </c>
      <c r="J114" s="6">
        <f t="shared" si="17"/>
        <v>0.20583333333335929</v>
      </c>
      <c r="K114" s="6">
        <f t="shared" si="18"/>
        <v>4.2367361111121798E-2</v>
      </c>
      <c r="L114">
        <f t="shared" si="19"/>
        <v>1.505280308736674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.75" customHeight="1" x14ac:dyDescent="0.3">
      <c r="A115" s="4">
        <v>43006</v>
      </c>
      <c r="B115" s="5">
        <v>107.22</v>
      </c>
      <c r="C115" s="6">
        <f t="shared" si="10"/>
        <v>107.745</v>
      </c>
      <c r="D115">
        <f t="shared" si="14"/>
        <v>0.47168746273354367</v>
      </c>
      <c r="E115" s="13">
        <f t="shared" si="11"/>
        <v>-0.52500000000000568</v>
      </c>
      <c r="F115" s="13">
        <f t="shared" si="12"/>
        <v>0.52500000000000568</v>
      </c>
      <c r="G115" s="13">
        <f t="shared" si="13"/>
        <v>0.27562500000000595</v>
      </c>
      <c r="H115" s="6">
        <f t="shared" si="15"/>
        <v>107.76583333333332</v>
      </c>
      <c r="I115" s="6">
        <f t="shared" si="16"/>
        <v>-0.54583333333332007</v>
      </c>
      <c r="J115" s="6">
        <f t="shared" si="17"/>
        <v>0.54583333333332007</v>
      </c>
      <c r="K115" s="6">
        <f t="shared" si="18"/>
        <v>0.29793402777776329</v>
      </c>
      <c r="L115">
        <f t="shared" si="19"/>
        <v>1.3789723344121436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.75" customHeight="1" x14ac:dyDescent="0.3">
      <c r="A116" s="4">
        <v>43007</v>
      </c>
      <c r="B116" s="5">
        <v>107.58</v>
      </c>
      <c r="C116" s="6">
        <f t="shared" si="10"/>
        <v>107.54750000000001</v>
      </c>
      <c r="D116">
        <f t="shared" si="14"/>
        <v>0.2920241856422236</v>
      </c>
      <c r="E116" s="13">
        <f t="shared" si="11"/>
        <v>3.2499999999984652E-2</v>
      </c>
      <c r="F116" s="13">
        <f t="shared" si="12"/>
        <v>3.2499999999984652E-2</v>
      </c>
      <c r="G116" s="13">
        <f t="shared" si="13"/>
        <v>1.0562499999990024E-3</v>
      </c>
      <c r="H116" s="6">
        <f t="shared" si="15"/>
        <v>107.65249999999999</v>
      </c>
      <c r="I116" s="6">
        <f t="shared" si="16"/>
        <v>-7.2499999999990905E-2</v>
      </c>
      <c r="J116" s="6">
        <f t="shared" si="17"/>
        <v>7.2499999999990905E-2</v>
      </c>
      <c r="K116" s="6">
        <f t="shared" si="18"/>
        <v>5.2562499999986812E-3</v>
      </c>
      <c r="L116">
        <f t="shared" si="19"/>
        <v>1.1800393806203309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.75" customHeight="1" x14ac:dyDescent="0.3">
      <c r="A117" s="4">
        <v>43010</v>
      </c>
      <c r="B117" s="5">
        <v>108.25</v>
      </c>
      <c r="C117" s="6">
        <f t="shared" si="10"/>
        <v>107.45</v>
      </c>
      <c r="D117">
        <f t="shared" si="14"/>
        <v>0.25435580394401058</v>
      </c>
      <c r="E117" s="13">
        <f t="shared" si="11"/>
        <v>0.79999999999999716</v>
      </c>
      <c r="F117" s="13">
        <f t="shared" si="12"/>
        <v>0.79999999999999716</v>
      </c>
      <c r="G117" s="13">
        <f t="shared" si="13"/>
        <v>0.63999999999999546</v>
      </c>
      <c r="H117" s="6">
        <f t="shared" si="15"/>
        <v>107.51666666666665</v>
      </c>
      <c r="I117" s="6">
        <f t="shared" si="16"/>
        <v>0.73333333333334849</v>
      </c>
      <c r="J117" s="6">
        <f t="shared" si="17"/>
        <v>0.73333333333334849</v>
      </c>
      <c r="K117" s="6">
        <f t="shared" si="18"/>
        <v>0.5377777777778</v>
      </c>
      <c r="L117">
        <f t="shared" si="19"/>
        <v>0.83739306254811186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.75" customHeight="1" x14ac:dyDescent="0.3">
      <c r="A118" s="4">
        <v>43011</v>
      </c>
      <c r="B118" s="5">
        <v>112.69</v>
      </c>
      <c r="C118" s="6">
        <f t="shared" si="10"/>
        <v>107.655</v>
      </c>
      <c r="D118">
        <f t="shared" si="14"/>
        <v>0.35665328051204404</v>
      </c>
      <c r="E118" s="13">
        <f t="shared" si="11"/>
        <v>5.0349999999999966</v>
      </c>
      <c r="F118" s="13">
        <f t="shared" si="12"/>
        <v>5.0349999999999966</v>
      </c>
      <c r="G118" s="13">
        <f t="shared" si="13"/>
        <v>25.351224999999964</v>
      </c>
      <c r="H118" s="6">
        <f t="shared" si="15"/>
        <v>107.47499999999998</v>
      </c>
      <c r="I118" s="6">
        <f t="shared" si="16"/>
        <v>5.2150000000000176</v>
      </c>
      <c r="J118" s="6">
        <f t="shared" si="17"/>
        <v>5.2150000000000176</v>
      </c>
      <c r="K118" s="6">
        <f t="shared" si="18"/>
        <v>27.196225000000183</v>
      </c>
      <c r="L118">
        <f t="shared" si="19"/>
        <v>0.61017719041579288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.75" customHeight="1" x14ac:dyDescent="0.3">
      <c r="A119" s="4">
        <v>43012</v>
      </c>
      <c r="B119" s="5">
        <v>112.43</v>
      </c>
      <c r="C119" s="6">
        <f t="shared" si="10"/>
        <v>108.935</v>
      </c>
      <c r="D119">
        <f t="shared" si="14"/>
        <v>1.9090708636664051</v>
      </c>
      <c r="E119" s="13">
        <f t="shared" si="11"/>
        <v>3.4950000000000045</v>
      </c>
      <c r="F119" s="13">
        <f t="shared" si="12"/>
        <v>3.4950000000000045</v>
      </c>
      <c r="G119" s="13">
        <f t="shared" si="13"/>
        <v>12.215025000000033</v>
      </c>
      <c r="H119" s="6">
        <f t="shared" si="15"/>
        <v>107.84249999999999</v>
      </c>
      <c r="I119" s="6">
        <f t="shared" si="16"/>
        <v>4.5875000000000199</v>
      </c>
      <c r="J119" s="6">
        <f t="shared" si="17"/>
        <v>4.5875000000000199</v>
      </c>
      <c r="K119" s="6">
        <f t="shared" si="18"/>
        <v>21.045156250000183</v>
      </c>
      <c r="L119">
        <f t="shared" si="19"/>
        <v>1.4685033677876662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.75" customHeight="1" x14ac:dyDescent="0.3">
      <c r="A120" s="4">
        <v>43013</v>
      </c>
      <c r="B120" s="5">
        <v>111.93</v>
      </c>
      <c r="C120" s="6">
        <f t="shared" si="10"/>
        <v>110.2375</v>
      </c>
      <c r="D120">
        <f t="shared" si="14"/>
        <v>2.1953363210451382</v>
      </c>
      <c r="E120" s="13">
        <f t="shared" si="11"/>
        <v>1.6925000000000097</v>
      </c>
      <c r="F120" s="13">
        <f t="shared" si="12"/>
        <v>1.6925000000000097</v>
      </c>
      <c r="G120" s="13">
        <f t="shared" si="13"/>
        <v>2.8645562500000326</v>
      </c>
      <c r="H120" s="6">
        <f t="shared" si="15"/>
        <v>108.32833333333336</v>
      </c>
      <c r="I120" s="6">
        <f t="shared" si="16"/>
        <v>3.6016666666666453</v>
      </c>
      <c r="J120" s="6">
        <f t="shared" si="17"/>
        <v>3.6016666666666453</v>
      </c>
      <c r="K120" s="6">
        <f t="shared" si="18"/>
        <v>12.972002777777623</v>
      </c>
      <c r="L120">
        <f t="shared" si="19"/>
        <v>1.8835668488466433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.75" customHeight="1" x14ac:dyDescent="0.3">
      <c r="A121" s="4">
        <v>43014</v>
      </c>
      <c r="B121" s="5">
        <v>112.1</v>
      </c>
      <c r="C121" s="6">
        <f t="shared" si="10"/>
        <v>111.325</v>
      </c>
      <c r="D121">
        <f t="shared" si="14"/>
        <v>2.215125913464064</v>
      </c>
      <c r="E121" s="13">
        <f t="shared" si="11"/>
        <v>0.77499999999999147</v>
      </c>
      <c r="F121" s="13">
        <f t="shared" si="12"/>
        <v>0.77499999999999147</v>
      </c>
      <c r="G121" s="13">
        <f t="shared" si="13"/>
        <v>0.60062499999998675</v>
      </c>
      <c r="H121" s="6">
        <f t="shared" si="15"/>
        <v>108.81</v>
      </c>
      <c r="I121" s="6">
        <f t="shared" si="16"/>
        <v>3.289999999999992</v>
      </c>
      <c r="J121" s="6">
        <f t="shared" si="17"/>
        <v>3.289999999999992</v>
      </c>
      <c r="K121" s="6">
        <f t="shared" si="18"/>
        <v>10.824099999999948</v>
      </c>
      <c r="L121">
        <f t="shared" si="19"/>
        <v>2.0732444604032092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.75" customHeight="1" x14ac:dyDescent="0.3">
      <c r="A122" s="4">
        <v>43017</v>
      </c>
      <c r="B122" s="5">
        <v>111.18</v>
      </c>
      <c r="C122" s="6">
        <f t="shared" si="10"/>
        <v>112.28749999999999</v>
      </c>
      <c r="D122">
        <f t="shared" si="14"/>
        <v>2.1970584027285218</v>
      </c>
      <c r="E122" s="13">
        <f t="shared" si="11"/>
        <v>-1.1074999999999875</v>
      </c>
      <c r="F122" s="13">
        <f t="shared" si="12"/>
        <v>1.1074999999999875</v>
      </c>
      <c r="G122" s="13">
        <f t="shared" si="13"/>
        <v>1.2265562499999723</v>
      </c>
      <c r="H122" s="6">
        <f t="shared" si="15"/>
        <v>109.23166666666668</v>
      </c>
      <c r="I122" s="6">
        <f t="shared" si="16"/>
        <v>1.9483333333333235</v>
      </c>
      <c r="J122" s="6">
        <f t="shared" si="17"/>
        <v>1.9483333333333235</v>
      </c>
      <c r="K122" s="6">
        <f t="shared" si="18"/>
        <v>3.7960027777777392</v>
      </c>
      <c r="L122">
        <f t="shared" si="19"/>
        <v>2.2324762555246744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.75" customHeight="1" x14ac:dyDescent="0.3">
      <c r="A123" s="4">
        <v>43018</v>
      </c>
      <c r="B123" s="5">
        <v>112.91</v>
      </c>
      <c r="C123" s="6">
        <f t="shared" si="10"/>
        <v>111.91000000000001</v>
      </c>
      <c r="D123">
        <f t="shared" si="14"/>
        <v>1.1980335450228483</v>
      </c>
      <c r="E123" s="13">
        <f t="shared" si="11"/>
        <v>0.99999999999998579</v>
      </c>
      <c r="F123" s="13">
        <f t="shared" si="12"/>
        <v>0.99999999999998579</v>
      </c>
      <c r="G123" s="13">
        <f t="shared" si="13"/>
        <v>0.99999999999997158</v>
      </c>
      <c r="H123" s="6">
        <f t="shared" si="15"/>
        <v>109.53000000000002</v>
      </c>
      <c r="I123" s="6">
        <f t="shared" si="16"/>
        <v>3.3799999999999812</v>
      </c>
      <c r="J123" s="6">
        <f t="shared" si="17"/>
        <v>3.3799999999999812</v>
      </c>
      <c r="K123" s="6">
        <f t="shared" si="18"/>
        <v>11.424399999999872</v>
      </c>
      <c r="L123">
        <f t="shared" si="19"/>
        <v>2.2805914193959009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.75" customHeight="1" x14ac:dyDescent="0.3">
      <c r="A124" s="4">
        <v>43019</v>
      </c>
      <c r="B124" s="5">
        <v>113.29</v>
      </c>
      <c r="C124" s="6">
        <f t="shared" si="10"/>
        <v>112.03</v>
      </c>
      <c r="D124">
        <f t="shared" si="14"/>
        <v>0.65354442274416258</v>
      </c>
      <c r="E124" s="13">
        <f t="shared" si="11"/>
        <v>1.2600000000000051</v>
      </c>
      <c r="F124" s="13">
        <f t="shared" si="12"/>
        <v>1.2600000000000051</v>
      </c>
      <c r="G124" s="13">
        <f t="shared" si="13"/>
        <v>1.587600000000013</v>
      </c>
      <c r="H124" s="6">
        <f t="shared" si="15"/>
        <v>109.93833333333335</v>
      </c>
      <c r="I124" s="6">
        <f t="shared" si="16"/>
        <v>3.3516666666666595</v>
      </c>
      <c r="J124" s="6">
        <f t="shared" si="17"/>
        <v>3.3516666666666595</v>
      </c>
      <c r="K124" s="6">
        <f t="shared" si="18"/>
        <v>11.233669444444397</v>
      </c>
      <c r="L124">
        <f t="shared" si="19"/>
        <v>2.4308029080486464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.75" customHeight="1" x14ac:dyDescent="0.3">
      <c r="A125" s="4">
        <v>43020</v>
      </c>
      <c r="B125" s="5">
        <v>112.71</v>
      </c>
      <c r="C125" s="6">
        <f t="shared" si="10"/>
        <v>112.37</v>
      </c>
      <c r="D125">
        <f t="shared" si="14"/>
        <v>0.73973918545660422</v>
      </c>
      <c r="E125" s="13">
        <f t="shared" si="11"/>
        <v>0.3399999999999892</v>
      </c>
      <c r="F125" s="13">
        <f t="shared" si="12"/>
        <v>0.3399999999999892</v>
      </c>
      <c r="G125" s="13">
        <f t="shared" si="13"/>
        <v>0.11559999999999265</v>
      </c>
      <c r="H125" s="6">
        <f t="shared" si="15"/>
        <v>110.38166666666667</v>
      </c>
      <c r="I125" s="6">
        <f t="shared" si="16"/>
        <v>2.3283333333333189</v>
      </c>
      <c r="J125" s="6">
        <f t="shared" si="17"/>
        <v>2.3283333333333189</v>
      </c>
      <c r="K125" s="6">
        <f t="shared" si="18"/>
        <v>5.4211361111110437</v>
      </c>
      <c r="L125">
        <f t="shared" si="19"/>
        <v>2.5697764350086763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.75" customHeight="1" x14ac:dyDescent="0.3">
      <c r="A126" s="4">
        <v>43021</v>
      </c>
      <c r="B126" s="5">
        <v>112.9</v>
      </c>
      <c r="C126" s="6">
        <f t="shared" si="10"/>
        <v>112.52249999999999</v>
      </c>
      <c r="D126">
        <f t="shared" si="14"/>
        <v>0.73973918545660422</v>
      </c>
      <c r="E126" s="13">
        <f t="shared" si="11"/>
        <v>0.37750000000001194</v>
      </c>
      <c r="F126" s="13">
        <f t="shared" si="12"/>
        <v>0.37750000000001194</v>
      </c>
      <c r="G126" s="13">
        <f t="shared" si="13"/>
        <v>0.14250625000000902</v>
      </c>
      <c r="H126" s="6">
        <f t="shared" si="15"/>
        <v>110.82166666666667</v>
      </c>
      <c r="I126" s="6">
        <f t="shared" si="16"/>
        <v>2.0783333333333331</v>
      </c>
      <c r="J126" s="6">
        <f t="shared" si="17"/>
        <v>2.0783333333333331</v>
      </c>
      <c r="K126" s="6">
        <f t="shared" si="18"/>
        <v>4.3194694444444437</v>
      </c>
      <c r="L126">
        <f t="shared" si="19"/>
        <v>2.6250589389326753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.75" customHeight="1" x14ac:dyDescent="0.3">
      <c r="A127" s="4">
        <v>43024</v>
      </c>
      <c r="B127" s="5">
        <v>112.12</v>
      </c>
      <c r="C127" s="6">
        <f t="shared" si="10"/>
        <v>112.95249999999999</v>
      </c>
      <c r="D127">
        <f t="shared" si="14"/>
        <v>0.64395506442608108</v>
      </c>
      <c r="E127" s="13">
        <f t="shared" si="11"/>
        <v>-0.83249999999998181</v>
      </c>
      <c r="F127" s="13">
        <f t="shared" si="12"/>
        <v>0.83249999999998181</v>
      </c>
      <c r="G127" s="13">
        <f t="shared" si="13"/>
        <v>0.69305624999996973</v>
      </c>
      <c r="H127" s="6">
        <f t="shared" si="15"/>
        <v>111.26583333333336</v>
      </c>
      <c r="I127" s="6">
        <f t="shared" si="16"/>
        <v>0.85416666666664298</v>
      </c>
      <c r="J127" s="6">
        <f t="shared" si="17"/>
        <v>0.85416666666664298</v>
      </c>
      <c r="K127" s="6">
        <f t="shared" si="18"/>
        <v>0.72960069444440401</v>
      </c>
      <c r="L127">
        <f t="shared" si="19"/>
        <v>2.6665108786959166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.75" customHeight="1" x14ac:dyDescent="0.3">
      <c r="A128" s="4">
        <v>43025</v>
      </c>
      <c r="B128" s="5">
        <v>112.07</v>
      </c>
      <c r="C128" s="6">
        <f t="shared" si="10"/>
        <v>112.755</v>
      </c>
      <c r="D128">
        <f t="shared" si="14"/>
        <v>0.56734854807252078</v>
      </c>
      <c r="E128" s="13">
        <f t="shared" si="11"/>
        <v>-0.68500000000000227</v>
      </c>
      <c r="F128" s="13">
        <f t="shared" si="12"/>
        <v>0.68500000000000227</v>
      </c>
      <c r="G128" s="13">
        <f t="shared" si="13"/>
        <v>0.46922500000000311</v>
      </c>
      <c r="H128" s="6">
        <f t="shared" si="15"/>
        <v>111.67416666666668</v>
      </c>
      <c r="I128" s="6">
        <f t="shared" si="16"/>
        <v>0.39583333333331439</v>
      </c>
      <c r="J128" s="6">
        <f t="shared" si="17"/>
        <v>0.39583333333331439</v>
      </c>
      <c r="K128" s="6">
        <f t="shared" si="18"/>
        <v>0.15668402777776277</v>
      </c>
      <c r="L128">
        <f t="shared" si="19"/>
        <v>2.6666938692188866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.75" customHeight="1" x14ac:dyDescent="0.3">
      <c r="A129" s="4">
        <v>43026</v>
      </c>
      <c r="B129" s="5">
        <v>112.43</v>
      </c>
      <c r="C129" s="6">
        <f t="shared" si="10"/>
        <v>112.45</v>
      </c>
      <c r="D129">
        <f t="shared" si="14"/>
        <v>0.38260211055350762</v>
      </c>
      <c r="E129" s="13">
        <f t="shared" si="11"/>
        <v>-1.9999999999996021E-2</v>
      </c>
      <c r="F129" s="13">
        <f t="shared" si="12"/>
        <v>1.9999999999996021E-2</v>
      </c>
      <c r="G129" s="13">
        <f t="shared" si="13"/>
        <v>3.9999999999984086E-4</v>
      </c>
      <c r="H129" s="6">
        <f t="shared" si="15"/>
        <v>112.0483333333333</v>
      </c>
      <c r="I129" s="6">
        <f t="shared" si="16"/>
        <v>0.38166666666670324</v>
      </c>
      <c r="J129" s="6">
        <f t="shared" si="17"/>
        <v>0.38166666666670324</v>
      </c>
      <c r="K129" s="6">
        <f t="shared" si="18"/>
        <v>0.14566944444447236</v>
      </c>
      <c r="L129">
        <f t="shared" si="19"/>
        <v>2.6666385306675346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.75" customHeight="1" x14ac:dyDescent="0.3">
      <c r="A130" s="4">
        <v>43027</v>
      </c>
      <c r="B130" s="5">
        <v>110.6</v>
      </c>
      <c r="C130" s="6">
        <f t="shared" si="10"/>
        <v>112.38000000000001</v>
      </c>
      <c r="D130">
        <f t="shared" si="14"/>
        <v>0.37177992482112099</v>
      </c>
      <c r="E130" s="13">
        <f t="shared" si="11"/>
        <v>-1.7800000000000153</v>
      </c>
      <c r="F130" s="13">
        <f t="shared" si="12"/>
        <v>1.7800000000000153</v>
      </c>
      <c r="G130" s="13">
        <f t="shared" si="13"/>
        <v>3.1684000000000547</v>
      </c>
      <c r="H130" s="6">
        <f t="shared" si="15"/>
        <v>112.39666666666665</v>
      </c>
      <c r="I130" s="6">
        <f t="shared" si="16"/>
        <v>-1.7966666666666526</v>
      </c>
      <c r="J130" s="6">
        <f t="shared" si="17"/>
        <v>1.7966666666666526</v>
      </c>
      <c r="K130" s="6">
        <f t="shared" si="18"/>
        <v>3.2280111111110608</v>
      </c>
      <c r="L130">
        <f t="shared" si="19"/>
        <v>2.6572545159430936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.75" customHeight="1" x14ac:dyDescent="0.3">
      <c r="A131" s="4">
        <v>43028</v>
      </c>
      <c r="B131" s="5">
        <v>111.44</v>
      </c>
      <c r="C131" s="6">
        <f t="shared" si="10"/>
        <v>111.80500000000001</v>
      </c>
      <c r="D131">
        <f t="shared" si="14"/>
        <v>0.70748674899252095</v>
      </c>
      <c r="E131" s="13">
        <f t="shared" si="11"/>
        <v>-0.36500000000000909</v>
      </c>
      <c r="F131" s="13">
        <f t="shared" si="12"/>
        <v>0.36500000000000909</v>
      </c>
      <c r="G131" s="13">
        <f t="shared" si="13"/>
        <v>0.13322500000000664</v>
      </c>
      <c r="H131" s="6">
        <f t="shared" si="15"/>
        <v>112.22250000000001</v>
      </c>
      <c r="I131" s="6">
        <f t="shared" si="16"/>
        <v>-0.78250000000001307</v>
      </c>
      <c r="J131" s="6">
        <f t="shared" si="17"/>
        <v>0.78250000000001307</v>
      </c>
      <c r="K131" s="6">
        <f t="shared" si="18"/>
        <v>0.61230625000002048</v>
      </c>
      <c r="L131">
        <f t="shared" si="19"/>
        <v>2.3069870096079779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.75" customHeight="1" x14ac:dyDescent="0.3">
      <c r="A132" s="4">
        <v>43031</v>
      </c>
      <c r="B132" s="5">
        <v>109.56</v>
      </c>
      <c r="C132" s="6">
        <f t="shared" si="10"/>
        <v>111.63500000000001</v>
      </c>
      <c r="D132">
        <f t="shared" si="14"/>
        <v>0.63971673418788255</v>
      </c>
      <c r="E132" s="13">
        <f t="shared" si="11"/>
        <v>-2.0750000000000028</v>
      </c>
      <c r="F132" s="13">
        <f t="shared" si="12"/>
        <v>2.0750000000000028</v>
      </c>
      <c r="G132" s="13">
        <f t="shared" si="13"/>
        <v>4.3056250000000116</v>
      </c>
      <c r="H132" s="6">
        <f t="shared" si="15"/>
        <v>112.14</v>
      </c>
      <c r="I132" s="6">
        <f t="shared" si="16"/>
        <v>-2.5799999999999983</v>
      </c>
      <c r="J132" s="6">
        <f t="shared" si="17"/>
        <v>2.5799999999999983</v>
      </c>
      <c r="K132" s="6">
        <f t="shared" si="18"/>
        <v>6.6563999999999908</v>
      </c>
      <c r="L132">
        <f t="shared" si="19"/>
        <v>1.9902386646152781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.75" customHeight="1" x14ac:dyDescent="0.3">
      <c r="A133" s="4">
        <v>43032</v>
      </c>
      <c r="B133" s="5">
        <v>110.24</v>
      </c>
      <c r="C133" s="6">
        <f t="shared" si="10"/>
        <v>111.00750000000001</v>
      </c>
      <c r="D133">
        <f t="shared" si="14"/>
        <v>0.94707526760021132</v>
      </c>
      <c r="E133" s="13">
        <f t="shared" si="11"/>
        <v>-0.76750000000001251</v>
      </c>
      <c r="F133" s="13">
        <f t="shared" si="12"/>
        <v>0.76750000000001251</v>
      </c>
      <c r="G133" s="13">
        <f t="shared" si="13"/>
        <v>0.58905625000001915</v>
      </c>
      <c r="H133" s="6">
        <f t="shared" si="15"/>
        <v>111.9425</v>
      </c>
      <c r="I133" s="6">
        <f t="shared" si="16"/>
        <v>-1.7025000000000006</v>
      </c>
      <c r="J133" s="6">
        <f t="shared" si="17"/>
        <v>1.7025000000000006</v>
      </c>
      <c r="K133" s="6">
        <f t="shared" si="18"/>
        <v>2.8985062500000018</v>
      </c>
      <c r="L133">
        <f t="shared" si="19"/>
        <v>1.9033852639344806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.75" customHeight="1" x14ac:dyDescent="0.3">
      <c r="A134" s="4">
        <v>43033</v>
      </c>
      <c r="B134" s="5">
        <v>108.74</v>
      </c>
      <c r="C134" s="6">
        <f t="shared" ref="C134:C197" si="20">AVERAGE(B130:B133)</f>
        <v>110.46000000000001</v>
      </c>
      <c r="D134">
        <f t="shared" si="14"/>
        <v>0.95311413928239119</v>
      </c>
      <c r="E134" s="13">
        <f t="shared" si="11"/>
        <v>-1.7200000000000131</v>
      </c>
      <c r="F134" s="13">
        <f t="shared" si="12"/>
        <v>1.7200000000000131</v>
      </c>
      <c r="G134" s="13">
        <f t="shared" si="13"/>
        <v>2.958400000000045</v>
      </c>
      <c r="H134" s="6">
        <f t="shared" si="15"/>
        <v>111.78750000000001</v>
      </c>
      <c r="I134" s="6">
        <f t="shared" si="16"/>
        <v>-3.0475000000000136</v>
      </c>
      <c r="J134" s="6">
        <f t="shared" si="17"/>
        <v>3.0475000000000136</v>
      </c>
      <c r="K134" s="6">
        <f t="shared" si="18"/>
        <v>9.2872562500000839</v>
      </c>
      <c r="L134">
        <f t="shared" si="19"/>
        <v>1.7711090144888562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.75" customHeight="1" x14ac:dyDescent="0.3">
      <c r="A135" s="4">
        <v>43034</v>
      </c>
      <c r="B135" s="5">
        <v>107.08</v>
      </c>
      <c r="C135" s="6">
        <f t="shared" si="20"/>
        <v>109.995</v>
      </c>
      <c r="D135">
        <f t="shared" si="14"/>
        <v>0.96911122297701824</v>
      </c>
      <c r="E135" s="13">
        <f t="shared" ref="E135:E198" si="21">B135-C135</f>
        <v>-2.9150000000000063</v>
      </c>
      <c r="F135" s="13">
        <f t="shared" ref="F135:F198" si="22">ABS(E135)</f>
        <v>2.9150000000000063</v>
      </c>
      <c r="G135" s="13">
        <f t="shared" ref="G135:G198" si="23">POWER(F135,2)</f>
        <v>8.4972250000000358</v>
      </c>
      <c r="H135" s="6">
        <f t="shared" si="15"/>
        <v>111.58416666666666</v>
      </c>
      <c r="I135" s="6">
        <f t="shared" si="16"/>
        <v>-4.5041666666666629</v>
      </c>
      <c r="J135" s="6">
        <f t="shared" si="17"/>
        <v>4.5041666666666629</v>
      </c>
      <c r="K135" s="6">
        <f t="shared" si="18"/>
        <v>20.287517361111078</v>
      </c>
      <c r="L135">
        <f t="shared" si="19"/>
        <v>1.89316115096378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.75" customHeight="1" x14ac:dyDescent="0.3">
      <c r="A136" s="4">
        <v>43035</v>
      </c>
      <c r="B136" s="5">
        <v>106.82</v>
      </c>
      <c r="C136" s="6">
        <f t="shared" si="20"/>
        <v>108.905</v>
      </c>
      <c r="D136">
        <f t="shared" si="14"/>
        <v>1.3275264827866953</v>
      </c>
      <c r="E136" s="13">
        <f t="shared" si="21"/>
        <v>-2.085000000000008</v>
      </c>
      <c r="F136" s="13">
        <f t="shared" si="22"/>
        <v>2.085000000000008</v>
      </c>
      <c r="G136" s="13">
        <f t="shared" si="23"/>
        <v>4.3472250000000328</v>
      </c>
      <c r="H136" s="6">
        <f t="shared" si="15"/>
        <v>111.09833333333331</v>
      </c>
      <c r="I136" s="6">
        <f t="shared" si="16"/>
        <v>-4.2783333333333218</v>
      </c>
      <c r="J136" s="6">
        <f t="shared" si="17"/>
        <v>4.2783333333333218</v>
      </c>
      <c r="K136" s="6">
        <f t="shared" si="18"/>
        <v>18.304136111111013</v>
      </c>
      <c r="L136">
        <f t="shared" si="19"/>
        <v>2.0478629047990089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.75" customHeight="1" x14ac:dyDescent="0.3">
      <c r="A137" s="4">
        <v>43038</v>
      </c>
      <c r="B137" s="5">
        <v>106.41</v>
      </c>
      <c r="C137" s="6">
        <f t="shared" si="20"/>
        <v>108.22</v>
      </c>
      <c r="D137">
        <f t="shared" ref="D137:D200" si="24">SQRT(SUMXMY2(B133:B136,C134:C137)/4)</f>
        <v>1.3147290595404113</v>
      </c>
      <c r="E137" s="13">
        <f t="shared" si="21"/>
        <v>-1.8100000000000023</v>
      </c>
      <c r="F137" s="13">
        <f t="shared" si="22"/>
        <v>1.8100000000000023</v>
      </c>
      <c r="G137" s="13">
        <f t="shared" si="23"/>
        <v>3.2761000000000084</v>
      </c>
      <c r="H137" s="6">
        <f t="shared" si="15"/>
        <v>110.55916666666666</v>
      </c>
      <c r="I137" s="6">
        <f t="shared" si="16"/>
        <v>-4.1491666666666589</v>
      </c>
      <c r="J137" s="6">
        <f t="shared" si="17"/>
        <v>4.1491666666666589</v>
      </c>
      <c r="K137" s="6">
        <f t="shared" si="18"/>
        <v>17.215584027777712</v>
      </c>
      <c r="L137">
        <f t="shared" si="19"/>
        <v>2.1573107160219052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.75" customHeight="1" x14ac:dyDescent="0.3">
      <c r="A138" s="4">
        <v>43039</v>
      </c>
      <c r="B138" s="5">
        <v>106.42</v>
      </c>
      <c r="C138" s="6">
        <f t="shared" si="20"/>
        <v>107.26249999999999</v>
      </c>
      <c r="D138">
        <f t="shared" si="24"/>
        <v>1.3777160674464131</v>
      </c>
      <c r="E138" s="13">
        <f t="shared" si="21"/>
        <v>-0.84249999999998693</v>
      </c>
      <c r="F138" s="13">
        <f t="shared" si="22"/>
        <v>0.84249999999998693</v>
      </c>
      <c r="G138" s="13">
        <f t="shared" si="23"/>
        <v>0.70980624999997799</v>
      </c>
      <c r="H138" s="6">
        <f t="shared" si="15"/>
        <v>110.03416666666665</v>
      </c>
      <c r="I138" s="6">
        <f t="shared" si="16"/>
        <v>-3.6141666666666481</v>
      </c>
      <c r="J138" s="6">
        <f t="shared" si="17"/>
        <v>3.6141666666666481</v>
      </c>
      <c r="K138" s="6">
        <f t="shared" si="18"/>
        <v>13.062200694444311</v>
      </c>
      <c r="L138">
        <f t="shared" si="19"/>
        <v>2.334820756067356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.75" customHeight="1" x14ac:dyDescent="0.3">
      <c r="A139" s="4">
        <v>43040</v>
      </c>
      <c r="B139" s="5">
        <v>106.75</v>
      </c>
      <c r="C139" s="6">
        <f t="shared" si="20"/>
        <v>106.68249999999999</v>
      </c>
      <c r="D139">
        <f t="shared" si="24"/>
        <v>1.2335201153609137</v>
      </c>
      <c r="E139" s="13">
        <f t="shared" si="21"/>
        <v>6.7500000000009663E-2</v>
      </c>
      <c r="F139" s="13">
        <f t="shared" si="22"/>
        <v>6.7500000000009663E-2</v>
      </c>
      <c r="G139" s="13">
        <f t="shared" si="23"/>
        <v>4.5562500000013049E-3</v>
      </c>
      <c r="H139" s="6">
        <f t="shared" si="15"/>
        <v>109.49416666666669</v>
      </c>
      <c r="I139" s="6">
        <f t="shared" si="16"/>
        <v>-2.7441666666666862</v>
      </c>
      <c r="J139" s="6">
        <f t="shared" si="17"/>
        <v>2.7441666666666862</v>
      </c>
      <c r="K139" s="6">
        <f t="shared" si="18"/>
        <v>7.5304506944445517</v>
      </c>
      <c r="L139">
        <f t="shared" si="19"/>
        <v>2.4528326406346919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.75" customHeight="1" x14ac:dyDescent="0.3">
      <c r="A140" s="4">
        <v>43041</v>
      </c>
      <c r="B140" s="5">
        <v>105.84</v>
      </c>
      <c r="C140" s="6">
        <f t="shared" si="20"/>
        <v>106.6</v>
      </c>
      <c r="D140">
        <f t="shared" si="24"/>
        <v>0.83339103966865369</v>
      </c>
      <c r="E140" s="13">
        <f t="shared" si="21"/>
        <v>-0.75999999999999091</v>
      </c>
      <c r="F140" s="13">
        <f t="shared" si="22"/>
        <v>0.75999999999999091</v>
      </c>
      <c r="G140" s="13">
        <f t="shared" si="23"/>
        <v>0.57759999999998612</v>
      </c>
      <c r="H140" s="6">
        <f t="shared" si="15"/>
        <v>109.04666666666668</v>
      </c>
      <c r="I140" s="6">
        <f t="shared" si="16"/>
        <v>-3.2066666666666777</v>
      </c>
      <c r="J140" s="6">
        <f t="shared" si="17"/>
        <v>3.2066666666666777</v>
      </c>
      <c r="K140" s="6">
        <f t="shared" si="18"/>
        <v>10.282711111111182</v>
      </c>
      <c r="L140">
        <f t="shared" si="19"/>
        <v>2.5375934460991152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.75" customHeight="1" x14ac:dyDescent="0.3">
      <c r="A141" s="4">
        <v>43042</v>
      </c>
      <c r="B141" s="5">
        <v>105.72</v>
      </c>
      <c r="C141" s="6">
        <f t="shared" si="20"/>
        <v>106.35499999999999</v>
      </c>
      <c r="D141">
        <f t="shared" si="24"/>
        <v>0.52042951011639615</v>
      </c>
      <c r="E141" s="13">
        <f t="shared" si="21"/>
        <v>-0.63499999999999091</v>
      </c>
      <c r="F141" s="13">
        <f t="shared" si="22"/>
        <v>0.63499999999999091</v>
      </c>
      <c r="G141" s="13">
        <f t="shared" si="23"/>
        <v>0.40322499999998845</v>
      </c>
      <c r="H141" s="6">
        <f t="shared" si="15"/>
        <v>108.52749999999999</v>
      </c>
      <c r="I141" s="6">
        <f t="shared" si="16"/>
        <v>-2.8074999999999903</v>
      </c>
      <c r="J141" s="6">
        <f t="shared" si="17"/>
        <v>2.8074999999999903</v>
      </c>
      <c r="K141" s="6">
        <f t="shared" si="18"/>
        <v>7.8820562499999456</v>
      </c>
      <c r="L141">
        <f t="shared" si="19"/>
        <v>2.653531495601313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.75" customHeight="1" x14ac:dyDescent="0.3">
      <c r="A142" s="4">
        <v>43045</v>
      </c>
      <c r="B142" s="5">
        <v>106.3</v>
      </c>
      <c r="C142" s="6">
        <f t="shared" si="20"/>
        <v>106.1825</v>
      </c>
      <c r="D142">
        <f t="shared" si="24"/>
        <v>0.3776696638598297</v>
      </c>
      <c r="E142" s="13">
        <f t="shared" si="21"/>
        <v>0.11749999999999261</v>
      </c>
      <c r="F142" s="13">
        <f t="shared" si="22"/>
        <v>0.11749999999999261</v>
      </c>
      <c r="G142" s="13">
        <f t="shared" si="23"/>
        <v>1.3806249999998263E-2</v>
      </c>
      <c r="H142" s="6">
        <f t="shared" ref="H142:H205" si="25">AVERAGE(B130:B141)</f>
        <v>107.96833333333332</v>
      </c>
      <c r="I142" s="6">
        <f t="shared" si="16"/>
        <v>-1.6683333333333223</v>
      </c>
      <c r="J142" s="6">
        <f t="shared" si="17"/>
        <v>1.6683333333333223</v>
      </c>
      <c r="K142" s="6">
        <f t="shared" si="18"/>
        <v>2.7833361111110744</v>
      </c>
      <c r="L142">
        <f t="shared" si="19"/>
        <v>2.7317369999758441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.75" customHeight="1" x14ac:dyDescent="0.3">
      <c r="A143" s="4">
        <v>43046</v>
      </c>
      <c r="B143" s="5">
        <v>104.22</v>
      </c>
      <c r="C143" s="6">
        <f t="shared" si="20"/>
        <v>106.1525</v>
      </c>
      <c r="D143">
        <f t="shared" si="24"/>
        <v>0.36172762543106624</v>
      </c>
      <c r="E143" s="13">
        <f t="shared" si="21"/>
        <v>-1.9325000000000045</v>
      </c>
      <c r="F143" s="13">
        <f t="shared" si="22"/>
        <v>1.9325000000000045</v>
      </c>
      <c r="G143" s="13">
        <f t="shared" si="23"/>
        <v>3.7345562500000176</v>
      </c>
      <c r="H143" s="6">
        <f t="shared" si="25"/>
        <v>107.61</v>
      </c>
      <c r="I143" s="6">
        <f t="shared" ref="I143:I206" si="26">B143-H143</f>
        <v>-3.3900000000000006</v>
      </c>
      <c r="J143" s="6">
        <f t="shared" ref="J143:J206" si="27">ABS(I143)</f>
        <v>3.3900000000000006</v>
      </c>
      <c r="K143" s="6">
        <f t="shared" ref="K143:K206" si="28">POWER(J143,2)</f>
        <v>11.492100000000004</v>
      </c>
      <c r="L143">
        <f t="shared" si="19"/>
        <v>2.7177232842099692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.75" customHeight="1" x14ac:dyDescent="0.3">
      <c r="A144" s="4">
        <v>43047</v>
      </c>
      <c r="B144" s="5">
        <v>104.16</v>
      </c>
      <c r="C144" s="6">
        <f t="shared" si="20"/>
        <v>105.52000000000001</v>
      </c>
      <c r="D144">
        <f t="shared" si="24"/>
        <v>0.74008234339160173</v>
      </c>
      <c r="E144" s="13">
        <f t="shared" si="21"/>
        <v>-1.3600000000000136</v>
      </c>
      <c r="F144" s="13">
        <f t="shared" si="22"/>
        <v>1.3600000000000136</v>
      </c>
      <c r="G144" s="13">
        <f t="shared" si="23"/>
        <v>1.8496000000000372</v>
      </c>
      <c r="H144" s="6">
        <f t="shared" si="25"/>
        <v>107.00833333333333</v>
      </c>
      <c r="I144" s="6">
        <f t="shared" si="26"/>
        <v>-2.8483333333333292</v>
      </c>
      <c r="J144" s="6">
        <f t="shared" si="27"/>
        <v>2.8483333333333292</v>
      </c>
      <c r="K144" s="6">
        <f t="shared" si="28"/>
        <v>8.1130027777777549</v>
      </c>
      <c r="L144">
        <f t="shared" si="19"/>
        <v>2.8272047587122455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.75" customHeight="1" x14ac:dyDescent="0.3">
      <c r="A145" s="4">
        <v>43048</v>
      </c>
      <c r="B145" s="5">
        <v>103.72</v>
      </c>
      <c r="C145" s="6">
        <f t="shared" si="20"/>
        <v>105.1</v>
      </c>
      <c r="D145">
        <f t="shared" si="24"/>
        <v>0.83804273459055001</v>
      </c>
      <c r="E145" s="13">
        <f t="shared" si="21"/>
        <v>-1.3799999999999955</v>
      </c>
      <c r="F145" s="13">
        <f t="shared" si="22"/>
        <v>1.3799999999999955</v>
      </c>
      <c r="G145" s="13">
        <f t="shared" si="23"/>
        <v>1.9043999999999874</v>
      </c>
      <c r="H145" s="6">
        <f t="shared" si="25"/>
        <v>106.55833333333334</v>
      </c>
      <c r="I145" s="6">
        <f t="shared" si="26"/>
        <v>-2.8383333333333383</v>
      </c>
      <c r="J145" s="6">
        <f t="shared" si="27"/>
        <v>2.8383333333333383</v>
      </c>
      <c r="K145" s="6">
        <f t="shared" si="28"/>
        <v>8.0561361111111385</v>
      </c>
      <c r="L145">
        <f t="shared" si="19"/>
        <v>2.8283201359935641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.75" customHeight="1" x14ac:dyDescent="0.3">
      <c r="A146" s="4">
        <v>43049</v>
      </c>
      <c r="B146" s="5">
        <v>104.41</v>
      </c>
      <c r="C146" s="6">
        <f t="shared" si="20"/>
        <v>104.6</v>
      </c>
      <c r="D146">
        <f t="shared" si="24"/>
        <v>0.91784479216259862</v>
      </c>
      <c r="E146" s="13">
        <f t="shared" si="21"/>
        <v>-0.18999999999999773</v>
      </c>
      <c r="F146" s="13">
        <f t="shared" si="22"/>
        <v>0.18999999999999773</v>
      </c>
      <c r="G146" s="13">
        <f t="shared" si="23"/>
        <v>3.6099999999999133E-2</v>
      </c>
      <c r="H146" s="6">
        <f t="shared" si="25"/>
        <v>106.015</v>
      </c>
      <c r="I146" s="6">
        <f t="shared" si="26"/>
        <v>-1.605000000000004</v>
      </c>
      <c r="J146" s="6">
        <f t="shared" si="27"/>
        <v>1.605000000000004</v>
      </c>
      <c r="K146" s="6">
        <f t="shared" si="28"/>
        <v>2.5760250000000129</v>
      </c>
      <c r="L146">
        <f t="shared" si="19"/>
        <v>2.870322372283872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.75" customHeight="1" x14ac:dyDescent="0.3">
      <c r="A147" s="4">
        <v>43052</v>
      </c>
      <c r="B147" s="5">
        <v>104.13</v>
      </c>
      <c r="C147" s="6">
        <f t="shared" si="20"/>
        <v>104.1275</v>
      </c>
      <c r="D147">
        <f t="shared" si="24"/>
        <v>0.92571678309297389</v>
      </c>
      <c r="E147" s="13">
        <f t="shared" si="21"/>
        <v>2.4999999999977263E-3</v>
      </c>
      <c r="F147" s="13">
        <f t="shared" si="22"/>
        <v>2.4999999999977263E-3</v>
      </c>
      <c r="G147" s="13">
        <f t="shared" si="23"/>
        <v>6.2499999999886314E-6</v>
      </c>
      <c r="H147" s="6">
        <f t="shared" si="25"/>
        <v>105.65416666666668</v>
      </c>
      <c r="I147" s="6">
        <f t="shared" si="26"/>
        <v>-1.5241666666666873</v>
      </c>
      <c r="J147" s="6">
        <f t="shared" si="27"/>
        <v>1.5241666666666873</v>
      </c>
      <c r="K147" s="6">
        <f t="shared" si="28"/>
        <v>2.3230840277778406</v>
      </c>
      <c r="L147">
        <f t="shared" si="19"/>
        <v>2.7737410495073633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.75" customHeight="1" x14ac:dyDescent="0.3">
      <c r="A148" s="4">
        <v>43053</v>
      </c>
      <c r="B148" s="5">
        <v>104.98</v>
      </c>
      <c r="C148" s="6">
        <f t="shared" si="20"/>
        <v>104.10499999999999</v>
      </c>
      <c r="D148">
        <f t="shared" si="24"/>
        <v>0.65924791429324736</v>
      </c>
      <c r="E148" s="13">
        <f t="shared" si="21"/>
        <v>0.87500000000001421</v>
      </c>
      <c r="F148" s="13">
        <f t="shared" si="22"/>
        <v>0.87500000000001421</v>
      </c>
      <c r="G148" s="13">
        <f t="shared" si="23"/>
        <v>0.76562500000002487</v>
      </c>
      <c r="H148" s="6">
        <f t="shared" si="25"/>
        <v>105.40833333333335</v>
      </c>
      <c r="I148" s="6">
        <f t="shared" si="26"/>
        <v>-0.42833333333334167</v>
      </c>
      <c r="J148" s="6">
        <f t="shared" si="27"/>
        <v>0.42833333333334167</v>
      </c>
      <c r="K148" s="6">
        <f t="shared" si="28"/>
        <v>0.1834694444444516</v>
      </c>
      <c r="L148">
        <f t="shared" si="19"/>
        <v>2.5464158839762741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.75" customHeight="1" x14ac:dyDescent="0.3">
      <c r="A149" s="4">
        <v>43054</v>
      </c>
      <c r="B149" s="5">
        <v>106.76</v>
      </c>
      <c r="C149" s="6">
        <f t="shared" si="20"/>
        <v>104.31</v>
      </c>
      <c r="D149">
        <f t="shared" si="24"/>
        <v>0.57090525702606598</v>
      </c>
      <c r="E149" s="13">
        <f t="shared" si="21"/>
        <v>2.4500000000000028</v>
      </c>
      <c r="F149" s="13">
        <f t="shared" si="22"/>
        <v>2.4500000000000028</v>
      </c>
      <c r="G149" s="13">
        <f t="shared" si="23"/>
        <v>6.0025000000000137</v>
      </c>
      <c r="H149" s="6">
        <f t="shared" si="25"/>
        <v>105.255</v>
      </c>
      <c r="I149" s="6">
        <f t="shared" si="26"/>
        <v>1.5050000000000097</v>
      </c>
      <c r="J149" s="6">
        <f t="shared" si="27"/>
        <v>1.5050000000000097</v>
      </c>
      <c r="K149" s="6">
        <f t="shared" si="28"/>
        <v>2.2650250000000289</v>
      </c>
      <c r="L149">
        <f t="shared" si="19"/>
        <v>2.307687585168483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.75" customHeight="1" x14ac:dyDescent="0.3">
      <c r="A150" s="4">
        <v>43055</v>
      </c>
      <c r="B150" s="5">
        <v>109.25</v>
      </c>
      <c r="C150" s="6">
        <f t="shared" si="20"/>
        <v>105.07</v>
      </c>
      <c r="D150">
        <f t="shared" si="24"/>
        <v>0.91997707172516563</v>
      </c>
      <c r="E150" s="13">
        <f t="shared" si="21"/>
        <v>4.1800000000000068</v>
      </c>
      <c r="F150" s="13">
        <f t="shared" si="22"/>
        <v>4.1800000000000068</v>
      </c>
      <c r="G150" s="13">
        <f t="shared" si="23"/>
        <v>17.472400000000057</v>
      </c>
      <c r="H150" s="6">
        <f t="shared" si="25"/>
        <v>105.28416666666668</v>
      </c>
      <c r="I150" s="6">
        <f t="shared" si="26"/>
        <v>3.9658333333333218</v>
      </c>
      <c r="J150" s="6">
        <f t="shared" si="27"/>
        <v>3.9658333333333218</v>
      </c>
      <c r="K150" s="6">
        <f t="shared" si="28"/>
        <v>15.727834027777686</v>
      </c>
      <c r="L150">
        <f t="shared" si="19"/>
        <v>2.1005666673719459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.75" customHeight="1" x14ac:dyDescent="0.3">
      <c r="A151" s="4">
        <v>43056</v>
      </c>
      <c r="B151" s="5">
        <v>109.81</v>
      </c>
      <c r="C151" s="6">
        <f t="shared" si="20"/>
        <v>106.28</v>
      </c>
      <c r="D151">
        <f t="shared" si="24"/>
        <v>1.7411580198247398</v>
      </c>
      <c r="E151" s="13">
        <f t="shared" si="21"/>
        <v>3.5300000000000011</v>
      </c>
      <c r="F151" s="13">
        <f t="shared" si="22"/>
        <v>3.5300000000000011</v>
      </c>
      <c r="G151" s="13">
        <f t="shared" si="23"/>
        <v>12.460900000000008</v>
      </c>
      <c r="H151" s="6">
        <f t="shared" si="25"/>
        <v>105.52</v>
      </c>
      <c r="I151" s="6">
        <f t="shared" si="26"/>
        <v>4.2900000000000063</v>
      </c>
      <c r="J151" s="6">
        <f t="shared" si="27"/>
        <v>4.2900000000000063</v>
      </c>
      <c r="K151" s="6">
        <f t="shared" si="28"/>
        <v>18.404100000000053</v>
      </c>
      <c r="L151">
        <f t="shared" si="19"/>
        <v>2.1872921462096402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.75" customHeight="1" x14ac:dyDescent="0.3">
      <c r="A152" s="4">
        <v>43059</v>
      </c>
      <c r="B152" s="5">
        <v>109.44</v>
      </c>
      <c r="C152" s="6">
        <f t="shared" si="20"/>
        <v>107.7</v>
      </c>
      <c r="D152">
        <f t="shared" si="24"/>
        <v>2.0358045092788277</v>
      </c>
      <c r="E152" s="13">
        <f t="shared" si="21"/>
        <v>1.7399999999999949</v>
      </c>
      <c r="F152" s="13">
        <f t="shared" si="22"/>
        <v>1.7399999999999949</v>
      </c>
      <c r="G152" s="13">
        <f t="shared" si="23"/>
        <v>3.0275999999999823</v>
      </c>
      <c r="H152" s="6">
        <f t="shared" si="25"/>
        <v>105.77499999999999</v>
      </c>
      <c r="I152" s="6">
        <f t="shared" si="26"/>
        <v>3.6650000000000063</v>
      </c>
      <c r="J152" s="6">
        <f t="shared" si="27"/>
        <v>3.6650000000000063</v>
      </c>
      <c r="K152" s="6">
        <f t="shared" si="28"/>
        <v>13.432225000000045</v>
      </c>
      <c r="L152">
        <f t="shared" si="19"/>
        <v>2.3877728538093597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.75" customHeight="1" x14ac:dyDescent="0.3">
      <c r="A153" s="4">
        <v>43060</v>
      </c>
      <c r="B153" s="5">
        <v>110.99</v>
      </c>
      <c r="C153" s="6">
        <f t="shared" si="20"/>
        <v>108.815</v>
      </c>
      <c r="D153">
        <f t="shared" si="24"/>
        <v>2.0322232283880646</v>
      </c>
      <c r="E153" s="13">
        <f t="shared" si="21"/>
        <v>2.1749999999999972</v>
      </c>
      <c r="F153" s="13">
        <f t="shared" si="22"/>
        <v>2.1749999999999972</v>
      </c>
      <c r="G153" s="13">
        <f t="shared" si="23"/>
        <v>4.7306249999999874</v>
      </c>
      <c r="H153" s="6">
        <f t="shared" si="25"/>
        <v>106.075</v>
      </c>
      <c r="I153" s="6">
        <f t="shared" si="26"/>
        <v>4.914999999999992</v>
      </c>
      <c r="J153" s="6">
        <f t="shared" si="27"/>
        <v>4.914999999999992</v>
      </c>
      <c r="K153" s="6">
        <f t="shared" si="28"/>
        <v>24.157224999999922</v>
      </c>
      <c r="L153">
        <f t="shared" ref="L153:L216" si="29">SQRT(SUMXMY2(B141:B152,H142:H153)/12)</f>
        <v>2.4582866520991602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.75" customHeight="1" x14ac:dyDescent="0.3">
      <c r="A154" s="4">
        <v>43061</v>
      </c>
      <c r="B154" s="5">
        <v>110.61</v>
      </c>
      <c r="C154" s="6">
        <f t="shared" si="20"/>
        <v>109.8725</v>
      </c>
      <c r="D154">
        <f t="shared" si="24"/>
        <v>1.930830860665945</v>
      </c>
      <c r="E154" s="13">
        <f t="shared" si="21"/>
        <v>0.73749999999999716</v>
      </c>
      <c r="F154" s="13">
        <f t="shared" si="22"/>
        <v>0.73749999999999716</v>
      </c>
      <c r="G154" s="13">
        <f t="shared" si="23"/>
        <v>0.54390624999999582</v>
      </c>
      <c r="H154" s="6">
        <f t="shared" si="25"/>
        <v>106.51416666666667</v>
      </c>
      <c r="I154" s="6">
        <f t="shared" si="26"/>
        <v>4.0958333333333314</v>
      </c>
      <c r="J154" s="6">
        <f t="shared" si="27"/>
        <v>4.0958333333333314</v>
      </c>
      <c r="K154" s="6">
        <f t="shared" si="28"/>
        <v>16.775850694444429</v>
      </c>
      <c r="L154">
        <f t="shared" si="29"/>
        <v>2.7002493776295733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.75" customHeight="1" x14ac:dyDescent="0.3">
      <c r="A155" s="4">
        <v>43063</v>
      </c>
      <c r="B155" s="5">
        <v>110.3</v>
      </c>
      <c r="C155" s="6">
        <f t="shared" si="20"/>
        <v>110.21250000000001</v>
      </c>
      <c r="D155">
        <f t="shared" si="24"/>
        <v>1.2499537491443411</v>
      </c>
      <c r="E155" s="13">
        <f t="shared" si="21"/>
        <v>8.7499999999991473E-2</v>
      </c>
      <c r="F155" s="13">
        <f t="shared" si="22"/>
        <v>8.7499999999991473E-2</v>
      </c>
      <c r="G155" s="13">
        <f t="shared" si="23"/>
        <v>7.656249999998508E-3</v>
      </c>
      <c r="H155" s="6">
        <f t="shared" si="25"/>
        <v>106.87333333333333</v>
      </c>
      <c r="I155" s="6">
        <f t="shared" si="26"/>
        <v>3.4266666666666623</v>
      </c>
      <c r="J155" s="6">
        <f t="shared" si="27"/>
        <v>3.4266666666666623</v>
      </c>
      <c r="K155" s="6">
        <f t="shared" si="28"/>
        <v>11.742044444444415</v>
      </c>
      <c r="L155">
        <f t="shared" si="29"/>
        <v>2.8830357003577047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.75" customHeight="1" x14ac:dyDescent="0.3">
      <c r="A156" s="4">
        <v>43066</v>
      </c>
      <c r="B156" s="5">
        <v>109.52</v>
      </c>
      <c r="C156" s="6">
        <f t="shared" si="20"/>
        <v>110.33500000000001</v>
      </c>
      <c r="D156">
        <f t="shared" si="24"/>
        <v>0.67057111852509332</v>
      </c>
      <c r="E156" s="13">
        <f t="shared" si="21"/>
        <v>-0.81500000000001194</v>
      </c>
      <c r="F156" s="13">
        <f t="shared" si="22"/>
        <v>0.81500000000001194</v>
      </c>
      <c r="G156" s="13">
        <f t="shared" si="23"/>
        <v>0.66422500000001949</v>
      </c>
      <c r="H156" s="6">
        <f t="shared" si="25"/>
        <v>107.38</v>
      </c>
      <c r="I156" s="6">
        <f t="shared" si="26"/>
        <v>2.1400000000000006</v>
      </c>
      <c r="J156" s="6">
        <f t="shared" si="27"/>
        <v>2.1400000000000006</v>
      </c>
      <c r="K156" s="6">
        <f t="shared" si="28"/>
        <v>4.5796000000000028</v>
      </c>
      <c r="L156">
        <f t="shared" si="29"/>
        <v>2.893877666970202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.75" customHeight="1" x14ac:dyDescent="0.3">
      <c r="A157" s="4">
        <v>43067</v>
      </c>
      <c r="B157" s="5">
        <v>111.72</v>
      </c>
      <c r="C157" s="6">
        <f t="shared" si="20"/>
        <v>110.35499999999999</v>
      </c>
      <c r="D157">
        <f t="shared" si="24"/>
        <v>0.72547613675433331</v>
      </c>
      <c r="E157" s="13">
        <f t="shared" si="21"/>
        <v>1.3650000000000091</v>
      </c>
      <c r="F157" s="13">
        <f t="shared" si="22"/>
        <v>1.3650000000000091</v>
      </c>
      <c r="G157" s="13">
        <f t="shared" si="23"/>
        <v>1.8632250000000248</v>
      </c>
      <c r="H157" s="6">
        <f t="shared" si="25"/>
        <v>107.82666666666665</v>
      </c>
      <c r="I157" s="6">
        <f t="shared" si="26"/>
        <v>3.8933333333333451</v>
      </c>
      <c r="J157" s="6">
        <f t="shared" si="27"/>
        <v>3.8933333333333451</v>
      </c>
      <c r="K157" s="6">
        <f t="shared" si="28"/>
        <v>15.158044444444537</v>
      </c>
      <c r="L157">
        <f t="shared" si="29"/>
        <v>2.8520418185437308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.75" customHeight="1" x14ac:dyDescent="0.3">
      <c r="A158" s="4">
        <v>43068</v>
      </c>
      <c r="B158" s="5">
        <v>114.45</v>
      </c>
      <c r="C158" s="6">
        <f t="shared" si="20"/>
        <v>110.53749999999999</v>
      </c>
      <c r="D158">
        <f t="shared" si="24"/>
        <v>0.75079333041789797</v>
      </c>
      <c r="E158" s="13">
        <f t="shared" si="21"/>
        <v>3.9125000000000085</v>
      </c>
      <c r="F158" s="13">
        <f t="shared" si="22"/>
        <v>3.9125000000000085</v>
      </c>
      <c r="G158" s="13">
        <f t="shared" si="23"/>
        <v>15.307656250000067</v>
      </c>
      <c r="H158" s="6">
        <f t="shared" si="25"/>
        <v>108.49333333333334</v>
      </c>
      <c r="I158" s="6">
        <f t="shared" si="26"/>
        <v>5.9566666666666634</v>
      </c>
      <c r="J158" s="6">
        <f t="shared" si="27"/>
        <v>5.9566666666666634</v>
      </c>
      <c r="K158" s="6">
        <f t="shared" si="28"/>
        <v>35.48187777777774</v>
      </c>
      <c r="L158">
        <f t="shared" si="29"/>
        <v>2.9262328341294106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.75" customHeight="1" x14ac:dyDescent="0.3">
      <c r="A159" s="4">
        <v>43069</v>
      </c>
      <c r="B159" s="5">
        <v>115.19</v>
      </c>
      <c r="C159" s="6">
        <f t="shared" si="20"/>
        <v>111.49749999999999</v>
      </c>
      <c r="D159">
        <f t="shared" si="24"/>
        <v>1.6442332939701783</v>
      </c>
      <c r="E159" s="13">
        <f t="shared" si="21"/>
        <v>3.6925000000000097</v>
      </c>
      <c r="F159" s="13">
        <f t="shared" si="22"/>
        <v>3.6925000000000097</v>
      </c>
      <c r="G159" s="13">
        <f t="shared" si="23"/>
        <v>13.634556250000072</v>
      </c>
      <c r="H159" s="6">
        <f t="shared" si="25"/>
        <v>109.33000000000003</v>
      </c>
      <c r="I159" s="6">
        <f t="shared" si="26"/>
        <v>5.859999999999971</v>
      </c>
      <c r="J159" s="6">
        <f t="shared" si="27"/>
        <v>5.859999999999971</v>
      </c>
      <c r="K159" s="6">
        <f t="shared" si="28"/>
        <v>34.339599999999663</v>
      </c>
      <c r="L159">
        <f t="shared" si="29"/>
        <v>3.2585849753637923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.75" customHeight="1" x14ac:dyDescent="0.3">
      <c r="A160" s="4">
        <v>43070</v>
      </c>
      <c r="B160" s="5">
        <v>113.53</v>
      </c>
      <c r="C160" s="6">
        <f t="shared" si="20"/>
        <v>112.72</v>
      </c>
      <c r="D160">
        <f t="shared" si="24"/>
        <v>2.0563126890140078</v>
      </c>
      <c r="E160" s="13">
        <f t="shared" si="21"/>
        <v>0.81000000000000227</v>
      </c>
      <c r="F160" s="13">
        <f t="shared" si="22"/>
        <v>0.81000000000000227</v>
      </c>
      <c r="G160" s="13">
        <f t="shared" si="23"/>
        <v>0.65610000000000368</v>
      </c>
      <c r="H160" s="6">
        <f t="shared" si="25"/>
        <v>110.25166666666667</v>
      </c>
      <c r="I160" s="6">
        <f t="shared" si="26"/>
        <v>3.278333333333336</v>
      </c>
      <c r="J160" s="6">
        <f t="shared" si="27"/>
        <v>3.278333333333336</v>
      </c>
      <c r="K160" s="6">
        <f t="shared" si="28"/>
        <v>10.747469444444462</v>
      </c>
      <c r="L160">
        <f t="shared" si="29"/>
        <v>3.5375781793481225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.75" customHeight="1" x14ac:dyDescent="0.3">
      <c r="A161" s="4">
        <v>43073</v>
      </c>
      <c r="B161" s="5">
        <v>115.53</v>
      </c>
      <c r="C161" s="6">
        <f t="shared" si="20"/>
        <v>113.7225</v>
      </c>
      <c r="D161">
        <f t="shared" si="24"/>
        <v>2.0157826488736386</v>
      </c>
      <c r="E161" s="13">
        <f t="shared" si="21"/>
        <v>1.8075000000000045</v>
      </c>
      <c r="F161" s="13">
        <f t="shared" si="22"/>
        <v>1.8075000000000045</v>
      </c>
      <c r="G161" s="13">
        <f t="shared" si="23"/>
        <v>3.2670562500000164</v>
      </c>
      <c r="H161" s="6">
        <f t="shared" si="25"/>
        <v>110.96416666666666</v>
      </c>
      <c r="I161" s="6">
        <f t="shared" si="26"/>
        <v>4.5658333333333445</v>
      </c>
      <c r="J161" s="6">
        <f t="shared" si="27"/>
        <v>4.5658333333333445</v>
      </c>
      <c r="K161" s="6">
        <f t="shared" si="28"/>
        <v>20.846834027777881</v>
      </c>
      <c r="L161">
        <f t="shared" si="29"/>
        <v>3.6134169908186653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.75" customHeight="1" x14ac:dyDescent="0.3">
      <c r="A162" s="4">
        <v>43074</v>
      </c>
      <c r="B162" s="5">
        <v>113.91</v>
      </c>
      <c r="C162" s="6">
        <f t="shared" si="20"/>
        <v>114.67499999999998</v>
      </c>
      <c r="D162">
        <f t="shared" si="24"/>
        <v>1.9739704595054173</v>
      </c>
      <c r="E162" s="13">
        <f t="shared" si="21"/>
        <v>-0.76499999999998636</v>
      </c>
      <c r="F162" s="13">
        <f t="shared" si="22"/>
        <v>0.76499999999998636</v>
      </c>
      <c r="G162" s="13">
        <f t="shared" si="23"/>
        <v>0.58522499999997912</v>
      </c>
      <c r="H162" s="6">
        <f t="shared" si="25"/>
        <v>111.69499999999999</v>
      </c>
      <c r="I162" s="6">
        <f t="shared" si="26"/>
        <v>2.2150000000000034</v>
      </c>
      <c r="J162" s="6">
        <f t="shared" si="27"/>
        <v>2.2150000000000034</v>
      </c>
      <c r="K162" s="6">
        <f t="shared" si="28"/>
        <v>4.9062250000000152</v>
      </c>
      <c r="L162">
        <f t="shared" si="29"/>
        <v>3.7551135043505064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.75" customHeight="1" x14ac:dyDescent="0.3">
      <c r="A163" s="4">
        <v>43075</v>
      </c>
      <c r="B163" s="5">
        <v>113.65</v>
      </c>
      <c r="C163" s="6">
        <f t="shared" si="20"/>
        <v>114.53999999999999</v>
      </c>
      <c r="D163">
        <f t="shared" si="24"/>
        <v>1.347764932211847</v>
      </c>
      <c r="E163" s="13">
        <f t="shared" si="21"/>
        <v>-0.88999999999998636</v>
      </c>
      <c r="F163" s="13">
        <f t="shared" si="22"/>
        <v>0.88999999999998636</v>
      </c>
      <c r="G163" s="13">
        <f t="shared" si="23"/>
        <v>0.79209999999997571</v>
      </c>
      <c r="H163" s="6">
        <f t="shared" si="25"/>
        <v>112.08333333333333</v>
      </c>
      <c r="I163" s="6">
        <f t="shared" si="26"/>
        <v>1.5666666666666771</v>
      </c>
      <c r="J163" s="6">
        <f t="shared" si="27"/>
        <v>1.5666666666666771</v>
      </c>
      <c r="K163" s="6">
        <f t="shared" si="28"/>
        <v>2.4544444444444773</v>
      </c>
      <c r="L163">
        <f t="shared" si="29"/>
        <v>3.6358669332748508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.75" customHeight="1" x14ac:dyDescent="0.3">
      <c r="A164" s="4">
        <v>43076</v>
      </c>
      <c r="B164" s="5">
        <v>115.29</v>
      </c>
      <c r="C164" s="6">
        <f t="shared" si="20"/>
        <v>114.155</v>
      </c>
      <c r="D164">
        <f t="shared" si="24"/>
        <v>0.59582007561008277</v>
      </c>
      <c r="E164" s="13">
        <f t="shared" si="21"/>
        <v>1.1350000000000051</v>
      </c>
      <c r="F164" s="13">
        <f t="shared" si="22"/>
        <v>1.1350000000000051</v>
      </c>
      <c r="G164" s="13">
        <f t="shared" si="23"/>
        <v>1.2882250000000117</v>
      </c>
      <c r="H164" s="6">
        <f t="shared" si="25"/>
        <v>112.40333333333335</v>
      </c>
      <c r="I164" s="6">
        <f t="shared" si="26"/>
        <v>2.8866666666666561</v>
      </c>
      <c r="J164" s="6">
        <f t="shared" si="27"/>
        <v>2.8866666666666561</v>
      </c>
      <c r="K164" s="6">
        <f t="shared" si="28"/>
        <v>8.3328444444443832</v>
      </c>
      <c r="L164">
        <f t="shared" si="29"/>
        <v>3.4629863443704587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.75" customHeight="1" x14ac:dyDescent="0.3">
      <c r="A165" s="4">
        <v>43077</v>
      </c>
      <c r="B165" s="5">
        <v>115.6</v>
      </c>
      <c r="C165" s="6">
        <f t="shared" si="20"/>
        <v>114.59500000000001</v>
      </c>
      <c r="D165">
        <f t="shared" si="24"/>
        <v>0.68300347729715316</v>
      </c>
      <c r="E165" s="13">
        <f t="shared" si="21"/>
        <v>1.0049999999999812</v>
      </c>
      <c r="F165" s="13">
        <f t="shared" si="22"/>
        <v>1.0049999999999812</v>
      </c>
      <c r="G165" s="13">
        <f t="shared" si="23"/>
        <v>1.0100249999999622</v>
      </c>
      <c r="H165" s="6">
        <f t="shared" si="25"/>
        <v>112.89083333333333</v>
      </c>
      <c r="I165" s="6">
        <f t="shared" si="26"/>
        <v>2.7091666666666612</v>
      </c>
      <c r="J165" s="6">
        <f t="shared" si="27"/>
        <v>2.7091666666666612</v>
      </c>
      <c r="K165" s="6">
        <f t="shared" si="28"/>
        <v>7.3395840277777484</v>
      </c>
      <c r="L165">
        <f t="shared" si="29"/>
        <v>3.3953407873879144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.75" customHeight="1" x14ac:dyDescent="0.3">
      <c r="A166" s="4">
        <v>43080</v>
      </c>
      <c r="B166" s="5">
        <v>115.64</v>
      </c>
      <c r="C166" s="6">
        <f t="shared" si="20"/>
        <v>114.61250000000001</v>
      </c>
      <c r="D166">
        <f t="shared" si="24"/>
        <v>0.72631023846562059</v>
      </c>
      <c r="E166" s="13">
        <f t="shared" si="21"/>
        <v>1.0274999999999892</v>
      </c>
      <c r="F166" s="13">
        <f t="shared" si="22"/>
        <v>1.0274999999999892</v>
      </c>
      <c r="G166" s="13">
        <f t="shared" si="23"/>
        <v>1.0557562499999777</v>
      </c>
      <c r="H166" s="6">
        <f t="shared" si="25"/>
        <v>113.27499999999998</v>
      </c>
      <c r="I166" s="6">
        <f t="shared" si="26"/>
        <v>2.3650000000000233</v>
      </c>
      <c r="J166" s="6">
        <f t="shared" si="27"/>
        <v>2.3650000000000233</v>
      </c>
      <c r="K166" s="6">
        <f t="shared" si="28"/>
        <v>5.5932250000001105</v>
      </c>
      <c r="L166">
        <f t="shared" si="29"/>
        <v>3.2108229698191888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.75" customHeight="1" x14ac:dyDescent="0.3">
      <c r="A167" s="4">
        <v>43081</v>
      </c>
      <c r="B167" s="5">
        <v>114.71</v>
      </c>
      <c r="C167" s="6">
        <f t="shared" si="20"/>
        <v>115.04499999999999</v>
      </c>
      <c r="D167">
        <f t="shared" si="24"/>
        <v>0.71889346394301845</v>
      </c>
      <c r="E167" s="13">
        <f t="shared" si="21"/>
        <v>-0.33499999999999375</v>
      </c>
      <c r="F167" s="13">
        <f t="shared" si="22"/>
        <v>0.33499999999999375</v>
      </c>
      <c r="G167" s="13">
        <f t="shared" si="23"/>
        <v>0.11222499999999581</v>
      </c>
      <c r="H167" s="6">
        <f t="shared" si="25"/>
        <v>113.69416666666666</v>
      </c>
      <c r="I167" s="6">
        <f t="shared" si="26"/>
        <v>1.0158333333333331</v>
      </c>
      <c r="J167" s="6">
        <f t="shared" si="27"/>
        <v>1.0158333333333331</v>
      </c>
      <c r="K167" s="6">
        <f t="shared" si="28"/>
        <v>1.0319173611111108</v>
      </c>
      <c r="L167">
        <f t="shared" si="29"/>
        <v>3.0759307440398636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.75" customHeight="1" x14ac:dyDescent="0.3">
      <c r="A168" s="4">
        <v>43082</v>
      </c>
      <c r="B168" s="5">
        <v>114.68</v>
      </c>
      <c r="C168" s="6">
        <f t="shared" si="20"/>
        <v>115.30999999999999</v>
      </c>
      <c r="D168">
        <f t="shared" si="24"/>
        <v>0.7369203230336312</v>
      </c>
      <c r="E168" s="13">
        <f t="shared" si="21"/>
        <v>-0.62999999999998124</v>
      </c>
      <c r="F168" s="13">
        <f t="shared" si="22"/>
        <v>0.62999999999998124</v>
      </c>
      <c r="G168" s="13">
        <f t="shared" si="23"/>
        <v>0.39689999999997638</v>
      </c>
      <c r="H168" s="6">
        <f t="shared" si="25"/>
        <v>114.06166666666667</v>
      </c>
      <c r="I168" s="6">
        <f t="shared" si="26"/>
        <v>0.6183333333333394</v>
      </c>
      <c r="J168" s="6">
        <f t="shared" si="27"/>
        <v>0.6183333333333394</v>
      </c>
      <c r="K168" s="6">
        <f t="shared" si="28"/>
        <v>0.38233611111111859</v>
      </c>
      <c r="L168">
        <f t="shared" si="29"/>
        <v>2.9640925454606766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.75" customHeight="1" x14ac:dyDescent="0.3">
      <c r="A169" s="4">
        <v>43083</v>
      </c>
      <c r="B169" s="5">
        <v>114.56</v>
      </c>
      <c r="C169" s="6">
        <f t="shared" si="20"/>
        <v>115.1575</v>
      </c>
      <c r="D169">
        <f t="shared" si="24"/>
        <v>0.69231270030239356</v>
      </c>
      <c r="E169" s="13">
        <f t="shared" si="21"/>
        <v>-0.59749999999999659</v>
      </c>
      <c r="F169" s="13">
        <f t="shared" si="22"/>
        <v>0.59749999999999659</v>
      </c>
      <c r="G169" s="13">
        <f t="shared" si="23"/>
        <v>0.35700624999999592</v>
      </c>
      <c r="H169" s="6">
        <f t="shared" si="25"/>
        <v>114.49166666666667</v>
      </c>
      <c r="I169" s="6">
        <f t="shared" si="26"/>
        <v>6.8333333333328028E-2</v>
      </c>
      <c r="J169" s="6">
        <f t="shared" si="27"/>
        <v>6.8333333333328028E-2</v>
      </c>
      <c r="K169" s="6">
        <f t="shared" si="28"/>
        <v>4.6694444444437197E-3</v>
      </c>
      <c r="L169">
        <f t="shared" si="29"/>
        <v>2.9240130398041044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.75" customHeight="1" x14ac:dyDescent="0.3">
      <c r="A170" s="4">
        <v>43084</v>
      </c>
      <c r="B170" s="5">
        <v>115.07</v>
      </c>
      <c r="C170" s="6">
        <f t="shared" si="20"/>
        <v>114.89749999999999</v>
      </c>
      <c r="D170">
        <f t="shared" si="24"/>
        <v>0.51379409786411412</v>
      </c>
      <c r="E170" s="13">
        <f t="shared" si="21"/>
        <v>0.17249999999999943</v>
      </c>
      <c r="F170" s="13">
        <f t="shared" si="22"/>
        <v>0.17249999999999943</v>
      </c>
      <c r="G170" s="13">
        <f t="shared" si="23"/>
        <v>2.9756249999999804E-2</v>
      </c>
      <c r="H170" s="6">
        <f t="shared" si="25"/>
        <v>114.72833333333334</v>
      </c>
      <c r="I170" s="6">
        <f t="shared" si="26"/>
        <v>0.34166666666665435</v>
      </c>
      <c r="J170" s="6">
        <f t="shared" si="27"/>
        <v>0.34166666666665435</v>
      </c>
      <c r="K170" s="6">
        <f t="shared" si="28"/>
        <v>0.1167361111111027</v>
      </c>
      <c r="L170">
        <f t="shared" si="29"/>
        <v>2.7721108896871751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.75" customHeight="1" x14ac:dyDescent="0.3">
      <c r="A171" s="4">
        <v>43087</v>
      </c>
      <c r="B171" s="5">
        <v>117.14</v>
      </c>
      <c r="C171" s="6">
        <f t="shared" si="20"/>
        <v>114.755</v>
      </c>
      <c r="D171">
        <f t="shared" si="24"/>
        <v>0.44753142347772024</v>
      </c>
      <c r="E171" s="13">
        <f t="shared" si="21"/>
        <v>2.3850000000000051</v>
      </c>
      <c r="F171" s="13">
        <f t="shared" si="22"/>
        <v>2.3850000000000051</v>
      </c>
      <c r="G171" s="13">
        <f t="shared" si="23"/>
        <v>5.6882250000000241</v>
      </c>
      <c r="H171" s="6">
        <f t="shared" si="25"/>
        <v>114.77999999999999</v>
      </c>
      <c r="I171" s="6">
        <f t="shared" si="26"/>
        <v>2.3600000000000136</v>
      </c>
      <c r="J171" s="6">
        <f t="shared" si="27"/>
        <v>2.3600000000000136</v>
      </c>
      <c r="K171" s="6">
        <f t="shared" si="28"/>
        <v>5.5696000000000643</v>
      </c>
      <c r="L171">
        <f t="shared" si="29"/>
        <v>2.346715531273921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.75" customHeight="1" x14ac:dyDescent="0.3">
      <c r="A172" s="4">
        <v>43088</v>
      </c>
      <c r="B172" s="5">
        <v>116.74</v>
      </c>
      <c r="C172" s="6">
        <f t="shared" si="20"/>
        <v>115.3625</v>
      </c>
      <c r="D172">
        <f t="shared" si="24"/>
        <v>0.94876811576907416</v>
      </c>
      <c r="E172" s="13">
        <f t="shared" si="21"/>
        <v>1.3774999999999977</v>
      </c>
      <c r="F172" s="13">
        <f t="shared" si="22"/>
        <v>1.3774999999999977</v>
      </c>
      <c r="G172" s="13">
        <f t="shared" si="23"/>
        <v>1.8975062499999937</v>
      </c>
      <c r="H172" s="6">
        <f t="shared" si="25"/>
        <v>114.9425</v>
      </c>
      <c r="I172" s="6">
        <f t="shared" si="26"/>
        <v>1.7974999999999994</v>
      </c>
      <c r="J172" s="6">
        <f t="shared" si="27"/>
        <v>1.7974999999999994</v>
      </c>
      <c r="K172" s="6">
        <f t="shared" si="28"/>
        <v>3.2310062499999979</v>
      </c>
      <c r="L172">
        <f t="shared" si="29"/>
        <v>1.969068213554231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.75" customHeight="1" x14ac:dyDescent="0.3">
      <c r="A173" s="4">
        <v>43089</v>
      </c>
      <c r="B173" s="5">
        <v>117.27</v>
      </c>
      <c r="C173" s="6">
        <f t="shared" si="20"/>
        <v>115.8775</v>
      </c>
      <c r="D173">
        <f t="shared" si="24"/>
        <v>1.0144633741540401</v>
      </c>
      <c r="E173" s="13">
        <f t="shared" si="21"/>
        <v>1.3924999999999983</v>
      </c>
      <c r="F173" s="13">
        <f t="shared" si="22"/>
        <v>1.3924999999999983</v>
      </c>
      <c r="G173" s="13">
        <f t="shared" si="23"/>
        <v>1.9390562499999953</v>
      </c>
      <c r="H173" s="6">
        <f t="shared" si="25"/>
        <v>115.21</v>
      </c>
      <c r="I173" s="6">
        <f t="shared" si="26"/>
        <v>2.0600000000000023</v>
      </c>
      <c r="J173" s="6">
        <f t="shared" si="27"/>
        <v>2.0600000000000023</v>
      </c>
      <c r="K173" s="6">
        <f t="shared" si="28"/>
        <v>4.2436000000000096</v>
      </c>
      <c r="L173">
        <f t="shared" si="29"/>
        <v>1.8771466569661721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.75" customHeight="1" x14ac:dyDescent="0.3">
      <c r="A174" s="4">
        <v>43090</v>
      </c>
      <c r="B174" s="5">
        <v>118.16</v>
      </c>
      <c r="C174" s="6">
        <f t="shared" si="20"/>
        <v>116.55499999999999</v>
      </c>
      <c r="D174">
        <f t="shared" si="24"/>
        <v>1.06229262682182</v>
      </c>
      <c r="E174" s="13">
        <f t="shared" si="21"/>
        <v>1.605000000000004</v>
      </c>
      <c r="F174" s="13">
        <f t="shared" si="22"/>
        <v>1.605000000000004</v>
      </c>
      <c r="G174" s="13">
        <f t="shared" si="23"/>
        <v>2.5760250000000129</v>
      </c>
      <c r="H174" s="6">
        <f t="shared" si="25"/>
        <v>115.355</v>
      </c>
      <c r="I174" s="6">
        <f t="shared" si="26"/>
        <v>2.8049999999999926</v>
      </c>
      <c r="J174" s="6">
        <f t="shared" si="27"/>
        <v>2.8049999999999926</v>
      </c>
      <c r="K174" s="6">
        <f t="shared" si="28"/>
        <v>7.8680249999999585</v>
      </c>
      <c r="L174">
        <f t="shared" si="29"/>
        <v>1.6135921330247207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.75" customHeight="1" x14ac:dyDescent="0.3">
      <c r="A175" s="4">
        <v>43091</v>
      </c>
      <c r="B175" s="5">
        <v>117.9</v>
      </c>
      <c r="C175" s="6">
        <f t="shared" si="20"/>
        <v>117.32749999999999</v>
      </c>
      <c r="D175">
        <f t="shared" si="24"/>
        <v>1.130010370527637</v>
      </c>
      <c r="E175" s="13">
        <f t="shared" si="21"/>
        <v>0.57250000000001933</v>
      </c>
      <c r="F175" s="13">
        <f t="shared" si="22"/>
        <v>0.57250000000001933</v>
      </c>
      <c r="G175" s="13">
        <f t="shared" si="23"/>
        <v>0.32775625000002212</v>
      </c>
      <c r="H175" s="6">
        <f t="shared" si="25"/>
        <v>115.70916666666666</v>
      </c>
      <c r="I175" s="6">
        <f t="shared" si="26"/>
        <v>2.1908333333333445</v>
      </c>
      <c r="J175" s="6">
        <f t="shared" si="27"/>
        <v>2.1908333333333445</v>
      </c>
      <c r="K175" s="6">
        <f t="shared" si="28"/>
        <v>4.7997506944444934</v>
      </c>
      <c r="L175">
        <f t="shared" si="29"/>
        <v>1.6811213464475105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.75" customHeight="1" x14ac:dyDescent="0.3">
      <c r="A176" s="4">
        <v>43095</v>
      </c>
      <c r="B176" s="5">
        <v>118.04</v>
      </c>
      <c r="C176" s="6">
        <f t="shared" si="20"/>
        <v>117.51749999999998</v>
      </c>
      <c r="D176">
        <f t="shared" si="24"/>
        <v>0.72361829544312128</v>
      </c>
      <c r="E176" s="13">
        <f t="shared" si="21"/>
        <v>0.52250000000002217</v>
      </c>
      <c r="F176" s="13">
        <f t="shared" si="22"/>
        <v>0.52250000000002217</v>
      </c>
      <c r="G176" s="13">
        <f t="shared" si="23"/>
        <v>0.27300625000002315</v>
      </c>
      <c r="H176" s="6">
        <f t="shared" si="25"/>
        <v>116.06333333333333</v>
      </c>
      <c r="I176" s="6">
        <f t="shared" si="26"/>
        <v>1.9766666666666737</v>
      </c>
      <c r="J176" s="6">
        <f t="shared" si="27"/>
        <v>1.9766666666666737</v>
      </c>
      <c r="K176" s="6">
        <f t="shared" si="28"/>
        <v>3.9072111111111387</v>
      </c>
      <c r="L176">
        <f t="shared" si="29"/>
        <v>1.7256205271448637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.75" customHeight="1" x14ac:dyDescent="0.3">
      <c r="A177" s="4">
        <v>43096</v>
      </c>
      <c r="B177" s="5">
        <v>117.52</v>
      </c>
      <c r="C177" s="6">
        <f t="shared" si="20"/>
        <v>117.84250000000002</v>
      </c>
      <c r="D177">
        <f t="shared" si="24"/>
        <v>0.58940515564423823</v>
      </c>
      <c r="E177" s="13">
        <f t="shared" si="21"/>
        <v>-0.32250000000001933</v>
      </c>
      <c r="F177" s="13">
        <f t="shared" si="22"/>
        <v>0.32250000000001933</v>
      </c>
      <c r="G177" s="13">
        <f t="shared" si="23"/>
        <v>0.10400625000001247</v>
      </c>
      <c r="H177" s="6">
        <f t="shared" si="25"/>
        <v>116.29250000000002</v>
      </c>
      <c r="I177" s="6">
        <f t="shared" si="26"/>
        <v>1.2274999999999778</v>
      </c>
      <c r="J177" s="6">
        <f t="shared" si="27"/>
        <v>1.2274999999999778</v>
      </c>
      <c r="K177" s="6">
        <f t="shared" si="28"/>
        <v>1.5067562499999456</v>
      </c>
      <c r="L177">
        <f t="shared" si="29"/>
        <v>1.6590898609378197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.75" customHeight="1" x14ac:dyDescent="0.3">
      <c r="A178" s="4">
        <v>43097</v>
      </c>
      <c r="B178" s="5">
        <v>117.63</v>
      </c>
      <c r="C178" s="6">
        <f t="shared" si="20"/>
        <v>117.905</v>
      </c>
      <c r="D178">
        <f t="shared" si="24"/>
        <v>0.5066048139329199</v>
      </c>
      <c r="E178" s="13">
        <f t="shared" si="21"/>
        <v>-0.27500000000000568</v>
      </c>
      <c r="F178" s="13">
        <f t="shared" si="22"/>
        <v>0.27500000000000568</v>
      </c>
      <c r="G178" s="13">
        <f t="shared" si="23"/>
        <v>7.562500000000312E-2</v>
      </c>
      <c r="H178" s="6">
        <f t="shared" si="25"/>
        <v>116.4525</v>
      </c>
      <c r="I178" s="6">
        <f t="shared" si="26"/>
        <v>1.1774999999999949</v>
      </c>
      <c r="J178" s="6">
        <f t="shared" si="27"/>
        <v>1.1774999999999949</v>
      </c>
      <c r="K178" s="6">
        <f t="shared" si="28"/>
        <v>1.3865062499999881</v>
      </c>
      <c r="L178">
        <f t="shared" si="29"/>
        <v>1.5482485063774485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.75" customHeight="1" x14ac:dyDescent="0.3">
      <c r="A179" s="4">
        <v>43098</v>
      </c>
      <c r="B179" s="5">
        <v>116.72</v>
      </c>
      <c r="C179" s="6">
        <f t="shared" si="20"/>
        <v>117.77249999999999</v>
      </c>
      <c r="D179">
        <f t="shared" si="24"/>
        <v>0.29742383478800771</v>
      </c>
      <c r="E179" s="13">
        <f t="shared" si="21"/>
        <v>-1.0524999999999949</v>
      </c>
      <c r="F179" s="13">
        <f t="shared" si="22"/>
        <v>1.0524999999999949</v>
      </c>
      <c r="G179" s="13">
        <f t="shared" si="23"/>
        <v>1.1077562499999893</v>
      </c>
      <c r="H179" s="6">
        <f t="shared" si="25"/>
        <v>116.61833333333334</v>
      </c>
      <c r="I179" s="6">
        <f t="shared" si="26"/>
        <v>0.10166666666665947</v>
      </c>
      <c r="J179" s="6">
        <f t="shared" si="27"/>
        <v>0.10166666666665947</v>
      </c>
      <c r="K179" s="6">
        <f t="shared" si="28"/>
        <v>1.0336111111109648E-2</v>
      </c>
      <c r="L179">
        <f t="shared" si="29"/>
        <v>1.47201911596887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.75" customHeight="1" x14ac:dyDescent="0.3">
      <c r="A180" s="4">
        <v>43102</v>
      </c>
      <c r="B180" s="5">
        <v>118.51</v>
      </c>
      <c r="C180" s="6">
        <f t="shared" si="20"/>
        <v>117.47749999999999</v>
      </c>
      <c r="D180">
        <f t="shared" si="24"/>
        <v>0.44196825395043632</v>
      </c>
      <c r="E180" s="13">
        <f t="shared" si="21"/>
        <v>1.0325000000000131</v>
      </c>
      <c r="F180" s="13">
        <f t="shared" si="22"/>
        <v>1.0325000000000131</v>
      </c>
      <c r="G180" s="13">
        <f t="shared" si="23"/>
        <v>1.066056250000027</v>
      </c>
      <c r="H180" s="6">
        <f t="shared" si="25"/>
        <v>116.78583333333334</v>
      </c>
      <c r="I180" s="6">
        <f t="shared" si="26"/>
        <v>1.7241666666666617</v>
      </c>
      <c r="J180" s="6">
        <f t="shared" si="27"/>
        <v>1.7241666666666617</v>
      </c>
      <c r="K180" s="6">
        <f t="shared" si="28"/>
        <v>2.9727506944444273</v>
      </c>
      <c r="L180">
        <f t="shared" si="29"/>
        <v>1.4601963694996631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.75" customHeight="1" x14ac:dyDescent="0.3">
      <c r="A181" s="4">
        <v>43103</v>
      </c>
      <c r="B181" s="5">
        <v>116.85</v>
      </c>
      <c r="C181" s="6">
        <f t="shared" si="20"/>
        <v>117.595</v>
      </c>
      <c r="D181">
        <f t="shared" si="24"/>
        <v>0.6284032343965148</v>
      </c>
      <c r="E181" s="13">
        <f t="shared" si="21"/>
        <v>-0.74500000000000455</v>
      </c>
      <c r="F181" s="13">
        <f t="shared" si="22"/>
        <v>0.74500000000000455</v>
      </c>
      <c r="G181" s="13">
        <f t="shared" si="23"/>
        <v>0.55502500000000676</v>
      </c>
      <c r="H181" s="6">
        <f t="shared" si="25"/>
        <v>117.10499999999998</v>
      </c>
      <c r="I181" s="6">
        <f t="shared" si="26"/>
        <v>-0.25499999999998124</v>
      </c>
      <c r="J181" s="6">
        <f t="shared" si="27"/>
        <v>0.25499999999998124</v>
      </c>
      <c r="K181" s="6">
        <f t="shared" si="28"/>
        <v>6.5024999999990438E-2</v>
      </c>
      <c r="L181">
        <f t="shared" si="29"/>
        <v>1.5145031309958723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.75" customHeight="1" x14ac:dyDescent="0.3">
      <c r="A182" s="4">
        <v>43104</v>
      </c>
      <c r="B182" s="5">
        <v>116.76</v>
      </c>
      <c r="C182" s="6">
        <f t="shared" si="20"/>
        <v>117.42750000000001</v>
      </c>
      <c r="D182">
        <f t="shared" si="24"/>
        <v>0.66423710939694147</v>
      </c>
      <c r="E182" s="13">
        <f t="shared" si="21"/>
        <v>-0.66750000000000398</v>
      </c>
      <c r="F182" s="13">
        <f t="shared" si="22"/>
        <v>0.66750000000000398</v>
      </c>
      <c r="G182" s="13">
        <f t="shared" si="23"/>
        <v>0.44555625000000532</v>
      </c>
      <c r="H182" s="6">
        <f t="shared" si="25"/>
        <v>117.29583333333331</v>
      </c>
      <c r="I182" s="6">
        <f t="shared" si="26"/>
        <v>-0.53583333333330074</v>
      </c>
      <c r="J182" s="6">
        <f t="shared" si="27"/>
        <v>0.53583333333330074</v>
      </c>
      <c r="K182" s="6">
        <f t="shared" si="28"/>
        <v>0.28711736111107616</v>
      </c>
      <c r="L182">
        <f t="shared" si="29"/>
        <v>1.5191847609698319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.75" customHeight="1" x14ac:dyDescent="0.3">
      <c r="A183" s="4">
        <v>43105</v>
      </c>
      <c r="B183" s="5">
        <v>116.61</v>
      </c>
      <c r="C183" s="6">
        <f t="shared" si="20"/>
        <v>117.21000000000001</v>
      </c>
      <c r="D183">
        <f t="shared" si="24"/>
        <v>0.69768142801711808</v>
      </c>
      <c r="E183" s="13">
        <f t="shared" si="21"/>
        <v>-0.60000000000000853</v>
      </c>
      <c r="F183" s="13">
        <f t="shared" si="22"/>
        <v>0.60000000000000853</v>
      </c>
      <c r="G183" s="13">
        <f t="shared" si="23"/>
        <v>0.36000000000001026</v>
      </c>
      <c r="H183" s="6">
        <f t="shared" si="25"/>
        <v>117.43666666666665</v>
      </c>
      <c r="I183" s="6">
        <f t="shared" si="26"/>
        <v>-0.82666666666665378</v>
      </c>
      <c r="J183" s="6">
        <f t="shared" si="27"/>
        <v>0.82666666666665378</v>
      </c>
      <c r="K183" s="6">
        <f t="shared" si="28"/>
        <v>0.68337777777775643</v>
      </c>
      <c r="L183">
        <f t="shared" si="29"/>
        <v>1.5294020027811885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.75" customHeight="1" x14ac:dyDescent="0.3">
      <c r="A184" s="4">
        <v>43108</v>
      </c>
      <c r="B184" s="5">
        <v>115.48</v>
      </c>
      <c r="C184" s="6">
        <f t="shared" si="20"/>
        <v>117.1825</v>
      </c>
      <c r="D184">
        <f t="shared" si="24"/>
        <v>0.65210955751315991</v>
      </c>
      <c r="E184" s="13">
        <f t="shared" si="21"/>
        <v>-1.7025000000000006</v>
      </c>
      <c r="F184" s="13">
        <f t="shared" si="22"/>
        <v>1.7025000000000006</v>
      </c>
      <c r="G184" s="13">
        <f t="shared" si="23"/>
        <v>2.8985062500000018</v>
      </c>
      <c r="H184" s="6">
        <f t="shared" si="25"/>
        <v>117.39249999999998</v>
      </c>
      <c r="I184" s="6">
        <f t="shared" si="26"/>
        <v>-1.9124999999999801</v>
      </c>
      <c r="J184" s="6">
        <f t="shared" si="27"/>
        <v>1.9124999999999801</v>
      </c>
      <c r="K184" s="6">
        <f t="shared" si="28"/>
        <v>3.6576562499999241</v>
      </c>
      <c r="L184">
        <f t="shared" si="29"/>
        <v>1.4098506372819926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.75" customHeight="1" x14ac:dyDescent="0.3">
      <c r="A185" s="4">
        <v>43109</v>
      </c>
      <c r="B185" s="5">
        <v>115.04</v>
      </c>
      <c r="C185" s="6">
        <f t="shared" si="20"/>
        <v>116.42500000000001</v>
      </c>
      <c r="D185">
        <f t="shared" si="24"/>
        <v>0.66271930332532925</v>
      </c>
      <c r="E185" s="13">
        <f t="shared" si="21"/>
        <v>-1.3850000000000051</v>
      </c>
      <c r="F185" s="13">
        <f t="shared" si="22"/>
        <v>1.3850000000000051</v>
      </c>
      <c r="G185" s="13">
        <f t="shared" si="23"/>
        <v>1.9182250000000143</v>
      </c>
      <c r="H185" s="6">
        <f t="shared" si="25"/>
        <v>117.28750000000001</v>
      </c>
      <c r="I185" s="6">
        <f t="shared" si="26"/>
        <v>-2.2475000000000023</v>
      </c>
      <c r="J185" s="6">
        <f t="shared" si="27"/>
        <v>2.2475000000000023</v>
      </c>
      <c r="K185" s="6">
        <f t="shared" si="28"/>
        <v>5.0512562500000104</v>
      </c>
      <c r="L185">
        <f t="shared" si="29"/>
        <v>1.4369615537461125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.75" customHeight="1" x14ac:dyDescent="0.3">
      <c r="A186" s="4">
        <v>43110</v>
      </c>
      <c r="B186" s="5">
        <v>116.97</v>
      </c>
      <c r="C186" s="6">
        <f t="shared" si="20"/>
        <v>115.97250000000001</v>
      </c>
      <c r="D186">
        <f t="shared" si="24"/>
        <v>0.75710592059500348</v>
      </c>
      <c r="E186" s="13">
        <f t="shared" si="21"/>
        <v>0.99749999999998806</v>
      </c>
      <c r="F186" s="13">
        <f t="shared" si="22"/>
        <v>0.99749999999998806</v>
      </c>
      <c r="G186" s="13">
        <f t="shared" si="23"/>
        <v>0.99500624999997622</v>
      </c>
      <c r="H186" s="6">
        <f t="shared" si="25"/>
        <v>117.10166666666667</v>
      </c>
      <c r="I186" s="6">
        <f t="shared" si="26"/>
        <v>-0.13166666666667481</v>
      </c>
      <c r="J186" s="6">
        <f t="shared" si="27"/>
        <v>0.13166666666667481</v>
      </c>
      <c r="K186" s="6">
        <f t="shared" si="28"/>
        <v>1.7336111111113255E-2</v>
      </c>
      <c r="L186">
        <f t="shared" si="29"/>
        <v>1.453775158216754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.75" customHeight="1" x14ac:dyDescent="0.3">
      <c r="A187" s="4">
        <v>43111</v>
      </c>
      <c r="B187" s="5">
        <v>121.53</v>
      </c>
      <c r="C187" s="6">
        <f t="shared" si="20"/>
        <v>116.02500000000001</v>
      </c>
      <c r="D187">
        <f t="shared" si="24"/>
        <v>0.86362064878047229</v>
      </c>
      <c r="E187" s="13">
        <f t="shared" si="21"/>
        <v>5.5049999999999955</v>
      </c>
      <c r="F187" s="13">
        <f t="shared" si="22"/>
        <v>5.5049999999999955</v>
      </c>
      <c r="G187" s="13">
        <f t="shared" si="23"/>
        <v>30.305024999999951</v>
      </c>
      <c r="H187" s="6">
        <f t="shared" si="25"/>
        <v>117.0025</v>
      </c>
      <c r="I187" s="6">
        <f t="shared" si="26"/>
        <v>4.5275000000000034</v>
      </c>
      <c r="J187" s="6">
        <f t="shared" si="27"/>
        <v>4.5275000000000034</v>
      </c>
      <c r="K187" s="6">
        <f t="shared" si="28"/>
        <v>20.498256250000029</v>
      </c>
      <c r="L187">
        <f t="shared" si="29"/>
        <v>1.2700399846067836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.75" customHeight="1" x14ac:dyDescent="0.3">
      <c r="A188" s="4">
        <v>43112</v>
      </c>
      <c r="B188" s="5">
        <v>123.62</v>
      </c>
      <c r="C188" s="6">
        <f t="shared" si="20"/>
        <v>117.255</v>
      </c>
      <c r="D188">
        <f t="shared" si="24"/>
        <v>2.2875331281754181</v>
      </c>
      <c r="E188" s="13">
        <f t="shared" si="21"/>
        <v>6.3650000000000091</v>
      </c>
      <c r="F188" s="13">
        <f t="shared" si="22"/>
        <v>6.3650000000000091</v>
      </c>
      <c r="G188" s="13">
        <f t="shared" si="23"/>
        <v>40.513225000000119</v>
      </c>
      <c r="H188" s="6">
        <f t="shared" si="25"/>
        <v>117.30499999999999</v>
      </c>
      <c r="I188" s="6">
        <f t="shared" si="26"/>
        <v>6.3150000000000119</v>
      </c>
      <c r="J188" s="6">
        <f t="shared" si="27"/>
        <v>6.3150000000000119</v>
      </c>
      <c r="K188" s="6">
        <f t="shared" si="28"/>
        <v>39.879225000000147</v>
      </c>
      <c r="L188">
        <f t="shared" si="29"/>
        <v>1.6791192955821512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.75" customHeight="1" x14ac:dyDescent="0.3">
      <c r="A189" s="4">
        <v>43116</v>
      </c>
      <c r="B189" s="5">
        <v>122.81</v>
      </c>
      <c r="C189" s="6">
        <f t="shared" si="20"/>
        <v>119.28999999999999</v>
      </c>
      <c r="D189">
        <f t="shared" si="24"/>
        <v>3.1139647657769087</v>
      </c>
      <c r="E189" s="13">
        <f t="shared" si="21"/>
        <v>3.5200000000000102</v>
      </c>
      <c r="F189" s="13">
        <f t="shared" si="22"/>
        <v>3.5200000000000102</v>
      </c>
      <c r="G189" s="13">
        <f t="shared" si="23"/>
        <v>12.390400000000072</v>
      </c>
      <c r="H189" s="6">
        <f t="shared" si="25"/>
        <v>117.77000000000002</v>
      </c>
      <c r="I189" s="6">
        <f t="shared" si="26"/>
        <v>5.0399999999999778</v>
      </c>
      <c r="J189" s="6">
        <f t="shared" si="27"/>
        <v>5.0399999999999778</v>
      </c>
      <c r="K189" s="6">
        <f t="shared" si="28"/>
        <v>25.401599999999778</v>
      </c>
      <c r="L189">
        <f t="shared" si="29"/>
        <v>2.3274099169025391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.75" customHeight="1" x14ac:dyDescent="0.3">
      <c r="A190" s="4">
        <v>43117</v>
      </c>
      <c r="B190" s="5">
        <v>122.53</v>
      </c>
      <c r="C190" s="6">
        <f t="shared" si="20"/>
        <v>121.2325</v>
      </c>
      <c r="D190">
        <f t="shared" si="24"/>
        <v>3.1782879137202213</v>
      </c>
      <c r="E190" s="13">
        <f t="shared" si="21"/>
        <v>1.2974999999999994</v>
      </c>
      <c r="F190" s="13">
        <f t="shared" si="22"/>
        <v>1.2974999999999994</v>
      </c>
      <c r="G190" s="13">
        <f t="shared" si="23"/>
        <v>1.6835062499999984</v>
      </c>
      <c r="H190" s="6">
        <f t="shared" si="25"/>
        <v>118.21083333333331</v>
      </c>
      <c r="I190" s="6">
        <f t="shared" si="26"/>
        <v>4.319166666666689</v>
      </c>
      <c r="J190" s="6">
        <f t="shared" si="27"/>
        <v>4.319166666666689</v>
      </c>
      <c r="K190" s="6">
        <f t="shared" si="28"/>
        <v>18.655200694444638</v>
      </c>
      <c r="L190">
        <f t="shared" si="29"/>
        <v>2.6616852561446449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.75" customHeight="1" x14ac:dyDescent="0.3">
      <c r="A191" s="4">
        <v>43118</v>
      </c>
      <c r="B191" s="5">
        <v>122.61</v>
      </c>
      <c r="C191" s="6">
        <f t="shared" si="20"/>
        <v>122.6225</v>
      </c>
      <c r="D191">
        <f t="shared" si="24"/>
        <v>3.1433098598451981</v>
      </c>
      <c r="E191" s="13">
        <f t="shared" si="21"/>
        <v>-1.2500000000002842E-2</v>
      </c>
      <c r="F191" s="13">
        <f t="shared" si="22"/>
        <v>1.2500000000002842E-2</v>
      </c>
      <c r="G191" s="13">
        <f t="shared" si="23"/>
        <v>1.5625000000007105E-4</v>
      </c>
      <c r="H191" s="6">
        <f t="shared" si="25"/>
        <v>118.61916666666667</v>
      </c>
      <c r="I191" s="6">
        <f t="shared" si="26"/>
        <v>3.9908333333333275</v>
      </c>
      <c r="J191" s="6">
        <f t="shared" si="27"/>
        <v>3.9908333333333275</v>
      </c>
      <c r="K191" s="6">
        <f t="shared" si="28"/>
        <v>15.926750694444397</v>
      </c>
      <c r="L191">
        <f t="shared" si="29"/>
        <v>2.8764267293234975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.75" customHeight="1" x14ac:dyDescent="0.3">
      <c r="A192" s="4">
        <v>43119</v>
      </c>
      <c r="B192" s="5">
        <v>122.69</v>
      </c>
      <c r="C192" s="6">
        <f t="shared" si="20"/>
        <v>122.89250000000001</v>
      </c>
      <c r="D192">
        <f t="shared" si="24"/>
        <v>2.3089915953723241</v>
      </c>
      <c r="E192" s="13">
        <f t="shared" si="21"/>
        <v>-0.20250000000001478</v>
      </c>
      <c r="F192" s="13">
        <f t="shared" si="22"/>
        <v>0.20250000000001478</v>
      </c>
      <c r="G192" s="13">
        <f t="shared" si="23"/>
        <v>4.1006250000005982E-2</v>
      </c>
      <c r="H192" s="6">
        <f t="shared" si="25"/>
        <v>119.10999999999997</v>
      </c>
      <c r="I192" s="6">
        <f t="shared" si="26"/>
        <v>3.5800000000000267</v>
      </c>
      <c r="J192" s="6">
        <f t="shared" si="27"/>
        <v>3.5800000000000267</v>
      </c>
      <c r="K192" s="6">
        <f t="shared" si="28"/>
        <v>12.816400000000192</v>
      </c>
      <c r="L192">
        <f t="shared" si="29"/>
        <v>3.0486559158945012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.75" customHeight="1" x14ac:dyDescent="0.3">
      <c r="A193" s="4">
        <v>43122</v>
      </c>
      <c r="B193" s="5">
        <v>122.25</v>
      </c>
      <c r="C193" s="6">
        <f t="shared" si="20"/>
        <v>122.66</v>
      </c>
      <c r="D193">
        <f t="shared" si="24"/>
        <v>0.80277156620049916</v>
      </c>
      <c r="E193" s="13">
        <f t="shared" si="21"/>
        <v>-0.40999999999999659</v>
      </c>
      <c r="F193" s="13">
        <f t="shared" si="22"/>
        <v>0.40999999999999659</v>
      </c>
      <c r="G193" s="13">
        <f t="shared" si="23"/>
        <v>0.1680999999999972</v>
      </c>
      <c r="H193" s="6">
        <f t="shared" si="25"/>
        <v>119.45833333333333</v>
      </c>
      <c r="I193" s="6">
        <f t="shared" si="26"/>
        <v>2.7916666666666714</v>
      </c>
      <c r="J193" s="6">
        <f t="shared" si="27"/>
        <v>2.7916666666666714</v>
      </c>
      <c r="K193" s="6">
        <f t="shared" si="28"/>
        <v>7.7934027777778043</v>
      </c>
      <c r="L193">
        <f t="shared" si="29"/>
        <v>3.1622945146241892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.75" customHeight="1" x14ac:dyDescent="0.3">
      <c r="A194" s="4">
        <v>43123</v>
      </c>
      <c r="B194" s="5">
        <v>123</v>
      </c>
      <c r="C194" s="6">
        <f t="shared" si="20"/>
        <v>122.52</v>
      </c>
      <c r="D194">
        <f t="shared" si="24"/>
        <v>0.20134702630036874</v>
      </c>
      <c r="E194" s="13">
        <f t="shared" si="21"/>
        <v>0.48000000000000398</v>
      </c>
      <c r="F194" s="13">
        <f t="shared" si="22"/>
        <v>0.48000000000000398</v>
      </c>
      <c r="G194" s="13">
        <f t="shared" si="23"/>
        <v>0.23040000000000382</v>
      </c>
      <c r="H194" s="6">
        <f t="shared" si="25"/>
        <v>119.90833333333332</v>
      </c>
      <c r="I194" s="6">
        <f t="shared" si="26"/>
        <v>3.0916666666666828</v>
      </c>
      <c r="J194" s="6">
        <f t="shared" si="27"/>
        <v>3.0916666666666828</v>
      </c>
      <c r="K194" s="6">
        <f t="shared" si="28"/>
        <v>9.5584027777778768</v>
      </c>
      <c r="L194">
        <f t="shared" si="29"/>
        <v>3.2311751549466439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.75" customHeight="1" x14ac:dyDescent="0.3">
      <c r="A195" s="4">
        <v>43124</v>
      </c>
      <c r="B195" s="5">
        <v>119.34</v>
      </c>
      <c r="C195" s="6">
        <f t="shared" si="20"/>
        <v>122.6375</v>
      </c>
      <c r="D195">
        <f t="shared" si="24"/>
        <v>0.26693280989792323</v>
      </c>
      <c r="E195" s="13">
        <f t="shared" si="21"/>
        <v>-3.2974999999999994</v>
      </c>
      <c r="F195" s="13">
        <f t="shared" si="22"/>
        <v>3.2974999999999994</v>
      </c>
      <c r="G195" s="13">
        <f t="shared" si="23"/>
        <v>10.873506249999997</v>
      </c>
      <c r="H195" s="6">
        <f t="shared" si="25"/>
        <v>120.42833333333333</v>
      </c>
      <c r="I195" s="6">
        <f t="shared" si="26"/>
        <v>-1.088333333333324</v>
      </c>
      <c r="J195" s="6">
        <f t="shared" si="27"/>
        <v>1.088333333333324</v>
      </c>
      <c r="K195" s="6">
        <f t="shared" si="28"/>
        <v>1.1844694444444241</v>
      </c>
      <c r="L195">
        <f t="shared" si="29"/>
        <v>3.3096010113254879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.75" customHeight="1" x14ac:dyDescent="0.3">
      <c r="A196" s="4">
        <v>43125</v>
      </c>
      <c r="B196" s="5">
        <v>116.53</v>
      </c>
      <c r="C196" s="6">
        <f t="shared" si="20"/>
        <v>121.82</v>
      </c>
      <c r="D196">
        <f t="shared" si="24"/>
        <v>1.260516387239764</v>
      </c>
      <c r="E196" s="13">
        <f t="shared" si="21"/>
        <v>-5.289999999999992</v>
      </c>
      <c r="F196" s="13">
        <f t="shared" si="22"/>
        <v>5.289999999999992</v>
      </c>
      <c r="G196" s="13">
        <f t="shared" si="23"/>
        <v>27.984099999999916</v>
      </c>
      <c r="H196" s="6">
        <f t="shared" si="25"/>
        <v>120.65583333333332</v>
      </c>
      <c r="I196" s="6">
        <f t="shared" si="26"/>
        <v>-4.1258333333333184</v>
      </c>
      <c r="J196" s="6">
        <f t="shared" si="27"/>
        <v>4.1258333333333184</v>
      </c>
      <c r="K196" s="6">
        <f t="shared" si="28"/>
        <v>17.022500694444322</v>
      </c>
      <c r="L196">
        <f t="shared" si="29"/>
        <v>3.3236603486857605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.75" customHeight="1" x14ac:dyDescent="0.3">
      <c r="A197" s="4">
        <v>43126</v>
      </c>
      <c r="B197" s="5">
        <v>118.06</v>
      </c>
      <c r="C197" s="6">
        <f t="shared" si="20"/>
        <v>120.28</v>
      </c>
      <c r="D197">
        <f t="shared" si="24"/>
        <v>2.2592701393370351</v>
      </c>
      <c r="E197" s="13">
        <f t="shared" si="21"/>
        <v>-2.2199999999999989</v>
      </c>
      <c r="F197" s="13">
        <f t="shared" si="22"/>
        <v>2.2199999999999989</v>
      </c>
      <c r="G197" s="13">
        <f t="shared" si="23"/>
        <v>4.9283999999999946</v>
      </c>
      <c r="H197" s="6">
        <f t="shared" si="25"/>
        <v>120.74333333333333</v>
      </c>
      <c r="I197" s="6">
        <f t="shared" si="26"/>
        <v>-2.6833333333333229</v>
      </c>
      <c r="J197" s="6">
        <f t="shared" si="27"/>
        <v>2.6833333333333229</v>
      </c>
      <c r="K197" s="6">
        <f t="shared" si="28"/>
        <v>7.200277777777722</v>
      </c>
      <c r="L197">
        <f t="shared" si="29"/>
        <v>3.5005444682326337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.75" customHeight="1" x14ac:dyDescent="0.3">
      <c r="A198" s="4">
        <v>43129</v>
      </c>
      <c r="B198" s="5">
        <v>118.17</v>
      </c>
      <c r="C198" s="6">
        <f t="shared" ref="C198:C254" si="30">AVERAGE(B194:B197)</f>
        <v>119.2325</v>
      </c>
      <c r="D198">
        <f t="shared" si="24"/>
        <v>2.3301857490337516</v>
      </c>
      <c r="E198" s="13">
        <f t="shared" si="21"/>
        <v>-1.0625</v>
      </c>
      <c r="F198" s="13">
        <f t="shared" si="22"/>
        <v>1.0625</v>
      </c>
      <c r="G198" s="13">
        <f t="shared" si="23"/>
        <v>1.12890625</v>
      </c>
      <c r="H198" s="6">
        <f t="shared" si="25"/>
        <v>120.99499999999999</v>
      </c>
      <c r="I198" s="6">
        <f t="shared" si="26"/>
        <v>-2.8249999999999886</v>
      </c>
      <c r="J198" s="6">
        <f t="shared" si="27"/>
        <v>2.8249999999999886</v>
      </c>
      <c r="K198" s="6">
        <f t="shared" si="28"/>
        <v>7.9806249999999359</v>
      </c>
      <c r="L198">
        <f t="shared" si="29"/>
        <v>3.5521061175548208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.75" customHeight="1" x14ac:dyDescent="0.3">
      <c r="A199" s="4">
        <v>43130</v>
      </c>
      <c r="B199" s="5">
        <v>117.95</v>
      </c>
      <c r="C199" s="6">
        <f t="shared" si="30"/>
        <v>118.02500000000001</v>
      </c>
      <c r="D199">
        <f t="shared" si="24"/>
        <v>2.3242569377114886</v>
      </c>
      <c r="E199" s="13">
        <f t="shared" ref="E199:E255" si="31">B199-C199</f>
        <v>-7.5000000000002842E-2</v>
      </c>
      <c r="F199" s="13">
        <f t="shared" ref="F199:F255" si="32">ABS(E199)</f>
        <v>7.5000000000002842E-2</v>
      </c>
      <c r="G199" s="13">
        <f t="shared" ref="G199:G255" si="33">POWER(F199,2)</f>
        <v>5.6250000000004265E-3</v>
      </c>
      <c r="H199" s="6">
        <f t="shared" si="25"/>
        <v>121.09499999999998</v>
      </c>
      <c r="I199" s="6">
        <f t="shared" si="26"/>
        <v>-3.1449999999999818</v>
      </c>
      <c r="J199" s="6">
        <f t="shared" si="27"/>
        <v>3.1449999999999818</v>
      </c>
      <c r="K199" s="6">
        <f t="shared" si="28"/>
        <v>9.8910249999998854</v>
      </c>
      <c r="L199">
        <f t="shared" si="29"/>
        <v>3.651073622859041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.75" customHeight="1" x14ac:dyDescent="0.3">
      <c r="A200" s="4">
        <v>43131</v>
      </c>
      <c r="B200" s="5">
        <v>119.06</v>
      </c>
      <c r="C200" s="6">
        <f t="shared" si="30"/>
        <v>117.67749999999999</v>
      </c>
      <c r="D200">
        <f t="shared" si="24"/>
        <v>1.9705670186522457</v>
      </c>
      <c r="E200" s="13">
        <f t="shared" si="31"/>
        <v>1.3825000000000074</v>
      </c>
      <c r="F200" s="13">
        <f t="shared" si="32"/>
        <v>1.3825000000000074</v>
      </c>
      <c r="G200" s="13">
        <f t="shared" si="33"/>
        <v>1.9113062500000204</v>
      </c>
      <c r="H200" s="6">
        <f t="shared" si="25"/>
        <v>120.79666666666668</v>
      </c>
      <c r="I200" s="6">
        <f t="shared" si="26"/>
        <v>-1.7366666666666788</v>
      </c>
      <c r="J200" s="6">
        <f t="shared" si="27"/>
        <v>1.7366666666666788</v>
      </c>
      <c r="K200" s="6">
        <f t="shared" si="28"/>
        <v>3.0160111111111534</v>
      </c>
      <c r="L200">
        <f t="shared" si="29"/>
        <v>3.5380897542030079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.75" customHeight="1" x14ac:dyDescent="0.3">
      <c r="A201" s="4">
        <v>43132</v>
      </c>
      <c r="B201" s="5">
        <v>119.62</v>
      </c>
      <c r="C201" s="6">
        <f t="shared" si="30"/>
        <v>118.31</v>
      </c>
      <c r="D201">
        <f t="shared" ref="D201:D254" si="34">SQRT(SUMXMY2(B197:B200,C198:C201)/4)</f>
        <v>0.71283544735092996</v>
      </c>
      <c r="E201" s="13">
        <f t="shared" si="31"/>
        <v>1.3100000000000023</v>
      </c>
      <c r="F201" s="13">
        <f t="shared" si="32"/>
        <v>1.3100000000000023</v>
      </c>
      <c r="G201" s="13">
        <f t="shared" si="33"/>
        <v>1.716100000000006</v>
      </c>
      <c r="H201" s="6">
        <f t="shared" si="25"/>
        <v>120.41666666666667</v>
      </c>
      <c r="I201" s="6">
        <f t="shared" si="26"/>
        <v>-0.79666666666666686</v>
      </c>
      <c r="J201" s="6">
        <f t="shared" si="27"/>
        <v>0.79666666666666686</v>
      </c>
      <c r="K201" s="6">
        <f t="shared" si="28"/>
        <v>0.63467777777777812</v>
      </c>
      <c r="L201">
        <f t="shared" si="29"/>
        <v>3.1336213575510401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.75" customHeight="1" x14ac:dyDescent="0.3">
      <c r="A202" s="4">
        <v>43133</v>
      </c>
      <c r="B202" s="5">
        <v>116.48</v>
      </c>
      <c r="C202" s="6">
        <f t="shared" si="30"/>
        <v>118.7</v>
      </c>
      <c r="D202">
        <f t="shared" si="34"/>
        <v>0.61322533582688965</v>
      </c>
      <c r="E202" s="13">
        <f t="shared" si="31"/>
        <v>-2.2199999999999989</v>
      </c>
      <c r="F202" s="13">
        <f t="shared" si="32"/>
        <v>2.2199999999999989</v>
      </c>
      <c r="G202" s="13">
        <f t="shared" si="33"/>
        <v>4.9283999999999946</v>
      </c>
      <c r="H202" s="6">
        <f t="shared" si="25"/>
        <v>120.15083333333332</v>
      </c>
      <c r="I202" s="6">
        <f t="shared" si="26"/>
        <v>-3.6708333333333201</v>
      </c>
      <c r="J202" s="6">
        <f t="shared" si="27"/>
        <v>3.6708333333333201</v>
      </c>
      <c r="K202" s="6">
        <f t="shared" si="28"/>
        <v>13.475017361111014</v>
      </c>
      <c r="L202">
        <f t="shared" si="29"/>
        <v>2.8425992177055148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.75" customHeight="1" x14ac:dyDescent="0.3">
      <c r="A203" s="4">
        <v>43136</v>
      </c>
      <c r="B203" s="5">
        <v>112.29</v>
      </c>
      <c r="C203" s="6">
        <f t="shared" si="30"/>
        <v>118.2775</v>
      </c>
      <c r="D203">
        <f t="shared" si="34"/>
        <v>1.085606109507496</v>
      </c>
      <c r="E203" s="13">
        <f t="shared" si="31"/>
        <v>-5.9874999999999972</v>
      </c>
      <c r="F203" s="13">
        <f t="shared" si="32"/>
        <v>5.9874999999999972</v>
      </c>
      <c r="G203" s="13">
        <f t="shared" si="33"/>
        <v>35.850156249999969</v>
      </c>
      <c r="H203" s="6">
        <f t="shared" si="25"/>
        <v>119.64666666666665</v>
      </c>
      <c r="I203" s="6">
        <f t="shared" si="26"/>
        <v>-7.3566666666666407</v>
      </c>
      <c r="J203" s="6">
        <f t="shared" si="27"/>
        <v>7.3566666666666407</v>
      </c>
      <c r="K203" s="6">
        <f t="shared" si="28"/>
        <v>54.120544444444064</v>
      </c>
      <c r="L203">
        <f t="shared" si="29"/>
        <v>2.7643203529780851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.75" customHeight="1" x14ac:dyDescent="0.3">
      <c r="A204" s="4">
        <v>43137</v>
      </c>
      <c r="B204" s="5">
        <v>114.09</v>
      </c>
      <c r="C204" s="6">
        <f t="shared" si="30"/>
        <v>116.86250000000001</v>
      </c>
      <c r="D204">
        <f t="shared" si="34"/>
        <v>2.527234778369436</v>
      </c>
      <c r="E204" s="13">
        <f t="shared" si="31"/>
        <v>-2.772500000000008</v>
      </c>
      <c r="F204" s="13">
        <f t="shared" si="32"/>
        <v>2.772500000000008</v>
      </c>
      <c r="G204" s="13">
        <f t="shared" si="33"/>
        <v>7.6867562500000437</v>
      </c>
      <c r="H204" s="6">
        <f t="shared" si="25"/>
        <v>118.78666666666668</v>
      </c>
      <c r="I204" s="6">
        <f t="shared" si="26"/>
        <v>-4.6966666666666725</v>
      </c>
      <c r="J204" s="6">
        <f t="shared" si="27"/>
        <v>4.6966666666666725</v>
      </c>
      <c r="K204" s="6">
        <f t="shared" si="28"/>
        <v>22.058677777777834</v>
      </c>
      <c r="L204">
        <f t="shared" si="29"/>
        <v>3.184000130135626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.75" customHeight="1" x14ac:dyDescent="0.3">
      <c r="A205" s="4">
        <v>43138</v>
      </c>
      <c r="B205" s="5">
        <v>114.92</v>
      </c>
      <c r="C205" s="6">
        <f t="shared" si="30"/>
        <v>115.62</v>
      </c>
      <c r="D205">
        <f t="shared" si="34"/>
        <v>2.6137168218841178</v>
      </c>
      <c r="E205" s="13">
        <f t="shared" si="31"/>
        <v>-0.70000000000000284</v>
      </c>
      <c r="F205" s="13">
        <f t="shared" si="32"/>
        <v>0.70000000000000284</v>
      </c>
      <c r="G205" s="13">
        <f t="shared" si="33"/>
        <v>0.49000000000000399</v>
      </c>
      <c r="H205" s="6">
        <f t="shared" si="25"/>
        <v>118.07</v>
      </c>
      <c r="I205" s="6">
        <f t="shared" si="26"/>
        <v>-3.1499999999999915</v>
      </c>
      <c r="J205" s="6">
        <f t="shared" si="27"/>
        <v>3.1499999999999915</v>
      </c>
      <c r="K205" s="6">
        <f t="shared" si="28"/>
        <v>9.9224999999999461</v>
      </c>
      <c r="L205">
        <f t="shared" si="29"/>
        <v>3.2538568461135431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.75" customHeight="1" x14ac:dyDescent="0.3">
      <c r="A206" s="4">
        <v>43139</v>
      </c>
      <c r="B206" s="5">
        <v>111.8</v>
      </c>
      <c r="C206" s="6">
        <f t="shared" si="30"/>
        <v>114.44500000000001</v>
      </c>
      <c r="D206">
        <f t="shared" si="34"/>
        <v>2.5838579440441403</v>
      </c>
      <c r="E206" s="13">
        <f t="shared" si="31"/>
        <v>-2.6450000000000102</v>
      </c>
      <c r="F206" s="13">
        <f t="shared" si="32"/>
        <v>2.6450000000000102</v>
      </c>
      <c r="G206" s="13">
        <f t="shared" si="33"/>
        <v>6.9960250000000546</v>
      </c>
      <c r="H206" s="6">
        <f t="shared" ref="H206:H254" si="35">AVERAGE(B194:B205)</f>
        <v>117.45916666666666</v>
      </c>
      <c r="I206" s="6">
        <f t="shared" si="26"/>
        <v>-5.659166666666664</v>
      </c>
      <c r="J206" s="6">
        <f t="shared" si="27"/>
        <v>5.659166666666664</v>
      </c>
      <c r="K206" s="6">
        <f t="shared" si="28"/>
        <v>32.026167361111078</v>
      </c>
      <c r="L206">
        <f t="shared" si="29"/>
        <v>3.2661773921427488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.75" customHeight="1" x14ac:dyDescent="0.3">
      <c r="A207" s="4">
        <v>43140</v>
      </c>
      <c r="B207" s="5">
        <v>111.8</v>
      </c>
      <c r="C207" s="6">
        <f t="shared" si="30"/>
        <v>113.27500000000001</v>
      </c>
      <c r="D207">
        <f t="shared" si="34"/>
        <v>2.5322868246902872</v>
      </c>
      <c r="E207" s="13">
        <f t="shared" si="31"/>
        <v>-1.4750000000000085</v>
      </c>
      <c r="F207" s="13">
        <f t="shared" si="32"/>
        <v>1.4750000000000085</v>
      </c>
      <c r="G207" s="13">
        <f t="shared" si="33"/>
        <v>2.175625000000025</v>
      </c>
      <c r="H207" s="6">
        <f t="shared" si="35"/>
        <v>116.52583333333335</v>
      </c>
      <c r="I207" s="6">
        <f t="shared" ref="I207:I255" si="36">B207-H207</f>
        <v>-4.7258333333333553</v>
      </c>
      <c r="J207" s="6">
        <f t="shared" ref="J207:J255" si="37">ABS(I207)</f>
        <v>4.7258333333333553</v>
      </c>
      <c r="K207" s="6">
        <f t="shared" ref="K207:K255" si="38">POWER(J207,2)</f>
        <v>22.333500694444652</v>
      </c>
      <c r="L207">
        <f t="shared" si="29"/>
        <v>3.4609127930520138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.75" customHeight="1" x14ac:dyDescent="0.3">
      <c r="A208" s="4">
        <v>43143</v>
      </c>
      <c r="B208" s="5">
        <v>114.18</v>
      </c>
      <c r="C208" s="6">
        <f t="shared" si="30"/>
        <v>113.1525</v>
      </c>
      <c r="D208">
        <f t="shared" si="34"/>
        <v>1.281737712053449</v>
      </c>
      <c r="E208" s="13">
        <f t="shared" si="31"/>
        <v>1.0275000000000034</v>
      </c>
      <c r="F208" s="13">
        <f t="shared" si="32"/>
        <v>1.0275000000000034</v>
      </c>
      <c r="G208" s="13">
        <f t="shared" si="33"/>
        <v>1.0557562500000071</v>
      </c>
      <c r="H208" s="6">
        <f t="shared" si="35"/>
        <v>115.89749999999999</v>
      </c>
      <c r="I208" s="6">
        <f t="shared" si="36"/>
        <v>-1.7174999999999869</v>
      </c>
      <c r="J208" s="6">
        <f t="shared" si="37"/>
        <v>1.7174999999999869</v>
      </c>
      <c r="K208" s="6">
        <f t="shared" si="38"/>
        <v>2.9498062499999551</v>
      </c>
      <c r="L208">
        <f t="shared" si="29"/>
        <v>3.6376858168142876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.75" customHeight="1" x14ac:dyDescent="0.3">
      <c r="A209" s="4">
        <v>43144</v>
      </c>
      <c r="B209" s="5">
        <v>115.48</v>
      </c>
      <c r="C209" s="6">
        <f t="shared" si="30"/>
        <v>113.175</v>
      </c>
      <c r="D209">
        <f t="shared" si="34"/>
        <v>1.144610332165499</v>
      </c>
      <c r="E209" s="13">
        <f t="shared" si="31"/>
        <v>2.3050000000000068</v>
      </c>
      <c r="F209" s="13">
        <f t="shared" si="32"/>
        <v>2.3050000000000068</v>
      </c>
      <c r="G209" s="13">
        <f t="shared" si="33"/>
        <v>5.3130250000000316</v>
      </c>
      <c r="H209" s="6">
        <f t="shared" si="35"/>
        <v>115.70166666666667</v>
      </c>
      <c r="I209" s="6">
        <f t="shared" si="36"/>
        <v>-0.22166666666666401</v>
      </c>
      <c r="J209" s="6">
        <f t="shared" si="37"/>
        <v>0.22166666666666401</v>
      </c>
      <c r="K209" s="6">
        <f t="shared" si="38"/>
        <v>4.9136111111109937E-2</v>
      </c>
      <c r="L209">
        <f t="shared" si="29"/>
        <v>3.4563515071156647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.75" customHeight="1" x14ac:dyDescent="0.3">
      <c r="A210" s="4">
        <v>43145</v>
      </c>
      <c r="B210" s="5">
        <v>116.42</v>
      </c>
      <c r="C210" s="6">
        <f t="shared" si="30"/>
        <v>113.315</v>
      </c>
      <c r="D210">
        <f t="shared" si="34"/>
        <v>1.5574122166273201</v>
      </c>
      <c r="E210" s="13">
        <f t="shared" si="31"/>
        <v>3.105000000000004</v>
      </c>
      <c r="F210" s="13">
        <f t="shared" si="32"/>
        <v>3.105000000000004</v>
      </c>
      <c r="G210" s="13">
        <f t="shared" si="33"/>
        <v>9.6410250000000239</v>
      </c>
      <c r="H210" s="6">
        <f t="shared" si="35"/>
        <v>115.48666666666666</v>
      </c>
      <c r="I210" s="6">
        <f t="shared" si="36"/>
        <v>0.93333333333333712</v>
      </c>
      <c r="J210" s="6">
        <f t="shared" si="37"/>
        <v>0.93333333333333712</v>
      </c>
      <c r="K210" s="6">
        <f t="shared" si="38"/>
        <v>0.87111111111111816</v>
      </c>
      <c r="L210">
        <f t="shared" si="29"/>
        <v>3.3508979932416776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.75" customHeight="1" x14ac:dyDescent="0.3">
      <c r="A211" s="4">
        <v>43146</v>
      </c>
      <c r="B211" s="5">
        <v>117.59</v>
      </c>
      <c r="C211" s="6">
        <f t="shared" si="30"/>
        <v>114.47000000000001</v>
      </c>
      <c r="D211">
        <f t="shared" si="34"/>
        <v>1.6829294585632533</v>
      </c>
      <c r="E211" s="13">
        <f t="shared" si="31"/>
        <v>3.1199999999999903</v>
      </c>
      <c r="F211" s="13">
        <f t="shared" si="32"/>
        <v>3.1199999999999903</v>
      </c>
      <c r="G211" s="13">
        <f t="shared" si="33"/>
        <v>9.7343999999999404</v>
      </c>
      <c r="H211" s="6">
        <f t="shared" si="35"/>
        <v>115.34083333333335</v>
      </c>
      <c r="I211" s="6">
        <f t="shared" si="36"/>
        <v>2.2491666666666532</v>
      </c>
      <c r="J211" s="6">
        <f t="shared" si="37"/>
        <v>2.2491666666666532</v>
      </c>
      <c r="K211" s="6">
        <f t="shared" si="38"/>
        <v>5.0587506944443836</v>
      </c>
      <c r="L211">
        <f t="shared" si="29"/>
        <v>3.2576983698589221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.75" customHeight="1" x14ac:dyDescent="0.3">
      <c r="A212" s="4">
        <v>43147</v>
      </c>
      <c r="B212" s="5">
        <v>117.37</v>
      </c>
      <c r="C212" s="6">
        <f t="shared" si="30"/>
        <v>115.91750000000002</v>
      </c>
      <c r="D212">
        <f t="shared" si="34"/>
        <v>1.7533543744776718</v>
      </c>
      <c r="E212" s="13">
        <f t="shared" si="31"/>
        <v>1.4524999999999864</v>
      </c>
      <c r="F212" s="13">
        <f t="shared" si="32"/>
        <v>1.4524999999999864</v>
      </c>
      <c r="G212" s="13">
        <f t="shared" si="33"/>
        <v>2.1097562499999603</v>
      </c>
      <c r="H212" s="6">
        <f t="shared" si="35"/>
        <v>115.31083333333333</v>
      </c>
      <c r="I212" s="6">
        <f t="shared" si="36"/>
        <v>2.0591666666666697</v>
      </c>
      <c r="J212" s="6">
        <f t="shared" si="37"/>
        <v>2.0591666666666697</v>
      </c>
      <c r="K212" s="6">
        <f t="shared" si="38"/>
        <v>4.2401673611111237</v>
      </c>
      <c r="L212">
        <f t="shared" si="29"/>
        <v>3.2202778556504383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.75" customHeight="1" x14ac:dyDescent="0.3">
      <c r="A213" s="4">
        <v>43151</v>
      </c>
      <c r="B213" s="5">
        <v>117.88</v>
      </c>
      <c r="C213" s="6">
        <f t="shared" si="30"/>
        <v>116.715</v>
      </c>
      <c r="D213">
        <f t="shared" si="34"/>
        <v>1.7114326053046856</v>
      </c>
      <c r="E213" s="13">
        <f t="shared" si="31"/>
        <v>1.164999999999992</v>
      </c>
      <c r="F213" s="13">
        <f t="shared" si="32"/>
        <v>1.164999999999992</v>
      </c>
      <c r="G213" s="13">
        <f t="shared" si="33"/>
        <v>1.3572249999999815</v>
      </c>
      <c r="H213" s="6">
        <f t="shared" si="35"/>
        <v>115.17</v>
      </c>
      <c r="I213" s="6">
        <f t="shared" si="36"/>
        <v>2.7099999999999937</v>
      </c>
      <c r="J213" s="6">
        <f t="shared" si="37"/>
        <v>2.7099999999999937</v>
      </c>
      <c r="K213" s="6">
        <f t="shared" si="38"/>
        <v>7.3440999999999663</v>
      </c>
      <c r="L213">
        <f t="shared" si="29"/>
        <v>3.2588562559926171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.75" customHeight="1" x14ac:dyDescent="0.3">
      <c r="A214" s="4">
        <v>43152</v>
      </c>
      <c r="B214" s="5">
        <v>118.77</v>
      </c>
      <c r="C214" s="6">
        <f t="shared" si="30"/>
        <v>117.315</v>
      </c>
      <c r="D214">
        <f t="shared" si="34"/>
        <v>1.3553603072614957</v>
      </c>
      <c r="E214" s="13">
        <f t="shared" si="31"/>
        <v>1.4549999999999983</v>
      </c>
      <c r="F214" s="13">
        <f t="shared" si="32"/>
        <v>1.4549999999999983</v>
      </c>
      <c r="G214" s="13">
        <f t="shared" si="33"/>
        <v>2.117024999999995</v>
      </c>
      <c r="H214" s="6">
        <f t="shared" si="35"/>
        <v>115.02500000000002</v>
      </c>
      <c r="I214" s="6">
        <f t="shared" si="36"/>
        <v>3.7449999999999761</v>
      </c>
      <c r="J214" s="6">
        <f t="shared" si="37"/>
        <v>3.7449999999999761</v>
      </c>
      <c r="K214" s="6">
        <f t="shared" si="38"/>
        <v>14.025024999999822</v>
      </c>
      <c r="L214">
        <f t="shared" si="29"/>
        <v>3.3579628017952676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.75" customHeight="1" x14ac:dyDescent="0.3">
      <c r="A215" s="4">
        <v>43153</v>
      </c>
      <c r="B215" s="5">
        <v>118.45</v>
      </c>
      <c r="C215" s="6">
        <f t="shared" si="30"/>
        <v>117.9025</v>
      </c>
      <c r="D215">
        <f t="shared" si="34"/>
        <v>1.0365884549810422</v>
      </c>
      <c r="E215" s="13">
        <f t="shared" si="31"/>
        <v>0.54749999999999943</v>
      </c>
      <c r="F215" s="13">
        <f t="shared" si="32"/>
        <v>0.54749999999999943</v>
      </c>
      <c r="G215" s="13">
        <f t="shared" si="33"/>
        <v>0.29975624999999939</v>
      </c>
      <c r="H215" s="6">
        <f t="shared" si="35"/>
        <v>115.21583333333335</v>
      </c>
      <c r="I215" s="6">
        <f t="shared" si="36"/>
        <v>3.2341666666666526</v>
      </c>
      <c r="J215" s="6">
        <f t="shared" si="37"/>
        <v>3.2341666666666526</v>
      </c>
      <c r="K215" s="6">
        <f t="shared" si="38"/>
        <v>10.459834027777687</v>
      </c>
      <c r="L215">
        <f t="shared" si="29"/>
        <v>3.3901240520020721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.75" customHeight="1" x14ac:dyDescent="0.3">
      <c r="A216" s="4">
        <v>43154</v>
      </c>
      <c r="B216" s="5">
        <v>119.43</v>
      </c>
      <c r="C216" s="6">
        <f t="shared" si="30"/>
        <v>118.11749999999999</v>
      </c>
      <c r="D216">
        <f t="shared" si="34"/>
        <v>0.63469727035808043</v>
      </c>
      <c r="E216" s="13">
        <f t="shared" si="31"/>
        <v>1.3125000000000142</v>
      </c>
      <c r="F216" s="13">
        <f t="shared" si="32"/>
        <v>1.3125000000000142</v>
      </c>
      <c r="G216" s="13">
        <f t="shared" si="33"/>
        <v>1.7226562500000373</v>
      </c>
      <c r="H216" s="6">
        <f t="shared" si="35"/>
        <v>115.72916666666669</v>
      </c>
      <c r="I216" s="6">
        <f t="shared" si="36"/>
        <v>3.7008333333333212</v>
      </c>
      <c r="J216" s="6">
        <f t="shared" si="37"/>
        <v>3.7008333333333212</v>
      </c>
      <c r="K216" s="6">
        <f t="shared" si="38"/>
        <v>13.696167361111021</v>
      </c>
      <c r="L216">
        <f t="shared" si="29"/>
        <v>2.9313186638092197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.75" customHeight="1" x14ac:dyDescent="0.3">
      <c r="A217" s="4">
        <v>43157</v>
      </c>
      <c r="B217" s="5">
        <v>121.65</v>
      </c>
      <c r="C217" s="6">
        <f t="shared" si="30"/>
        <v>118.63249999999999</v>
      </c>
      <c r="D217">
        <f t="shared" si="34"/>
        <v>0.67422988475741963</v>
      </c>
      <c r="E217" s="13">
        <f t="shared" si="31"/>
        <v>3.0175000000000125</v>
      </c>
      <c r="F217" s="13">
        <f t="shared" si="32"/>
        <v>3.0175000000000125</v>
      </c>
      <c r="G217" s="13">
        <f t="shared" si="33"/>
        <v>9.1053062500000763</v>
      </c>
      <c r="H217" s="6">
        <f t="shared" si="35"/>
        <v>116.17416666666668</v>
      </c>
      <c r="I217" s="6">
        <f t="shared" si="36"/>
        <v>5.4758333333333269</v>
      </c>
      <c r="J217" s="6">
        <f t="shared" si="37"/>
        <v>5.4758333333333269</v>
      </c>
      <c r="K217" s="6">
        <f t="shared" si="38"/>
        <v>29.984750694444372</v>
      </c>
      <c r="L217">
        <f t="shared" ref="L217:L254" si="39">SQRT(SUMXMY2(B205:B216,H206:H217)/12)</f>
        <v>2.8558653096157456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.75" customHeight="1" x14ac:dyDescent="0.3">
      <c r="A218" s="4">
        <v>43158</v>
      </c>
      <c r="B218" s="5">
        <v>119.05</v>
      </c>
      <c r="C218" s="6">
        <f t="shared" si="30"/>
        <v>119.57499999999999</v>
      </c>
      <c r="D218">
        <f t="shared" si="34"/>
        <v>1.2046517909753098</v>
      </c>
      <c r="E218" s="13">
        <f t="shared" si="31"/>
        <v>-0.52499999999999147</v>
      </c>
      <c r="F218" s="13">
        <f t="shared" si="32"/>
        <v>0.52499999999999147</v>
      </c>
      <c r="G218" s="13">
        <f t="shared" si="33"/>
        <v>0.27562499999999107</v>
      </c>
      <c r="H218" s="6">
        <f t="shared" si="35"/>
        <v>116.73500000000001</v>
      </c>
      <c r="I218" s="6">
        <f t="shared" si="36"/>
        <v>2.3149999999999835</v>
      </c>
      <c r="J218" s="6">
        <f t="shared" si="37"/>
        <v>2.3149999999999835</v>
      </c>
      <c r="K218" s="6">
        <f t="shared" si="38"/>
        <v>5.359224999999924</v>
      </c>
      <c r="L218">
        <f t="shared" si="39"/>
        <v>3.1035122259424153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.75" customHeight="1" x14ac:dyDescent="0.3">
      <c r="A219" s="4">
        <v>43159</v>
      </c>
      <c r="B219" s="5">
        <v>118.68</v>
      </c>
      <c r="C219" s="6">
        <f t="shared" si="30"/>
        <v>119.645</v>
      </c>
      <c r="D219">
        <f t="shared" si="34"/>
        <v>1.1625631703266814</v>
      </c>
      <c r="E219" s="13">
        <f t="shared" si="31"/>
        <v>-0.9649999999999892</v>
      </c>
      <c r="F219" s="13">
        <f t="shared" si="32"/>
        <v>0.9649999999999892</v>
      </c>
      <c r="G219" s="13">
        <f t="shared" si="33"/>
        <v>0.93122499999997921</v>
      </c>
      <c r="H219" s="6">
        <f t="shared" si="35"/>
        <v>117.33916666666669</v>
      </c>
      <c r="I219" s="6">
        <f t="shared" si="36"/>
        <v>1.3408333333333218</v>
      </c>
      <c r="J219" s="6">
        <f t="shared" si="37"/>
        <v>1.3408333333333218</v>
      </c>
      <c r="K219" s="6">
        <f t="shared" si="38"/>
        <v>1.7978340277777467</v>
      </c>
      <c r="L219">
        <f t="shared" si="39"/>
        <v>2.8310025850525151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.75" customHeight="1" x14ac:dyDescent="0.3">
      <c r="A220" s="4">
        <v>43160</v>
      </c>
      <c r="B220" s="5">
        <v>117.96</v>
      </c>
      <c r="C220" s="6">
        <f t="shared" si="30"/>
        <v>119.7025</v>
      </c>
      <c r="D220">
        <f t="shared" si="34"/>
        <v>1.2590832478434535</v>
      </c>
      <c r="E220" s="13">
        <f t="shared" si="31"/>
        <v>-1.7425000000000068</v>
      </c>
      <c r="F220" s="13">
        <f t="shared" si="32"/>
        <v>1.7425000000000068</v>
      </c>
      <c r="G220" s="13">
        <f t="shared" si="33"/>
        <v>3.036306250000024</v>
      </c>
      <c r="H220" s="6">
        <f t="shared" si="35"/>
        <v>117.91250000000002</v>
      </c>
      <c r="I220" s="6">
        <f t="shared" si="36"/>
        <v>4.749999999997101E-2</v>
      </c>
      <c r="J220" s="6">
        <f t="shared" si="37"/>
        <v>4.749999999997101E-2</v>
      </c>
      <c r="K220" s="6">
        <f t="shared" si="38"/>
        <v>2.2562499999972461E-3</v>
      </c>
      <c r="L220">
        <f t="shared" si="39"/>
        <v>2.5815766764855197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.75" customHeight="1" x14ac:dyDescent="0.3">
      <c r="A221" s="4">
        <v>43161</v>
      </c>
      <c r="B221" s="5">
        <v>116.8</v>
      </c>
      <c r="C221" s="6">
        <f t="shared" si="30"/>
        <v>119.33499999999999</v>
      </c>
      <c r="D221">
        <f t="shared" si="34"/>
        <v>1.3780222467362471</v>
      </c>
      <c r="E221" s="13">
        <f t="shared" si="31"/>
        <v>-2.5349999999999966</v>
      </c>
      <c r="F221" s="13">
        <f t="shared" si="32"/>
        <v>2.5349999999999966</v>
      </c>
      <c r="G221" s="13">
        <f t="shared" si="33"/>
        <v>6.4262249999999828</v>
      </c>
      <c r="H221" s="6">
        <f t="shared" si="35"/>
        <v>118.22750000000002</v>
      </c>
      <c r="I221" s="6">
        <f t="shared" si="36"/>
        <v>-1.4275000000000233</v>
      </c>
      <c r="J221" s="6">
        <f t="shared" si="37"/>
        <v>1.4275000000000233</v>
      </c>
      <c r="K221" s="6">
        <f t="shared" si="38"/>
        <v>2.0377562500000663</v>
      </c>
      <c r="L221">
        <f t="shared" si="39"/>
        <v>2.5451022318111942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.75" customHeight="1" x14ac:dyDescent="0.3">
      <c r="A222" s="4">
        <v>43164</v>
      </c>
      <c r="B222" s="5">
        <v>116.71</v>
      </c>
      <c r="C222" s="6">
        <f t="shared" si="30"/>
        <v>118.1225</v>
      </c>
      <c r="D222">
        <f t="shared" si="34"/>
        <v>1.1224039491199236</v>
      </c>
      <c r="E222" s="13">
        <f t="shared" si="31"/>
        <v>-1.4125000000000085</v>
      </c>
      <c r="F222" s="13">
        <f t="shared" si="32"/>
        <v>1.4125000000000085</v>
      </c>
      <c r="G222" s="13">
        <f t="shared" si="33"/>
        <v>1.9951562500000242</v>
      </c>
      <c r="H222" s="6">
        <f t="shared" si="35"/>
        <v>118.33750000000002</v>
      </c>
      <c r="I222" s="6">
        <f t="shared" si="36"/>
        <v>-1.6275000000000261</v>
      </c>
      <c r="J222" s="6">
        <f t="shared" si="37"/>
        <v>1.6275000000000261</v>
      </c>
      <c r="K222" s="6">
        <f t="shared" si="38"/>
        <v>2.6487562500000852</v>
      </c>
      <c r="L222">
        <f t="shared" si="39"/>
        <v>2.5835119225903762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.75" customHeight="1" x14ac:dyDescent="0.3">
      <c r="A223" s="4">
        <v>43165</v>
      </c>
      <c r="B223" s="5">
        <v>117.05</v>
      </c>
      <c r="C223" s="6">
        <f t="shared" si="30"/>
        <v>117.53749999999999</v>
      </c>
      <c r="D223">
        <f t="shared" si="34"/>
        <v>1.1586515600041285</v>
      </c>
      <c r="E223" s="13">
        <f t="shared" si="31"/>
        <v>-0.48749999999999716</v>
      </c>
      <c r="F223" s="13">
        <f t="shared" si="32"/>
        <v>0.48749999999999716</v>
      </c>
      <c r="G223" s="13">
        <f t="shared" si="33"/>
        <v>0.23765624999999724</v>
      </c>
      <c r="H223" s="6">
        <f t="shared" si="35"/>
        <v>118.36166666666666</v>
      </c>
      <c r="I223" s="6">
        <f t="shared" si="36"/>
        <v>-1.3116666666666674</v>
      </c>
      <c r="J223" s="6">
        <f t="shared" si="37"/>
        <v>1.3116666666666674</v>
      </c>
      <c r="K223" s="6">
        <f t="shared" si="38"/>
        <v>1.7204694444444464</v>
      </c>
      <c r="L223">
        <f t="shared" si="39"/>
        <v>2.6086044853735633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.75" customHeight="1" x14ac:dyDescent="0.3">
      <c r="A224" s="4">
        <v>43166</v>
      </c>
      <c r="B224" s="5">
        <v>117.37</v>
      </c>
      <c r="C224" s="6">
        <f t="shared" si="30"/>
        <v>117.13</v>
      </c>
      <c r="D224">
        <f t="shared" si="34"/>
        <v>1.0405272101199485</v>
      </c>
      <c r="E224" s="13">
        <f t="shared" si="31"/>
        <v>0.24000000000000909</v>
      </c>
      <c r="F224" s="13">
        <f t="shared" si="32"/>
        <v>0.24000000000000909</v>
      </c>
      <c r="G224" s="13">
        <f t="shared" si="33"/>
        <v>5.7600000000004363E-2</v>
      </c>
      <c r="H224" s="6">
        <f t="shared" si="35"/>
        <v>118.31666666666666</v>
      </c>
      <c r="I224" s="6">
        <f t="shared" si="36"/>
        <v>-0.94666666666665833</v>
      </c>
      <c r="J224" s="6">
        <f t="shared" si="37"/>
        <v>0.94666666666665833</v>
      </c>
      <c r="K224" s="6">
        <f t="shared" si="38"/>
        <v>0.89617777777776197</v>
      </c>
      <c r="L224">
        <f t="shared" si="39"/>
        <v>2.5506151559204437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.75" customHeight="1" x14ac:dyDescent="0.3">
      <c r="A225" s="4">
        <v>43167</v>
      </c>
      <c r="B225" s="5">
        <v>118.92</v>
      </c>
      <c r="C225" s="6">
        <f t="shared" si="30"/>
        <v>116.9825</v>
      </c>
      <c r="D225">
        <f t="shared" si="34"/>
        <v>0.8047233608514196</v>
      </c>
      <c r="E225" s="13">
        <f t="shared" si="31"/>
        <v>1.9375</v>
      </c>
      <c r="F225" s="13">
        <f t="shared" si="32"/>
        <v>1.9375</v>
      </c>
      <c r="G225" s="13">
        <f t="shared" si="33"/>
        <v>3.75390625</v>
      </c>
      <c r="H225" s="6">
        <f t="shared" si="35"/>
        <v>118.31666666666665</v>
      </c>
      <c r="I225" s="6">
        <f t="shared" si="36"/>
        <v>0.60333333333335304</v>
      </c>
      <c r="J225" s="6">
        <f t="shared" si="37"/>
        <v>0.60333333333335304</v>
      </c>
      <c r="K225" s="6">
        <f t="shared" si="38"/>
        <v>0.36401111111113488</v>
      </c>
      <c r="L225">
        <f t="shared" si="39"/>
        <v>2.4853542648401685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 x14ac:dyDescent="0.3">
      <c r="A226" s="4">
        <v>43168</v>
      </c>
      <c r="B226" s="5">
        <v>120.5</v>
      </c>
      <c r="C226" s="6">
        <f t="shared" si="30"/>
        <v>117.5125</v>
      </c>
      <c r="D226">
        <f t="shared" si="34"/>
        <v>0.83999534968950873</v>
      </c>
      <c r="E226" s="13">
        <f t="shared" si="31"/>
        <v>2.9874999999999972</v>
      </c>
      <c r="F226" s="13">
        <f t="shared" si="32"/>
        <v>2.9874999999999972</v>
      </c>
      <c r="G226" s="13">
        <f t="shared" si="33"/>
        <v>8.9251562499999828</v>
      </c>
      <c r="H226" s="6">
        <f t="shared" si="35"/>
        <v>118.40333333333335</v>
      </c>
      <c r="I226" s="6">
        <f t="shared" si="36"/>
        <v>2.0966666666666498</v>
      </c>
      <c r="J226" s="6">
        <f t="shared" si="37"/>
        <v>2.0966666666666498</v>
      </c>
      <c r="K226" s="6">
        <f t="shared" si="38"/>
        <v>4.39601111111104</v>
      </c>
      <c r="L226">
        <f t="shared" si="39"/>
        <v>2.3494635789465357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.75" customHeight="1" x14ac:dyDescent="0.3">
      <c r="A227" s="4">
        <v>43171</v>
      </c>
      <c r="B227" s="5">
        <v>121.49</v>
      </c>
      <c r="C227" s="6">
        <f t="shared" si="30"/>
        <v>118.46000000000001</v>
      </c>
      <c r="D227">
        <f t="shared" si="34"/>
        <v>1.2549116004723166</v>
      </c>
      <c r="E227" s="13">
        <f t="shared" si="31"/>
        <v>3.0299999999999869</v>
      </c>
      <c r="F227" s="13">
        <f t="shared" si="32"/>
        <v>3.0299999999999869</v>
      </c>
      <c r="G227" s="13">
        <f t="shared" si="33"/>
        <v>9.1808999999999212</v>
      </c>
      <c r="H227" s="6">
        <f t="shared" si="35"/>
        <v>118.54750000000001</v>
      </c>
      <c r="I227" s="6">
        <f t="shared" si="36"/>
        <v>2.9424999999999812</v>
      </c>
      <c r="J227" s="6">
        <f t="shared" si="37"/>
        <v>2.9424999999999812</v>
      </c>
      <c r="K227" s="6">
        <f t="shared" si="38"/>
        <v>8.6583062499998888</v>
      </c>
      <c r="L227">
        <f t="shared" si="39"/>
        <v>2.1874624732230799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.75" customHeight="1" x14ac:dyDescent="0.3">
      <c r="A228" s="4">
        <v>43172</v>
      </c>
      <c r="B228" s="5">
        <v>123.64</v>
      </c>
      <c r="C228" s="6">
        <f t="shared" si="30"/>
        <v>119.57000000000001</v>
      </c>
      <c r="D228">
        <f t="shared" si="34"/>
        <v>1.5794945789713808</v>
      </c>
      <c r="E228" s="13">
        <f t="shared" si="31"/>
        <v>4.0699999999999932</v>
      </c>
      <c r="F228" s="13">
        <f t="shared" si="32"/>
        <v>4.0699999999999932</v>
      </c>
      <c r="G228" s="13">
        <f t="shared" si="33"/>
        <v>16.564899999999945</v>
      </c>
      <c r="H228" s="6">
        <f t="shared" si="35"/>
        <v>118.80083333333333</v>
      </c>
      <c r="I228" s="6">
        <f t="shared" si="36"/>
        <v>4.8391666666666708</v>
      </c>
      <c r="J228" s="6">
        <f t="shared" si="37"/>
        <v>4.8391666666666708</v>
      </c>
      <c r="K228" s="6">
        <f t="shared" si="38"/>
        <v>23.417534027777819</v>
      </c>
      <c r="L228">
        <f t="shared" si="39"/>
        <v>2.1841968049766831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.75" customHeight="1" x14ac:dyDescent="0.3">
      <c r="A229" s="4">
        <v>43173</v>
      </c>
      <c r="B229" s="5">
        <v>121.58</v>
      </c>
      <c r="C229" s="6">
        <f t="shared" si="30"/>
        <v>121.1375</v>
      </c>
      <c r="D229">
        <f t="shared" si="34"/>
        <v>2.005714492394163</v>
      </c>
      <c r="E229" s="13">
        <f t="shared" si="31"/>
        <v>0.44249999999999545</v>
      </c>
      <c r="F229" s="13">
        <f t="shared" si="32"/>
        <v>0.44249999999999545</v>
      </c>
      <c r="G229" s="13">
        <f t="shared" si="33"/>
        <v>0.19580624999999596</v>
      </c>
      <c r="H229" s="6">
        <f t="shared" si="35"/>
        <v>119.15166666666669</v>
      </c>
      <c r="I229" s="6">
        <f t="shared" si="36"/>
        <v>2.4283333333333132</v>
      </c>
      <c r="J229" s="6">
        <f t="shared" si="37"/>
        <v>2.4283333333333132</v>
      </c>
      <c r="K229" s="6">
        <f t="shared" si="38"/>
        <v>5.8968027777776806</v>
      </c>
      <c r="L229">
        <f t="shared" si="39"/>
        <v>2.3592596580832788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.75" customHeight="1" x14ac:dyDescent="0.3">
      <c r="A230" s="4">
        <v>43174</v>
      </c>
      <c r="B230" s="5">
        <v>120.85</v>
      </c>
      <c r="C230" s="6">
        <f t="shared" si="30"/>
        <v>121.80249999999999</v>
      </c>
      <c r="D230">
        <f t="shared" si="34"/>
        <v>1.8814896026818688</v>
      </c>
      <c r="E230" s="13">
        <f t="shared" si="31"/>
        <v>-0.95250000000000057</v>
      </c>
      <c r="F230" s="13">
        <f t="shared" si="32"/>
        <v>0.95250000000000057</v>
      </c>
      <c r="G230" s="13">
        <f t="shared" si="33"/>
        <v>0.9072562500000011</v>
      </c>
      <c r="H230" s="6">
        <f t="shared" si="35"/>
        <v>119.14583333333333</v>
      </c>
      <c r="I230" s="6">
        <f t="shared" si="36"/>
        <v>1.7041666666666657</v>
      </c>
      <c r="J230" s="6">
        <f t="shared" si="37"/>
        <v>1.7041666666666657</v>
      </c>
      <c r="K230" s="6">
        <f t="shared" si="38"/>
        <v>2.9041840277777746</v>
      </c>
      <c r="L230">
        <f t="shared" si="39"/>
        <v>2.0116580220517508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75" customHeight="1" x14ac:dyDescent="0.3">
      <c r="A231" s="4">
        <v>43175</v>
      </c>
      <c r="B231" s="5">
        <v>122.31</v>
      </c>
      <c r="C231" s="6">
        <f t="shared" si="30"/>
        <v>121.88999999999999</v>
      </c>
      <c r="D231">
        <f t="shared" si="34"/>
        <v>1.6643326365243158</v>
      </c>
      <c r="E231" s="13">
        <f t="shared" si="31"/>
        <v>0.42000000000001592</v>
      </c>
      <c r="F231" s="13">
        <f t="shared" si="32"/>
        <v>0.42000000000001592</v>
      </c>
      <c r="G231" s="13">
        <f t="shared" si="33"/>
        <v>0.17640000000001338</v>
      </c>
      <c r="H231" s="6">
        <f t="shared" si="35"/>
        <v>119.29583333333331</v>
      </c>
      <c r="I231" s="6">
        <f t="shared" si="36"/>
        <v>3.0141666666666964</v>
      </c>
      <c r="J231" s="6">
        <f t="shared" si="37"/>
        <v>3.0141666666666964</v>
      </c>
      <c r="K231" s="6">
        <f t="shared" si="38"/>
        <v>9.0852006944446231</v>
      </c>
      <c r="L231">
        <f t="shared" si="39"/>
        <v>2.0010351343233048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.75" customHeight="1" x14ac:dyDescent="0.3">
      <c r="A232" s="4">
        <v>43178</v>
      </c>
      <c r="B232" s="5">
        <v>121.4</v>
      </c>
      <c r="C232" s="6">
        <f t="shared" si="30"/>
        <v>122.095</v>
      </c>
      <c r="D232">
        <f t="shared" si="34"/>
        <v>1.3638032757696372</v>
      </c>
      <c r="E232" s="13">
        <f t="shared" si="31"/>
        <v>-0.69499999999999318</v>
      </c>
      <c r="F232" s="13">
        <f t="shared" si="32"/>
        <v>0.69499999999999318</v>
      </c>
      <c r="G232" s="13">
        <f t="shared" si="33"/>
        <v>0.48302499999999055</v>
      </c>
      <c r="H232" s="6">
        <f t="shared" si="35"/>
        <v>119.59833333333331</v>
      </c>
      <c r="I232" s="6">
        <f t="shared" si="36"/>
        <v>1.8016666666666907</v>
      </c>
      <c r="J232" s="6">
        <f t="shared" si="37"/>
        <v>1.8016666666666907</v>
      </c>
      <c r="K232" s="6">
        <f t="shared" si="38"/>
        <v>3.2460027777778646</v>
      </c>
      <c r="L232">
        <f t="shared" si="39"/>
        <v>2.1372447053520935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.75" customHeight="1" x14ac:dyDescent="0.3">
      <c r="A233" s="4">
        <v>43179</v>
      </c>
      <c r="B233" s="5">
        <v>121.28</v>
      </c>
      <c r="C233" s="6">
        <f t="shared" si="30"/>
        <v>121.535</v>
      </c>
      <c r="D233">
        <f t="shared" si="34"/>
        <v>0.54670747434070743</v>
      </c>
      <c r="E233" s="13">
        <f t="shared" si="31"/>
        <v>-0.25499999999999545</v>
      </c>
      <c r="F233" s="13">
        <f t="shared" si="32"/>
        <v>0.25499999999999545</v>
      </c>
      <c r="G233" s="13">
        <f t="shared" si="33"/>
        <v>6.5024999999997682E-2</v>
      </c>
      <c r="H233" s="6">
        <f t="shared" si="35"/>
        <v>119.88499999999999</v>
      </c>
      <c r="I233" s="6">
        <f t="shared" si="36"/>
        <v>1.3950000000000102</v>
      </c>
      <c r="J233" s="6">
        <f t="shared" si="37"/>
        <v>1.3950000000000102</v>
      </c>
      <c r="K233" s="6">
        <f t="shared" si="38"/>
        <v>1.9460250000000285</v>
      </c>
      <c r="L233">
        <f t="shared" si="39"/>
        <v>2.1801652826614375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.75" customHeight="1" x14ac:dyDescent="0.3">
      <c r="A234" s="4">
        <v>43180</v>
      </c>
      <c r="B234" s="5">
        <v>119.97</v>
      </c>
      <c r="C234" s="6">
        <f t="shared" si="30"/>
        <v>121.46000000000001</v>
      </c>
      <c r="D234">
        <f t="shared" si="34"/>
        <v>0.54278218467447537</v>
      </c>
      <c r="E234" s="13">
        <f t="shared" si="31"/>
        <v>-1.4900000000000091</v>
      </c>
      <c r="F234" s="13">
        <f t="shared" si="32"/>
        <v>1.4900000000000091</v>
      </c>
      <c r="G234" s="13">
        <f t="shared" si="33"/>
        <v>2.2201000000000271</v>
      </c>
      <c r="H234" s="6">
        <f t="shared" si="35"/>
        <v>120.25833333333333</v>
      </c>
      <c r="I234" s="6">
        <f t="shared" si="36"/>
        <v>-0.28833333333332689</v>
      </c>
      <c r="J234" s="6">
        <f t="shared" si="37"/>
        <v>0.28833333333332689</v>
      </c>
      <c r="K234" s="6">
        <f t="shared" si="38"/>
        <v>8.31361111111074E-2</v>
      </c>
      <c r="L234">
        <f t="shared" si="39"/>
        <v>2.1547881652350509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.75" customHeight="1" x14ac:dyDescent="0.3">
      <c r="A235" s="4">
        <v>43181</v>
      </c>
      <c r="B235" s="5">
        <v>117.29</v>
      </c>
      <c r="C235" s="6">
        <f t="shared" si="30"/>
        <v>121.24000000000001</v>
      </c>
      <c r="D235">
        <f t="shared" si="34"/>
        <v>0.65378704483953098</v>
      </c>
      <c r="E235" s="13">
        <f t="shared" si="31"/>
        <v>-3.9500000000000028</v>
      </c>
      <c r="F235" s="13">
        <f t="shared" si="32"/>
        <v>3.9500000000000028</v>
      </c>
      <c r="G235" s="13">
        <f t="shared" si="33"/>
        <v>15.602500000000022</v>
      </c>
      <c r="H235" s="6">
        <f t="shared" si="35"/>
        <v>120.53000000000002</v>
      </c>
      <c r="I235" s="6">
        <f t="shared" si="36"/>
        <v>-3.2400000000000091</v>
      </c>
      <c r="J235" s="6">
        <f t="shared" si="37"/>
        <v>3.2400000000000091</v>
      </c>
      <c r="K235" s="6">
        <f t="shared" si="38"/>
        <v>10.497600000000059</v>
      </c>
      <c r="L235">
        <f t="shared" si="39"/>
        <v>2.107584353129325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.75" customHeight="1" x14ac:dyDescent="0.3">
      <c r="A236" s="4">
        <v>43182</v>
      </c>
      <c r="B236" s="5">
        <v>115.48</v>
      </c>
      <c r="C236" s="6">
        <f t="shared" si="30"/>
        <v>119.985</v>
      </c>
      <c r="D236">
        <f t="shared" si="34"/>
        <v>1.4938666272462202</v>
      </c>
      <c r="E236" s="13">
        <f t="shared" si="31"/>
        <v>-4.5049999999999955</v>
      </c>
      <c r="F236" s="13">
        <f t="shared" si="32"/>
        <v>4.5049999999999955</v>
      </c>
      <c r="G236" s="13">
        <f t="shared" si="33"/>
        <v>20.29502499999996</v>
      </c>
      <c r="H236" s="6">
        <f t="shared" si="35"/>
        <v>120.55000000000001</v>
      </c>
      <c r="I236" s="6">
        <f t="shared" si="36"/>
        <v>-5.0700000000000074</v>
      </c>
      <c r="J236" s="6">
        <f t="shared" si="37"/>
        <v>5.0700000000000074</v>
      </c>
      <c r="K236" s="6">
        <f t="shared" si="38"/>
        <v>25.704900000000077</v>
      </c>
      <c r="L236">
        <f t="shared" si="39"/>
        <v>2.2790000954772225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.75" customHeight="1" x14ac:dyDescent="0.3">
      <c r="A237" s="4">
        <v>43185</v>
      </c>
      <c r="B237" s="5">
        <v>115.97</v>
      </c>
      <c r="C237" s="6">
        <f t="shared" si="30"/>
        <v>118.50500000000001</v>
      </c>
      <c r="D237">
        <f t="shared" si="34"/>
        <v>2.124791166209048</v>
      </c>
      <c r="E237" s="13">
        <f t="shared" si="31"/>
        <v>-2.5350000000000108</v>
      </c>
      <c r="F237" s="13">
        <f t="shared" si="32"/>
        <v>2.5350000000000108</v>
      </c>
      <c r="G237" s="13">
        <f t="shared" si="33"/>
        <v>6.4262250000000547</v>
      </c>
      <c r="H237" s="6">
        <f t="shared" si="35"/>
        <v>120.3925</v>
      </c>
      <c r="I237" s="6">
        <f t="shared" si="36"/>
        <v>-4.4224999999999994</v>
      </c>
      <c r="J237" s="6">
        <f t="shared" si="37"/>
        <v>4.4224999999999994</v>
      </c>
      <c r="K237" s="6">
        <f t="shared" si="38"/>
        <v>19.558506249999994</v>
      </c>
      <c r="L237">
        <f t="shared" si="39"/>
        <v>2.6702461761425114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.75" customHeight="1" x14ac:dyDescent="0.3">
      <c r="A238" s="4">
        <v>43186</v>
      </c>
      <c r="B238" s="5">
        <v>114.6</v>
      </c>
      <c r="C238" s="6">
        <f t="shared" si="30"/>
        <v>117.17750000000001</v>
      </c>
      <c r="D238">
        <f t="shared" si="34"/>
        <v>2.2070685450388736</v>
      </c>
      <c r="E238" s="13">
        <f t="shared" si="31"/>
        <v>-2.5775000000000148</v>
      </c>
      <c r="F238" s="13">
        <f t="shared" si="32"/>
        <v>2.5775000000000148</v>
      </c>
      <c r="G238" s="13">
        <f t="shared" si="33"/>
        <v>6.6435062500000761</v>
      </c>
      <c r="H238" s="6">
        <f t="shared" si="35"/>
        <v>120.14666666666665</v>
      </c>
      <c r="I238" s="6">
        <f t="shared" si="36"/>
        <v>-5.5466666666666526</v>
      </c>
      <c r="J238" s="6">
        <f t="shared" si="37"/>
        <v>5.5466666666666526</v>
      </c>
      <c r="K238" s="6">
        <f t="shared" si="38"/>
        <v>30.765511111110957</v>
      </c>
      <c r="L238">
        <f t="shared" si="39"/>
        <v>2.926035083157815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.75" customHeight="1" x14ac:dyDescent="0.3">
      <c r="A239" s="4">
        <v>43187</v>
      </c>
      <c r="B239" s="5">
        <v>114.48</v>
      </c>
      <c r="C239" s="6">
        <f t="shared" si="30"/>
        <v>115.83500000000001</v>
      </c>
      <c r="D239">
        <f t="shared" si="34"/>
        <v>2.2020973667165613</v>
      </c>
      <c r="E239" s="13">
        <f t="shared" si="31"/>
        <v>-1.355000000000004</v>
      </c>
      <c r="F239" s="13">
        <f t="shared" si="32"/>
        <v>1.355000000000004</v>
      </c>
      <c r="G239" s="13">
        <f t="shared" si="33"/>
        <v>1.8360250000000107</v>
      </c>
      <c r="H239" s="6">
        <f t="shared" si="35"/>
        <v>119.65499999999999</v>
      </c>
      <c r="I239" s="6">
        <f t="shared" si="36"/>
        <v>-5.1749999999999829</v>
      </c>
      <c r="J239" s="6">
        <f t="shared" si="37"/>
        <v>5.1749999999999829</v>
      </c>
      <c r="K239" s="6">
        <f t="shared" si="38"/>
        <v>26.780624999999823</v>
      </c>
      <c r="L239">
        <f t="shared" si="39"/>
        <v>3.2207781725907525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.75" customHeight="1" x14ac:dyDescent="0.3">
      <c r="A240" s="4">
        <v>43188</v>
      </c>
      <c r="B240" s="5">
        <v>116.07</v>
      </c>
      <c r="C240" s="6">
        <f t="shared" si="30"/>
        <v>115.13249999999999</v>
      </c>
      <c r="D240">
        <f t="shared" si="34"/>
        <v>1.7719807067234168</v>
      </c>
      <c r="E240" s="13">
        <f t="shared" si="31"/>
        <v>0.9375</v>
      </c>
      <c r="F240" s="13">
        <f t="shared" si="32"/>
        <v>0.9375</v>
      </c>
      <c r="G240" s="13">
        <f t="shared" si="33"/>
        <v>0.87890625</v>
      </c>
      <c r="H240" s="6">
        <f t="shared" si="35"/>
        <v>119.07083333333333</v>
      </c>
      <c r="I240" s="6">
        <f t="shared" si="36"/>
        <v>-3.0008333333333326</v>
      </c>
      <c r="J240" s="6">
        <f t="shared" si="37"/>
        <v>3.0008333333333326</v>
      </c>
      <c r="K240" s="6">
        <f t="shared" si="38"/>
        <v>9.0050006944444405</v>
      </c>
      <c r="L240">
        <f t="shared" si="39"/>
        <v>3.3951568174113538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.75" customHeight="1" x14ac:dyDescent="0.3">
      <c r="A241" s="4">
        <v>43192</v>
      </c>
      <c r="B241" s="5">
        <v>112.27</v>
      </c>
      <c r="C241" s="6">
        <f t="shared" si="30"/>
        <v>115.28</v>
      </c>
      <c r="D241">
        <f t="shared" si="34"/>
        <v>1.0041336439936708</v>
      </c>
      <c r="E241" s="13">
        <f t="shared" si="31"/>
        <v>-3.0100000000000051</v>
      </c>
      <c r="F241" s="13">
        <f t="shared" si="32"/>
        <v>3.0100000000000051</v>
      </c>
      <c r="G241" s="13">
        <f t="shared" si="33"/>
        <v>9.0601000000000305</v>
      </c>
      <c r="H241" s="6">
        <f t="shared" si="35"/>
        <v>118.43999999999998</v>
      </c>
      <c r="I241" s="6">
        <f t="shared" si="36"/>
        <v>-6.1699999999999875</v>
      </c>
      <c r="J241" s="6">
        <f t="shared" si="37"/>
        <v>6.1699999999999875</v>
      </c>
      <c r="K241" s="6">
        <f t="shared" si="38"/>
        <v>38.068899999999843</v>
      </c>
      <c r="L241">
        <f t="shared" si="39"/>
        <v>3.2119158569648447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.75" customHeight="1" x14ac:dyDescent="0.3">
      <c r="A242" s="4">
        <v>43193</v>
      </c>
      <c r="B242" s="5">
        <v>115.65</v>
      </c>
      <c r="C242" s="6">
        <f t="shared" si="30"/>
        <v>114.35499999999999</v>
      </c>
      <c r="D242">
        <f t="shared" si="34"/>
        <v>1.3155138017139902</v>
      </c>
      <c r="E242" s="13">
        <f t="shared" si="31"/>
        <v>1.2950000000000159</v>
      </c>
      <c r="F242" s="13">
        <f t="shared" si="32"/>
        <v>1.2950000000000159</v>
      </c>
      <c r="G242" s="13">
        <f t="shared" si="33"/>
        <v>1.6770250000000413</v>
      </c>
      <c r="H242" s="6">
        <f t="shared" si="35"/>
        <v>117.66416666666667</v>
      </c>
      <c r="I242" s="6">
        <f t="shared" si="36"/>
        <v>-2.014166666666668</v>
      </c>
      <c r="J242" s="6">
        <f t="shared" si="37"/>
        <v>2.014166666666668</v>
      </c>
      <c r="K242" s="6">
        <f t="shared" si="38"/>
        <v>4.0568673611111166</v>
      </c>
      <c r="L242">
        <f t="shared" si="39"/>
        <v>3.4996274603321864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.75" customHeight="1" x14ac:dyDescent="0.3">
      <c r="A243" s="4">
        <v>43194</v>
      </c>
      <c r="B243" s="5">
        <v>116.98</v>
      </c>
      <c r="C243" s="6">
        <f t="shared" si="30"/>
        <v>114.61750000000001</v>
      </c>
      <c r="D243">
        <f t="shared" si="34"/>
        <v>1.2711350734677989</v>
      </c>
      <c r="E243" s="13">
        <f t="shared" si="31"/>
        <v>2.3624999999999972</v>
      </c>
      <c r="F243" s="13">
        <f t="shared" si="32"/>
        <v>2.3624999999999972</v>
      </c>
      <c r="G243" s="13">
        <f t="shared" si="33"/>
        <v>5.5814062499999864</v>
      </c>
      <c r="H243" s="6">
        <f t="shared" si="35"/>
        <v>117.23083333333334</v>
      </c>
      <c r="I243" s="6">
        <f t="shared" si="36"/>
        <v>-0.25083333333333258</v>
      </c>
      <c r="J243" s="6">
        <f t="shared" si="37"/>
        <v>0.25083333333333258</v>
      </c>
      <c r="K243" s="6">
        <f t="shared" si="38"/>
        <v>6.2917361111110737E-2</v>
      </c>
      <c r="L243">
        <f t="shared" si="39"/>
        <v>3.5006226628669608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.75" customHeight="1" x14ac:dyDescent="0.3">
      <c r="A244" s="4">
        <v>43195</v>
      </c>
      <c r="B244" s="5">
        <v>118.16</v>
      </c>
      <c r="C244" s="6">
        <f t="shared" si="30"/>
        <v>115.24250000000001</v>
      </c>
      <c r="D244">
        <f t="shared" si="34"/>
        <v>1.504683313857101</v>
      </c>
      <c r="E244" s="13">
        <f t="shared" si="31"/>
        <v>2.9174999999999898</v>
      </c>
      <c r="F244" s="13">
        <f t="shared" si="32"/>
        <v>2.9174999999999898</v>
      </c>
      <c r="G244" s="13">
        <f t="shared" si="33"/>
        <v>8.5118062499999407</v>
      </c>
      <c r="H244" s="6">
        <f t="shared" si="35"/>
        <v>116.78666666666668</v>
      </c>
      <c r="I244" s="6">
        <f t="shared" si="36"/>
        <v>1.3733333333333206</v>
      </c>
      <c r="J244" s="6">
        <f t="shared" si="37"/>
        <v>1.3733333333333206</v>
      </c>
      <c r="K244" s="6">
        <f t="shared" si="38"/>
        <v>1.8860444444444096</v>
      </c>
      <c r="L244">
        <f t="shared" si="39"/>
        <v>3.4124349810655712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.75" customHeight="1" x14ac:dyDescent="0.3">
      <c r="A245" s="4">
        <v>43196</v>
      </c>
      <c r="B245" s="5">
        <v>115.5</v>
      </c>
      <c r="C245" s="6">
        <f t="shared" si="30"/>
        <v>115.76500000000001</v>
      </c>
      <c r="D245">
        <f t="shared" si="34"/>
        <v>1.8820343049476991</v>
      </c>
      <c r="E245" s="13">
        <f t="shared" si="31"/>
        <v>-0.26500000000001478</v>
      </c>
      <c r="F245" s="13">
        <f t="shared" si="32"/>
        <v>0.26500000000001478</v>
      </c>
      <c r="G245" s="13">
        <f t="shared" si="33"/>
        <v>7.0225000000007837E-2</v>
      </c>
      <c r="H245" s="6">
        <f t="shared" si="35"/>
        <v>116.51666666666669</v>
      </c>
      <c r="I245" s="6">
        <f t="shared" si="36"/>
        <v>-1.0166666666666941</v>
      </c>
      <c r="J245" s="6">
        <f t="shared" si="37"/>
        <v>1.0166666666666941</v>
      </c>
      <c r="K245" s="6">
        <f t="shared" si="38"/>
        <v>1.033611111111167</v>
      </c>
      <c r="L245">
        <f t="shared" si="39"/>
        <v>3.4173804471217926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.75" customHeight="1" x14ac:dyDescent="0.3">
      <c r="A246" s="4">
        <v>43199</v>
      </c>
      <c r="B246" s="5">
        <v>114.73</v>
      </c>
      <c r="C246" s="6">
        <f t="shared" si="30"/>
        <v>116.57249999999999</v>
      </c>
      <c r="D246">
        <f t="shared" si="34"/>
        <v>1.6561433927954337</v>
      </c>
      <c r="E246" s="13">
        <f t="shared" si="31"/>
        <v>-1.8424999999999869</v>
      </c>
      <c r="F246" s="13">
        <f t="shared" si="32"/>
        <v>1.8424999999999869</v>
      </c>
      <c r="G246" s="13">
        <f t="shared" si="33"/>
        <v>3.3948062499999518</v>
      </c>
      <c r="H246" s="6">
        <f t="shared" si="35"/>
        <v>116.03500000000003</v>
      </c>
      <c r="I246" s="6">
        <f t="shared" si="36"/>
        <v>-1.305000000000021</v>
      </c>
      <c r="J246" s="6">
        <f t="shared" si="37"/>
        <v>1.305000000000021</v>
      </c>
      <c r="K246" s="6">
        <f t="shared" si="38"/>
        <v>1.7030250000000549</v>
      </c>
      <c r="L246">
        <f t="shared" si="39"/>
        <v>3.4081311064700639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.75" customHeight="1" x14ac:dyDescent="0.3">
      <c r="A247" s="4">
        <v>43200</v>
      </c>
      <c r="B247" s="5">
        <v>113.39</v>
      </c>
      <c r="C247" s="6">
        <f t="shared" si="30"/>
        <v>116.3425</v>
      </c>
      <c r="D247">
        <f t="shared" si="34"/>
        <v>1.7681447727773787</v>
      </c>
      <c r="E247" s="13">
        <f t="shared" si="31"/>
        <v>-2.9525000000000006</v>
      </c>
      <c r="F247" s="13">
        <f t="shared" si="32"/>
        <v>2.9525000000000006</v>
      </c>
      <c r="G247" s="13">
        <f t="shared" si="33"/>
        <v>8.7172562500000037</v>
      </c>
      <c r="H247" s="6">
        <f t="shared" si="35"/>
        <v>115.59833333333334</v>
      </c>
      <c r="I247" s="6">
        <f t="shared" si="36"/>
        <v>-2.2083333333333428</v>
      </c>
      <c r="J247" s="6">
        <f t="shared" si="37"/>
        <v>2.2083333333333428</v>
      </c>
      <c r="K247" s="6">
        <f t="shared" si="38"/>
        <v>4.8767361111111533</v>
      </c>
      <c r="L247">
        <f t="shared" si="39"/>
        <v>3.413511076643863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.75" customHeight="1" x14ac:dyDescent="0.3">
      <c r="A248" s="4">
        <v>43201</v>
      </c>
      <c r="B248" s="5">
        <v>111.98</v>
      </c>
      <c r="C248" s="6">
        <f t="shared" si="30"/>
        <v>115.44499999999999</v>
      </c>
      <c r="D248">
        <f t="shared" si="34"/>
        <v>1.8513145667335855</v>
      </c>
      <c r="E248" s="13">
        <f t="shared" si="31"/>
        <v>-3.4649999999999892</v>
      </c>
      <c r="F248" s="13">
        <f t="shared" si="32"/>
        <v>3.4649999999999892</v>
      </c>
      <c r="G248" s="13">
        <f t="shared" si="33"/>
        <v>12.006224999999926</v>
      </c>
      <c r="H248" s="6">
        <f t="shared" si="35"/>
        <v>115.27333333333333</v>
      </c>
      <c r="I248" s="6">
        <f t="shared" si="36"/>
        <v>-3.2933333333333223</v>
      </c>
      <c r="J248" s="6">
        <f t="shared" si="37"/>
        <v>3.2933333333333223</v>
      </c>
      <c r="K248" s="6">
        <f t="shared" si="38"/>
        <v>10.846044444444372</v>
      </c>
      <c r="L248">
        <f t="shared" si="39"/>
        <v>3.3259589956493314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.75" customHeight="1" x14ac:dyDescent="0.3">
      <c r="A249" s="4">
        <v>43202</v>
      </c>
      <c r="B249" s="5">
        <v>114.36</v>
      </c>
      <c r="C249" s="6">
        <f t="shared" si="30"/>
        <v>113.9</v>
      </c>
      <c r="D249">
        <f t="shared" si="34"/>
        <v>1.707325210673112</v>
      </c>
      <c r="E249" s="13">
        <f t="shared" si="31"/>
        <v>0.45999999999999375</v>
      </c>
      <c r="F249" s="13">
        <f t="shared" si="32"/>
        <v>0.45999999999999375</v>
      </c>
      <c r="G249" s="13">
        <f t="shared" si="33"/>
        <v>0.21159999999999424</v>
      </c>
      <c r="H249" s="6">
        <f t="shared" si="35"/>
        <v>114.98166666666667</v>
      </c>
      <c r="I249" s="6">
        <f t="shared" si="36"/>
        <v>-0.6216666666666697</v>
      </c>
      <c r="J249" s="6">
        <f t="shared" si="37"/>
        <v>0.6216666666666697</v>
      </c>
      <c r="K249" s="6">
        <f t="shared" si="38"/>
        <v>0.3864694444444482</v>
      </c>
      <c r="L249">
        <f t="shared" si="39"/>
        <v>3.1307797939260316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.75" customHeight="1" x14ac:dyDescent="0.3">
      <c r="A250" s="4">
        <v>43203</v>
      </c>
      <c r="B250" s="5">
        <v>113.9</v>
      </c>
      <c r="C250" s="6">
        <f t="shared" si="30"/>
        <v>113.61500000000001</v>
      </c>
      <c r="D250">
        <f t="shared" si="34"/>
        <v>1.6631751448659844</v>
      </c>
      <c r="E250" s="13">
        <f t="shared" si="31"/>
        <v>0.28499999999999659</v>
      </c>
      <c r="F250" s="13">
        <f t="shared" si="32"/>
        <v>0.28499999999999659</v>
      </c>
      <c r="G250" s="13">
        <f t="shared" si="33"/>
        <v>8.1224999999998063E-2</v>
      </c>
      <c r="H250" s="6">
        <f t="shared" si="35"/>
        <v>114.84749999999998</v>
      </c>
      <c r="I250" s="6">
        <f t="shared" si="36"/>
        <v>-0.94749999999997669</v>
      </c>
      <c r="J250" s="6">
        <f t="shared" si="37"/>
        <v>0.94749999999997669</v>
      </c>
      <c r="K250" s="6">
        <f t="shared" si="38"/>
        <v>0.89775624999995585</v>
      </c>
      <c r="L250">
        <f t="shared" si="39"/>
        <v>2.892727911248913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.75" customHeight="1" x14ac:dyDescent="0.3">
      <c r="A251" s="4">
        <v>43206</v>
      </c>
      <c r="B251" s="5">
        <v>114.42</v>
      </c>
      <c r="C251" s="6">
        <f t="shared" si="30"/>
        <v>113.4075</v>
      </c>
      <c r="D251">
        <f t="shared" si="34"/>
        <v>1.4753818361698752</v>
      </c>
      <c r="E251" s="13">
        <f t="shared" si="31"/>
        <v>1.0125000000000028</v>
      </c>
      <c r="F251" s="13">
        <f t="shared" si="32"/>
        <v>1.0125000000000028</v>
      </c>
      <c r="G251" s="13">
        <f t="shared" si="33"/>
        <v>1.0251562500000058</v>
      </c>
      <c r="H251" s="6">
        <f t="shared" si="35"/>
        <v>114.78916666666667</v>
      </c>
      <c r="I251" s="6">
        <f t="shared" si="36"/>
        <v>-0.36916666666667197</v>
      </c>
      <c r="J251" s="6">
        <f t="shared" si="37"/>
        <v>0.36916666666667197</v>
      </c>
      <c r="K251" s="6">
        <f t="shared" si="38"/>
        <v>0.1362840277777817</v>
      </c>
      <c r="L251">
        <f t="shared" si="39"/>
        <v>2.5108446384854437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.75" customHeight="1" x14ac:dyDescent="0.3">
      <c r="A252" s="4">
        <v>43207</v>
      </c>
      <c r="B252" s="5">
        <v>113.6</v>
      </c>
      <c r="C252" s="6">
        <f t="shared" si="30"/>
        <v>113.66500000000001</v>
      </c>
      <c r="D252">
        <f t="shared" si="34"/>
        <v>1.1240558538168814</v>
      </c>
      <c r="E252" s="13">
        <f t="shared" si="31"/>
        <v>-6.5000000000011937E-2</v>
      </c>
      <c r="F252" s="13">
        <f t="shared" si="32"/>
        <v>6.5000000000011937E-2</v>
      </c>
      <c r="G252" s="13">
        <f t="shared" si="33"/>
        <v>4.2250000000015522E-3</v>
      </c>
      <c r="H252" s="6">
        <f t="shared" si="35"/>
        <v>114.78416666666668</v>
      </c>
      <c r="I252" s="6">
        <f t="shared" si="36"/>
        <v>-1.1841666666666839</v>
      </c>
      <c r="J252" s="6">
        <f t="shared" si="37"/>
        <v>1.1841666666666839</v>
      </c>
      <c r="K252" s="6">
        <f t="shared" si="38"/>
        <v>1.4022506944444852</v>
      </c>
      <c r="L252">
        <f t="shared" si="39"/>
        <v>2.1352001516251344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.75" customHeight="1" x14ac:dyDescent="0.3">
      <c r="A253" s="4">
        <v>43208</v>
      </c>
      <c r="B253" s="5">
        <v>116.36</v>
      </c>
      <c r="C253" s="6">
        <f t="shared" si="30"/>
        <v>114.07</v>
      </c>
      <c r="D253">
        <f t="shared" si="34"/>
        <v>0.63017978585479562</v>
      </c>
      <c r="E253" s="13">
        <f t="shared" si="31"/>
        <v>2.2900000000000063</v>
      </c>
      <c r="F253" s="13">
        <f t="shared" si="32"/>
        <v>2.2900000000000063</v>
      </c>
      <c r="G253" s="13">
        <f t="shared" si="33"/>
        <v>5.2441000000000288</v>
      </c>
      <c r="H253" s="6">
        <f t="shared" si="35"/>
        <v>114.57833333333333</v>
      </c>
      <c r="I253" s="6">
        <f t="shared" si="36"/>
        <v>1.7816666666666663</v>
      </c>
      <c r="J253" s="6">
        <f t="shared" si="37"/>
        <v>1.7816666666666663</v>
      </c>
      <c r="K253" s="6">
        <f t="shared" si="38"/>
        <v>3.1743361111111099</v>
      </c>
      <c r="L253">
        <f t="shared" si="39"/>
        <v>2.042245340328285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.75" customHeight="1" x14ac:dyDescent="0.3">
      <c r="A254" s="3"/>
      <c r="B254" s="3"/>
      <c r="C254" s="11">
        <f t="shared" si="30"/>
        <v>114.57</v>
      </c>
      <c r="D254">
        <f t="shared" si="34"/>
        <v>1.0292693099961765</v>
      </c>
      <c r="E254" s="13">
        <f t="shared" si="31"/>
        <v>-114.57</v>
      </c>
      <c r="F254" s="13">
        <f t="shared" si="32"/>
        <v>114.57</v>
      </c>
      <c r="G254" s="13">
        <f t="shared" si="33"/>
        <v>13126.284899999999</v>
      </c>
      <c r="H254" s="6">
        <f t="shared" si="35"/>
        <v>114.91916666666667</v>
      </c>
      <c r="I254" s="6">
        <f t="shared" si="36"/>
        <v>-114.91916666666667</v>
      </c>
      <c r="J254" s="6">
        <f t="shared" si="37"/>
        <v>114.91916666666667</v>
      </c>
      <c r="K254" s="6">
        <f t="shared" si="38"/>
        <v>13206.414867361113</v>
      </c>
      <c r="L254">
        <f t="shared" si="39"/>
        <v>1.3852845383944792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.75" customHeight="1" x14ac:dyDescent="0.3">
      <c r="A255" s="3"/>
      <c r="B255" s="3"/>
      <c r="C255" s="6">
        <f t="shared" ref="C255" si="40">AVERAGE(B250:B253)</f>
        <v>114.57</v>
      </c>
      <c r="D255">
        <f t="shared" ref="D255" si="41">SQRT(SUMXMY2(B250:B253,C252:C255)/4)</f>
        <v>1.039558199428972</v>
      </c>
      <c r="E255" s="13">
        <f t="shared" si="31"/>
        <v>-114.57</v>
      </c>
      <c r="F255" s="13">
        <f t="shared" si="32"/>
        <v>114.57</v>
      </c>
      <c r="G255" s="13">
        <f t="shared" si="33"/>
        <v>13126.284899999999</v>
      </c>
      <c r="H255" s="3"/>
      <c r="I255" s="6">
        <f t="shared" si="36"/>
        <v>0</v>
      </c>
      <c r="J255" s="6">
        <f t="shared" si="37"/>
        <v>0</v>
      </c>
      <c r="K255" s="6">
        <f t="shared" si="38"/>
        <v>0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5" right="0.75" top="1" bottom="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4.4" x14ac:dyDescent="0.3"/>
  <sheetData>
    <row r="9" spans="2:2" x14ac:dyDescent="0.3">
      <c r="B9" s="7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77734375" defaultRowHeight="14.4" x14ac:dyDescent="0.3"/>
  <cols>
    <col min="1" max="1" width="30.77734375" style="9"/>
    <col min="2" max="16384" width="30.77734375" style="8"/>
  </cols>
  <sheetData>
    <row r="1" spans="1:20" x14ac:dyDescent="0.3">
      <c r="A1" s="9" t="s">
        <v>11</v>
      </c>
      <c r="B1" s="8" t="s">
        <v>12</v>
      </c>
      <c r="C1" s="8" t="s">
        <v>2</v>
      </c>
      <c r="D1" s="8">
        <v>8</v>
      </c>
      <c r="E1" s="8" t="s">
        <v>3</v>
      </c>
      <c r="F1" s="8">
        <v>3</v>
      </c>
      <c r="G1" s="8" t="s">
        <v>4</v>
      </c>
      <c r="H1" s="8">
        <v>2</v>
      </c>
      <c r="I1" s="8" t="s">
        <v>5</v>
      </c>
      <c r="J1" s="8">
        <v>1</v>
      </c>
      <c r="K1" s="8" t="s">
        <v>6</v>
      </c>
      <c r="L1" s="8">
        <v>0</v>
      </c>
      <c r="M1" s="8" t="s">
        <v>7</v>
      </c>
      <c r="N1" s="8">
        <v>0</v>
      </c>
      <c r="O1" s="8" t="s">
        <v>8</v>
      </c>
      <c r="P1" s="8">
        <v>1</v>
      </c>
      <c r="Q1" s="8" t="s">
        <v>9</v>
      </c>
      <c r="R1" s="8">
        <v>0</v>
      </c>
      <c r="S1" s="8" t="s">
        <v>10</v>
      </c>
      <c r="T1" s="8">
        <v>0</v>
      </c>
    </row>
    <row r="2" spans="1:20" x14ac:dyDescent="0.3">
      <c r="A2" s="9" t="s">
        <v>13</v>
      </c>
      <c r="B2" s="8" t="s">
        <v>14</v>
      </c>
    </row>
    <row r="3" spans="1:20" x14ac:dyDescent="0.3">
      <c r="A3" s="9" t="s">
        <v>15</v>
      </c>
      <c r="B3" s="8" t="b">
        <f>IF(B10&gt;256,"TripUpST110AndEarlier",FALSE)</f>
        <v>0</v>
      </c>
    </row>
    <row r="4" spans="1:20" x14ac:dyDescent="0.3">
      <c r="A4" s="9" t="s">
        <v>16</v>
      </c>
      <c r="B4" s="8" t="s">
        <v>17</v>
      </c>
    </row>
    <row r="5" spans="1:20" x14ac:dyDescent="0.3">
      <c r="A5" s="9" t="s">
        <v>18</v>
      </c>
      <c r="B5" s="8" t="b">
        <v>1</v>
      </c>
    </row>
    <row r="6" spans="1:20" x14ac:dyDescent="0.3">
      <c r="A6" s="9" t="s">
        <v>19</v>
      </c>
      <c r="B6" s="8" t="b">
        <v>0</v>
      </c>
    </row>
    <row r="7" spans="1:20" x14ac:dyDescent="0.3">
      <c r="A7" s="9" t="s">
        <v>20</v>
      </c>
      <c r="B7" s="8">
        <f>Data!$A$1:$B$253</f>
        <v>113.44</v>
      </c>
    </row>
    <row r="8" spans="1:20" x14ac:dyDescent="0.3">
      <c r="A8" s="9" t="s">
        <v>21</v>
      </c>
      <c r="B8" s="8">
        <v>2</v>
      </c>
    </row>
    <row r="9" spans="1:20" x14ac:dyDescent="0.3">
      <c r="A9" s="9" t="s">
        <v>22</v>
      </c>
      <c r="B9" s="10">
        <f>1</f>
        <v>1</v>
      </c>
    </row>
    <row r="10" spans="1:20" x14ac:dyDescent="0.3">
      <c r="A10" s="9" t="s">
        <v>23</v>
      </c>
      <c r="B10" s="8">
        <v>2</v>
      </c>
    </row>
    <row r="12" spans="1:20" x14ac:dyDescent="0.3">
      <c r="A12" s="9" t="s">
        <v>24</v>
      </c>
      <c r="B12" s="8" t="s">
        <v>25</v>
      </c>
      <c r="C12" s="8" t="s">
        <v>26</v>
      </c>
      <c r="D12" s="8" t="s">
        <v>27</v>
      </c>
      <c r="E12" s="8" t="b">
        <v>1</v>
      </c>
      <c r="F12" s="8">
        <v>0</v>
      </c>
      <c r="G12" s="8">
        <v>4</v>
      </c>
      <c r="H12" s="8">
        <v>0</v>
      </c>
    </row>
    <row r="13" spans="1:20" x14ac:dyDescent="0.3">
      <c r="A13" s="9" t="s">
        <v>28</v>
      </c>
      <c r="B13" s="8">
        <f>Data!$A$1:$A$253</f>
        <v>42859</v>
      </c>
    </row>
    <row r="14" spans="1:20" x14ac:dyDescent="0.3">
      <c r="A14" s="9" t="s">
        <v>29</v>
      </c>
    </row>
    <row r="15" spans="1:20" x14ac:dyDescent="0.3">
      <c r="A15" s="9" t="s">
        <v>30</v>
      </c>
      <c r="B15" s="8" t="s">
        <v>31</v>
      </c>
      <c r="C15" s="8" t="s">
        <v>32</v>
      </c>
      <c r="D15" s="8" t="s">
        <v>33</v>
      </c>
      <c r="E15" s="8" t="b">
        <v>1</v>
      </c>
      <c r="F15" s="8">
        <v>0</v>
      </c>
      <c r="G15" s="8">
        <v>4</v>
      </c>
      <c r="H15" s="8">
        <v>0</v>
      </c>
    </row>
    <row r="16" spans="1:20" x14ac:dyDescent="0.3">
      <c r="A16" s="9" t="s">
        <v>34</v>
      </c>
      <c r="B16" s="8">
        <f>Data!$B$1:$B$253</f>
        <v>114.72</v>
      </c>
    </row>
    <row r="17" spans="1:1" x14ac:dyDescent="0.3">
      <c r="A17" s="9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Source</vt:lpstr>
      <vt:lpstr>Data</vt:lpstr>
      <vt:lpstr>_PalUtilTempWorksheet</vt:lpstr>
      <vt:lpstr>_STDS_DG210DBD8D</vt:lpstr>
      <vt:lpstr>ST_AirlineIndex</vt:lpstr>
      <vt:lpstr>ST_Date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way</dc:creator>
  <cp:lastModifiedBy>1 way</cp:lastModifiedBy>
  <dcterms:created xsi:type="dcterms:W3CDTF">2022-12-28T00:32:40Z</dcterms:created>
  <dcterms:modified xsi:type="dcterms:W3CDTF">2023-01-04T22:29:51Z</dcterms:modified>
</cp:coreProperties>
</file>