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gnment4-20190557_MennaAymanAhmed\"/>
    </mc:Choice>
  </mc:AlternateContent>
  <bookViews>
    <workbookView xWindow="0" yWindow="0" windowWidth="23040" windowHeight="8904"/>
  </bookViews>
  <sheets>
    <sheet name="Forecast" sheetId="1" r:id="rId1"/>
  </sheets>
  <externalReferences>
    <externalReference r:id="rId2"/>
  </externalReferences>
  <definedNames>
    <definedName name="PalisadeReportWorkbookCreatedBy" hidden="1">"StatTools"</definedName>
    <definedName name="PalisadeReportWorksheetCreatedBy" localSheetId="0" hidden="1">"StatTools"</definedName>
    <definedName name="StatToolsHeader" localSheetId="0">Forecast!$1:$5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D63" i="1" s="1"/>
  <c r="E63" i="1" s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C63" i="1" l="1"/>
  <c r="D64" i="1" l="1"/>
  <c r="E64" i="1" s="1"/>
  <c r="C64" i="1"/>
  <c r="D65" i="1" l="1"/>
  <c r="E65" i="1" s="1"/>
  <c r="C65" i="1"/>
  <c r="D66" i="1" l="1"/>
  <c r="E66" i="1" s="1"/>
  <c r="C66" i="1"/>
  <c r="D67" i="1" l="1"/>
  <c r="E67" i="1" s="1"/>
  <c r="C67" i="1"/>
  <c r="D68" i="1" l="1"/>
  <c r="E68" i="1" s="1"/>
  <c r="C68" i="1"/>
  <c r="D69" i="1" l="1"/>
  <c r="E69" i="1" s="1"/>
  <c r="C69" i="1"/>
  <c r="C70" i="1" l="1"/>
  <c r="D70" i="1"/>
  <c r="E70" i="1" s="1"/>
  <c r="C71" i="1" l="1"/>
  <c r="D71" i="1"/>
  <c r="E71" i="1" s="1"/>
  <c r="C72" i="1" l="1"/>
  <c r="D72" i="1"/>
  <c r="E72" i="1" s="1"/>
  <c r="D73" i="1" l="1"/>
  <c r="E73" i="1" s="1"/>
  <c r="C73" i="1"/>
  <c r="D74" i="1" l="1"/>
  <c r="E74" i="1" s="1"/>
  <c r="C74" i="1"/>
  <c r="D75" i="1" l="1"/>
  <c r="E75" i="1" s="1"/>
  <c r="C75" i="1"/>
  <c r="D76" i="1" l="1"/>
  <c r="E76" i="1" s="1"/>
  <c r="C76" i="1"/>
  <c r="D77" i="1" l="1"/>
  <c r="E77" i="1" s="1"/>
  <c r="C77" i="1"/>
  <c r="C78" i="1" l="1"/>
  <c r="D78" i="1"/>
  <c r="E78" i="1" s="1"/>
  <c r="D79" i="1" l="1"/>
  <c r="E79" i="1" s="1"/>
  <c r="C79" i="1"/>
  <c r="D80" i="1" l="1"/>
  <c r="E80" i="1" s="1"/>
  <c r="C80" i="1"/>
  <c r="D81" i="1" l="1"/>
  <c r="E81" i="1" s="1"/>
  <c r="C81" i="1"/>
  <c r="B13" i="1"/>
  <c r="B15" i="1"/>
  <c r="D82" i="1" l="1"/>
  <c r="D85" i="1"/>
  <c r="D83" i="1"/>
  <c r="D84" i="1"/>
  <c r="B14" i="1"/>
</calcChain>
</file>

<file path=xl/comments1.xml><?xml version="1.0" encoding="utf-8"?>
<comments xmlns="http://schemas.openxmlformats.org/spreadsheetml/2006/main">
  <authors>
    <author>1 way</author>
  </authors>
  <commentList>
    <comment ref="A8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constants are calculated to minimize Root Mean Sq Error if Optimize option is chosen.</t>
        </r>
      </text>
    </comment>
    <comment ref="A13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A14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A15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B81" authorId="0" shapeId="0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<sst xmlns="http://schemas.openxmlformats.org/spreadsheetml/2006/main" count="21" uniqueCount="20">
  <si>
    <t>StatTools Report</t>
  </si>
  <si>
    <t>Analysis:</t>
  </si>
  <si>
    <t>Forecast</t>
  </si>
  <si>
    <t>Performed By:</t>
  </si>
  <si>
    <t>1 way</t>
  </si>
  <si>
    <t>Date:</t>
  </si>
  <si>
    <t>Wednesday, January 4, 2023</t>
  </si>
  <si>
    <t>Updating:</t>
  </si>
  <si>
    <t>Live/Unlinked</t>
  </si>
  <si>
    <t>Forecasting Constant (Optimized)</t>
  </si>
  <si>
    <t>Simple Exponential Smoothing Forecasts for Revenue</t>
  </si>
  <si>
    <t>Simple Exponential</t>
  </si>
  <si>
    <t>Forecasting Data</t>
  </si>
  <si>
    <t>Level (Alpha)</t>
  </si>
  <si>
    <t>Mean Abs Err</t>
  </si>
  <si>
    <t>Root Mean Sq Err</t>
  </si>
  <si>
    <t>Mean Abs Per% Err</t>
  </si>
  <si>
    <t>Revenue</t>
  </si>
  <si>
    <t>Level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</si>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</sst>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0.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3" xfId="0" applyNumberFormat="1" applyFont="1" applyFill="1" applyBorder="1" applyAlignment="1">
      <alignment horizontal="left"/>
    </xf>
    <xf numFmtId="165" fontId="0" fillId="0" borderId="3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Forecast!$A$62:$A$85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Forecast!$B$62:$B$85</c:f>
              <c:numCache>
                <c:formatCode>"$"0.00</c:formatCode>
                <c:ptCount val="24"/>
                <c:pt idx="0">
                  <c:v>1200000</c:v>
                </c:pt>
                <c:pt idx="1">
                  <c:v>880000</c:v>
                </c:pt>
                <c:pt idx="2">
                  <c:v>1800000</c:v>
                </c:pt>
                <c:pt idx="3">
                  <c:v>1050000</c:v>
                </c:pt>
                <c:pt idx="4">
                  <c:v>1700000</c:v>
                </c:pt>
                <c:pt idx="5">
                  <c:v>350000</c:v>
                </c:pt>
                <c:pt idx="6">
                  <c:v>2500000</c:v>
                </c:pt>
                <c:pt idx="7">
                  <c:v>760000</c:v>
                </c:pt>
                <c:pt idx="8">
                  <c:v>2300000</c:v>
                </c:pt>
                <c:pt idx="9">
                  <c:v>1000000</c:v>
                </c:pt>
                <c:pt idx="10">
                  <c:v>1570000</c:v>
                </c:pt>
                <c:pt idx="11">
                  <c:v>2430000</c:v>
                </c:pt>
                <c:pt idx="12">
                  <c:v>1320000</c:v>
                </c:pt>
                <c:pt idx="13">
                  <c:v>1400000</c:v>
                </c:pt>
                <c:pt idx="14">
                  <c:v>1890000</c:v>
                </c:pt>
                <c:pt idx="15">
                  <c:v>3200000</c:v>
                </c:pt>
                <c:pt idx="16">
                  <c:v>2200000</c:v>
                </c:pt>
                <c:pt idx="17">
                  <c:v>1440000</c:v>
                </c:pt>
                <c:pt idx="18">
                  <c:v>4000000</c:v>
                </c:pt>
                <c:pt idx="19">
                  <c:v>4100000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E-4440-B5B4-B34EE88AC2FE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Forecast!$A$62:$A$85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Forecast!$D$62:$D$85</c:f>
              <c:numCache>
                <c:formatCode>"$"0.00</c:formatCode>
                <c:ptCount val="24"/>
                <c:pt idx="1">
                  <c:v>1200000</c:v>
                </c:pt>
                <c:pt idx="2">
                  <c:v>1101940.7722543529</c:v>
                </c:pt>
                <c:pt idx="3">
                  <c:v>1315850.6122339182</c:v>
                </c:pt>
                <c:pt idx="4">
                  <c:v>1234384.6568234011</c:v>
                </c:pt>
                <c:pt idx="5">
                  <c:v>1377065.534880969</c:v>
                </c:pt>
                <c:pt idx="6">
                  <c:v>1062336.6186478513</c:v>
                </c:pt>
                <c:pt idx="7">
                  <c:v>1502887.1215653117</c:v>
                </c:pt>
                <c:pt idx="8">
                  <c:v>1275240.4420563085</c:v>
                </c:pt>
                <c:pt idx="9">
                  <c:v>1589262.7260467117</c:v>
                </c:pt>
                <c:pt idx="10">
                  <c:v>1408691.9514984763</c:v>
                </c:pt>
                <c:pt idx="11">
                  <c:v>1458122.3973272787</c:v>
                </c:pt>
                <c:pt idx="12">
                  <c:v>1755939.7947690843</c:v>
                </c:pt>
                <c:pt idx="13">
                  <c:v>1622352.5459607961</c:v>
                </c:pt>
                <c:pt idx="14">
                  <c:v>1554215.9242601893</c:v>
                </c:pt>
                <c:pt idx="15">
                  <c:v>1657111.9466237258</c:v>
                </c:pt>
                <c:pt idx="16">
                  <c:v>2129906.9810364195</c:v>
                </c:pt>
                <c:pt idx="17">
                  <c:v>2151385.9413799499</c:v>
                </c:pt>
                <c:pt idx="18">
                  <c:v>1933392.3287523626</c:v>
                </c:pt>
                <c:pt idx="19">
                  <c:v>2566673.4296766538</c:v>
                </c:pt>
                <c:pt idx="20">
                  <c:v>3036538.4902009941</c:v>
                </c:pt>
                <c:pt idx="21">
                  <c:v>3036538.4902009941</c:v>
                </c:pt>
                <c:pt idx="22">
                  <c:v>3036538.4902009941</c:v>
                </c:pt>
                <c:pt idx="23">
                  <c:v>3036538.4902009941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E-4440-B5B4-B34EE88A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61968"/>
        <c:axId val="414963608"/>
      </c:lineChart>
      <c:catAx>
        <c:axId val="4149619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414963608"/>
        <c:crosses val="autoZero"/>
        <c:auto val="1"/>
        <c:lblAlgn val="ctr"/>
        <c:lblOffset val="100"/>
        <c:noMultiLvlLbl val="0"/>
      </c:catAx>
      <c:valAx>
        <c:axId val="4149636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14961968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Forecast!$A$62:$A$81</c:f>
              <c:numCache>
                <c:formatCode>@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Forecast!$E$63:$E$85</c:f>
              <c:numCache>
                <c:formatCode>"$"0.00</c:formatCode>
                <c:ptCount val="23"/>
                <c:pt idx="0">
                  <c:v>-320000</c:v>
                </c:pt>
                <c:pt idx="1">
                  <c:v>698059.22774564708</c:v>
                </c:pt>
                <c:pt idx="2">
                  <c:v>-265850.61223391816</c:v>
                </c:pt>
                <c:pt idx="3">
                  <c:v>465615.34317659889</c:v>
                </c:pt>
                <c:pt idx="4">
                  <c:v>-1027065.534880969</c:v>
                </c:pt>
                <c:pt idx="5">
                  <c:v>1437663.3813521487</c:v>
                </c:pt>
                <c:pt idx="6">
                  <c:v>-742887.12156531168</c:v>
                </c:pt>
                <c:pt idx="7">
                  <c:v>1024759.5579436915</c:v>
                </c:pt>
                <c:pt idx="8">
                  <c:v>-589262.72604671167</c:v>
                </c:pt>
                <c:pt idx="9">
                  <c:v>161308.04850152368</c:v>
                </c:pt>
                <c:pt idx="10">
                  <c:v>971877.60267272126</c:v>
                </c:pt>
                <c:pt idx="11">
                  <c:v>-435939.79476908431</c:v>
                </c:pt>
                <c:pt idx="12">
                  <c:v>-222352.54596079607</c:v>
                </c:pt>
                <c:pt idx="13">
                  <c:v>335784.07573981071</c:v>
                </c:pt>
                <c:pt idx="14">
                  <c:v>1542888.0533762742</c:v>
                </c:pt>
                <c:pt idx="15">
                  <c:v>70093.018963580485</c:v>
                </c:pt>
                <c:pt idx="16">
                  <c:v>-711385.94137994992</c:v>
                </c:pt>
                <c:pt idx="17">
                  <c:v>2066607.6712476374</c:v>
                </c:pt>
                <c:pt idx="18">
                  <c:v>1533326.5703233462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F5D-B261-6ECD09A13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89880"/>
        <c:axId val="630288896"/>
      </c:lineChart>
      <c:catAx>
        <c:axId val="63028988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630288896"/>
        <c:crosses val="autoZero"/>
        <c:auto val="1"/>
        <c:lblAlgn val="ctr"/>
        <c:lblOffset val="100"/>
        <c:noMultiLvlLbl val="0"/>
      </c:catAx>
      <c:valAx>
        <c:axId val="630288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630289880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16</xdr:row>
      <xdr:rowOff>0</xdr:rowOff>
    </xdr:from>
    <xdr:to>
      <xdr:col>3</xdr:col>
      <xdr:colOff>792480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37</xdr:row>
      <xdr:rowOff>0</xdr:rowOff>
    </xdr:from>
    <xdr:to>
      <xdr:col>3</xdr:col>
      <xdr:colOff>792480</xdr:colOff>
      <xdr:row>53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2" name="gwm_1120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3" name="gwm_1120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4" name="gwm_1120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5" name="gwm_1120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6" name="gwm_1120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7" name="gwm_1120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8" name="gwm_1120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9" name="gwm_1120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0" name="gwm_1120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[1]!WatermarkMsg_Trial" textlink="">
      <cdr:nvSpPr>
        <cdr:cNvPr id="11" name="gwm_1120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2" name="gwm_27414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3" name="gwm_27414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4" name="gwm_27414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5" name="gwm_27414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6" name="gwm_27414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7" name="gwm_27414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8" name="gwm_27414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9" name="gwm_27414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10" name="gwm_27414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[1]!WatermarkMsg_Trial" textlink="">
      <cdr:nvSpPr>
        <cdr:cNvPr id="11" name="gwm_27414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Trial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Evaluation Purposes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lisade/StatTools8/Stat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Tools"/>
    </sheetNames>
    <definedNames>
      <definedName name="WatermarkMsg_Trial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showGridLines="0" tabSelected="1" workbookViewId="0">
      <selection activeCell="H76" sqref="H76"/>
    </sheetView>
  </sheetViews>
  <sheetFormatPr defaultColWidth="12.77734375" defaultRowHeight="14.4" x14ac:dyDescent="0.3"/>
  <cols>
    <col min="1" max="1" width="33.44140625" bestFit="1" customWidth="1"/>
    <col min="2" max="5" width="12.77734375" customWidth="1"/>
  </cols>
  <sheetData>
    <row r="1" spans="1:2" s="1" customFormat="1" ht="18" x14ac:dyDescent="0.35">
      <c r="A1" s="7" t="s">
        <v>0</v>
      </c>
      <c r="B1" s="5"/>
    </row>
    <row r="2" spans="1:2" s="1" customFormat="1" ht="10.199999999999999" x14ac:dyDescent="0.2">
      <c r="A2" s="3" t="s">
        <v>1</v>
      </c>
      <c r="B2" s="5" t="s">
        <v>2</v>
      </c>
    </row>
    <row r="3" spans="1:2" s="1" customFormat="1" ht="10.199999999999999" x14ac:dyDescent="0.2">
      <c r="A3" s="3" t="s">
        <v>3</v>
      </c>
      <c r="B3" s="5" t="s">
        <v>4</v>
      </c>
    </row>
    <row r="4" spans="1:2" s="1" customFormat="1" ht="10.199999999999999" x14ac:dyDescent="0.2">
      <c r="A4" s="3" t="s">
        <v>5</v>
      </c>
      <c r="B4" s="5" t="s">
        <v>6</v>
      </c>
    </row>
    <row r="5" spans="1:2" s="2" customFormat="1" ht="10.199999999999999" x14ac:dyDescent="0.2">
      <c r="A5" s="4" t="s">
        <v>7</v>
      </c>
      <c r="B5" s="6" t="s">
        <v>8</v>
      </c>
    </row>
    <row r="7" spans="1:2" ht="15" customHeight="1" x14ac:dyDescent="0.3">
      <c r="A7" s="11" t="s">
        <v>10</v>
      </c>
      <c r="B7" s="8"/>
    </row>
    <row r="8" spans="1:2" ht="15" customHeight="1" thickBot="1" x14ac:dyDescent="0.35">
      <c r="A8" s="12" t="s">
        <v>9</v>
      </c>
      <c r="B8" s="9"/>
    </row>
    <row r="9" spans="1:2" ht="15" customHeight="1" thickTop="1" x14ac:dyDescent="0.3">
      <c r="A9" s="10" t="s">
        <v>13</v>
      </c>
      <c r="B9" s="13">
        <v>0.30643508670514685</v>
      </c>
    </row>
    <row r="10" spans="1:2" ht="15" customHeight="1" x14ac:dyDescent="0.3"/>
    <row r="11" spans="1:2" ht="15" customHeight="1" x14ac:dyDescent="0.3">
      <c r="A11" s="11"/>
      <c r="B11" s="8"/>
    </row>
    <row r="12" spans="1:2" ht="15" customHeight="1" thickBot="1" x14ac:dyDescent="0.35">
      <c r="A12" s="12" t="s">
        <v>11</v>
      </c>
      <c r="B12" s="9"/>
    </row>
    <row r="13" spans="1:2" ht="15" customHeight="1" thickTop="1" x14ac:dyDescent="0.3">
      <c r="A13" s="10" t="s">
        <v>14</v>
      </c>
      <c r="B13" s="14">
        <f>_xll.StatMeanAbs(E63:E81)</f>
        <v>769617.20146735362</v>
      </c>
    </row>
    <row r="14" spans="1:2" ht="15" customHeight="1" x14ac:dyDescent="0.3">
      <c r="A14" s="10" t="s">
        <v>15</v>
      </c>
      <c r="B14" s="14">
        <f>SQRT(SUMSQ(E63:E81)/_xll.StatCount(E63:E81))</f>
        <v>939887.73455633374</v>
      </c>
    </row>
    <row r="15" spans="1:2" ht="15" customHeight="1" x14ac:dyDescent="0.3">
      <c r="A15" s="10" t="s">
        <v>16</v>
      </c>
      <c r="B15" s="17">
        <f>_xll.StatPairMeanAbsQuotient(E63:E81,B63:B81)</f>
        <v>0.51939284317488887</v>
      </c>
    </row>
    <row r="16" spans="1:2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5" ht="15" customHeight="1" x14ac:dyDescent="0.3"/>
    <row r="50" spans="1:5" ht="15" customHeight="1" x14ac:dyDescent="0.3"/>
    <row r="51" spans="1:5" ht="15" customHeight="1" x14ac:dyDescent="0.3"/>
    <row r="52" spans="1:5" ht="15" customHeight="1" x14ac:dyDescent="0.3"/>
    <row r="53" spans="1:5" ht="15" customHeight="1" x14ac:dyDescent="0.3"/>
    <row r="54" spans="1:5" ht="15" customHeight="1" x14ac:dyDescent="0.3"/>
    <row r="55" spans="1:5" ht="15" customHeight="1" x14ac:dyDescent="0.3"/>
    <row r="56" spans="1:5" ht="15" customHeight="1" x14ac:dyDescent="0.3"/>
    <row r="57" spans="1:5" ht="15" customHeight="1" x14ac:dyDescent="0.3"/>
    <row r="58" spans="1:5" ht="15" customHeight="1" x14ac:dyDescent="0.3"/>
    <row r="59" spans="1:5" ht="15" customHeight="1" x14ac:dyDescent="0.3"/>
    <row r="60" spans="1:5" ht="15" customHeight="1" x14ac:dyDescent="0.3">
      <c r="A60" s="11"/>
      <c r="B60" s="8"/>
      <c r="C60" s="8"/>
      <c r="D60" s="8"/>
      <c r="E60" s="8"/>
    </row>
    <row r="61" spans="1:5" ht="15" customHeight="1" thickBot="1" x14ac:dyDescent="0.35">
      <c r="A61" s="12" t="s">
        <v>12</v>
      </c>
      <c r="B61" s="9" t="s">
        <v>17</v>
      </c>
      <c r="C61" s="9" t="s">
        <v>18</v>
      </c>
      <c r="D61" s="9" t="s">
        <v>2</v>
      </c>
      <c r="E61" s="9" t="s">
        <v>19</v>
      </c>
    </row>
    <row r="62" spans="1:5" ht="15" customHeight="1" thickTop="1" x14ac:dyDescent="0.3">
      <c r="A62" s="10">
        <v>1</v>
      </c>
      <c r="B62" s="14">
        <f xml:space="preserve"> 1200000</f>
        <v>1200000</v>
      </c>
      <c r="C62" s="14">
        <f>B62</f>
        <v>1200000</v>
      </c>
      <c r="D62" s="14"/>
      <c r="E62" s="14"/>
    </row>
    <row r="63" spans="1:5" ht="15" customHeight="1" x14ac:dyDescent="0.3">
      <c r="A63" s="10">
        <v>2</v>
      </c>
      <c r="B63" s="14">
        <f xml:space="preserve"> 880000</f>
        <v>880000</v>
      </c>
      <c r="C63" s="14">
        <f>$B$9*B63+(1-$B$9)*C62</f>
        <v>1101940.7722543529</v>
      </c>
      <c r="D63" s="14">
        <f>C62</f>
        <v>1200000</v>
      </c>
      <c r="E63" s="14">
        <f>B63-D63</f>
        <v>-320000</v>
      </c>
    </row>
    <row r="64" spans="1:5" ht="15" customHeight="1" x14ac:dyDescent="0.3">
      <c r="A64" s="10">
        <v>3</v>
      </c>
      <c r="B64" s="14">
        <f xml:space="preserve"> 1800000</f>
        <v>1800000</v>
      </c>
      <c r="C64" s="14">
        <f t="shared" ref="C64:C81" si="0">$B$9*B64+(1-$B$9)*C63</f>
        <v>1315850.6122339182</v>
      </c>
      <c r="D64" s="14">
        <f t="shared" ref="D64:D81" si="1">C63</f>
        <v>1101940.7722543529</v>
      </c>
      <c r="E64" s="14">
        <f t="shared" ref="E64:E81" si="2">B64-D64</f>
        <v>698059.22774564708</v>
      </c>
    </row>
    <row r="65" spans="1:5" ht="15" customHeight="1" x14ac:dyDescent="0.3">
      <c r="A65" s="10">
        <v>4</v>
      </c>
      <c r="B65" s="14">
        <f xml:space="preserve"> 1050000</f>
        <v>1050000</v>
      </c>
      <c r="C65" s="14">
        <f t="shared" si="0"/>
        <v>1234384.6568234011</v>
      </c>
      <c r="D65" s="14">
        <f t="shared" si="1"/>
        <v>1315850.6122339182</v>
      </c>
      <c r="E65" s="14">
        <f t="shared" si="2"/>
        <v>-265850.61223391816</v>
      </c>
    </row>
    <row r="66" spans="1:5" ht="15" customHeight="1" x14ac:dyDescent="0.3">
      <c r="A66" s="10">
        <v>5</v>
      </c>
      <c r="B66" s="14">
        <f xml:space="preserve"> 1700000</f>
        <v>1700000</v>
      </c>
      <c r="C66" s="14">
        <f t="shared" si="0"/>
        <v>1377065.534880969</v>
      </c>
      <c r="D66" s="14">
        <f t="shared" si="1"/>
        <v>1234384.6568234011</v>
      </c>
      <c r="E66" s="14">
        <f t="shared" si="2"/>
        <v>465615.34317659889</v>
      </c>
    </row>
    <row r="67" spans="1:5" ht="15" customHeight="1" x14ac:dyDescent="0.3">
      <c r="A67" s="10">
        <v>6</v>
      </c>
      <c r="B67" s="14">
        <f xml:space="preserve"> 350000</f>
        <v>350000</v>
      </c>
      <c r="C67" s="14">
        <f t="shared" si="0"/>
        <v>1062336.6186478513</v>
      </c>
      <c r="D67" s="14">
        <f t="shared" si="1"/>
        <v>1377065.534880969</v>
      </c>
      <c r="E67" s="14">
        <f t="shared" si="2"/>
        <v>-1027065.534880969</v>
      </c>
    </row>
    <row r="68" spans="1:5" ht="15" customHeight="1" x14ac:dyDescent="0.3">
      <c r="A68" s="10">
        <v>7</v>
      </c>
      <c r="B68" s="14">
        <f xml:space="preserve"> 2500000</f>
        <v>2500000</v>
      </c>
      <c r="C68" s="14">
        <f t="shared" si="0"/>
        <v>1502887.1215653117</v>
      </c>
      <c r="D68" s="14">
        <f t="shared" si="1"/>
        <v>1062336.6186478513</v>
      </c>
      <c r="E68" s="14">
        <f t="shared" si="2"/>
        <v>1437663.3813521487</v>
      </c>
    </row>
    <row r="69" spans="1:5" ht="15" customHeight="1" x14ac:dyDescent="0.3">
      <c r="A69" s="10">
        <v>8</v>
      </c>
      <c r="B69" s="14">
        <f xml:space="preserve"> 760000</f>
        <v>760000</v>
      </c>
      <c r="C69" s="14">
        <f t="shared" si="0"/>
        <v>1275240.4420563085</v>
      </c>
      <c r="D69" s="14">
        <f t="shared" si="1"/>
        <v>1502887.1215653117</v>
      </c>
      <c r="E69" s="14">
        <f t="shared" si="2"/>
        <v>-742887.12156531168</v>
      </c>
    </row>
    <row r="70" spans="1:5" ht="15" customHeight="1" x14ac:dyDescent="0.3">
      <c r="A70" s="10">
        <v>9</v>
      </c>
      <c r="B70" s="14">
        <f xml:space="preserve"> 2300000</f>
        <v>2300000</v>
      </c>
      <c r="C70" s="14">
        <f t="shared" si="0"/>
        <v>1589262.7260467117</v>
      </c>
      <c r="D70" s="14">
        <f t="shared" si="1"/>
        <v>1275240.4420563085</v>
      </c>
      <c r="E70" s="14">
        <f t="shared" si="2"/>
        <v>1024759.5579436915</v>
      </c>
    </row>
    <row r="71" spans="1:5" ht="15" customHeight="1" x14ac:dyDescent="0.3">
      <c r="A71" s="10">
        <v>10</v>
      </c>
      <c r="B71" s="14">
        <f xml:space="preserve"> 1000000</f>
        <v>1000000</v>
      </c>
      <c r="C71" s="14">
        <f t="shared" si="0"/>
        <v>1408691.9514984763</v>
      </c>
      <c r="D71" s="14">
        <f t="shared" si="1"/>
        <v>1589262.7260467117</v>
      </c>
      <c r="E71" s="14">
        <f t="shared" si="2"/>
        <v>-589262.72604671167</v>
      </c>
    </row>
    <row r="72" spans="1:5" ht="15" customHeight="1" x14ac:dyDescent="0.3">
      <c r="A72" s="10">
        <v>11</v>
      </c>
      <c r="B72" s="14">
        <f xml:space="preserve"> 1570000</f>
        <v>1570000</v>
      </c>
      <c r="C72" s="14">
        <f t="shared" si="0"/>
        <v>1458122.3973272787</v>
      </c>
      <c r="D72" s="14">
        <f t="shared" si="1"/>
        <v>1408691.9514984763</v>
      </c>
      <c r="E72" s="14">
        <f t="shared" si="2"/>
        <v>161308.04850152368</v>
      </c>
    </row>
    <row r="73" spans="1:5" ht="15" customHeight="1" x14ac:dyDescent="0.3">
      <c r="A73" s="10">
        <v>12</v>
      </c>
      <c r="B73" s="14">
        <f xml:space="preserve"> 2430000</f>
        <v>2430000</v>
      </c>
      <c r="C73" s="14">
        <f t="shared" si="0"/>
        <v>1755939.7947690843</v>
      </c>
      <c r="D73" s="14">
        <f t="shared" si="1"/>
        <v>1458122.3973272787</v>
      </c>
      <c r="E73" s="14">
        <f t="shared" si="2"/>
        <v>971877.60267272126</v>
      </c>
    </row>
    <row r="74" spans="1:5" ht="15" customHeight="1" x14ac:dyDescent="0.3">
      <c r="A74" s="10">
        <v>13</v>
      </c>
      <c r="B74" s="14">
        <f xml:space="preserve"> 1320000</f>
        <v>1320000</v>
      </c>
      <c r="C74" s="14">
        <f t="shared" si="0"/>
        <v>1622352.5459607961</v>
      </c>
      <c r="D74" s="14">
        <f t="shared" si="1"/>
        <v>1755939.7947690843</v>
      </c>
      <c r="E74" s="14">
        <f t="shared" si="2"/>
        <v>-435939.79476908431</v>
      </c>
    </row>
    <row r="75" spans="1:5" ht="15" customHeight="1" x14ac:dyDescent="0.3">
      <c r="A75" s="10">
        <v>14</v>
      </c>
      <c r="B75" s="14">
        <f xml:space="preserve"> 1400000</f>
        <v>1400000</v>
      </c>
      <c r="C75" s="14">
        <f t="shared" si="0"/>
        <v>1554215.9242601893</v>
      </c>
      <c r="D75" s="14">
        <f t="shared" si="1"/>
        <v>1622352.5459607961</v>
      </c>
      <c r="E75" s="14">
        <f t="shared" si="2"/>
        <v>-222352.54596079607</v>
      </c>
    </row>
    <row r="76" spans="1:5" ht="15" customHeight="1" x14ac:dyDescent="0.3">
      <c r="A76" s="10">
        <v>15</v>
      </c>
      <c r="B76" s="14">
        <f xml:space="preserve"> 1890000</f>
        <v>1890000</v>
      </c>
      <c r="C76" s="14">
        <f t="shared" si="0"/>
        <v>1657111.9466237258</v>
      </c>
      <c r="D76" s="14">
        <f t="shared" si="1"/>
        <v>1554215.9242601893</v>
      </c>
      <c r="E76" s="14">
        <f t="shared" si="2"/>
        <v>335784.07573981071</v>
      </c>
    </row>
    <row r="77" spans="1:5" ht="15" customHeight="1" x14ac:dyDescent="0.3">
      <c r="A77" s="10">
        <v>16</v>
      </c>
      <c r="B77" s="14">
        <f xml:space="preserve"> 3200000</f>
        <v>3200000</v>
      </c>
      <c r="C77" s="14">
        <f t="shared" si="0"/>
        <v>2129906.9810364195</v>
      </c>
      <c r="D77" s="14">
        <f t="shared" si="1"/>
        <v>1657111.9466237258</v>
      </c>
      <c r="E77" s="14">
        <f t="shared" si="2"/>
        <v>1542888.0533762742</v>
      </c>
    </row>
    <row r="78" spans="1:5" ht="15" customHeight="1" x14ac:dyDescent="0.3">
      <c r="A78" s="10">
        <v>17</v>
      </c>
      <c r="B78" s="14">
        <f xml:space="preserve"> 2200000</f>
        <v>2200000</v>
      </c>
      <c r="C78" s="14">
        <f t="shared" si="0"/>
        <v>2151385.9413799499</v>
      </c>
      <c r="D78" s="14">
        <f t="shared" si="1"/>
        <v>2129906.9810364195</v>
      </c>
      <c r="E78" s="14">
        <f t="shared" si="2"/>
        <v>70093.018963580485</v>
      </c>
    </row>
    <row r="79" spans="1:5" ht="15" customHeight="1" x14ac:dyDescent="0.3">
      <c r="A79" s="10">
        <v>18</v>
      </c>
      <c r="B79" s="14">
        <f xml:space="preserve"> 1440000</f>
        <v>1440000</v>
      </c>
      <c r="C79" s="14">
        <f t="shared" si="0"/>
        <v>1933392.3287523626</v>
      </c>
      <c r="D79" s="14">
        <f t="shared" si="1"/>
        <v>2151385.9413799499</v>
      </c>
      <c r="E79" s="14">
        <f t="shared" si="2"/>
        <v>-711385.94137994992</v>
      </c>
    </row>
    <row r="80" spans="1:5" ht="15" customHeight="1" x14ac:dyDescent="0.3">
      <c r="A80" s="10">
        <v>19</v>
      </c>
      <c r="B80" s="14">
        <f xml:space="preserve"> 4000000</f>
        <v>4000000</v>
      </c>
      <c r="C80" s="14">
        <f t="shared" si="0"/>
        <v>2566673.4296766538</v>
      </c>
      <c r="D80" s="14">
        <f t="shared" si="1"/>
        <v>1933392.3287523626</v>
      </c>
      <c r="E80" s="14">
        <f t="shared" si="2"/>
        <v>2066607.6712476374</v>
      </c>
    </row>
    <row r="81" spans="1:5" ht="15" customHeight="1" x14ac:dyDescent="0.3">
      <c r="A81" s="15">
        <v>20</v>
      </c>
      <c r="B81" s="16">
        <f xml:space="preserve"> 4100000</f>
        <v>4100000</v>
      </c>
      <c r="C81" s="16">
        <f t="shared" si="0"/>
        <v>3036538.4902009941</v>
      </c>
      <c r="D81" s="16">
        <f t="shared" si="1"/>
        <v>2566673.4296766538</v>
      </c>
      <c r="E81" s="16">
        <f t="shared" si="2"/>
        <v>1533326.5703233462</v>
      </c>
    </row>
    <row r="82" spans="1:5" ht="15" customHeight="1" x14ac:dyDescent="0.3">
      <c r="A82" s="10">
        <v>21</v>
      </c>
      <c r="B82" s="14"/>
      <c r="C82" s="14"/>
      <c r="D82" s="18">
        <f>C81</f>
        <v>3036538.4902009941</v>
      </c>
      <c r="E82" s="14"/>
    </row>
    <row r="83" spans="1:5" ht="15" customHeight="1" x14ac:dyDescent="0.3">
      <c r="A83" s="10">
        <v>22</v>
      </c>
      <c r="B83" s="14"/>
      <c r="C83" s="14"/>
      <c r="D83" s="18">
        <f>C81</f>
        <v>3036538.4902009941</v>
      </c>
      <c r="E83" s="14"/>
    </row>
    <row r="84" spans="1:5" ht="15" customHeight="1" x14ac:dyDescent="0.3">
      <c r="A84" s="10">
        <v>23</v>
      </c>
      <c r="B84" s="14"/>
      <c r="C84" s="14"/>
      <c r="D84" s="18">
        <f>C81</f>
        <v>3036538.4902009941</v>
      </c>
      <c r="E84" s="14"/>
    </row>
    <row r="85" spans="1:5" ht="15" customHeight="1" x14ac:dyDescent="0.3">
      <c r="A85" s="10">
        <v>24</v>
      </c>
      <c r="B85" s="14"/>
      <c r="C85" s="14"/>
      <c r="D85" s="18">
        <f>C81</f>
        <v>3036538.4902009941</v>
      </c>
      <c r="E85" s="1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Forecast</vt:lpstr>
      <vt:lpstr>Forecast!StatToolsHeader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way</dc:creator>
  <cp:lastModifiedBy>1 way</cp:lastModifiedBy>
  <dcterms:created xsi:type="dcterms:W3CDTF">2023-01-04T13:15:27Z</dcterms:created>
  <dcterms:modified xsi:type="dcterms:W3CDTF">2023-01-05T15:09:21Z</dcterms:modified>
</cp:coreProperties>
</file>