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ckages\"/>
    </mc:Choice>
  </mc:AlternateContent>
  <bookViews>
    <workbookView showHorizontalScroll="0" showVerticalScroll="0" showSheetTabs="0" xWindow="0" yWindow="0" windowWidth="13185" windowHeight="11295"/>
  </bookViews>
  <sheets>
    <sheet name="Sheet1" sheetId="1" r:id="rId1"/>
  </sheet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1" l="1"/>
  <c r="J38" i="1"/>
  <c r="G38" i="1"/>
  <c r="F40" i="1"/>
  <c r="F37" i="1" l="1"/>
  <c r="F36" i="1"/>
  <c r="G36" i="1" s="1"/>
  <c r="I40" i="1"/>
  <c r="H40" i="1"/>
  <c r="F7" i="1"/>
  <c r="F19" i="1"/>
  <c r="F30" i="1"/>
  <c r="G30" i="1"/>
  <c r="K30" i="1" s="1"/>
  <c r="F9" i="1"/>
  <c r="F29" i="1"/>
  <c r="F27" i="1"/>
  <c r="F25" i="1"/>
  <c r="G25" i="1" s="1"/>
  <c r="F24" i="1"/>
  <c r="F23" i="1"/>
  <c r="F22" i="1"/>
  <c r="F17" i="1"/>
  <c r="G13" i="1" s="1"/>
  <c r="H23" i="1" s="1"/>
  <c r="F13" i="1"/>
  <c r="F12" i="1"/>
  <c r="F11" i="1"/>
  <c r="F10" i="1"/>
  <c r="G7" i="1" s="1"/>
  <c r="F8" i="1"/>
  <c r="G22" i="1"/>
  <c r="J22" i="1" s="1"/>
  <c r="K22" i="1"/>
  <c r="K13" i="1" l="1"/>
  <c r="J13" i="1"/>
  <c r="J25" i="1"/>
  <c r="K25" i="1"/>
  <c r="G40" i="1"/>
  <c r="J7" i="1"/>
  <c r="J40" i="1" s="1"/>
  <c r="K7" i="1"/>
  <c r="K40" i="1" s="1"/>
  <c r="K36" i="1"/>
  <c r="J36" i="1"/>
  <c r="J30" i="1"/>
</calcChain>
</file>

<file path=xl/sharedStrings.xml><?xml version="1.0" encoding="utf-8"?>
<sst xmlns="http://schemas.openxmlformats.org/spreadsheetml/2006/main" count="50" uniqueCount="43">
  <si>
    <t>LAPORAN SUMMARY THRUPUT</t>
  </si>
  <si>
    <t>New Gantry System TBBM BALONGAN</t>
  </si>
  <si>
    <t>PRODUK</t>
  </si>
  <si>
    <t>BAY</t>
  </si>
  <si>
    <t>METER</t>
  </si>
  <si>
    <t>TOTALISATOR</t>
  </si>
  <si>
    <t>TOTAL</t>
  </si>
  <si>
    <t>RUGI / LABA KERJA</t>
  </si>
  <si>
    <t>KETERANGAN</t>
  </si>
  <si>
    <t>AWAL</t>
  </si>
  <si>
    <t>AKHIR</t>
  </si>
  <si>
    <t>BY METER</t>
  </si>
  <si>
    <t>BY LO</t>
  </si>
  <si>
    <t>BY SCHEDULE</t>
  </si>
  <si>
    <t>LO vs METER</t>
  </si>
  <si>
    <t>PREMIUM</t>
  </si>
  <si>
    <t>SOLAR / BIOSOLAR</t>
  </si>
  <si>
    <t>Solar</t>
  </si>
  <si>
    <t>Biosolar SPBU</t>
  </si>
  <si>
    <t>FAME</t>
  </si>
  <si>
    <t>Total By Meter (solar + fame)</t>
  </si>
  <si>
    <t>PERTAMAX</t>
  </si>
  <si>
    <t>Pertamax</t>
  </si>
  <si>
    <t>Pertalite</t>
  </si>
  <si>
    <t>PERTAMAX TURBO</t>
  </si>
  <si>
    <t>Dibuat oleh</t>
  </si>
  <si>
    <t>Dicek oleh</t>
  </si>
  <si>
    <t>Diketahui oleh</t>
  </si>
  <si>
    <t>PT. PROLINDO ADITYA PRIMA</t>
  </si>
  <si>
    <t>PT. PERTAMINA PATRA NIAGA</t>
  </si>
  <si>
    <t>PT. PERTAMINA (PERSERO)</t>
  </si>
  <si>
    <t xml:space="preserve">
Muhammad Agung Purwanto</t>
  </si>
  <si>
    <t>Schedule vs METER</t>
  </si>
  <si>
    <t>Biosolar Pembangkit Listrik</t>
  </si>
  <si>
    <t>(Spv. Distribution)</t>
  </si>
  <si>
    <t>Solar-LO</t>
  </si>
  <si>
    <t>Avtur</t>
  </si>
  <si>
    <r>
      <t>(</t>
    </r>
    <r>
      <rPr>
        <sz val="12"/>
        <color indexed="8"/>
        <rFont val="Trebuchet MS"/>
        <family val="2"/>
      </rPr>
      <t>Dispatcher NGS</t>
    </r>
    <r>
      <rPr>
        <sz val="12"/>
        <color indexed="8"/>
        <rFont val="Calibri"/>
        <family val="2"/>
      </rPr>
      <t>)</t>
    </r>
  </si>
  <si>
    <r>
      <t>(</t>
    </r>
    <r>
      <rPr>
        <sz val="12"/>
        <color indexed="8"/>
        <rFont val="Trebuchet MS"/>
        <family val="2"/>
      </rPr>
      <t>Supervisor NGS</t>
    </r>
    <r>
      <rPr>
        <sz val="12"/>
        <color indexed="8"/>
        <rFont val="Calibri"/>
        <family val="2"/>
      </rPr>
      <t>)</t>
    </r>
  </si>
  <si>
    <t>Senin, 15 Januari 2018</t>
  </si>
  <si>
    <t>Rukmi Farida</t>
  </si>
  <si>
    <t>Hafifi</t>
  </si>
  <si>
    <t>KEROSENE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</si>
</sst>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Trebuchet MS"/>
      <family val="2"/>
    </font>
    <font>
      <sz val="11"/>
      <color theme="1"/>
      <name val="Calibri"/>
      <family val="2"/>
      <scheme val="minor"/>
    </font>
    <font>
      <b/>
      <sz val="12"/>
      <color theme="1"/>
      <name val="Trebuchet MS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1"/>
      <name val="Calibri "/>
    </font>
    <font>
      <b/>
      <u/>
      <sz val="20"/>
      <color theme="1"/>
      <name val="Trebuchet MS"/>
      <family val="2"/>
    </font>
    <font>
      <u/>
      <sz val="16"/>
      <color theme="1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165" fontId="5" fillId="0" borderId="3" xfId="1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abSelected="1" topLeftCell="A3" zoomScale="70" zoomScaleNormal="70" zoomScalePageLayoutView="70" workbookViewId="0">
      <selection activeCell="K38" sqref="K38:K39"/>
    </sheetView>
  </sheetViews>
  <sheetFormatPr defaultColWidth="8.85546875" defaultRowHeight="15"/>
  <cols>
    <col min="1" max="1" width="14" style="1" customWidth="1"/>
    <col min="2" max="2" width="9.85546875" style="1" customWidth="1"/>
    <col min="3" max="3" width="9.7109375" style="1" customWidth="1"/>
    <col min="4" max="5" width="15.7109375" style="1" customWidth="1"/>
    <col min="6" max="6" width="20.28515625" style="1" customWidth="1"/>
    <col min="7" max="7" width="16.7109375" style="1" customWidth="1"/>
    <col min="8" max="8" width="15.28515625" style="1" customWidth="1"/>
    <col min="9" max="9" width="17.140625" style="1" customWidth="1"/>
    <col min="10" max="10" width="19.42578125" style="1" customWidth="1"/>
    <col min="11" max="11" width="22.7109375" style="1" customWidth="1"/>
    <col min="12" max="12" width="95" style="1" bestFit="1" customWidth="1"/>
    <col min="13" max="13" width="8.85546875" style="1"/>
    <col min="14" max="14" width="11.28515625" style="1" bestFit="1" customWidth="1"/>
    <col min="15" max="15" width="16.140625" style="1" customWidth="1"/>
    <col min="16" max="19" width="8.85546875" style="1"/>
    <col min="20" max="20" width="20" style="1" customWidth="1"/>
    <col min="21" max="16384" width="8.85546875" style="1"/>
  </cols>
  <sheetData>
    <row r="1" spans="1:14" ht="27.7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4" ht="21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4">
      <c r="F3" s="2"/>
    </row>
    <row r="4" spans="1:14" ht="18">
      <c r="A4" s="8" t="s">
        <v>39</v>
      </c>
      <c r="B4" s="9"/>
      <c r="C4" s="26"/>
      <c r="D4" s="10"/>
      <c r="E4" s="10"/>
      <c r="F4" s="10"/>
      <c r="G4" s="10"/>
      <c r="H4" s="10"/>
      <c r="I4" s="10"/>
      <c r="J4" s="10"/>
      <c r="K4" s="10"/>
      <c r="L4" s="10"/>
    </row>
    <row r="5" spans="1:14" ht="18">
      <c r="A5" s="42" t="s">
        <v>2</v>
      </c>
      <c r="B5" s="42" t="s">
        <v>3</v>
      </c>
      <c r="C5" s="42" t="s">
        <v>4</v>
      </c>
      <c r="D5" s="42" t="s">
        <v>5</v>
      </c>
      <c r="E5" s="42"/>
      <c r="F5" s="42"/>
      <c r="G5" s="42" t="s">
        <v>6</v>
      </c>
      <c r="H5" s="42"/>
      <c r="I5" s="42"/>
      <c r="J5" s="42" t="s">
        <v>7</v>
      </c>
      <c r="K5" s="42"/>
      <c r="L5" s="42" t="s">
        <v>8</v>
      </c>
    </row>
    <row r="6" spans="1:14" ht="18">
      <c r="A6" s="42"/>
      <c r="B6" s="42"/>
      <c r="C6" s="42"/>
      <c r="D6" s="11" t="s">
        <v>9</v>
      </c>
      <c r="E6" s="11" t="s">
        <v>10</v>
      </c>
      <c r="F6" s="11" t="s">
        <v>6</v>
      </c>
      <c r="G6" s="11" t="s">
        <v>11</v>
      </c>
      <c r="H6" s="11" t="s">
        <v>12</v>
      </c>
      <c r="I6" s="11" t="s">
        <v>13</v>
      </c>
      <c r="J6" s="11" t="s">
        <v>14</v>
      </c>
      <c r="K6" s="11" t="s">
        <v>32</v>
      </c>
      <c r="L6" s="42"/>
    </row>
    <row r="7" spans="1:14" ht="15.75">
      <c r="A7" s="48" t="s">
        <v>15</v>
      </c>
      <c r="B7" s="43">
        <v>2</v>
      </c>
      <c r="C7" s="12">
        <v>2</v>
      </c>
      <c r="D7" s="29">
        <v>2731046</v>
      </c>
      <c r="E7" s="29">
        <v>2827058</v>
      </c>
      <c r="F7" s="13">
        <f t="shared" ref="F7:F13" si="0">E7-D7</f>
        <v>96012</v>
      </c>
      <c r="G7" s="49">
        <f>SUM(F7:F12)</f>
        <v>791560</v>
      </c>
      <c r="H7" s="50">
        <v>392000</v>
      </c>
      <c r="I7" s="50">
        <v>392000</v>
      </c>
      <c r="J7" s="53">
        <f>H7+(H28*0.45)-G7</f>
        <v>40</v>
      </c>
      <c r="K7" s="53">
        <f>I7+(I28*0.45)-G7</f>
        <v>40</v>
      </c>
      <c r="L7" s="35"/>
    </row>
    <row r="8" spans="1:14" s="3" customFormat="1" ht="15.75">
      <c r="A8" s="48"/>
      <c r="B8" s="44"/>
      <c r="C8" s="14">
        <v>5</v>
      </c>
      <c r="D8" s="29">
        <v>23263763</v>
      </c>
      <c r="E8" s="29">
        <v>23396914</v>
      </c>
      <c r="F8" s="15">
        <f>E8-D8</f>
        <v>133151</v>
      </c>
      <c r="G8" s="49"/>
      <c r="H8" s="51"/>
      <c r="I8" s="51"/>
      <c r="J8" s="53"/>
      <c r="K8" s="53"/>
      <c r="L8" s="35"/>
    </row>
    <row r="9" spans="1:14" ht="15.75">
      <c r="A9" s="48"/>
      <c r="B9" s="43">
        <v>3</v>
      </c>
      <c r="C9" s="14">
        <v>1</v>
      </c>
      <c r="D9" s="29">
        <v>46247153</v>
      </c>
      <c r="E9" s="29">
        <v>46391154</v>
      </c>
      <c r="F9" s="15">
        <f>E9-D9</f>
        <v>144001</v>
      </c>
      <c r="G9" s="49"/>
      <c r="H9" s="51"/>
      <c r="I9" s="51"/>
      <c r="J9" s="53"/>
      <c r="K9" s="53"/>
      <c r="L9" s="35"/>
      <c r="N9" s="2"/>
    </row>
    <row r="10" spans="1:14" ht="15.75">
      <c r="A10" s="48"/>
      <c r="B10" s="44"/>
      <c r="C10" s="14">
        <v>4</v>
      </c>
      <c r="D10" s="29">
        <v>31986242</v>
      </c>
      <c r="E10" s="29">
        <v>32108622</v>
      </c>
      <c r="F10" s="15">
        <f t="shared" si="0"/>
        <v>122380</v>
      </c>
      <c r="G10" s="49"/>
      <c r="H10" s="51"/>
      <c r="I10" s="51"/>
      <c r="J10" s="53"/>
      <c r="K10" s="53"/>
      <c r="L10" s="35"/>
      <c r="N10" s="2"/>
    </row>
    <row r="11" spans="1:14" ht="15.75">
      <c r="A11" s="48"/>
      <c r="B11" s="36">
        <v>4</v>
      </c>
      <c r="C11" s="14">
        <v>1</v>
      </c>
      <c r="D11" s="29">
        <v>46914929</v>
      </c>
      <c r="E11" s="29">
        <v>47066937</v>
      </c>
      <c r="F11" s="15">
        <f t="shared" si="0"/>
        <v>152008</v>
      </c>
      <c r="G11" s="49"/>
      <c r="H11" s="51"/>
      <c r="I11" s="51"/>
      <c r="J11" s="53"/>
      <c r="K11" s="53"/>
      <c r="L11" s="35"/>
    </row>
    <row r="12" spans="1:14" ht="15.75" customHeight="1">
      <c r="A12" s="48"/>
      <c r="B12" s="36"/>
      <c r="C12" s="14">
        <v>4</v>
      </c>
      <c r="D12" s="29">
        <v>27382394</v>
      </c>
      <c r="E12" s="29">
        <v>27526402</v>
      </c>
      <c r="F12" s="15">
        <f t="shared" si="0"/>
        <v>144008</v>
      </c>
      <c r="G12" s="49"/>
      <c r="H12" s="52"/>
      <c r="I12" s="52"/>
      <c r="J12" s="53"/>
      <c r="K12" s="53"/>
      <c r="L12" s="35"/>
    </row>
    <row r="13" spans="1:14" ht="15" customHeight="1">
      <c r="A13" s="54" t="s">
        <v>16</v>
      </c>
      <c r="B13" s="43">
        <v>2</v>
      </c>
      <c r="C13" s="43">
        <v>4</v>
      </c>
      <c r="D13" s="67">
        <v>63826107</v>
      </c>
      <c r="E13" s="67">
        <v>64002105</v>
      </c>
      <c r="F13" s="46">
        <f t="shared" si="0"/>
        <v>175998</v>
      </c>
      <c r="G13" s="75">
        <f>SUM(F13:F19)</f>
        <v>657607</v>
      </c>
      <c r="H13" s="16" t="s">
        <v>17</v>
      </c>
      <c r="I13" s="16" t="s">
        <v>17</v>
      </c>
      <c r="J13" s="58">
        <f>(H14+H18+H21+H16)-H23-J22</f>
        <v>-7</v>
      </c>
      <c r="K13" s="58">
        <f>(I14+I18+I21+I16)-H23-K22</f>
        <v>-7</v>
      </c>
      <c r="L13" s="37"/>
    </row>
    <row r="14" spans="1:14" ht="15.75">
      <c r="A14" s="55"/>
      <c r="B14" s="57"/>
      <c r="C14" s="57"/>
      <c r="D14" s="67"/>
      <c r="E14" s="67"/>
      <c r="F14" s="74"/>
      <c r="G14" s="76"/>
      <c r="H14" s="17">
        <v>120000</v>
      </c>
      <c r="I14" s="17">
        <v>120000</v>
      </c>
      <c r="J14" s="59"/>
      <c r="K14" s="59"/>
      <c r="L14" s="38"/>
    </row>
    <row r="15" spans="1:14" s="3" customFormat="1" ht="18">
      <c r="A15" s="55"/>
      <c r="B15" s="57"/>
      <c r="C15" s="57"/>
      <c r="D15" s="67"/>
      <c r="E15" s="67"/>
      <c r="F15" s="74"/>
      <c r="G15" s="76"/>
      <c r="H15" s="16" t="s">
        <v>35</v>
      </c>
      <c r="I15" s="16" t="s">
        <v>35</v>
      </c>
      <c r="J15" s="59"/>
      <c r="K15" s="59"/>
      <c r="L15" s="38"/>
    </row>
    <row r="16" spans="1:14" s="3" customFormat="1" ht="18" customHeight="1">
      <c r="A16" s="55"/>
      <c r="B16" s="44"/>
      <c r="C16" s="44"/>
      <c r="D16" s="67"/>
      <c r="E16" s="67"/>
      <c r="F16" s="47"/>
      <c r="G16" s="76"/>
      <c r="H16" s="17">
        <v>0</v>
      </c>
      <c r="I16" s="17">
        <v>0</v>
      </c>
      <c r="J16" s="59"/>
      <c r="K16" s="59"/>
      <c r="L16" s="38"/>
    </row>
    <row r="17" spans="1:20" ht="18">
      <c r="A17" s="55"/>
      <c r="B17" s="36">
        <v>3</v>
      </c>
      <c r="C17" s="36">
        <v>3</v>
      </c>
      <c r="D17" s="67">
        <v>46826365</v>
      </c>
      <c r="E17" s="67">
        <v>47080765</v>
      </c>
      <c r="F17" s="46">
        <f>E17-D17</f>
        <v>254400</v>
      </c>
      <c r="G17" s="76"/>
      <c r="H17" s="16" t="s">
        <v>18</v>
      </c>
      <c r="I17" s="16" t="s">
        <v>18</v>
      </c>
      <c r="J17" s="59"/>
      <c r="K17" s="59"/>
      <c r="L17" s="38"/>
    </row>
    <row r="18" spans="1:20" ht="12.75" customHeight="1">
      <c r="A18" s="55"/>
      <c r="B18" s="36"/>
      <c r="C18" s="36"/>
      <c r="D18" s="71"/>
      <c r="E18" s="71"/>
      <c r="F18" s="47"/>
      <c r="G18" s="76"/>
      <c r="H18" s="72">
        <v>672000</v>
      </c>
      <c r="I18" s="72">
        <v>672000</v>
      </c>
      <c r="J18" s="59"/>
      <c r="K18" s="59"/>
      <c r="L18" s="38"/>
      <c r="T18" s="7"/>
    </row>
    <row r="19" spans="1:20" ht="15" customHeight="1">
      <c r="A19" s="55"/>
      <c r="B19" s="43">
        <v>4</v>
      </c>
      <c r="C19" s="43">
        <v>3</v>
      </c>
      <c r="D19" s="45">
        <v>50986075</v>
      </c>
      <c r="E19" s="45">
        <v>51213284</v>
      </c>
      <c r="F19" s="46">
        <f>E19-D19</f>
        <v>227209</v>
      </c>
      <c r="G19" s="76"/>
      <c r="H19" s="73"/>
      <c r="I19" s="73"/>
      <c r="J19" s="59"/>
      <c r="K19" s="59"/>
      <c r="L19" s="38"/>
    </row>
    <row r="20" spans="1:20" ht="18">
      <c r="A20" s="55"/>
      <c r="B20" s="57"/>
      <c r="C20" s="57"/>
      <c r="D20" s="45"/>
      <c r="E20" s="45"/>
      <c r="F20" s="74"/>
      <c r="G20" s="76"/>
      <c r="H20" s="69" t="s">
        <v>33</v>
      </c>
      <c r="I20" s="70"/>
      <c r="J20" s="59"/>
      <c r="K20" s="59"/>
      <c r="L20" s="38"/>
    </row>
    <row r="21" spans="1:20" ht="21" customHeight="1">
      <c r="A21" s="56"/>
      <c r="B21" s="44"/>
      <c r="C21" s="44"/>
      <c r="D21" s="45"/>
      <c r="E21" s="45"/>
      <c r="F21" s="47"/>
      <c r="G21" s="77"/>
      <c r="H21" s="18">
        <v>0</v>
      </c>
      <c r="I21" s="18">
        <v>0</v>
      </c>
      <c r="J21" s="60"/>
      <c r="K21" s="60"/>
      <c r="L21" s="39"/>
      <c r="P21" s="6"/>
    </row>
    <row r="22" spans="1:20" ht="16.5" customHeight="1">
      <c r="A22" s="68" t="s">
        <v>19</v>
      </c>
      <c r="B22" s="14">
        <v>2</v>
      </c>
      <c r="C22" s="14">
        <v>6</v>
      </c>
      <c r="D22" s="29">
        <v>11016572</v>
      </c>
      <c r="E22" s="29">
        <v>11056570</v>
      </c>
      <c r="F22" s="15">
        <f>E22-D22</f>
        <v>39998</v>
      </c>
      <c r="G22" s="49">
        <f>SUM(F22:F24)</f>
        <v>134382</v>
      </c>
      <c r="H22" s="69" t="s">
        <v>20</v>
      </c>
      <c r="I22" s="70"/>
      <c r="J22" s="53">
        <f>(H18*0.2)+(H21*0.3)-G22</f>
        <v>18</v>
      </c>
      <c r="K22" s="53">
        <f>(I18*0.2)+(I21*0.3)-G22</f>
        <v>18</v>
      </c>
      <c r="L22" s="35"/>
    </row>
    <row r="23" spans="1:20" ht="16.5" customHeight="1">
      <c r="A23" s="68"/>
      <c r="B23" s="14">
        <v>3</v>
      </c>
      <c r="C23" s="14">
        <v>5</v>
      </c>
      <c r="D23" s="29">
        <v>9556688</v>
      </c>
      <c r="E23" s="29">
        <v>9606279</v>
      </c>
      <c r="F23" s="15">
        <f>E23-D23</f>
        <v>49591</v>
      </c>
      <c r="G23" s="49"/>
      <c r="H23" s="61">
        <f>G13+G22</f>
        <v>791989</v>
      </c>
      <c r="I23" s="61"/>
      <c r="J23" s="53"/>
      <c r="K23" s="53"/>
      <c r="L23" s="35"/>
    </row>
    <row r="24" spans="1:20" ht="16.5" customHeight="1">
      <c r="A24" s="68"/>
      <c r="B24" s="14">
        <v>4</v>
      </c>
      <c r="C24" s="14">
        <v>5</v>
      </c>
      <c r="D24" s="29">
        <v>9839173</v>
      </c>
      <c r="E24" s="29">
        <v>9883966</v>
      </c>
      <c r="F24" s="15">
        <f>E24-D24</f>
        <v>44793</v>
      </c>
      <c r="G24" s="49"/>
      <c r="H24" s="61"/>
      <c r="I24" s="61"/>
      <c r="J24" s="53"/>
      <c r="K24" s="53"/>
      <c r="L24" s="35"/>
    </row>
    <row r="25" spans="1:20" ht="15" customHeight="1">
      <c r="A25" s="64" t="s">
        <v>21</v>
      </c>
      <c r="B25" s="36">
        <v>2</v>
      </c>
      <c r="C25" s="36">
        <v>3</v>
      </c>
      <c r="D25" s="45">
        <v>46074989</v>
      </c>
      <c r="E25" s="45">
        <v>46329789</v>
      </c>
      <c r="F25" s="46">
        <f>E25-D25</f>
        <v>254800</v>
      </c>
      <c r="G25" s="75">
        <f>SUM(F25:F29)</f>
        <v>692376</v>
      </c>
      <c r="H25" s="16" t="s">
        <v>22</v>
      </c>
      <c r="I25" s="16" t="s">
        <v>22</v>
      </c>
      <c r="J25" s="58">
        <f>H26+(H28*0.55)-G25</f>
        <v>24</v>
      </c>
      <c r="K25" s="58">
        <f>I26+(I28*0.55)-G25</f>
        <v>24</v>
      </c>
      <c r="L25" s="35"/>
    </row>
    <row r="26" spans="1:20" ht="15.75">
      <c r="A26" s="65"/>
      <c r="B26" s="36"/>
      <c r="C26" s="36"/>
      <c r="D26" s="45"/>
      <c r="E26" s="45"/>
      <c r="F26" s="47"/>
      <c r="G26" s="76"/>
      <c r="H26" s="19">
        <v>204000</v>
      </c>
      <c r="I26" s="19">
        <v>204000</v>
      </c>
      <c r="J26" s="59"/>
      <c r="K26" s="59"/>
      <c r="L26" s="35"/>
    </row>
    <row r="27" spans="1:20" ht="18">
      <c r="A27" s="65"/>
      <c r="B27" s="36">
        <v>3</v>
      </c>
      <c r="C27" s="36">
        <v>2</v>
      </c>
      <c r="D27" s="67">
        <v>63446277</v>
      </c>
      <c r="E27" s="67">
        <v>63647872</v>
      </c>
      <c r="F27" s="46">
        <f>E27-D27</f>
        <v>201595</v>
      </c>
      <c r="G27" s="76"/>
      <c r="H27" s="16" t="s">
        <v>23</v>
      </c>
      <c r="I27" s="16" t="s">
        <v>23</v>
      </c>
      <c r="J27" s="59"/>
      <c r="K27" s="59"/>
      <c r="L27" s="35"/>
    </row>
    <row r="28" spans="1:20" ht="15" customHeight="1">
      <c r="A28" s="65"/>
      <c r="B28" s="36"/>
      <c r="C28" s="36"/>
      <c r="D28" s="71"/>
      <c r="E28" s="71"/>
      <c r="F28" s="47"/>
      <c r="G28" s="76"/>
      <c r="H28" s="50">
        <v>888000</v>
      </c>
      <c r="I28" s="50">
        <v>888000</v>
      </c>
      <c r="J28" s="59"/>
      <c r="K28" s="59"/>
      <c r="L28" s="35"/>
    </row>
    <row r="29" spans="1:20" ht="62.25" customHeight="1">
      <c r="A29" s="66"/>
      <c r="B29" s="14">
        <v>4</v>
      </c>
      <c r="C29" s="14">
        <v>2</v>
      </c>
      <c r="D29" s="30">
        <v>54607744</v>
      </c>
      <c r="E29" s="28">
        <v>54843725</v>
      </c>
      <c r="F29" s="15">
        <f>E29-D29</f>
        <v>235981</v>
      </c>
      <c r="G29" s="77"/>
      <c r="H29" s="52"/>
      <c r="I29" s="52"/>
      <c r="J29" s="60"/>
      <c r="K29" s="60"/>
      <c r="L29" s="35"/>
      <c r="O29" s="5"/>
    </row>
    <row r="30" spans="1:20" ht="15" customHeight="1">
      <c r="A30" s="89" t="s">
        <v>24</v>
      </c>
      <c r="B30" s="36">
        <v>2</v>
      </c>
      <c r="C30" s="36">
        <v>1</v>
      </c>
      <c r="D30" s="80">
        <v>11098481</v>
      </c>
      <c r="E30" s="80">
        <v>11098481</v>
      </c>
      <c r="F30" s="46">
        <f>E30-D30</f>
        <v>0</v>
      </c>
      <c r="G30" s="49">
        <f>SUM(F30:F35)</f>
        <v>0</v>
      </c>
      <c r="H30" s="82">
        <v>0</v>
      </c>
      <c r="I30" s="82">
        <v>0</v>
      </c>
      <c r="J30" s="53">
        <f>H30-G30</f>
        <v>0</v>
      </c>
      <c r="K30" s="53">
        <f>I30-G30</f>
        <v>0</v>
      </c>
      <c r="L30" s="35"/>
    </row>
    <row r="31" spans="1:20" ht="15" customHeight="1">
      <c r="A31" s="89"/>
      <c r="B31" s="36"/>
      <c r="C31" s="36"/>
      <c r="D31" s="81"/>
      <c r="E31" s="81"/>
      <c r="F31" s="74"/>
      <c r="G31" s="49"/>
      <c r="H31" s="88"/>
      <c r="I31" s="88"/>
      <c r="J31" s="53"/>
      <c r="K31" s="53"/>
      <c r="L31" s="35"/>
    </row>
    <row r="32" spans="1:20" ht="15" customHeight="1">
      <c r="A32" s="89"/>
      <c r="B32" s="36"/>
      <c r="C32" s="36"/>
      <c r="D32" s="81"/>
      <c r="E32" s="81"/>
      <c r="F32" s="74"/>
      <c r="G32" s="49"/>
      <c r="H32" s="88"/>
      <c r="I32" s="88"/>
      <c r="J32" s="53"/>
      <c r="K32" s="53"/>
      <c r="L32" s="35"/>
    </row>
    <row r="33" spans="1:12" ht="15" customHeight="1">
      <c r="A33" s="89"/>
      <c r="B33" s="36"/>
      <c r="C33" s="36"/>
      <c r="D33" s="81"/>
      <c r="E33" s="81"/>
      <c r="F33" s="74"/>
      <c r="G33" s="49"/>
      <c r="H33" s="88"/>
      <c r="I33" s="88"/>
      <c r="J33" s="53"/>
      <c r="K33" s="53"/>
      <c r="L33" s="35"/>
    </row>
    <row r="34" spans="1:12" ht="15" customHeight="1">
      <c r="A34" s="89"/>
      <c r="B34" s="36"/>
      <c r="C34" s="36"/>
      <c r="D34" s="81"/>
      <c r="E34" s="81"/>
      <c r="F34" s="74"/>
      <c r="G34" s="49"/>
      <c r="H34" s="88"/>
      <c r="I34" s="88"/>
      <c r="J34" s="53"/>
      <c r="K34" s="53"/>
      <c r="L34" s="35"/>
    </row>
    <row r="35" spans="1:12" ht="15" customHeight="1">
      <c r="A35" s="89"/>
      <c r="B35" s="36"/>
      <c r="C35" s="36"/>
      <c r="D35" s="81"/>
      <c r="E35" s="81"/>
      <c r="F35" s="47"/>
      <c r="G35" s="49"/>
      <c r="H35" s="83"/>
      <c r="I35" s="83"/>
      <c r="J35" s="53"/>
      <c r="K35" s="53"/>
      <c r="L35" s="35"/>
    </row>
    <row r="36" spans="1:12" s="4" customFormat="1" ht="15.75">
      <c r="A36" s="62" t="s">
        <v>36</v>
      </c>
      <c r="B36" s="78">
        <v>1</v>
      </c>
      <c r="C36" s="14">
        <v>1</v>
      </c>
      <c r="D36" s="31">
        <v>0</v>
      </c>
      <c r="E36" s="20">
        <v>0</v>
      </c>
      <c r="F36" s="21">
        <f>E36-D36</f>
        <v>0</v>
      </c>
      <c r="G36" s="75">
        <f>SUM(F36:F37)</f>
        <v>0</v>
      </c>
      <c r="H36" s="82">
        <v>0</v>
      </c>
      <c r="I36" s="82">
        <v>0</v>
      </c>
      <c r="J36" s="58">
        <f>H36-G36</f>
        <v>0</v>
      </c>
      <c r="K36" s="58">
        <f>I36-G36</f>
        <v>0</v>
      </c>
      <c r="L36" s="84"/>
    </row>
    <row r="37" spans="1:12" s="4" customFormat="1" ht="15.75">
      <c r="A37" s="63"/>
      <c r="B37" s="79"/>
      <c r="C37" s="14">
        <v>2</v>
      </c>
      <c r="D37" s="31">
        <v>0</v>
      </c>
      <c r="E37" s="20">
        <v>0</v>
      </c>
      <c r="F37" s="21">
        <f>E37-D37</f>
        <v>0</v>
      </c>
      <c r="G37" s="77"/>
      <c r="H37" s="83"/>
      <c r="I37" s="83"/>
      <c r="J37" s="60"/>
      <c r="K37" s="60"/>
      <c r="L37" s="85"/>
    </row>
    <row r="38" spans="1:12" s="5" customFormat="1" ht="15.75">
      <c r="A38" s="90" t="s">
        <v>42</v>
      </c>
      <c r="B38" s="78">
        <v>1</v>
      </c>
      <c r="C38" s="33">
        <v>1</v>
      </c>
      <c r="D38" s="34">
        <v>0</v>
      </c>
      <c r="E38" s="34">
        <v>0</v>
      </c>
      <c r="F38" s="32">
        <v>0</v>
      </c>
      <c r="G38" s="75">
        <f>SUM(F38:F39)</f>
        <v>0</v>
      </c>
      <c r="H38" s="82">
        <v>0</v>
      </c>
      <c r="I38" s="82">
        <v>0</v>
      </c>
      <c r="J38" s="58">
        <f>H38-G38</f>
        <v>0</v>
      </c>
      <c r="K38" s="58">
        <f>I38-G38</f>
        <v>0</v>
      </c>
      <c r="L38" s="84"/>
    </row>
    <row r="39" spans="1:12" s="5" customFormat="1" ht="15.75">
      <c r="A39" s="91"/>
      <c r="B39" s="79"/>
      <c r="C39" s="33">
        <v>2</v>
      </c>
      <c r="D39" s="34">
        <v>0</v>
      </c>
      <c r="E39" s="34">
        <v>0</v>
      </c>
      <c r="F39" s="32">
        <v>0</v>
      </c>
      <c r="G39" s="77"/>
      <c r="H39" s="83"/>
      <c r="I39" s="83"/>
      <c r="J39" s="60"/>
      <c r="K39" s="60"/>
      <c r="L39" s="85"/>
    </row>
    <row r="40" spans="1:12" ht="24" customHeight="1">
      <c r="A40" s="42" t="s">
        <v>6</v>
      </c>
      <c r="B40" s="42"/>
      <c r="C40" s="42"/>
      <c r="D40" s="42"/>
      <c r="E40" s="42"/>
      <c r="F40" s="22">
        <f>SUM(F7:F39)</f>
        <v>2275925</v>
      </c>
      <c r="G40" s="22">
        <f>SUM(G7:G37)</f>
        <v>2275925</v>
      </c>
      <c r="H40" s="22">
        <f>H7+H14+H18+H21+H26+H28+H30+H16+H36</f>
        <v>2276000</v>
      </c>
      <c r="I40" s="22">
        <f>I7+I14+I18+I21+I26+I28+I30+I16+I36</f>
        <v>2276000</v>
      </c>
      <c r="J40" s="23">
        <f>SUM(J7:J37)</f>
        <v>75</v>
      </c>
      <c r="K40" s="23">
        <f>SUM(K7:K37)</f>
        <v>75</v>
      </c>
      <c r="L40" s="24"/>
    </row>
    <row r="41" spans="1:12" ht="15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ht="15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15.75">
      <c r="A43" s="10"/>
      <c r="B43" s="86" t="s">
        <v>25</v>
      </c>
      <c r="C43" s="86"/>
      <c r="D43" s="86"/>
      <c r="E43" s="10"/>
      <c r="F43" s="10"/>
      <c r="G43" s="86" t="s">
        <v>26</v>
      </c>
      <c r="H43" s="86"/>
      <c r="I43" s="86"/>
      <c r="J43" s="10"/>
      <c r="K43" s="10"/>
      <c r="L43" s="10" t="s">
        <v>27</v>
      </c>
    </row>
    <row r="44" spans="1:12" ht="18">
      <c r="A44" s="10"/>
      <c r="B44" s="87" t="s">
        <v>28</v>
      </c>
      <c r="C44" s="87"/>
      <c r="D44" s="87"/>
      <c r="E44" s="10"/>
      <c r="F44" s="10"/>
      <c r="G44" s="87" t="s">
        <v>29</v>
      </c>
      <c r="H44" s="87"/>
      <c r="I44" s="87"/>
      <c r="J44" s="25"/>
      <c r="K44" s="10"/>
      <c r="L44" s="25" t="s">
        <v>30</v>
      </c>
    </row>
    <row r="45" spans="1:12" ht="15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15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s="5" customFormat="1" ht="15.7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</row>
    <row r="48" spans="1:12" ht="15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15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ht="18">
      <c r="A50" s="10"/>
      <c r="B50" s="87" t="s">
        <v>40</v>
      </c>
      <c r="C50" s="87"/>
      <c r="D50" s="87"/>
      <c r="E50" s="10"/>
      <c r="F50" s="10"/>
      <c r="G50" s="87" t="s">
        <v>31</v>
      </c>
      <c r="H50" s="87"/>
      <c r="I50" s="87"/>
      <c r="J50" s="25"/>
      <c r="K50" s="25"/>
      <c r="L50" s="25" t="s">
        <v>41</v>
      </c>
    </row>
    <row r="51" spans="1:12" ht="18">
      <c r="A51" s="10"/>
      <c r="B51" s="86" t="s">
        <v>37</v>
      </c>
      <c r="C51" s="86"/>
      <c r="D51" s="86"/>
      <c r="E51" s="10"/>
      <c r="F51" s="10"/>
      <c r="G51" s="86" t="s">
        <v>38</v>
      </c>
      <c r="H51" s="86"/>
      <c r="I51" s="86"/>
      <c r="J51" s="10"/>
      <c r="K51" s="10"/>
      <c r="L51" s="10" t="s">
        <v>34</v>
      </c>
    </row>
    <row r="52" spans="1:12" ht="15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</sheetData>
  <mergeCells count="103">
    <mergeCell ref="J38:J39"/>
    <mergeCell ref="K38:K39"/>
    <mergeCell ref="L38:L39"/>
    <mergeCell ref="A38:A39"/>
    <mergeCell ref="B38:B39"/>
    <mergeCell ref="G38:G39"/>
    <mergeCell ref="H38:H39"/>
    <mergeCell ref="I38:I39"/>
    <mergeCell ref="B51:D51"/>
    <mergeCell ref="G51:I51"/>
    <mergeCell ref="F17:F18"/>
    <mergeCell ref="F30:F35"/>
    <mergeCell ref="F27:F28"/>
    <mergeCell ref="B43:D43"/>
    <mergeCell ref="G43:I43"/>
    <mergeCell ref="B44:D44"/>
    <mergeCell ref="G44:I44"/>
    <mergeCell ref="B50:D50"/>
    <mergeCell ref="G50:I50"/>
    <mergeCell ref="H30:H35"/>
    <mergeCell ref="I30:I35"/>
    <mergeCell ref="A40:E40"/>
    <mergeCell ref="A30:A35"/>
    <mergeCell ref="G13:G21"/>
    <mergeCell ref="L30:L35"/>
    <mergeCell ref="K36:K37"/>
    <mergeCell ref="B30:B35"/>
    <mergeCell ref="C30:C35"/>
    <mergeCell ref="B36:B37"/>
    <mergeCell ref="J30:J35"/>
    <mergeCell ref="D30:D35"/>
    <mergeCell ref="E30:E35"/>
    <mergeCell ref="G30:G35"/>
    <mergeCell ref="G36:G37"/>
    <mergeCell ref="H36:H37"/>
    <mergeCell ref="I36:I37"/>
    <mergeCell ref="J36:J37"/>
    <mergeCell ref="L36:L37"/>
    <mergeCell ref="L25:L29"/>
    <mergeCell ref="B27:B28"/>
    <mergeCell ref="C27:C28"/>
    <mergeCell ref="D27:D28"/>
    <mergeCell ref="E27:E28"/>
    <mergeCell ref="I28:I29"/>
    <mergeCell ref="B25:B26"/>
    <mergeCell ref="C25:C26"/>
    <mergeCell ref="J25:J29"/>
    <mergeCell ref="H28:H29"/>
    <mergeCell ref="G25:G29"/>
    <mergeCell ref="B13:B16"/>
    <mergeCell ref="C13:C16"/>
    <mergeCell ref="J13:J21"/>
    <mergeCell ref="E13:E16"/>
    <mergeCell ref="A22:A24"/>
    <mergeCell ref="G22:G24"/>
    <mergeCell ref="H22:I22"/>
    <mergeCell ref="J22:J24"/>
    <mergeCell ref="H20:I20"/>
    <mergeCell ref="D17:D18"/>
    <mergeCell ref="H18:H19"/>
    <mergeCell ref="I18:I19"/>
    <mergeCell ref="F13:F16"/>
    <mergeCell ref="F19:F21"/>
    <mergeCell ref="E17:E18"/>
    <mergeCell ref="D13:D16"/>
    <mergeCell ref="K22:K24"/>
    <mergeCell ref="H23:I24"/>
    <mergeCell ref="A36:A37"/>
    <mergeCell ref="K25:K29"/>
    <mergeCell ref="A25:A29"/>
    <mergeCell ref="K30:K35"/>
    <mergeCell ref="L22:L24"/>
    <mergeCell ref="D25:D26"/>
    <mergeCell ref="E25:E26"/>
    <mergeCell ref="F25:F26"/>
    <mergeCell ref="A7:A12"/>
    <mergeCell ref="G7:G12"/>
    <mergeCell ref="H7:H12"/>
    <mergeCell ref="I7:I12"/>
    <mergeCell ref="J7:J12"/>
    <mergeCell ref="A13:A21"/>
    <mergeCell ref="B19:B21"/>
    <mergeCell ref="C19:C21"/>
    <mergeCell ref="D19:D21"/>
    <mergeCell ref="E19:E21"/>
    <mergeCell ref="K13:K21"/>
    <mergeCell ref="K7:K12"/>
    <mergeCell ref="L7:L12"/>
    <mergeCell ref="B11:B12"/>
    <mergeCell ref="L13:L21"/>
    <mergeCell ref="A1:L1"/>
    <mergeCell ref="A2:L2"/>
    <mergeCell ref="A5:A6"/>
    <mergeCell ref="B5:B6"/>
    <mergeCell ref="C5:C6"/>
    <mergeCell ref="D5:F5"/>
    <mergeCell ref="J5:K5"/>
    <mergeCell ref="L5:L6"/>
    <mergeCell ref="G5:I5"/>
    <mergeCell ref="B9:B10"/>
    <mergeCell ref="B7:B8"/>
    <mergeCell ref="B17:B18"/>
    <mergeCell ref="C17:C18"/>
  </mergeCells>
  <pageMargins left="0.70866141732283472" right="0.70866141732283472" top="0.74803149606299213" bottom="0.74803149606299213" header="0.31496062992125984" footer="0.31496062992125984"/>
  <pageSetup paperSize="9" scale="48" orientation="landscape" horizontalDpi="4294967292" verticalDpi="0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Dispatch-01</dc:creator>
  <cp:lastModifiedBy>Dispatch-01</cp:lastModifiedBy>
  <cp:lastPrinted>2018-01-11T11:01:38Z</cp:lastPrinted>
  <dcterms:created xsi:type="dcterms:W3CDTF">2017-06-09T15:57:17Z</dcterms:created>
  <dcterms:modified xsi:type="dcterms:W3CDTF">2018-03-12T14:15:38Z</dcterms:modified>
</cp:coreProperties>
</file>