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.DATA PENTING\.LAPORAN HARIAN\2018\7. JULI\23\"/>
    </mc:Choice>
  </mc:AlternateContent>
  <xr:revisionPtr revIDLastSave="0" documentId="10_ncr:8100000_{E5D2D8FD-0799-41FE-95D9-157644BD2FCC}" xr6:coauthVersionLast="34" xr6:coauthVersionMax="34" xr10:uidLastSave="{00000000-0000-0000-0000-000000000000}"/>
  <bookViews>
    <workbookView showHorizontalScroll="0" showVerticalScroll="0" showSheetTabs="0" xWindow="0" yWindow="0" windowWidth="28800" windowHeight="11925" xr2:uid="{00000000-000D-0000-FFFF-FFFF00000000}"/>
  </bookViews>
  <sheets>
    <sheet name="Sheet1" sheetId="1" r:id="rId1"/>
  </sheets>
  <calcPr calcId="162913"/>
  <fileRecoveryPr autoRecover="0"/>
</workbook>
</file>

<file path=xl/calcChain.xml><?xml version="1.0" encoding="utf-8"?>
<calcChain xmlns="http://schemas.openxmlformats.org/spreadsheetml/2006/main">
  <c r="I42" i="1" l="1"/>
  <c r="H42" i="1" l="1"/>
  <c r="G40" i="1"/>
  <c r="J40" i="1" s="1"/>
  <c r="F39" i="1"/>
  <c r="F38" i="1"/>
  <c r="F32" i="1"/>
  <c r="G32" i="1" s="1"/>
  <c r="F31" i="1"/>
  <c r="F29" i="1"/>
  <c r="F27" i="1"/>
  <c r="F26" i="1"/>
  <c r="F25" i="1"/>
  <c r="F24" i="1"/>
  <c r="F19" i="1"/>
  <c r="F17" i="1"/>
  <c r="F13" i="1"/>
  <c r="F12" i="1"/>
  <c r="F11" i="1"/>
  <c r="F10" i="1"/>
  <c r="F9" i="1"/>
  <c r="F8" i="1"/>
  <c r="F7" i="1"/>
  <c r="K40" i="1" l="1"/>
  <c r="G38" i="1"/>
  <c r="J38" i="1" s="1"/>
  <c r="G27" i="1"/>
  <c r="J27" i="1" s="1"/>
  <c r="G24" i="1"/>
  <c r="J32" i="1"/>
  <c r="K32" i="1"/>
  <c r="G7" i="1"/>
  <c r="K7" i="1" s="1"/>
  <c r="F42" i="1"/>
  <c r="G13" i="1"/>
  <c r="K24" i="1" l="1"/>
  <c r="J24" i="1"/>
  <c r="K38" i="1"/>
  <c r="K27" i="1"/>
  <c r="G42" i="1"/>
  <c r="H25" i="1"/>
  <c r="J7" i="1"/>
  <c r="K13" i="1" l="1"/>
  <c r="K42" i="1" s="1"/>
  <c r="J13" i="1"/>
  <c r="J42" i="1" s="1"/>
</calcChain>
</file>

<file path=xl/sharedStrings.xml><?xml version="1.0" encoding="utf-8"?>
<sst xmlns="http://schemas.openxmlformats.org/spreadsheetml/2006/main" count="51" uniqueCount="44">
  <si>
    <t>LAPORAN SUMMARY THRUPUT</t>
  </si>
  <si>
    <t>PRODUK</t>
  </si>
  <si>
    <t>BAY</t>
  </si>
  <si>
    <t>METER</t>
  </si>
  <si>
    <t>TOTALISATOR</t>
  </si>
  <si>
    <t>TOTAL</t>
  </si>
  <si>
    <t>RUGI / LABA KERJA</t>
  </si>
  <si>
    <t>KETERANGAN</t>
  </si>
  <si>
    <t>AWAL</t>
  </si>
  <si>
    <t>AKHIR</t>
  </si>
  <si>
    <t>BY METER</t>
  </si>
  <si>
    <t>BY LO</t>
  </si>
  <si>
    <t>BY SCHEDULE</t>
  </si>
  <si>
    <t>LO vs METER</t>
  </si>
  <si>
    <t>PREMIUM</t>
  </si>
  <si>
    <t>SOLAR / BIOSOLAR</t>
  </si>
  <si>
    <t>Solar</t>
  </si>
  <si>
    <t>Biosolar SPBU</t>
  </si>
  <si>
    <t>FAME</t>
  </si>
  <si>
    <t>Total By Meter (solar + fame)</t>
  </si>
  <si>
    <t>PERTAMAX</t>
  </si>
  <si>
    <t>Pertamax</t>
  </si>
  <si>
    <t>Pertalite</t>
  </si>
  <si>
    <t>PERTAMAX TURBO</t>
  </si>
  <si>
    <t>Dibuat oleh</t>
  </si>
  <si>
    <t>Dicek oleh</t>
  </si>
  <si>
    <t>Diketahui oleh</t>
  </si>
  <si>
    <t>PT. PROLINDO ADITYA PRIMA</t>
  </si>
  <si>
    <t>PT. PERTAMINA PATRA NIAGA</t>
  </si>
  <si>
    <t>PT. PERTAMINA (PERSERO)</t>
  </si>
  <si>
    <t>Schedule vs METER</t>
  </si>
  <si>
    <t>Biosolar Pembangkit Listrik</t>
  </si>
  <si>
    <t>(Spv. Distribution)</t>
  </si>
  <si>
    <t>Solar-LO</t>
  </si>
  <si>
    <t>Avtur</t>
  </si>
  <si>
    <t>KEROSENE</t>
  </si>
  <si>
    <t>New Gantry System TBBM BALONGAN</t>
  </si>
  <si>
    <t>Hafifi</t>
  </si>
  <si>
    <t>Muhammad Agung Purwanto</t>
  </si>
  <si>
    <t>(Dispatcher NGS)</t>
  </si>
  <si>
    <t>(Supervisor NGS)</t>
  </si>
  <si>
    <t>Biosolar B5</t>
  </si>
  <si>
    <t>Senin, 23 Juli 2018</t>
  </si>
  <si>
    <t>Atik Silvia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</si>
</sst>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(* #,##0_);_(* \(#,##0\);_(* &quot;-&quot;_);_(@_)"/>
    <numFmt numFmtId="165" formatCode="_(* #,##0_);_(* \(#,##0\);_(* &quot;-&quot;??_);_(@_)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20"/>
      <color theme="1"/>
      <name val="Trebuchet MS"/>
      <family val="2"/>
    </font>
    <font>
      <u/>
      <sz val="16"/>
      <color theme="1"/>
      <name val="Trebuchet MS"/>
      <family val="2"/>
    </font>
    <font>
      <b/>
      <sz val="12"/>
      <color theme="1"/>
      <name val="Trebuchet MS"/>
      <family val="2"/>
    </font>
    <font>
      <sz val="12"/>
      <color theme="1"/>
      <name val="Calibri "/>
    </font>
    <font>
      <sz val="12"/>
      <color theme="1"/>
      <name val="Calibri Light"/>
      <family val="2"/>
      <scheme val="maj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49998474074526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6">
    <xf numFmtId="0" fontId="0" fillId="0" borderId="0" xfId="0"/>
    <xf numFmtId="0" fontId="2" fillId="0" borderId="0" xfId="0" applyFont="1" applyAlignment="1">
      <alignment horizontal="center" vertical="center"/>
    </xf>
    <xf numFmtId="3" fontId="2" fillId="0" borderId="1" xfId="0" applyNumberFormat="1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5" fillId="2" borderId="0" xfId="0" applyFont="1" applyFill="1" applyAlignment="1">
      <alignment horizontal="left" vertical="center"/>
    </xf>
    <xf numFmtId="0" fontId="5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3" fontId="0" fillId="0" borderId="1" xfId="0" applyNumberFormat="1" applyBorder="1" applyAlignment="1">
      <alignment horizontal="center"/>
    </xf>
    <xf numFmtId="164" fontId="5" fillId="4" borderId="1" xfId="0" applyNumberFormat="1" applyFont="1" applyFill="1" applyBorder="1" applyAlignment="1">
      <alignment horizontal="center" vertical="center"/>
    </xf>
    <xf numFmtId="164" fontId="2" fillId="0" borderId="1" xfId="0" applyNumberFormat="1" applyFont="1" applyBorder="1" applyAlignment="1">
      <alignment horizontal="right" vertical="center"/>
    </xf>
    <xf numFmtId="3" fontId="0" fillId="0" borderId="0" xfId="0" applyNumberFormat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 wrapText="1"/>
    </xf>
    <xf numFmtId="165" fontId="0" fillId="0" borderId="0" xfId="0" applyNumberFormat="1" applyAlignment="1">
      <alignment horizontal="center" vertical="center"/>
    </xf>
    <xf numFmtId="164" fontId="2" fillId="5" borderId="1" xfId="0" applyNumberFormat="1" applyFont="1" applyFill="1" applyBorder="1" applyAlignment="1">
      <alignment horizontal="center" vertical="center"/>
    </xf>
    <xf numFmtId="164" fontId="5" fillId="3" borderId="1" xfId="0" applyNumberFormat="1" applyFont="1" applyFill="1" applyBorder="1" applyAlignment="1">
      <alignment horizontal="center" vertical="center"/>
    </xf>
    <xf numFmtId="165" fontId="5" fillId="3" borderId="1" xfId="1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3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 wrapText="1"/>
    </xf>
    <xf numFmtId="3" fontId="2" fillId="0" borderId="1" xfId="0" applyNumberFormat="1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165" fontId="2" fillId="0" borderId="1" xfId="1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164" fontId="7" fillId="5" borderId="1" xfId="0" applyNumberFormat="1" applyFont="1" applyFill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3" fontId="2" fillId="0" borderId="1" xfId="0" applyNumberFormat="1" applyFont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3" fontId="2" fillId="0" borderId="1" xfId="0" applyNumberFormat="1" applyFont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164" fontId="5" fillId="4" borderId="1" xfId="0" applyNumberFormat="1" applyFont="1" applyFill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 wrapText="1"/>
    </xf>
    <xf numFmtId="164" fontId="5" fillId="4" borderId="2" xfId="0" applyNumberFormat="1" applyFont="1" applyFill="1" applyBorder="1" applyAlignment="1">
      <alignment horizontal="center" vertical="center"/>
    </xf>
    <xf numFmtId="164" fontId="5" fillId="4" borderId="3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T54"/>
  <sheetViews>
    <sheetView tabSelected="1" topLeftCell="A4" zoomScale="75" zoomScaleNormal="75" workbookViewId="0">
      <selection activeCell="L32" sqref="L32:L37"/>
    </sheetView>
  </sheetViews>
  <sheetFormatPr defaultColWidth="8.85546875" defaultRowHeight="15"/>
  <cols>
    <col min="1" max="1" width="14" style="4" customWidth="1"/>
    <col min="2" max="2" width="9.85546875" style="4" customWidth="1"/>
    <col min="3" max="3" width="9.7109375" style="4" customWidth="1"/>
    <col min="4" max="5" width="15.7109375" style="4" customWidth="1"/>
    <col min="6" max="6" width="20.28515625" style="4" customWidth="1"/>
    <col min="7" max="7" width="19.5703125" style="4" bestFit="1" customWidth="1"/>
    <col min="8" max="8" width="15.28515625" style="4" customWidth="1"/>
    <col min="9" max="9" width="17.140625" style="4" customWidth="1"/>
    <col min="10" max="10" width="19.42578125" style="4" customWidth="1"/>
    <col min="11" max="11" width="22.7109375" style="4" customWidth="1"/>
    <col min="12" max="12" width="95" style="4" bestFit="1" customWidth="1"/>
    <col min="13" max="13" width="8.85546875" style="4"/>
    <col min="14" max="14" width="11.28515625" style="4" bestFit="1" customWidth="1"/>
    <col min="15" max="15" width="16.140625" style="4" customWidth="1"/>
    <col min="16" max="19" width="8.85546875" style="4"/>
    <col min="20" max="20" width="20" style="4" customWidth="1"/>
    <col min="21" max="16384" width="8.85546875" style="4"/>
  </cols>
  <sheetData>
    <row r="1" spans="1:14" ht="27" customHeight="1">
      <c r="A1" s="40" t="s">
        <v>0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</row>
    <row r="2" spans="1:14" ht="21" customHeight="1">
      <c r="A2" s="42" t="s">
        <v>36</v>
      </c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</row>
    <row r="3" spans="1:14" ht="24" customHeight="1">
      <c r="F3" s="5"/>
    </row>
    <row r="4" spans="1:14" ht="18" customHeight="1">
      <c r="A4" s="6" t="s">
        <v>42</v>
      </c>
      <c r="B4" s="7"/>
      <c r="C4" s="8"/>
      <c r="D4" s="1"/>
      <c r="E4" s="1"/>
      <c r="F4" s="1"/>
      <c r="G4" s="1"/>
      <c r="H4" s="1"/>
      <c r="I4" s="1"/>
      <c r="J4" s="1"/>
      <c r="K4" s="1"/>
      <c r="L4" s="1"/>
    </row>
    <row r="5" spans="1:14" ht="18" customHeight="1">
      <c r="A5" s="43" t="s">
        <v>1</v>
      </c>
      <c r="B5" s="43" t="s">
        <v>2</v>
      </c>
      <c r="C5" s="43" t="s">
        <v>3</v>
      </c>
      <c r="D5" s="43" t="s">
        <v>4</v>
      </c>
      <c r="E5" s="30"/>
      <c r="F5" s="30"/>
      <c r="G5" s="43" t="s">
        <v>5</v>
      </c>
      <c r="H5" s="30"/>
      <c r="I5" s="30"/>
      <c r="J5" s="43" t="s">
        <v>6</v>
      </c>
      <c r="K5" s="30"/>
      <c r="L5" s="43" t="s">
        <v>7</v>
      </c>
    </row>
    <row r="6" spans="1:14" ht="18" customHeight="1">
      <c r="A6" s="30"/>
      <c r="B6" s="30"/>
      <c r="C6" s="30"/>
      <c r="D6" s="9" t="s">
        <v>8</v>
      </c>
      <c r="E6" s="9" t="s">
        <v>9</v>
      </c>
      <c r="F6" s="9" t="s">
        <v>5</v>
      </c>
      <c r="G6" s="9" t="s">
        <v>10</v>
      </c>
      <c r="H6" s="9" t="s">
        <v>11</v>
      </c>
      <c r="I6" s="9" t="s">
        <v>12</v>
      </c>
      <c r="J6" s="9" t="s">
        <v>13</v>
      </c>
      <c r="K6" s="9" t="s">
        <v>30</v>
      </c>
      <c r="L6" s="30"/>
    </row>
    <row r="7" spans="1:14" ht="17.25" customHeight="1">
      <c r="A7" s="39" t="s">
        <v>14</v>
      </c>
      <c r="B7" s="35">
        <v>2</v>
      </c>
      <c r="C7" s="10">
        <v>2</v>
      </c>
      <c r="D7" s="11">
        <v>22851743</v>
      </c>
      <c r="E7" s="11">
        <v>22963749</v>
      </c>
      <c r="F7" s="2">
        <f t="shared" ref="F7:F13" si="0">E7-D7</f>
        <v>112006</v>
      </c>
      <c r="G7" s="34">
        <f>SUM(F7:F12)</f>
        <v>775205</v>
      </c>
      <c r="H7" s="34">
        <v>336000</v>
      </c>
      <c r="I7" s="34">
        <v>336000</v>
      </c>
      <c r="J7" s="29">
        <f>H7+(H30*0.45)-G7</f>
        <v>-5</v>
      </c>
      <c r="K7" s="29">
        <f>I7+(I30*0.45)-G7</f>
        <v>-5</v>
      </c>
      <c r="L7" s="31"/>
    </row>
    <row r="8" spans="1:14" ht="17.25" customHeight="1">
      <c r="A8" s="30"/>
      <c r="B8" s="30"/>
      <c r="C8" s="10">
        <v>5</v>
      </c>
      <c r="D8" s="11">
        <v>51841449</v>
      </c>
      <c r="E8" s="11">
        <v>51967432</v>
      </c>
      <c r="F8" s="3">
        <f t="shared" si="0"/>
        <v>125983</v>
      </c>
      <c r="G8" s="30"/>
      <c r="H8" s="30"/>
      <c r="I8" s="30"/>
      <c r="J8" s="30"/>
      <c r="K8" s="30"/>
      <c r="L8" s="30"/>
    </row>
    <row r="9" spans="1:14" ht="17.25" customHeight="1">
      <c r="A9" s="30"/>
      <c r="B9" s="35">
        <v>3</v>
      </c>
      <c r="C9" s="10">
        <v>1</v>
      </c>
      <c r="D9" s="11">
        <v>67530776</v>
      </c>
      <c r="E9" s="11">
        <v>67650776</v>
      </c>
      <c r="F9" s="3">
        <f t="shared" si="0"/>
        <v>120000</v>
      </c>
      <c r="G9" s="30"/>
      <c r="H9" s="30"/>
      <c r="I9" s="30"/>
      <c r="J9" s="30"/>
      <c r="K9" s="30"/>
      <c r="L9" s="30"/>
      <c r="N9" s="5"/>
    </row>
    <row r="10" spans="1:14" ht="17.25" customHeight="1">
      <c r="A10" s="30"/>
      <c r="B10" s="30"/>
      <c r="C10" s="10">
        <v>4</v>
      </c>
      <c r="D10" s="11">
        <v>67916985</v>
      </c>
      <c r="E10" s="11">
        <v>68075390</v>
      </c>
      <c r="F10" s="3">
        <f t="shared" si="0"/>
        <v>158405</v>
      </c>
      <c r="G10" s="30"/>
      <c r="H10" s="30"/>
      <c r="I10" s="30"/>
      <c r="J10" s="30"/>
      <c r="K10" s="30"/>
      <c r="L10" s="30"/>
      <c r="N10" s="5"/>
    </row>
    <row r="11" spans="1:14" ht="17.25" customHeight="1">
      <c r="A11" s="30"/>
      <c r="B11" s="35">
        <v>4</v>
      </c>
      <c r="C11" s="10">
        <v>1</v>
      </c>
      <c r="D11" s="11">
        <v>67813446</v>
      </c>
      <c r="E11" s="11">
        <v>67917448</v>
      </c>
      <c r="F11" s="3">
        <f t="shared" si="0"/>
        <v>104002</v>
      </c>
      <c r="G11" s="30"/>
      <c r="H11" s="30"/>
      <c r="I11" s="30"/>
      <c r="J11" s="30"/>
      <c r="K11" s="30"/>
      <c r="L11" s="30"/>
    </row>
    <row r="12" spans="1:14" ht="17.25" customHeight="1">
      <c r="A12" s="30"/>
      <c r="B12" s="30"/>
      <c r="C12" s="10">
        <v>4</v>
      </c>
      <c r="D12" s="11">
        <v>57446311</v>
      </c>
      <c r="E12" s="11">
        <v>57601120</v>
      </c>
      <c r="F12" s="3">
        <f t="shared" si="0"/>
        <v>154809</v>
      </c>
      <c r="G12" s="30"/>
      <c r="H12" s="30"/>
      <c r="I12" s="30"/>
      <c r="J12" s="30"/>
      <c r="K12" s="30"/>
      <c r="L12" s="30"/>
    </row>
    <row r="13" spans="1:14" ht="15" customHeight="1">
      <c r="A13" s="55" t="s">
        <v>15</v>
      </c>
      <c r="B13" s="35">
        <v>2</v>
      </c>
      <c r="C13" s="35">
        <v>4</v>
      </c>
      <c r="D13" s="44">
        <v>116631942</v>
      </c>
      <c r="E13" s="44">
        <v>116904756</v>
      </c>
      <c r="F13" s="38">
        <f t="shared" si="0"/>
        <v>272814</v>
      </c>
      <c r="G13" s="34">
        <f>SUM(F13:F19)</f>
        <v>728792</v>
      </c>
      <c r="H13" s="12" t="s">
        <v>16</v>
      </c>
      <c r="I13" s="12" t="s">
        <v>16</v>
      </c>
      <c r="J13" s="29">
        <f>(H14+H18+H23+H16+H21)-H25-J24</f>
        <v>8</v>
      </c>
      <c r="K13" s="29">
        <f>(I14+I18+I23+I16+I21)-H25-K24</f>
        <v>8</v>
      </c>
      <c r="L13" s="36"/>
    </row>
    <row r="14" spans="1:14" ht="17.25" customHeight="1">
      <c r="A14" s="30"/>
      <c r="B14" s="30"/>
      <c r="C14" s="30"/>
      <c r="D14" s="30"/>
      <c r="E14" s="30"/>
      <c r="F14" s="30"/>
      <c r="G14" s="30"/>
      <c r="H14" s="13">
        <v>144000</v>
      </c>
      <c r="I14" s="13">
        <v>144000</v>
      </c>
      <c r="J14" s="30"/>
      <c r="K14" s="30"/>
      <c r="L14" s="30"/>
    </row>
    <row r="15" spans="1:14" ht="18" customHeight="1">
      <c r="A15" s="30"/>
      <c r="B15" s="30"/>
      <c r="C15" s="30"/>
      <c r="D15" s="30"/>
      <c r="E15" s="30"/>
      <c r="F15" s="30"/>
      <c r="G15" s="30"/>
      <c r="H15" s="12" t="s">
        <v>33</v>
      </c>
      <c r="I15" s="12" t="s">
        <v>33</v>
      </c>
      <c r="J15" s="30"/>
      <c r="K15" s="30"/>
      <c r="L15" s="30"/>
    </row>
    <row r="16" spans="1:14" ht="18" customHeight="1">
      <c r="A16" s="30"/>
      <c r="B16" s="30"/>
      <c r="C16" s="30"/>
      <c r="D16" s="30"/>
      <c r="E16" s="30"/>
      <c r="F16" s="30"/>
      <c r="G16" s="30"/>
      <c r="H16" s="13">
        <v>0</v>
      </c>
      <c r="I16" s="13">
        <v>0</v>
      </c>
      <c r="J16" s="30"/>
      <c r="K16" s="30"/>
      <c r="L16" s="30"/>
    </row>
    <row r="17" spans="1:20" ht="18" customHeight="1">
      <c r="A17" s="30"/>
      <c r="B17" s="35">
        <v>3</v>
      </c>
      <c r="C17" s="35">
        <v>3</v>
      </c>
      <c r="D17" s="44">
        <v>91924556</v>
      </c>
      <c r="E17" s="44">
        <v>92103762</v>
      </c>
      <c r="F17" s="38">
        <f>E17-D17</f>
        <v>179206</v>
      </c>
      <c r="G17" s="30"/>
      <c r="H17" s="12" t="s">
        <v>17</v>
      </c>
      <c r="I17" s="12" t="s">
        <v>17</v>
      </c>
      <c r="J17" s="30"/>
      <c r="K17" s="30"/>
      <c r="L17" s="30"/>
    </row>
    <row r="18" spans="1:20" ht="12.75" customHeight="1">
      <c r="A18" s="30"/>
      <c r="B18" s="30"/>
      <c r="C18" s="30"/>
      <c r="D18" s="30"/>
      <c r="E18" s="30"/>
      <c r="F18" s="30"/>
      <c r="G18" s="30"/>
      <c r="H18" s="47">
        <v>712000</v>
      </c>
      <c r="I18" s="47">
        <v>712000</v>
      </c>
      <c r="J18" s="30"/>
      <c r="K18" s="30"/>
      <c r="L18" s="30"/>
      <c r="T18" s="14"/>
    </row>
    <row r="19" spans="1:20" ht="15" customHeight="1">
      <c r="A19" s="30"/>
      <c r="B19" s="35">
        <v>4</v>
      </c>
      <c r="C19" s="35">
        <v>3</v>
      </c>
      <c r="D19" s="37">
        <v>110459790</v>
      </c>
      <c r="E19" s="37">
        <v>110736562</v>
      </c>
      <c r="F19" s="38">
        <f>E19-D19</f>
        <v>276772</v>
      </c>
      <c r="G19" s="30"/>
      <c r="H19" s="30"/>
      <c r="I19" s="30"/>
      <c r="J19" s="30"/>
      <c r="K19" s="30"/>
      <c r="L19" s="30"/>
    </row>
    <row r="20" spans="1:20" ht="18" customHeight="1">
      <c r="A20" s="30"/>
      <c r="B20" s="30"/>
      <c r="C20" s="30"/>
      <c r="D20" s="30"/>
      <c r="E20" s="30"/>
      <c r="F20" s="30"/>
      <c r="G20" s="30"/>
      <c r="H20" s="46" t="s">
        <v>31</v>
      </c>
      <c r="I20" s="30"/>
      <c r="J20" s="30"/>
      <c r="K20" s="30"/>
      <c r="L20" s="30"/>
    </row>
    <row r="21" spans="1:20" s="25" customFormat="1" ht="18" customHeight="1">
      <c r="A21" s="30"/>
      <c r="B21" s="30"/>
      <c r="C21" s="30"/>
      <c r="D21" s="30"/>
      <c r="E21" s="30"/>
      <c r="F21" s="30"/>
      <c r="G21" s="30"/>
      <c r="H21" s="26">
        <v>0</v>
      </c>
      <c r="I21" s="26">
        <v>0</v>
      </c>
      <c r="J21" s="30"/>
      <c r="K21" s="30"/>
      <c r="L21" s="30"/>
    </row>
    <row r="22" spans="1:20" s="25" customFormat="1" ht="18" customHeight="1">
      <c r="A22" s="30"/>
      <c r="B22" s="30"/>
      <c r="C22" s="30"/>
      <c r="D22" s="30"/>
      <c r="E22" s="30"/>
      <c r="F22" s="30"/>
      <c r="G22" s="30"/>
      <c r="H22" s="48" t="s">
        <v>41</v>
      </c>
      <c r="I22" s="49"/>
      <c r="J22" s="30"/>
      <c r="K22" s="30"/>
      <c r="L22" s="30"/>
    </row>
    <row r="23" spans="1:20" ht="21" customHeight="1">
      <c r="A23" s="30"/>
      <c r="B23" s="30"/>
      <c r="C23" s="30"/>
      <c r="D23" s="30"/>
      <c r="E23" s="30"/>
      <c r="F23" s="30"/>
      <c r="G23" s="30"/>
      <c r="H23" s="15">
        <v>16000</v>
      </c>
      <c r="I23" s="28">
        <v>16000</v>
      </c>
      <c r="J23" s="30"/>
      <c r="K23" s="30"/>
      <c r="L23" s="30"/>
      <c r="P23" s="16"/>
    </row>
    <row r="24" spans="1:20" ht="18" customHeight="1">
      <c r="A24" s="45" t="s">
        <v>18</v>
      </c>
      <c r="B24" s="10">
        <v>2</v>
      </c>
      <c r="C24" s="10">
        <v>6</v>
      </c>
      <c r="D24" s="11">
        <v>20149205</v>
      </c>
      <c r="E24" s="11">
        <v>20196395</v>
      </c>
      <c r="F24" s="3">
        <f>E24-D24</f>
        <v>47190</v>
      </c>
      <c r="G24" s="34">
        <f>SUM(F24:F26)</f>
        <v>143174</v>
      </c>
      <c r="H24" s="46" t="s">
        <v>19</v>
      </c>
      <c r="I24" s="30"/>
      <c r="J24" s="29">
        <f>(H18*0.2)+(H21*0.3)+(H23*0.05)-G24</f>
        <v>26</v>
      </c>
      <c r="K24" s="29">
        <f>(I18*0.2)+(I21*0.3)+(I23*0.05)-G24</f>
        <v>26</v>
      </c>
      <c r="L24" s="31"/>
    </row>
    <row r="25" spans="1:20" ht="17.25" customHeight="1">
      <c r="A25" s="30"/>
      <c r="B25" s="10">
        <v>3</v>
      </c>
      <c r="C25" s="10">
        <v>5</v>
      </c>
      <c r="D25" s="11">
        <v>17660689</v>
      </c>
      <c r="E25" s="11">
        <v>17697483</v>
      </c>
      <c r="F25" s="3">
        <f>E25-D25</f>
        <v>36794</v>
      </c>
      <c r="G25" s="30"/>
      <c r="H25" s="34">
        <f>G13+G24</f>
        <v>871966</v>
      </c>
      <c r="I25" s="30"/>
      <c r="J25" s="30"/>
      <c r="K25" s="30"/>
      <c r="L25" s="30"/>
    </row>
    <row r="26" spans="1:20" ht="17.25" customHeight="1">
      <c r="A26" s="30"/>
      <c r="B26" s="10">
        <v>4</v>
      </c>
      <c r="C26" s="10">
        <v>5</v>
      </c>
      <c r="D26" s="11">
        <v>19760807</v>
      </c>
      <c r="E26" s="11">
        <v>19819997</v>
      </c>
      <c r="F26" s="3">
        <f>E26-D26</f>
        <v>59190</v>
      </c>
      <c r="G26" s="30"/>
      <c r="H26" s="30"/>
      <c r="I26" s="30"/>
      <c r="J26" s="30"/>
      <c r="K26" s="30"/>
      <c r="L26" s="30"/>
    </row>
    <row r="27" spans="1:20" ht="15" customHeight="1">
      <c r="A27" s="54" t="s">
        <v>20</v>
      </c>
      <c r="B27" s="35">
        <v>2</v>
      </c>
      <c r="C27" s="35">
        <v>3</v>
      </c>
      <c r="D27" s="37">
        <v>98311953</v>
      </c>
      <c r="E27" s="37">
        <v>98525956</v>
      </c>
      <c r="F27" s="38">
        <f>E27-D27</f>
        <v>214003</v>
      </c>
      <c r="G27" s="34">
        <f>SUM(F27:F31)</f>
        <v>752781</v>
      </c>
      <c r="H27" s="12" t="s">
        <v>21</v>
      </c>
      <c r="I27" s="12" t="s">
        <v>21</v>
      </c>
      <c r="J27" s="29">
        <f>H28+(H30*0.55)-G27</f>
        <v>19</v>
      </c>
      <c r="K27" s="29">
        <f>I28+(I30*0.55)-G27</f>
        <v>19</v>
      </c>
      <c r="L27" s="31"/>
    </row>
    <row r="28" spans="1:20" ht="17.25" customHeight="1">
      <c r="A28" s="30"/>
      <c r="B28" s="30"/>
      <c r="C28" s="30"/>
      <c r="D28" s="30"/>
      <c r="E28" s="30"/>
      <c r="F28" s="30"/>
      <c r="G28" s="30"/>
      <c r="H28" s="17">
        <v>216000</v>
      </c>
      <c r="I28" s="17">
        <v>216000</v>
      </c>
      <c r="J28" s="30"/>
      <c r="K28" s="30"/>
      <c r="L28" s="30"/>
    </row>
    <row r="29" spans="1:20" ht="18" customHeight="1">
      <c r="A29" s="30"/>
      <c r="B29" s="35">
        <v>3</v>
      </c>
      <c r="C29" s="35">
        <v>2</v>
      </c>
      <c r="D29" s="44">
        <v>127242350</v>
      </c>
      <c r="E29" s="44">
        <v>127507936</v>
      </c>
      <c r="F29" s="38">
        <f>E29-D29</f>
        <v>265586</v>
      </c>
      <c r="G29" s="30"/>
      <c r="H29" s="12" t="s">
        <v>22</v>
      </c>
      <c r="I29" s="12" t="s">
        <v>22</v>
      </c>
      <c r="J29" s="30"/>
      <c r="K29" s="30"/>
      <c r="L29" s="30"/>
    </row>
    <row r="30" spans="1:20" ht="15" customHeight="1">
      <c r="A30" s="30"/>
      <c r="B30" s="30"/>
      <c r="C30" s="30"/>
      <c r="D30" s="30"/>
      <c r="E30" s="30"/>
      <c r="F30" s="30"/>
      <c r="G30" s="30"/>
      <c r="H30" s="34">
        <v>976000</v>
      </c>
      <c r="I30" s="34">
        <v>976000</v>
      </c>
      <c r="J30" s="30"/>
      <c r="K30" s="30"/>
      <c r="L30" s="30"/>
    </row>
    <row r="31" spans="1:20" ht="62.25" customHeight="1">
      <c r="A31" s="30"/>
      <c r="B31" s="10">
        <v>4</v>
      </c>
      <c r="C31" s="10">
        <v>2</v>
      </c>
      <c r="D31" s="27">
        <v>109671391</v>
      </c>
      <c r="E31" s="23">
        <v>109944583</v>
      </c>
      <c r="F31" s="3">
        <f>E31-D31</f>
        <v>273192</v>
      </c>
      <c r="G31" s="30"/>
      <c r="H31" s="30"/>
      <c r="I31" s="30"/>
      <c r="J31" s="30"/>
      <c r="K31" s="30"/>
      <c r="L31" s="30"/>
    </row>
    <row r="32" spans="1:20" ht="15" customHeight="1">
      <c r="A32" s="52" t="s">
        <v>23</v>
      </c>
      <c r="B32" s="35">
        <v>2</v>
      </c>
      <c r="C32" s="35">
        <v>1</v>
      </c>
      <c r="D32" s="44">
        <v>17702548</v>
      </c>
      <c r="E32" s="44">
        <v>17710547</v>
      </c>
      <c r="F32" s="38">
        <f>E32-D32</f>
        <v>7999</v>
      </c>
      <c r="G32" s="34">
        <f>SUM(F32:F37)</f>
        <v>7999</v>
      </c>
      <c r="H32" s="33">
        <v>8000</v>
      </c>
      <c r="I32" s="33">
        <v>8000</v>
      </c>
      <c r="J32" s="29">
        <f>H32-G32</f>
        <v>1</v>
      </c>
      <c r="K32" s="29">
        <f>I32-G32</f>
        <v>1</v>
      </c>
      <c r="L32" s="31"/>
    </row>
    <row r="33" spans="1:12" ht="15" customHeight="1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</row>
    <row r="34" spans="1:12" ht="15" customHeight="1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</row>
    <row r="35" spans="1:12" ht="15" customHeight="1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</row>
    <row r="36" spans="1:12" ht="15" customHeight="1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</row>
    <row r="37" spans="1:12" ht="15" customHeight="1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</row>
    <row r="38" spans="1:12" ht="17.25" customHeight="1">
      <c r="A38" s="53" t="s">
        <v>34</v>
      </c>
      <c r="B38" s="31">
        <v>1</v>
      </c>
      <c r="C38" s="10">
        <v>1</v>
      </c>
      <c r="D38" s="11">
        <v>30269231</v>
      </c>
      <c r="E38" s="11">
        <v>30581243</v>
      </c>
      <c r="F38" s="3">
        <f>E38-D38</f>
        <v>312012</v>
      </c>
      <c r="G38" s="34">
        <f>SUM(F38:F39)</f>
        <v>544006</v>
      </c>
      <c r="H38" s="33">
        <v>544000</v>
      </c>
      <c r="I38" s="33">
        <v>544000</v>
      </c>
      <c r="J38" s="29">
        <f>H38-G38</f>
        <v>-6</v>
      </c>
      <c r="K38" s="29">
        <f>I38-G38</f>
        <v>-6</v>
      </c>
      <c r="L38" s="31"/>
    </row>
    <row r="39" spans="1:12" ht="17.25" customHeight="1">
      <c r="A39" s="30"/>
      <c r="B39" s="30"/>
      <c r="C39" s="10">
        <v>2</v>
      </c>
      <c r="D39" s="11">
        <v>20881277</v>
      </c>
      <c r="E39" s="11">
        <v>21113271</v>
      </c>
      <c r="F39" s="3">
        <f>E39-D39</f>
        <v>231994</v>
      </c>
      <c r="G39" s="30"/>
      <c r="H39" s="30"/>
      <c r="I39" s="30"/>
      <c r="J39" s="30"/>
      <c r="K39" s="30"/>
      <c r="L39" s="30"/>
    </row>
    <row r="40" spans="1:12" ht="18.75" customHeight="1">
      <c r="A40" s="32" t="s">
        <v>35</v>
      </c>
      <c r="B40" s="31">
        <v>1</v>
      </c>
      <c r="C40" s="10">
        <v>1</v>
      </c>
      <c r="D40" s="24">
        <v>0</v>
      </c>
      <c r="E40" s="22">
        <v>0</v>
      </c>
      <c r="F40" s="3">
        <v>0</v>
      </c>
      <c r="G40" s="34">
        <f>SUM(F40:F41)</f>
        <v>0</v>
      </c>
      <c r="H40" s="33">
        <v>0</v>
      </c>
      <c r="I40" s="33">
        <v>0</v>
      </c>
      <c r="J40" s="29">
        <f>H40-G40</f>
        <v>0</v>
      </c>
      <c r="K40" s="29">
        <f>I40-G40</f>
        <v>0</v>
      </c>
      <c r="L40" s="31"/>
    </row>
    <row r="41" spans="1:12" ht="18.75" customHeight="1">
      <c r="A41" s="30"/>
      <c r="B41" s="30"/>
      <c r="C41" s="10">
        <v>2</v>
      </c>
      <c r="D41" s="24">
        <v>0</v>
      </c>
      <c r="E41" s="10">
        <v>0</v>
      </c>
      <c r="F41" s="3">
        <v>0</v>
      </c>
      <c r="G41" s="30"/>
      <c r="H41" s="30"/>
      <c r="I41" s="30"/>
      <c r="J41" s="30"/>
      <c r="K41" s="30"/>
      <c r="L41" s="30"/>
    </row>
    <row r="42" spans="1:12" ht="24" customHeight="1">
      <c r="A42" s="43" t="s">
        <v>5</v>
      </c>
      <c r="B42" s="30"/>
      <c r="C42" s="30"/>
      <c r="D42" s="30"/>
      <c r="E42" s="30"/>
      <c r="F42" s="18">
        <f>SUM(F7:F41)</f>
        <v>2951957</v>
      </c>
      <c r="G42" s="18">
        <f>SUM(G7:G39)</f>
        <v>2951957</v>
      </c>
      <c r="H42" s="18">
        <f>H7+H14+H18+H23+H28+H30+H32+H16+H38</f>
        <v>2952000</v>
      </c>
      <c r="I42" s="18">
        <f>I7+I14+I18+I23+I28+I30+I32+I16+I38</f>
        <v>2952000</v>
      </c>
      <c r="J42" s="19">
        <f>SUM(J7:J39)</f>
        <v>43</v>
      </c>
      <c r="K42" s="19">
        <f>SUM(K7:K39)</f>
        <v>43</v>
      </c>
      <c r="L42" s="20"/>
    </row>
    <row r="43" spans="1:12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</row>
    <row r="44" spans="1:12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</row>
    <row r="45" spans="1:12" ht="15.75" customHeight="1">
      <c r="A45" s="1"/>
      <c r="B45" s="50" t="s">
        <v>24</v>
      </c>
      <c r="C45" s="41"/>
      <c r="D45" s="41"/>
      <c r="E45" s="1"/>
      <c r="F45" s="1"/>
      <c r="G45" s="50" t="s">
        <v>25</v>
      </c>
      <c r="H45" s="50"/>
      <c r="I45" s="50"/>
      <c r="J45" s="1"/>
      <c r="K45" s="1"/>
      <c r="L45" s="1" t="s">
        <v>26</v>
      </c>
    </row>
    <row r="46" spans="1:12" ht="18" customHeight="1">
      <c r="A46" s="1"/>
      <c r="B46" s="51" t="s">
        <v>27</v>
      </c>
      <c r="C46" s="41"/>
      <c r="D46" s="41"/>
      <c r="E46" s="1"/>
      <c r="F46" s="1"/>
      <c r="G46" s="51" t="s">
        <v>28</v>
      </c>
      <c r="H46" s="51"/>
      <c r="I46" s="51"/>
      <c r="J46" s="21"/>
      <c r="K46" s="1"/>
      <c r="L46" s="21" t="s">
        <v>29</v>
      </c>
    </row>
    <row r="47" spans="1:12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</row>
    <row r="48" spans="1:12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</row>
    <row r="49" spans="1:12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</row>
    <row r="50" spans="1:12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</row>
    <row r="51" spans="1:12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</row>
    <row r="52" spans="1:12" ht="18" customHeight="1">
      <c r="A52" s="1"/>
      <c r="B52" s="51" t="s">
        <v>43</v>
      </c>
      <c r="C52" s="41"/>
      <c r="D52" s="41"/>
      <c r="E52" s="1"/>
      <c r="F52" s="1"/>
      <c r="G52" s="51" t="s">
        <v>38</v>
      </c>
      <c r="H52" s="51"/>
      <c r="I52" s="51"/>
      <c r="J52" s="21"/>
      <c r="K52" s="21"/>
      <c r="L52" s="21" t="s">
        <v>37</v>
      </c>
    </row>
    <row r="53" spans="1:12" ht="15.75">
      <c r="A53" s="1"/>
      <c r="B53" s="50" t="s">
        <v>39</v>
      </c>
      <c r="C53" s="41"/>
      <c r="D53" s="41"/>
      <c r="E53" s="1"/>
      <c r="F53" s="1"/>
      <c r="G53" s="50" t="s">
        <v>40</v>
      </c>
      <c r="H53" s="50"/>
      <c r="I53" s="50"/>
      <c r="J53" s="1"/>
      <c r="K53" s="1"/>
      <c r="L53" s="1" t="s">
        <v>32</v>
      </c>
    </row>
    <row r="54" spans="1:12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</row>
  </sheetData>
  <mergeCells count="104">
    <mergeCell ref="B53:D53"/>
    <mergeCell ref="G53:I53"/>
    <mergeCell ref="F17:F18"/>
    <mergeCell ref="F32:F37"/>
    <mergeCell ref="F29:F30"/>
    <mergeCell ref="B45:D45"/>
    <mergeCell ref="G45:I45"/>
    <mergeCell ref="B46:D46"/>
    <mergeCell ref="G46:I46"/>
    <mergeCell ref="B52:D52"/>
    <mergeCell ref="G52:I52"/>
    <mergeCell ref="H32:H37"/>
    <mergeCell ref="I32:I37"/>
    <mergeCell ref="A42:E42"/>
    <mergeCell ref="A32:A37"/>
    <mergeCell ref="G13:G23"/>
    <mergeCell ref="A38:A39"/>
    <mergeCell ref="A27:A31"/>
    <mergeCell ref="B13:B16"/>
    <mergeCell ref="C13:C16"/>
    <mergeCell ref="F19:F23"/>
    <mergeCell ref="E17:E18"/>
    <mergeCell ref="D13:D16"/>
    <mergeCell ref="A13:A23"/>
    <mergeCell ref="L32:L37"/>
    <mergeCell ref="K38:K39"/>
    <mergeCell ref="B32:B37"/>
    <mergeCell ref="C32:C37"/>
    <mergeCell ref="B38:B39"/>
    <mergeCell ref="J32:J37"/>
    <mergeCell ref="D32:D37"/>
    <mergeCell ref="E32:E37"/>
    <mergeCell ref="G32:G37"/>
    <mergeCell ref="G38:G39"/>
    <mergeCell ref="H38:H39"/>
    <mergeCell ref="I38:I39"/>
    <mergeCell ref="J38:J39"/>
    <mergeCell ref="L38:L39"/>
    <mergeCell ref="K32:K37"/>
    <mergeCell ref="C19:C23"/>
    <mergeCell ref="D19:D23"/>
    <mergeCell ref="E19:E23"/>
    <mergeCell ref="L27:L31"/>
    <mergeCell ref="B29:B30"/>
    <mergeCell ref="C29:C30"/>
    <mergeCell ref="D29:D30"/>
    <mergeCell ref="E29:E30"/>
    <mergeCell ref="I30:I31"/>
    <mergeCell ref="B27:B28"/>
    <mergeCell ref="C27:C28"/>
    <mergeCell ref="J27:J31"/>
    <mergeCell ref="H30:H31"/>
    <mergeCell ref="G27:G31"/>
    <mergeCell ref="K27:K31"/>
    <mergeCell ref="K13:K23"/>
    <mergeCell ref="H22:I22"/>
    <mergeCell ref="K7:K12"/>
    <mergeCell ref="K24:K26"/>
    <mergeCell ref="H25:I26"/>
    <mergeCell ref="A1:L1"/>
    <mergeCell ref="A2:L2"/>
    <mergeCell ref="A5:A6"/>
    <mergeCell ref="B5:B6"/>
    <mergeCell ref="C5:C6"/>
    <mergeCell ref="D5:F5"/>
    <mergeCell ref="J5:K5"/>
    <mergeCell ref="L5:L6"/>
    <mergeCell ref="G5:I5"/>
    <mergeCell ref="J13:J23"/>
    <mergeCell ref="E13:E16"/>
    <mergeCell ref="A24:A26"/>
    <mergeCell ref="G24:G26"/>
    <mergeCell ref="H24:I24"/>
    <mergeCell ref="J24:J26"/>
    <mergeCell ref="H20:I20"/>
    <mergeCell ref="D17:D18"/>
    <mergeCell ref="H18:H19"/>
    <mergeCell ref="I18:I19"/>
    <mergeCell ref="F13:F16"/>
    <mergeCell ref="B19:B23"/>
    <mergeCell ref="J40:J41"/>
    <mergeCell ref="K40:K41"/>
    <mergeCell ref="L40:L41"/>
    <mergeCell ref="A40:A41"/>
    <mergeCell ref="B40:B41"/>
    <mergeCell ref="H40:H41"/>
    <mergeCell ref="G40:G41"/>
    <mergeCell ref="I40:I41"/>
    <mergeCell ref="L7:L12"/>
    <mergeCell ref="B11:B12"/>
    <mergeCell ref="L13:L23"/>
    <mergeCell ref="B9:B10"/>
    <mergeCell ref="B7:B8"/>
    <mergeCell ref="B17:B18"/>
    <mergeCell ref="C17:C18"/>
    <mergeCell ref="L24:L26"/>
    <mergeCell ref="D27:D28"/>
    <mergeCell ref="E27:E28"/>
    <mergeCell ref="F27:F28"/>
    <mergeCell ref="A7:A12"/>
    <mergeCell ref="G7:G12"/>
    <mergeCell ref="H7:H12"/>
    <mergeCell ref="I7:I12"/>
    <mergeCell ref="J7:J12"/>
  </mergeCells>
  <pageMargins left="0.70866141732283472" right="0.70866141732283472" top="0.74803149606299213" bottom="0.74803149606299213" header="0.31496062992125984" footer="0.31496062992125984"/>
  <pageSetup paperSize="9" scale="43" orientation="landscape" horizontalDpi="4294967292" verticalDpi="0" r:id="rId1"/>
  <colBreaks count="1" manualBreakCount="1">
    <brk id="12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Dispatch-01</dc:creator>
  <cp:lastModifiedBy>Dispatch-01</cp:lastModifiedBy>
  <cp:lastPrinted>2018-07-02T12:47:06Z</cp:lastPrinted>
  <dcterms:created xsi:type="dcterms:W3CDTF">2017-06-09T15:57:17Z</dcterms:created>
  <dcterms:modified xsi:type="dcterms:W3CDTF">2018-07-23T13:48:20Z</dcterms:modified>
</cp:coreProperties>
</file>