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kages\"/>
    </mc:Choice>
  </mc:AlternateContent>
  <bookViews>
    <workbookView showHorizontalScroll="0" showVerticalScroll="0" showSheetTabs="0" xWindow="0" yWindow="0" windowWidth="13650" windowHeight="12900"/>
  </bookViews>
  <sheets>
    <sheet name="Sheet1" sheetId="1" r:id="rId1"/>
  </sheets>
  <definedNames>
    <definedName name="_xlnm.Print_Area" localSheetId="0">Sheet1!$A$1:$J$36</definedName>
  </definedNames>
  <calcPr calcId="162913"/>
  <fileRecoveryPr autoRecover="0"/>
</workbook>
</file>

<file path=xl/calcChain.xml><?xml version="1.0" encoding="utf-8"?>
<calcChain xmlns="http://schemas.openxmlformats.org/spreadsheetml/2006/main">
  <c r="H24" i="1" l="1"/>
  <c r="G18" i="1"/>
  <c r="K18" i="1"/>
  <c r="L15" i="1"/>
  <c r="K15" i="1"/>
  <c r="K14" i="1"/>
  <c r="D24" i="1"/>
  <c r="K6" i="1"/>
  <c r="L6" i="1"/>
  <c r="E8" i="1"/>
  <c r="E9" i="1"/>
  <c r="K9" i="1"/>
  <c r="G8" i="1"/>
  <c r="G7" i="1"/>
  <c r="L7" i="1"/>
  <c r="I8" i="1"/>
  <c r="I9" i="1"/>
  <c r="L9" i="1"/>
  <c r="E11" i="1"/>
  <c r="E12" i="1"/>
  <c r="K12" i="1"/>
  <c r="G11" i="1"/>
  <c r="G10" i="1"/>
  <c r="K11" i="1"/>
  <c r="I11" i="1"/>
  <c r="I12" i="1"/>
  <c r="L12" i="1"/>
  <c r="K13" i="1"/>
  <c r="L13" i="1"/>
  <c r="L14" i="1"/>
  <c r="K16" i="1"/>
  <c r="L16" i="1"/>
  <c r="K17" i="1"/>
  <c r="L17" i="1"/>
  <c r="K19" i="1"/>
  <c r="L19" i="1"/>
  <c r="E20" i="1"/>
  <c r="I20" i="1"/>
  <c r="I22" i="1"/>
  <c r="L22" i="1"/>
  <c r="E21" i="1"/>
  <c r="G21" i="1"/>
  <c r="I21" i="1"/>
  <c r="E23" i="1"/>
  <c r="K23" i="1"/>
  <c r="I23" i="1"/>
  <c r="L23" i="1"/>
  <c r="F24" i="1"/>
  <c r="L21" i="1"/>
  <c r="K7" i="1"/>
  <c r="K21" i="1"/>
  <c r="L11" i="1"/>
  <c r="E22" i="1"/>
  <c r="K22" i="1"/>
  <c r="L8" i="1"/>
  <c r="L18" i="1"/>
  <c r="G20" i="1"/>
  <c r="K10" i="1"/>
  <c r="L10" i="1"/>
  <c r="L24" i="1"/>
  <c r="K24" i="1"/>
  <c r="K8" i="1"/>
  <c r="K20" i="1"/>
  <c r="L20" i="1"/>
  <c r="L33" i="1"/>
</calcChain>
</file>

<file path=xl/sharedStrings.xml><?xml version="1.0" encoding="utf-8"?>
<sst xmlns="http://schemas.openxmlformats.org/spreadsheetml/2006/main" count="41" uniqueCount="41">
  <si>
    <t xml:space="preserve">LAPORAN THRUPUT </t>
  </si>
  <si>
    <t>New Gantry System TBBM BALONGAN</t>
  </si>
  <si>
    <t>NO.</t>
  </si>
  <si>
    <t>PRODUK</t>
  </si>
  <si>
    <t>BY LO</t>
  </si>
  <si>
    <t>BY METER</t>
  </si>
  <si>
    <t>BY SCHEDULE</t>
  </si>
  <si>
    <t>KETERANGAN</t>
  </si>
  <si>
    <t>PERTALITE</t>
  </si>
  <si>
    <t>PREMIUM</t>
  </si>
  <si>
    <t>Premium dari LO Pertalite</t>
  </si>
  <si>
    <t>Premium Total</t>
  </si>
  <si>
    <t>PERTAMAX</t>
  </si>
  <si>
    <t>Pertamax dari LO Pertalite</t>
  </si>
  <si>
    <t>Pertamax Total</t>
  </si>
  <si>
    <t>PERTAMAX TURBO</t>
  </si>
  <si>
    <t>SOLAR</t>
  </si>
  <si>
    <t>SOLAR LO</t>
  </si>
  <si>
    <t>BIOSOLAR SPBU</t>
  </si>
  <si>
    <t>Solar dari LO Biosolar</t>
  </si>
  <si>
    <t>Solar Total</t>
  </si>
  <si>
    <t>Fame</t>
  </si>
  <si>
    <t>TOTAL</t>
  </si>
  <si>
    <t>Closing Penyaluran :</t>
  </si>
  <si>
    <t>Dibuat oleh</t>
  </si>
  <si>
    <t>Diketahui oleh</t>
  </si>
  <si>
    <t>PT. PROLINDO ADITYA PRIMA</t>
  </si>
  <si>
    <t>PT. PERTAMINA PATRA NIAGA</t>
  </si>
  <si>
    <t>PT. PERTAMINA (PERSERO)</t>
  </si>
  <si>
    <t xml:space="preserve">
Muhammad Agung Purwanto</t>
  </si>
  <si>
    <t>BIOSOLAR PEMBANGKIT LISTRIK</t>
  </si>
  <si>
    <t>Solar dari LO Biosolar Pembangkit Listrik</t>
  </si>
  <si>
    <t>(Spv. Distribution)</t>
  </si>
  <si>
    <t>AVTUR</t>
  </si>
  <si>
    <r>
      <t>(</t>
    </r>
    <r>
      <rPr>
        <i/>
        <sz val="12"/>
        <color indexed="8"/>
        <rFont val="Trebuchet MS"/>
        <family val="2"/>
      </rPr>
      <t>Dispatcher NGS</t>
    </r>
    <r>
      <rPr>
        <sz val="12"/>
        <color indexed="8"/>
        <rFont val="Calibri"/>
        <family val="2"/>
      </rPr>
      <t>)</t>
    </r>
  </si>
  <si>
    <r>
      <t>(</t>
    </r>
    <r>
      <rPr>
        <i/>
        <sz val="12"/>
        <color indexed="8"/>
        <rFont val="Trebuchet MS"/>
        <family val="2"/>
      </rPr>
      <t>Supervisor NGS</t>
    </r>
    <r>
      <rPr>
        <sz val="12"/>
        <color indexed="8"/>
        <rFont val="Calibri"/>
        <family val="2"/>
      </rPr>
      <t>)</t>
    </r>
  </si>
  <si>
    <t>KEROSENE</t>
  </si>
  <si>
    <t>Hafifi</t>
  </si>
  <si>
    <t>Rabu, 14 Maret 2018</t>
  </si>
  <si>
    <t>Sarah Fitria Damara</t>
  </si>
  <si>
    <t>Pukul : 20:17 WIB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</si>
</sst>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i/>
      <sz val="12"/>
      <name val="Trebuchet MS"/>
      <family val="2"/>
    </font>
    <font>
      <i/>
      <sz val="12"/>
      <color indexed="8"/>
      <name val="Trebuchet MS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Trebuchet MS"/>
      <family val="2"/>
    </font>
    <font>
      <sz val="12"/>
      <color theme="1"/>
      <name val="Calibri"/>
      <family val="2"/>
      <scheme val="minor"/>
    </font>
    <font>
      <b/>
      <sz val="12"/>
      <color theme="1"/>
      <name val="Trebuchet MS"/>
      <family val="2"/>
    </font>
    <font>
      <i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0"/>
      <color theme="1"/>
      <name val="Trebuchet MS"/>
      <family val="2"/>
    </font>
    <font>
      <sz val="16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41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41" fontId="6" fillId="4" borderId="2" xfId="1" applyFont="1" applyFill="1" applyBorder="1" applyAlignment="1">
      <alignment horizontal="left" vertical="center"/>
    </xf>
    <xf numFmtId="41" fontId="6" fillId="0" borderId="4" xfId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41" fontId="6" fillId="5" borderId="2" xfId="1" applyFont="1" applyFill="1" applyBorder="1" applyAlignment="1">
      <alignment horizontal="left" vertical="center"/>
    </xf>
    <xf numFmtId="0" fontId="10" fillId="5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164" fontId="7" fillId="5" borderId="1" xfId="0" applyNumberFormat="1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5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41" fontId="12" fillId="5" borderId="3" xfId="1" applyFont="1" applyFill="1" applyBorder="1" applyAlignment="1">
      <alignment vertical="center"/>
    </xf>
    <xf numFmtId="41" fontId="12" fillId="0" borderId="3" xfId="1" applyFont="1" applyFill="1" applyBorder="1" applyAlignment="1">
      <alignment vertical="center"/>
    </xf>
    <xf numFmtId="41" fontId="12" fillId="5" borderId="3" xfId="1" applyFont="1" applyFill="1" applyBorder="1" applyAlignment="1">
      <alignment horizontal="left" vertical="center"/>
    </xf>
    <xf numFmtId="41" fontId="12" fillId="0" borderId="4" xfId="1" applyFont="1" applyFill="1" applyBorder="1" applyAlignment="1">
      <alignment vertical="center"/>
    </xf>
    <xf numFmtId="41" fontId="12" fillId="0" borderId="3" xfId="1" applyFont="1" applyFill="1" applyBorder="1" applyAlignment="1">
      <alignment horizontal="left" vertical="center"/>
    </xf>
    <xf numFmtId="164" fontId="12" fillId="5" borderId="2" xfId="0" applyNumberFormat="1" applyFont="1" applyFill="1" applyBorder="1" applyAlignment="1">
      <alignment vertical="center"/>
    </xf>
    <xf numFmtId="164" fontId="12" fillId="5" borderId="6" xfId="0" applyNumberFormat="1" applyFont="1" applyFill="1" applyBorder="1" applyAlignment="1">
      <alignment vertical="center"/>
    </xf>
    <xf numFmtId="0" fontId="12" fillId="5" borderId="2" xfId="0" applyFont="1" applyFill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41" fontId="6" fillId="4" borderId="4" xfId="1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41" fontId="6" fillId="5" borderId="3" xfId="1" applyFont="1" applyFill="1" applyBorder="1" applyAlignment="1">
      <alignment horizontal="left" vertical="center"/>
    </xf>
    <xf numFmtId="3" fontId="6" fillId="0" borderId="7" xfId="0" applyNumberFormat="1" applyFont="1" applyBorder="1" applyAlignment="1">
      <alignment vertical="center"/>
    </xf>
    <xf numFmtId="3" fontId="6" fillId="0" borderId="4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1" fontId="6" fillId="5" borderId="4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9" fillId="5" borderId="4" xfId="0" applyNumberFormat="1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view="pageBreakPreview" zoomScale="80" zoomScaleNormal="130" zoomScaleSheetLayoutView="80" workbookViewId="0">
      <selection activeCell="J32" sqref="J32"/>
    </sheetView>
  </sheetViews>
  <sheetFormatPr defaultRowHeight="15" x14ac:dyDescent="0.25"/>
  <cols>
    <col min="1" max="1" width="5.7109375" style="2" customWidth="1"/>
    <col min="2" max="2" width="3.7109375" style="2" customWidth="1"/>
    <col min="3" max="3" width="46.28515625" style="1" customWidth="1"/>
    <col min="4" max="4" width="12.5703125" style="1" customWidth="1"/>
    <col min="5" max="6" width="12.7109375" style="1" customWidth="1"/>
    <col min="7" max="7" width="14.140625" style="1" customWidth="1"/>
    <col min="8" max="8" width="13.42578125" style="1" customWidth="1"/>
    <col min="9" max="9" width="17.5703125" style="1" customWidth="1"/>
    <col min="10" max="10" width="89" style="2" bestFit="1" customWidth="1"/>
    <col min="11" max="11" width="15" style="1" customWidth="1"/>
    <col min="12" max="12" width="13.7109375" style="1" customWidth="1"/>
    <col min="13" max="16384" width="9.140625" style="1"/>
  </cols>
  <sheetData>
    <row r="1" spans="1:12" ht="27.75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2" ht="21" x14ac:dyDescent="0.2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</row>
    <row r="4" spans="1:12" ht="18" x14ac:dyDescent="0.25">
      <c r="A4" s="7" t="s">
        <v>38</v>
      </c>
      <c r="B4" s="7"/>
      <c r="C4" s="8"/>
      <c r="D4" s="9"/>
      <c r="E4" s="9"/>
      <c r="F4" s="9"/>
      <c r="G4" s="9"/>
      <c r="H4" s="9"/>
      <c r="I4" s="9"/>
      <c r="J4" s="10"/>
    </row>
    <row r="5" spans="1:12" s="2" customFormat="1" ht="18" x14ac:dyDescent="0.25">
      <c r="A5" s="11" t="s">
        <v>2</v>
      </c>
      <c r="B5" s="63" t="s">
        <v>3</v>
      </c>
      <c r="C5" s="64"/>
      <c r="D5" s="63" t="s">
        <v>4</v>
      </c>
      <c r="E5" s="64"/>
      <c r="F5" s="63" t="s">
        <v>5</v>
      </c>
      <c r="G5" s="64"/>
      <c r="H5" s="63" t="s">
        <v>6</v>
      </c>
      <c r="I5" s="64"/>
      <c r="J5" s="11" t="s">
        <v>7</v>
      </c>
    </row>
    <row r="6" spans="1:12" ht="18" x14ac:dyDescent="0.25">
      <c r="A6" s="12">
        <v>1</v>
      </c>
      <c r="B6" s="13" t="s">
        <v>8</v>
      </c>
      <c r="C6" s="14"/>
      <c r="D6" s="15">
        <v>992000</v>
      </c>
      <c r="E6" s="42"/>
      <c r="F6" s="16"/>
      <c r="G6" s="56">
        <v>991994</v>
      </c>
      <c r="H6" s="58">
        <v>992000</v>
      </c>
      <c r="I6" s="43"/>
      <c r="J6" s="17"/>
      <c r="K6" s="3">
        <f>D6-G6</f>
        <v>6</v>
      </c>
      <c r="L6" s="3">
        <f>H6-G6</f>
        <v>6</v>
      </c>
    </row>
    <row r="7" spans="1:12" ht="21.75" customHeight="1" x14ac:dyDescent="0.25">
      <c r="A7" s="12">
        <v>2</v>
      </c>
      <c r="B7" s="13" t="s">
        <v>9</v>
      </c>
      <c r="C7" s="14"/>
      <c r="D7" s="51">
        <v>294500</v>
      </c>
      <c r="E7" s="42"/>
      <c r="F7" s="18"/>
      <c r="G7" s="43">
        <f>F9-G8</f>
        <v>294523.7</v>
      </c>
      <c r="H7" s="24">
        <v>294500</v>
      </c>
      <c r="I7" s="43"/>
      <c r="J7" s="17"/>
      <c r="K7" s="3">
        <f>D7-G7</f>
        <v>-23.700000000011642</v>
      </c>
      <c r="L7" s="3">
        <f>H7-G7</f>
        <v>-23.700000000011642</v>
      </c>
    </row>
    <row r="8" spans="1:12" ht="18" x14ac:dyDescent="0.25">
      <c r="A8" s="12"/>
      <c r="B8" s="19"/>
      <c r="C8" s="20" t="s">
        <v>10</v>
      </c>
      <c r="D8" s="52"/>
      <c r="E8" s="44">
        <f>0.45*D6</f>
        <v>446400</v>
      </c>
      <c r="F8" s="45"/>
      <c r="G8" s="46">
        <f>0.45*G6</f>
        <v>446397.3</v>
      </c>
      <c r="H8" s="52"/>
      <c r="I8" s="46">
        <f>0.45*H6</f>
        <v>446400</v>
      </c>
      <c r="J8" s="17"/>
      <c r="K8" s="3">
        <f>E8-G8</f>
        <v>2.7000000000116415</v>
      </c>
      <c r="L8" s="3">
        <f>I8-G8</f>
        <v>2.7000000000116415</v>
      </c>
    </row>
    <row r="9" spans="1:12" ht="18" customHeight="1" x14ac:dyDescent="0.25">
      <c r="A9" s="12"/>
      <c r="B9" s="19"/>
      <c r="C9" s="20" t="s">
        <v>11</v>
      </c>
      <c r="D9" s="52"/>
      <c r="E9" s="44">
        <f>D7+E8</f>
        <v>740900</v>
      </c>
      <c r="F9" s="54">
        <v>740921</v>
      </c>
      <c r="G9" s="46"/>
      <c r="H9" s="52"/>
      <c r="I9" s="46">
        <f>I8+H7</f>
        <v>740900</v>
      </c>
      <c r="J9" s="17"/>
      <c r="K9" s="3">
        <f>E9-F9</f>
        <v>-21</v>
      </c>
      <c r="L9" s="3">
        <f>I9-F9</f>
        <v>-21</v>
      </c>
    </row>
    <row r="10" spans="1:12" ht="18" x14ac:dyDescent="0.25">
      <c r="A10" s="12">
        <v>3</v>
      </c>
      <c r="B10" s="13" t="s">
        <v>12</v>
      </c>
      <c r="C10" s="14"/>
      <c r="D10" s="15">
        <v>264000</v>
      </c>
      <c r="E10" s="42"/>
      <c r="F10" s="16"/>
      <c r="G10" s="43">
        <f>F12-G11</f>
        <v>263984.29999999993</v>
      </c>
      <c r="H10" s="24">
        <v>264000</v>
      </c>
      <c r="I10" s="43"/>
      <c r="J10" s="21"/>
      <c r="K10" s="3">
        <f>D10-G10</f>
        <v>15.700000000069849</v>
      </c>
      <c r="L10" s="3">
        <f>H10-G10</f>
        <v>15.700000000069849</v>
      </c>
    </row>
    <row r="11" spans="1:12" ht="18" x14ac:dyDescent="0.25">
      <c r="A11" s="12"/>
      <c r="B11" s="19"/>
      <c r="C11" s="20" t="s">
        <v>13</v>
      </c>
      <c r="D11" s="52"/>
      <c r="E11" s="42">
        <f>0.55*D6</f>
        <v>545600</v>
      </c>
      <c r="F11" s="45"/>
      <c r="G11" s="43">
        <f>0.55*G6</f>
        <v>545596.70000000007</v>
      </c>
      <c r="H11" s="52"/>
      <c r="I11" s="43">
        <f>0.55*H6</f>
        <v>545600</v>
      </c>
      <c r="J11" s="21"/>
      <c r="K11" s="3">
        <f>E11-G11</f>
        <v>3.2999999999301508</v>
      </c>
      <c r="L11" s="3">
        <f>I11-G11</f>
        <v>3.2999999999301508</v>
      </c>
    </row>
    <row r="12" spans="1:12" ht="18" x14ac:dyDescent="0.25">
      <c r="A12" s="12"/>
      <c r="B12" s="19"/>
      <c r="C12" s="20" t="s">
        <v>14</v>
      </c>
      <c r="D12" s="52"/>
      <c r="E12" s="42">
        <f>D10+E11</f>
        <v>809600</v>
      </c>
      <c r="F12" s="55">
        <v>809581</v>
      </c>
      <c r="G12" s="43"/>
      <c r="H12" s="52"/>
      <c r="I12" s="43">
        <f>I11+H10</f>
        <v>809600</v>
      </c>
      <c r="J12" s="22"/>
      <c r="K12" s="3">
        <f>E12-F12</f>
        <v>19</v>
      </c>
      <c r="L12" s="3">
        <f>I12-F12</f>
        <v>19</v>
      </c>
    </row>
    <row r="13" spans="1:12" ht="18" customHeight="1" x14ac:dyDescent="0.25">
      <c r="A13" s="12">
        <v>4</v>
      </c>
      <c r="B13" s="61" t="s">
        <v>15</v>
      </c>
      <c r="C13" s="62"/>
      <c r="D13" s="15">
        <v>88000</v>
      </c>
      <c r="E13" s="42"/>
      <c r="F13" s="55">
        <v>87998</v>
      </c>
      <c r="G13" s="43"/>
      <c r="H13" s="24">
        <v>88000</v>
      </c>
      <c r="I13" s="43"/>
      <c r="J13" s="21"/>
      <c r="K13" s="3">
        <f>D13-F13</f>
        <v>2</v>
      </c>
      <c r="L13" s="3">
        <f>H13-F13</f>
        <v>2</v>
      </c>
    </row>
    <row r="14" spans="1:12" ht="18" customHeight="1" x14ac:dyDescent="0.25">
      <c r="A14" s="12">
        <v>5</v>
      </c>
      <c r="B14" s="41" t="s">
        <v>33</v>
      </c>
      <c r="C14" s="23"/>
      <c r="D14" s="15">
        <v>216000</v>
      </c>
      <c r="E14" s="42"/>
      <c r="F14" s="56">
        <v>216001</v>
      </c>
      <c r="G14" s="43"/>
      <c r="H14" s="24">
        <v>216000</v>
      </c>
      <c r="I14" s="43"/>
      <c r="J14" s="39"/>
      <c r="K14" s="3">
        <f>D14-F14</f>
        <v>-1</v>
      </c>
      <c r="L14" s="3">
        <f>H14-F14</f>
        <v>-1</v>
      </c>
    </row>
    <row r="15" spans="1:12" ht="20.25" customHeight="1" x14ac:dyDescent="0.25">
      <c r="A15" s="12">
        <v>6</v>
      </c>
      <c r="B15" s="41" t="s">
        <v>36</v>
      </c>
      <c r="C15" s="23"/>
      <c r="D15" s="15">
        <v>0</v>
      </c>
      <c r="E15" s="42"/>
      <c r="F15" s="50">
        <v>0</v>
      </c>
      <c r="G15" s="43"/>
      <c r="H15" s="24">
        <v>0</v>
      </c>
      <c r="I15" s="43"/>
      <c r="J15" s="40"/>
      <c r="K15" s="3">
        <f>D15-F15</f>
        <v>0</v>
      </c>
      <c r="L15" s="3">
        <f>H15-F15</f>
        <v>0</v>
      </c>
    </row>
    <row r="16" spans="1:12" ht="18" customHeight="1" x14ac:dyDescent="0.25">
      <c r="A16" s="12">
        <v>7</v>
      </c>
      <c r="B16" s="13" t="s">
        <v>16</v>
      </c>
      <c r="C16" s="14"/>
      <c r="D16" s="15">
        <v>215000</v>
      </c>
      <c r="E16" s="42"/>
      <c r="F16" s="54"/>
      <c r="G16" s="56">
        <v>215008</v>
      </c>
      <c r="H16" s="58">
        <v>215000</v>
      </c>
      <c r="I16" s="43"/>
      <c r="J16" s="38"/>
      <c r="K16" s="3">
        <f>D16-G16</f>
        <v>-8</v>
      </c>
      <c r="L16" s="3">
        <f>H16-G16</f>
        <v>-8</v>
      </c>
    </row>
    <row r="17" spans="1:12" ht="18" x14ac:dyDescent="0.25">
      <c r="A17" s="12">
        <v>8</v>
      </c>
      <c r="B17" s="13" t="s">
        <v>17</v>
      </c>
      <c r="C17" s="14"/>
      <c r="D17" s="15">
        <v>0</v>
      </c>
      <c r="E17" s="42"/>
      <c r="F17" s="16"/>
      <c r="G17" s="53">
        <v>0</v>
      </c>
      <c r="H17" s="24">
        <v>0</v>
      </c>
      <c r="I17" s="43"/>
      <c r="J17" s="25"/>
      <c r="K17" s="3">
        <f>D17-G17</f>
        <v>0</v>
      </c>
      <c r="L17" s="3">
        <f>H17-G17</f>
        <v>0</v>
      </c>
    </row>
    <row r="18" spans="1:12" ht="18" x14ac:dyDescent="0.25">
      <c r="A18" s="12">
        <v>9</v>
      </c>
      <c r="B18" s="13" t="s">
        <v>18</v>
      </c>
      <c r="C18" s="14"/>
      <c r="D18" s="15">
        <v>752000</v>
      </c>
      <c r="E18" s="43"/>
      <c r="F18" s="16"/>
      <c r="G18" s="43">
        <f>F23+F22-G16-G19</f>
        <v>752000</v>
      </c>
      <c r="H18" s="24">
        <v>752000</v>
      </c>
      <c r="I18" s="43"/>
      <c r="J18" s="26"/>
      <c r="K18" s="3">
        <f>D18-G18</f>
        <v>0</v>
      </c>
      <c r="L18" s="3">
        <f>H18-G18</f>
        <v>0</v>
      </c>
    </row>
    <row r="19" spans="1:12" ht="18" x14ac:dyDescent="0.25">
      <c r="A19" s="12">
        <v>10</v>
      </c>
      <c r="B19" s="13" t="s">
        <v>30</v>
      </c>
      <c r="C19" s="14"/>
      <c r="D19" s="15">
        <v>0</v>
      </c>
      <c r="E19" s="43"/>
      <c r="F19" s="16"/>
      <c r="G19" s="57">
        <v>0</v>
      </c>
      <c r="H19" s="24">
        <v>0</v>
      </c>
      <c r="I19" s="43"/>
      <c r="J19" s="26"/>
      <c r="K19" s="3">
        <f>D19-G19</f>
        <v>0</v>
      </c>
      <c r="L19" s="3">
        <f>H19-G19</f>
        <v>0</v>
      </c>
    </row>
    <row r="20" spans="1:12" ht="18" x14ac:dyDescent="0.25">
      <c r="A20" s="12"/>
      <c r="B20" s="27"/>
      <c r="C20" s="20" t="s">
        <v>19</v>
      </c>
      <c r="D20" s="47"/>
      <c r="E20" s="43">
        <f>0.8*D18</f>
        <v>601600</v>
      </c>
      <c r="F20" s="45"/>
      <c r="G20" s="42">
        <f>G18-(F23-(G19-G21))</f>
        <v>601635</v>
      </c>
      <c r="H20" s="48"/>
      <c r="I20" s="42">
        <f>E20</f>
        <v>601600</v>
      </c>
      <c r="J20" s="25"/>
      <c r="K20" s="3">
        <f>E20-G20</f>
        <v>-35</v>
      </c>
      <c r="L20" s="3">
        <f>I20-G20</f>
        <v>-35</v>
      </c>
    </row>
    <row r="21" spans="1:12" ht="18" x14ac:dyDescent="0.25">
      <c r="A21" s="12"/>
      <c r="B21" s="27"/>
      <c r="C21" s="20" t="s">
        <v>31</v>
      </c>
      <c r="D21" s="47"/>
      <c r="E21" s="43">
        <f>0.7*D19</f>
        <v>0</v>
      </c>
      <c r="F21" s="45"/>
      <c r="G21" s="42">
        <f>0.7*G19</f>
        <v>0</v>
      </c>
      <c r="H21" s="47"/>
      <c r="I21" s="42">
        <f>0.7*H19</f>
        <v>0</v>
      </c>
      <c r="J21" s="25"/>
      <c r="K21" s="3">
        <f>E21-G21</f>
        <v>0</v>
      </c>
      <c r="L21" s="3">
        <f>I21-G21</f>
        <v>0</v>
      </c>
    </row>
    <row r="22" spans="1:12" ht="18" x14ac:dyDescent="0.25">
      <c r="A22" s="12"/>
      <c r="B22" s="19"/>
      <c r="C22" s="20" t="s">
        <v>20</v>
      </c>
      <c r="D22" s="49"/>
      <c r="E22" s="43">
        <f>D16+D17+E20+E21</f>
        <v>816600</v>
      </c>
      <c r="F22" s="55">
        <v>816643</v>
      </c>
      <c r="G22" s="42"/>
      <c r="H22" s="49"/>
      <c r="I22" s="42">
        <f>H16+H17+I20+I21</f>
        <v>816600</v>
      </c>
      <c r="J22" s="25"/>
      <c r="K22" s="3">
        <f>E22-F22</f>
        <v>-43</v>
      </c>
      <c r="L22" s="3">
        <f>I22-F22</f>
        <v>-43</v>
      </c>
    </row>
    <row r="23" spans="1:12" ht="18" x14ac:dyDescent="0.25">
      <c r="A23" s="12"/>
      <c r="B23" s="27"/>
      <c r="C23" s="20" t="s">
        <v>21</v>
      </c>
      <c r="D23" s="49"/>
      <c r="E23" s="43">
        <f>(0.2*D18)+0.3*D19</f>
        <v>150400</v>
      </c>
      <c r="F23" s="56">
        <v>150365</v>
      </c>
      <c r="G23" s="42"/>
      <c r="H23" s="49"/>
      <c r="I23" s="42">
        <f>(0.2*H18)+(0.3*H19)</f>
        <v>150400</v>
      </c>
      <c r="J23" s="25"/>
      <c r="K23" s="3">
        <f>E23-F23</f>
        <v>35</v>
      </c>
      <c r="L23" s="3">
        <f>I23-F23</f>
        <v>35</v>
      </c>
    </row>
    <row r="24" spans="1:12" ht="18" x14ac:dyDescent="0.25">
      <c r="A24" s="11"/>
      <c r="B24" s="63" t="s">
        <v>22</v>
      </c>
      <c r="C24" s="64"/>
      <c r="D24" s="65">
        <f>SUM(D6:D19)</f>
        <v>2821500</v>
      </c>
      <c r="E24" s="66"/>
      <c r="F24" s="65">
        <f>SUM(F6:F23)</f>
        <v>2821509</v>
      </c>
      <c r="G24" s="66"/>
      <c r="H24" s="65">
        <f>SUM(H6:H23)</f>
        <v>2821500</v>
      </c>
      <c r="I24" s="66"/>
      <c r="J24" s="28"/>
      <c r="K24" s="3">
        <f>K9+K12+K13+K22+K23+K14</f>
        <v>-9</v>
      </c>
      <c r="L24" s="3">
        <f>L9+L12+L13+L22+L23+L14</f>
        <v>-9</v>
      </c>
    </row>
    <row r="25" spans="1:12" ht="14.25" customHeight="1" x14ac:dyDescent="0.25">
      <c r="A25" s="29" t="s">
        <v>23</v>
      </c>
      <c r="B25" s="29"/>
      <c r="C25" s="30"/>
      <c r="D25" s="9"/>
      <c r="E25" s="9"/>
      <c r="F25" s="9"/>
      <c r="G25" s="9"/>
      <c r="H25" s="9"/>
      <c r="I25" s="9"/>
      <c r="J25" s="10"/>
    </row>
    <row r="26" spans="1:12" ht="18" x14ac:dyDescent="0.25">
      <c r="A26" s="31" t="s">
        <v>40</v>
      </c>
      <c r="B26" s="32"/>
      <c r="C26" s="30"/>
      <c r="D26" s="9"/>
      <c r="E26" s="9"/>
      <c r="F26" s="33"/>
      <c r="G26" s="9"/>
      <c r="H26" s="9"/>
      <c r="I26" s="9"/>
      <c r="J26" s="10"/>
    </row>
    <row r="27" spans="1:12" ht="15.75" x14ac:dyDescent="0.25">
      <c r="A27" s="10"/>
      <c r="B27" s="10"/>
      <c r="C27" s="9"/>
      <c r="D27" s="9"/>
      <c r="E27" s="9"/>
      <c r="F27" s="9"/>
      <c r="G27" s="9"/>
      <c r="H27" s="9"/>
      <c r="I27" s="9"/>
      <c r="J27" s="10"/>
    </row>
    <row r="28" spans="1:12" ht="15.75" x14ac:dyDescent="0.25">
      <c r="A28" s="34"/>
      <c r="B28" s="34"/>
      <c r="C28" s="9"/>
      <c r="D28" s="34"/>
      <c r="E28" s="9"/>
      <c r="F28" s="9"/>
      <c r="G28" s="34"/>
      <c r="H28" s="9"/>
      <c r="I28" s="9"/>
      <c r="J28" s="34"/>
    </row>
    <row r="29" spans="1:12" ht="15.75" x14ac:dyDescent="0.25">
      <c r="A29" s="60" t="s">
        <v>24</v>
      </c>
      <c r="B29" s="60"/>
      <c r="C29" s="60"/>
      <c r="D29" s="60"/>
      <c r="E29" s="60"/>
      <c r="F29" s="60"/>
      <c r="G29" s="60"/>
      <c r="H29" s="60"/>
      <c r="I29" s="60"/>
      <c r="J29" s="10" t="s">
        <v>25</v>
      </c>
    </row>
    <row r="30" spans="1:12" ht="18" x14ac:dyDescent="0.25">
      <c r="A30" s="59" t="s">
        <v>26</v>
      </c>
      <c r="B30" s="59"/>
      <c r="C30" s="59"/>
      <c r="D30" s="59" t="s">
        <v>27</v>
      </c>
      <c r="E30" s="59"/>
      <c r="F30" s="59"/>
      <c r="G30" s="59"/>
      <c r="H30" s="59"/>
      <c r="I30" s="59"/>
      <c r="J30" s="35" t="s">
        <v>28</v>
      </c>
      <c r="L30" s="4"/>
    </row>
    <row r="31" spans="1:12" ht="15.75" x14ac:dyDescent="0.25">
      <c r="A31" s="10"/>
      <c r="B31" s="10"/>
      <c r="C31" s="9"/>
      <c r="D31" s="10"/>
      <c r="E31" s="36"/>
      <c r="F31" s="9"/>
      <c r="G31" s="9"/>
      <c r="H31" s="10"/>
      <c r="I31" s="9"/>
      <c r="J31" s="10"/>
    </row>
    <row r="32" spans="1:12" ht="15.75" x14ac:dyDescent="0.25">
      <c r="A32" s="37"/>
      <c r="B32" s="37"/>
      <c r="C32" s="9"/>
      <c r="D32" s="37"/>
      <c r="E32" s="36"/>
      <c r="F32" s="9"/>
      <c r="G32" s="9"/>
      <c r="H32" s="37"/>
      <c r="I32" s="9"/>
      <c r="J32" s="37"/>
    </row>
    <row r="33" spans="1:12" ht="15.75" x14ac:dyDescent="0.25">
      <c r="A33" s="10"/>
      <c r="B33" s="10"/>
      <c r="C33" s="9"/>
      <c r="D33" s="10"/>
      <c r="E33" s="36"/>
      <c r="F33" s="9"/>
      <c r="G33" s="9"/>
      <c r="H33" s="10"/>
      <c r="I33" s="9"/>
      <c r="J33" s="10"/>
      <c r="L33" s="5">
        <f>G16+G20</f>
        <v>816643</v>
      </c>
    </row>
    <row r="34" spans="1:12" ht="15.75" x14ac:dyDescent="0.25">
      <c r="A34" s="10"/>
      <c r="B34" s="10"/>
      <c r="C34" s="9"/>
      <c r="D34" s="10"/>
      <c r="E34" s="36"/>
      <c r="F34" s="9"/>
      <c r="G34" s="9"/>
      <c r="H34" s="10"/>
      <c r="I34" s="9"/>
      <c r="J34" s="10"/>
      <c r="L34" s="6"/>
    </row>
    <row r="35" spans="1:12" ht="15" customHeight="1" x14ac:dyDescent="0.25">
      <c r="A35" s="59" t="s">
        <v>39</v>
      </c>
      <c r="B35" s="59"/>
      <c r="C35" s="59"/>
      <c r="D35" s="59" t="s">
        <v>29</v>
      </c>
      <c r="E35" s="59"/>
      <c r="F35" s="59"/>
      <c r="G35" s="59"/>
      <c r="H35" s="59"/>
      <c r="I35" s="59"/>
      <c r="J35" s="35" t="s">
        <v>37</v>
      </c>
    </row>
    <row r="36" spans="1:12" ht="18" x14ac:dyDescent="0.25">
      <c r="A36" s="60" t="s">
        <v>34</v>
      </c>
      <c r="B36" s="60"/>
      <c r="C36" s="60"/>
      <c r="D36" s="60" t="s">
        <v>35</v>
      </c>
      <c r="E36" s="60"/>
      <c r="F36" s="60"/>
      <c r="G36" s="60"/>
      <c r="H36" s="60"/>
      <c r="I36" s="60"/>
      <c r="J36" s="10" t="s">
        <v>32</v>
      </c>
    </row>
  </sheetData>
  <mergeCells count="19">
    <mergeCell ref="A1:J1"/>
    <mergeCell ref="A2:J2"/>
    <mergeCell ref="B5:C5"/>
    <mergeCell ref="D5:E5"/>
    <mergeCell ref="F5:G5"/>
    <mergeCell ref="H5:I5"/>
    <mergeCell ref="B13:C13"/>
    <mergeCell ref="B24:C24"/>
    <mergeCell ref="D24:E24"/>
    <mergeCell ref="F24:G24"/>
    <mergeCell ref="H24:I24"/>
    <mergeCell ref="A29:C29"/>
    <mergeCell ref="D29:I29"/>
    <mergeCell ref="A30:C30"/>
    <mergeCell ref="D30:I30"/>
    <mergeCell ref="A35:C35"/>
    <mergeCell ref="D35:I35"/>
    <mergeCell ref="A36:C36"/>
    <mergeCell ref="D36:I36"/>
  </mergeCells>
  <pageMargins left="0.70866141732283472" right="0.70866141732283472" top="0.74803149606299213" bottom="0.74803149606299213" header="0.31496062992125984" footer="0.31496062992125984"/>
  <pageSetup paperSize="9" scale="57" orientation="landscape" horizontalDpi="4294967292" verticalDpi="0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Dispatch-01</dc:creator>
  <cp:lastModifiedBy>Dispatch-01</cp:lastModifiedBy>
  <cp:lastPrinted>2018-03-10T10:29:11Z</cp:lastPrinted>
  <dcterms:created xsi:type="dcterms:W3CDTF">2017-06-11T03:01:52Z</dcterms:created>
  <dcterms:modified xsi:type="dcterms:W3CDTF">2018-03-15T08:00:18Z</dcterms:modified>
</cp:coreProperties>
</file>