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WS\Dropbox\DiRA\template\thrusum\BLG\"/>
    </mc:Choice>
  </mc:AlternateContent>
  <bookViews>
    <workbookView showHorizontalScroll="0" showVerticalScroll="0" showSheetTabs="0" xWindow="0" yWindow="0" windowWidth="28800" windowHeight="12615"/>
  </bookViews>
  <sheets>
    <sheet name="Sheet1" sheetId="1" r:id="rId1"/>
  </sheets>
  <definedNames>
    <definedName name="_xlnm.Print_Area" localSheetId="0">Sheet1!$A$1:$J$38</definedName>
  </definedNames>
  <calcPr calcId="162913"/>
  <fileRecoveryPr autoRecover="0"/>
</workbook>
</file>

<file path=xl/calcChain.xml><?xml version="1.0" encoding="utf-8"?>
<calcChain xmlns="http://schemas.openxmlformats.org/spreadsheetml/2006/main">
  <c r="K21" i="1" l="1"/>
  <c r="F26" i="1"/>
  <c r="H26" i="1"/>
  <c r="I8" i="1"/>
  <c r="I9" i="1"/>
  <c r="I11" i="1"/>
  <c r="I12" i="1"/>
  <c r="I21" i="1"/>
  <c r="I22" i="1"/>
  <c r="I23" i="1"/>
  <c r="I24" i="1"/>
  <c r="I25" i="1"/>
  <c r="K6" i="1"/>
  <c r="L6" i="1"/>
  <c r="E8" i="1"/>
  <c r="E9" i="1"/>
  <c r="K9" i="1"/>
  <c r="G8" i="1"/>
  <c r="G7" i="1"/>
  <c r="L8" i="1"/>
  <c r="E11" i="1"/>
  <c r="E12" i="1"/>
  <c r="K12" i="1"/>
  <c r="G11" i="1"/>
  <c r="G10" i="1"/>
  <c r="L12" i="1"/>
  <c r="K13" i="1"/>
  <c r="L13" i="1"/>
  <c r="K14" i="1"/>
  <c r="L14" i="1"/>
  <c r="K15" i="1"/>
  <c r="L15" i="1"/>
  <c r="K16" i="1"/>
  <c r="L16" i="1"/>
  <c r="K17" i="1"/>
  <c r="L17" i="1"/>
  <c r="G18" i="1"/>
  <c r="K19" i="1"/>
  <c r="L19" i="1"/>
  <c r="K20" i="1"/>
  <c r="L20" i="1"/>
  <c r="E21" i="1"/>
  <c r="E22" i="1"/>
  <c r="G22" i="1"/>
  <c r="L22" i="1"/>
  <c r="E23" i="1"/>
  <c r="G23" i="1"/>
  <c r="E25" i="1"/>
  <c r="K25" i="1"/>
  <c r="L25" i="1"/>
  <c r="D26" i="1"/>
  <c r="L23" i="1"/>
  <c r="K23" i="1"/>
  <c r="K22" i="1"/>
  <c r="G21" i="1"/>
  <c r="L35" i="1"/>
  <c r="L11" i="1"/>
  <c r="K11" i="1"/>
  <c r="K8" i="1"/>
  <c r="L18" i="1"/>
  <c r="K18" i="1"/>
  <c r="L7" i="1"/>
  <c r="K7" i="1"/>
  <c r="K10" i="1"/>
  <c r="L10" i="1"/>
  <c r="L9" i="1"/>
  <c r="L24" i="1"/>
  <c r="E24" i="1"/>
  <c r="K24" i="1"/>
  <c r="K26" i="1"/>
  <c r="L21" i="1"/>
  <c r="L26" i="1"/>
</calcChain>
</file>

<file path=xl/sharedStrings.xml><?xml version="1.0" encoding="utf-8"?>
<sst xmlns="http://schemas.openxmlformats.org/spreadsheetml/2006/main" count="43" uniqueCount="43">
  <si>
    <t xml:space="preserve">LAPORAN THRUPUT </t>
  </si>
  <si>
    <t>New Gantry System TBBM BALONGAN</t>
  </si>
  <si>
    <t>NO.</t>
  </si>
  <si>
    <t>PRODUK</t>
  </si>
  <si>
    <t>BY LO</t>
  </si>
  <si>
    <t>BY METER</t>
  </si>
  <si>
    <t>BY SCHEDULE</t>
  </si>
  <si>
    <t>KETERANGAN</t>
  </si>
  <si>
    <t>PERTALITE</t>
  </si>
  <si>
    <t>PREMIUM</t>
  </si>
  <si>
    <t>Premium dari LO Pertalite</t>
  </si>
  <si>
    <t>Premium Total</t>
  </si>
  <si>
    <t>PERTAMAX</t>
  </si>
  <si>
    <t>Pertamax dari LO Pertalite</t>
  </si>
  <si>
    <t>Pertamax Total</t>
  </si>
  <si>
    <t>PERTAMAX TURBO</t>
  </si>
  <si>
    <t>SOLAR</t>
  </si>
  <si>
    <t>SOLAR LO</t>
  </si>
  <si>
    <t>BIOSOLAR SPBU</t>
  </si>
  <si>
    <t>Solar dari LO Biosolar</t>
  </si>
  <si>
    <t>Solar Total</t>
  </si>
  <si>
    <t>Fame</t>
  </si>
  <si>
    <t>TOTAL</t>
  </si>
  <si>
    <t>Closing Penyaluran :</t>
  </si>
  <si>
    <t>Dibuat oleh</t>
  </si>
  <si>
    <t>Diketahui oleh</t>
  </si>
  <si>
    <t>PT. PROLINDO ADITYA PRIMA</t>
  </si>
  <si>
    <t>PT. PERTAMINA PATRA NIAGA</t>
  </si>
  <si>
    <t>PT. PERTAMINA (PERSERO)</t>
  </si>
  <si>
    <t>BIOSOLAR PEMBANGKIT LISTRIK</t>
  </si>
  <si>
    <t>Solar dari LO Biosolar Pembangkit Listrik</t>
  </si>
  <si>
    <t>(Spv. Distribution)</t>
  </si>
  <si>
    <t>AVTUR</t>
  </si>
  <si>
    <t>KEROSENE</t>
  </si>
  <si>
    <t>Hafifi</t>
  </si>
  <si>
    <t>Muhammad Agung Purwanto</t>
  </si>
  <si>
    <t>(Dispatcher NGS)</t>
  </si>
  <si>
    <t>(Supervisor NGS)</t>
  </si>
  <si>
    <t>BIOSOLAR B5</t>
  </si>
  <si>
    <t>Solar dari LO Biosolar B5</t>
  </si>
  <si>
    <t>Senin, 23 Juli 2018</t>
  </si>
  <si>
    <t>Atik Silvia</t>
  </si>
  <si>
    <t>Pukul :20.02 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</si>
</sst>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9" formatCode="_-* #,##0_-;\-* #,##0_-;_-* &quot;-&quot;_-;_-@_-"/>
    <numFmt numFmtId="171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i/>
      <sz val="12"/>
      <name val="Trebuchet MS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i/>
      <sz val="12"/>
      <color theme="1"/>
      <name val="Calibri"/>
      <family val="2"/>
      <scheme val="minor"/>
    </font>
    <font>
      <i/>
      <sz val="12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Trebuchet MS"/>
      <family val="2"/>
    </font>
    <font>
      <sz val="16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9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9" fontId="4" fillId="4" borderId="2" xfId="1" applyFont="1" applyFill="1" applyBorder="1" applyAlignment="1">
      <alignment horizontal="left" vertical="center"/>
    </xf>
    <xf numFmtId="169" fontId="6" fillId="5" borderId="3" xfId="1" applyFont="1" applyFill="1" applyBorder="1" applyAlignment="1">
      <alignment vertical="center"/>
    </xf>
    <xf numFmtId="169" fontId="4" fillId="0" borderId="4" xfId="1" applyFont="1" applyBorder="1" applyAlignment="1">
      <alignment vertical="center"/>
    </xf>
    <xf numFmtId="3" fontId="4" fillId="0" borderId="3" xfId="0" applyNumberFormat="1" applyFont="1" applyBorder="1"/>
    <xf numFmtId="169" fontId="4" fillId="5" borderId="4" xfId="1" applyFont="1" applyFill="1" applyBorder="1" applyAlignment="1">
      <alignment horizontal="left" vertical="center"/>
    </xf>
    <xf numFmtId="169" fontId="6" fillId="0" borderId="3" xfId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169" fontId="4" fillId="4" borderId="4" xfId="1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69" fontId="4" fillId="5" borderId="2" xfId="1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169" fontId="6" fillId="5" borderId="3" xfId="1" applyFont="1" applyFill="1" applyBorder="1" applyAlignment="1">
      <alignment horizontal="left" vertical="center"/>
    </xf>
    <xf numFmtId="169" fontId="6" fillId="0" borderId="4" xfId="1" applyFont="1" applyBorder="1" applyAlignment="1">
      <alignment vertical="center"/>
    </xf>
    <xf numFmtId="169" fontId="6" fillId="0" borderId="3" xfId="1" applyFont="1" applyBorder="1" applyAlignment="1">
      <alignment horizontal="left" vertical="center"/>
    </xf>
    <xf numFmtId="3" fontId="4" fillId="0" borderId="5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4" xfId="0" applyNumberFormat="1" applyFont="1" applyBorder="1"/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169" fontId="4" fillId="5" borderId="3" xfId="1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41" fontId="6" fillId="5" borderId="2" xfId="0" applyNumberFormat="1" applyFont="1" applyFill="1" applyBorder="1" applyAlignment="1">
      <alignment vertical="center"/>
    </xf>
    <xf numFmtId="41" fontId="6" fillId="5" borderId="7" xfId="0" applyNumberFormat="1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41" fontId="5" fillId="5" borderId="1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41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right" vertical="center"/>
    </xf>
    <xf numFmtId="171" fontId="0" fillId="0" borderId="0" xfId="0" applyNumberFormat="1" applyAlignment="1">
      <alignment vertical="center"/>
    </xf>
    <xf numFmtId="3" fontId="0" fillId="0" borderId="0" xfId="0" applyNumberFormat="1"/>
    <xf numFmtId="3" fontId="4" fillId="0" borderId="0" xfId="0" applyNumberFormat="1" applyFont="1"/>
    <xf numFmtId="3" fontId="11" fillId="0" borderId="0" xfId="0" applyNumberFormat="1" applyFont="1"/>
    <xf numFmtId="0" fontId="0" fillId="0" borderId="0" xfId="0" applyAlignment="1">
      <alignment vertical="center"/>
    </xf>
    <xf numFmtId="169" fontId="4" fillId="0" borderId="8" xfId="1" applyFont="1" applyBorder="1" applyAlignment="1">
      <alignment vertical="center"/>
    </xf>
    <xf numFmtId="169" fontId="4" fillId="5" borderId="7" xfId="1" applyFont="1" applyFill="1" applyBorder="1" applyAlignment="1">
      <alignment horizontal="left" vertical="center"/>
    </xf>
    <xf numFmtId="169" fontId="6" fillId="0" borderId="1" xfId="1" applyFont="1" applyBorder="1" applyAlignment="1">
      <alignment vertical="center"/>
    </xf>
    <xf numFmtId="3" fontId="4" fillId="0" borderId="1" xfId="0" applyNumberFormat="1" applyFont="1" applyBorder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1" fontId="0" fillId="5" borderId="0" xfId="0" applyNumberFormat="1" applyFill="1" applyAlignment="1">
      <alignment vertical="center"/>
    </xf>
    <xf numFmtId="169" fontId="0" fillId="5" borderId="0" xfId="0" applyNumberFormat="1" applyFill="1" applyAlignment="1">
      <alignment vertical="center"/>
    </xf>
    <xf numFmtId="41" fontId="9" fillId="3" borderId="4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view="pageBreakPreview" zoomScale="90" zoomScaleNormal="130" zoomScaleSheetLayoutView="90" workbookViewId="0">
      <selection activeCell="G19" sqref="G19"/>
    </sheetView>
  </sheetViews>
  <sheetFormatPr defaultRowHeight="15" x14ac:dyDescent="0.25"/>
  <cols>
    <col min="1" max="1" width="5.7109375" style="2" customWidth="1"/>
    <col min="2" max="2" width="3.7109375" style="2" customWidth="1"/>
    <col min="3" max="3" width="46.28515625" style="1" customWidth="1"/>
    <col min="4" max="4" width="12.5703125" style="1" customWidth="1"/>
    <col min="5" max="6" width="12.7109375" style="1" customWidth="1"/>
    <col min="7" max="7" width="14.140625" style="1" customWidth="1"/>
    <col min="8" max="8" width="13.42578125" style="1" customWidth="1"/>
    <col min="9" max="9" width="17.5703125" style="1" customWidth="1"/>
    <col min="10" max="10" width="89" style="2" bestFit="1" customWidth="1"/>
    <col min="11" max="11" width="15" style="1" customWidth="1"/>
    <col min="12" max="12" width="13.7109375" style="1" customWidth="1"/>
    <col min="13" max="16384" width="9.140625" style="1"/>
  </cols>
  <sheetData>
    <row r="1" spans="1:12" ht="27.75" customHeight="1" x14ac:dyDescent="0.25">
      <c r="A1" s="62" t="s">
        <v>0</v>
      </c>
      <c r="B1" s="63"/>
      <c r="C1" s="64"/>
      <c r="D1" s="64"/>
      <c r="E1" s="64"/>
      <c r="F1" s="64"/>
      <c r="G1" s="64"/>
      <c r="H1" s="64"/>
      <c r="I1" s="64"/>
      <c r="J1" s="63"/>
    </row>
    <row r="2" spans="1:12" ht="21" customHeight="1" x14ac:dyDescent="0.25">
      <c r="A2" s="65" t="s">
        <v>1</v>
      </c>
      <c r="B2" s="63"/>
      <c r="C2" s="64"/>
      <c r="D2" s="64"/>
      <c r="E2" s="64"/>
      <c r="F2" s="64"/>
      <c r="G2" s="64"/>
      <c r="H2" s="64"/>
      <c r="I2" s="64"/>
      <c r="J2" s="63"/>
    </row>
    <row r="4" spans="1:12" ht="18" customHeight="1" x14ac:dyDescent="0.25">
      <c r="A4" s="3" t="s">
        <v>40</v>
      </c>
      <c r="B4" s="3"/>
      <c r="C4" s="4"/>
      <c r="D4" s="5"/>
      <c r="E4" s="5"/>
      <c r="F4" s="5"/>
      <c r="G4" s="5"/>
      <c r="H4" s="5"/>
      <c r="I4" s="5"/>
      <c r="J4" s="6"/>
    </row>
    <row r="5" spans="1:12" s="2" customFormat="1" ht="18" customHeight="1" x14ac:dyDescent="0.25">
      <c r="A5" s="7" t="s">
        <v>2</v>
      </c>
      <c r="B5" s="66" t="s">
        <v>3</v>
      </c>
      <c r="C5" s="67"/>
      <c r="D5" s="66" t="s">
        <v>4</v>
      </c>
      <c r="E5" s="67"/>
      <c r="F5" s="66" t="s">
        <v>5</v>
      </c>
      <c r="G5" s="68"/>
      <c r="H5" s="66" t="s">
        <v>6</v>
      </c>
      <c r="I5" s="67"/>
      <c r="J5" s="7" t="s">
        <v>7</v>
      </c>
    </row>
    <row r="6" spans="1:12" ht="18" customHeight="1" x14ac:dyDescent="0.3">
      <c r="A6" s="8">
        <v>1</v>
      </c>
      <c r="B6" s="9" t="s">
        <v>8</v>
      </c>
      <c r="C6" s="10"/>
      <c r="D6" s="11">
        <v>976000</v>
      </c>
      <c r="E6" s="12"/>
      <c r="F6" s="58"/>
      <c r="G6" s="56">
        <v>975985</v>
      </c>
      <c r="H6" s="15">
        <v>976000</v>
      </c>
      <c r="I6" s="16"/>
      <c r="J6" s="17"/>
      <c r="K6" s="74">
        <f>D6-G6</f>
        <v>15</v>
      </c>
      <c r="L6" s="74">
        <f>H6-G6</f>
        <v>15</v>
      </c>
    </row>
    <row r="7" spans="1:12" ht="21.75" customHeight="1" x14ac:dyDescent="0.25">
      <c r="A7" s="8">
        <v>2</v>
      </c>
      <c r="B7" s="9" t="s">
        <v>9</v>
      </c>
      <c r="C7" s="10"/>
      <c r="D7" s="18">
        <v>336000</v>
      </c>
      <c r="E7" s="12"/>
      <c r="F7" s="19"/>
      <c r="G7" s="12">
        <f>F9-G8</f>
        <v>336011.75</v>
      </c>
      <c r="H7" s="20">
        <v>336000</v>
      </c>
      <c r="I7" s="16"/>
      <c r="J7" s="17"/>
      <c r="K7" s="74">
        <f>D7-G7</f>
        <v>-11.75</v>
      </c>
      <c r="L7" s="74">
        <f>H7-G7</f>
        <v>-11.75</v>
      </c>
    </row>
    <row r="8" spans="1:12" ht="18" customHeight="1" x14ac:dyDescent="0.25">
      <c r="A8" s="8"/>
      <c r="B8" s="21"/>
      <c r="C8" s="22" t="s">
        <v>10</v>
      </c>
      <c r="D8" s="23"/>
      <c r="E8" s="24">
        <f>0.45*D6</f>
        <v>439200</v>
      </c>
      <c r="F8" s="25"/>
      <c r="G8" s="24">
        <f>0.45*G6</f>
        <v>439193.25</v>
      </c>
      <c r="H8" s="23"/>
      <c r="I8" s="24">
        <f>0.45*H6</f>
        <v>439200</v>
      </c>
      <c r="J8" s="17"/>
      <c r="K8" s="74">
        <f>E8-G8</f>
        <v>6.75</v>
      </c>
      <c r="L8" s="74">
        <f>I8-G8</f>
        <v>6.75</v>
      </c>
    </row>
    <row r="9" spans="1:12" ht="18" customHeight="1" x14ac:dyDescent="0.25">
      <c r="A9" s="8"/>
      <c r="B9" s="21"/>
      <c r="C9" s="22" t="s">
        <v>11</v>
      </c>
      <c r="D9" s="23"/>
      <c r="E9" s="24">
        <f>D7+E8</f>
        <v>775200</v>
      </c>
      <c r="F9" s="27">
        <v>775205</v>
      </c>
      <c r="G9" s="26"/>
      <c r="H9" s="23"/>
      <c r="I9" s="24">
        <f>I8+H7</f>
        <v>775200</v>
      </c>
      <c r="J9" s="17"/>
      <c r="K9" s="74">
        <f>E9-F9</f>
        <v>-5</v>
      </c>
      <c r="L9" s="74">
        <f>I9-F9</f>
        <v>-5</v>
      </c>
    </row>
    <row r="10" spans="1:12" ht="18" customHeight="1" x14ac:dyDescent="0.25">
      <c r="A10" s="8">
        <v>3</v>
      </c>
      <c r="B10" s="9" t="s">
        <v>12</v>
      </c>
      <c r="C10" s="10"/>
      <c r="D10" s="11">
        <v>216000</v>
      </c>
      <c r="E10" s="12"/>
      <c r="F10" s="13"/>
      <c r="G10" s="12">
        <f>F12-G11</f>
        <v>215989.25</v>
      </c>
      <c r="H10" s="20">
        <v>216000</v>
      </c>
      <c r="I10" s="16"/>
      <c r="J10" s="28"/>
      <c r="K10" s="74">
        <f>D10-G10</f>
        <v>10.75</v>
      </c>
      <c r="L10" s="74">
        <f>H10-G10</f>
        <v>10.75</v>
      </c>
    </row>
    <row r="11" spans="1:12" ht="18" customHeight="1" x14ac:dyDescent="0.25">
      <c r="A11" s="8"/>
      <c r="B11" s="21"/>
      <c r="C11" s="22" t="s">
        <v>13</v>
      </c>
      <c r="D11" s="23"/>
      <c r="E11" s="12">
        <f>0.55*D6</f>
        <v>536800</v>
      </c>
      <c r="F11" s="25"/>
      <c r="G11" s="12">
        <f>0.55*G6</f>
        <v>536791.75</v>
      </c>
      <c r="H11" s="23"/>
      <c r="I11" s="12">
        <f>0.55*H6</f>
        <v>536800</v>
      </c>
      <c r="J11" s="28"/>
      <c r="K11" s="74">
        <f>E11-G11</f>
        <v>8.25</v>
      </c>
      <c r="L11" s="74">
        <f>I11-G11</f>
        <v>8.25</v>
      </c>
    </row>
    <row r="12" spans="1:12" ht="18" customHeight="1" x14ac:dyDescent="0.25">
      <c r="A12" s="8"/>
      <c r="B12" s="21"/>
      <c r="C12" s="22" t="s">
        <v>14</v>
      </c>
      <c r="D12" s="23"/>
      <c r="E12" s="12">
        <f>D10+E11</f>
        <v>752800</v>
      </c>
      <c r="F12" s="29">
        <v>752781</v>
      </c>
      <c r="G12" s="16"/>
      <c r="H12" s="23"/>
      <c r="I12" s="12">
        <f>I11+H10</f>
        <v>752800</v>
      </c>
      <c r="J12" s="8"/>
      <c r="K12" s="74">
        <f>E12-F12</f>
        <v>19</v>
      </c>
      <c r="L12" s="74">
        <f>I12-F12</f>
        <v>19</v>
      </c>
    </row>
    <row r="13" spans="1:12" ht="18" customHeight="1" x14ac:dyDescent="0.25">
      <c r="A13" s="8">
        <v>4</v>
      </c>
      <c r="B13" s="69" t="s">
        <v>15</v>
      </c>
      <c r="C13" s="70"/>
      <c r="D13" s="11">
        <v>8000</v>
      </c>
      <c r="E13" s="12"/>
      <c r="F13" s="55">
        <v>7999</v>
      </c>
      <c r="G13" s="16"/>
      <c r="H13" s="20">
        <v>8000</v>
      </c>
      <c r="I13" s="16"/>
      <c r="J13" s="28"/>
      <c r="K13" s="74">
        <f>D13-F13</f>
        <v>1</v>
      </c>
      <c r="L13" s="74">
        <f>H13-F13</f>
        <v>1</v>
      </c>
    </row>
    <row r="14" spans="1:12" ht="18" customHeight="1" x14ac:dyDescent="0.25">
      <c r="A14" s="8">
        <v>5</v>
      </c>
      <c r="B14" s="30" t="s">
        <v>32</v>
      </c>
      <c r="C14" s="31"/>
      <c r="D14" s="11">
        <v>544000</v>
      </c>
      <c r="E14" s="12"/>
      <c r="F14" s="29">
        <v>544006</v>
      </c>
      <c r="G14" s="16"/>
      <c r="H14" s="20">
        <v>544000</v>
      </c>
      <c r="I14" s="16"/>
      <c r="J14" s="32"/>
      <c r="K14" s="74">
        <f>D14-F14</f>
        <v>-6</v>
      </c>
      <c r="L14" s="74">
        <f>H14-F14</f>
        <v>-6</v>
      </c>
    </row>
    <row r="15" spans="1:12" ht="20.25" customHeight="1" x14ac:dyDescent="0.25">
      <c r="A15" s="8">
        <v>6</v>
      </c>
      <c r="B15" s="30" t="s">
        <v>33</v>
      </c>
      <c r="C15" s="31"/>
      <c r="D15" s="11">
        <v>0</v>
      </c>
      <c r="E15" s="12"/>
      <c r="F15" s="33">
        <v>0</v>
      </c>
      <c r="G15" s="16"/>
      <c r="H15" s="20">
        <v>0</v>
      </c>
      <c r="I15" s="16"/>
      <c r="J15" s="34"/>
      <c r="K15" s="74">
        <f>D15-F15</f>
        <v>0</v>
      </c>
      <c r="L15" s="74">
        <f>H15-F15</f>
        <v>0</v>
      </c>
    </row>
    <row r="16" spans="1:12" ht="18" customHeight="1" x14ac:dyDescent="0.25">
      <c r="A16" s="8">
        <v>7</v>
      </c>
      <c r="B16" s="9" t="s">
        <v>16</v>
      </c>
      <c r="C16" s="10"/>
      <c r="D16" s="11">
        <v>144000</v>
      </c>
      <c r="E16" s="12"/>
      <c r="F16" s="27"/>
      <c r="G16" s="54">
        <v>144000</v>
      </c>
      <c r="H16" s="15">
        <v>144000</v>
      </c>
      <c r="I16" s="16"/>
      <c r="J16" s="35"/>
      <c r="K16" s="74">
        <f>D16-G16</f>
        <v>0</v>
      </c>
      <c r="L16" s="74">
        <f>H16-G16</f>
        <v>0</v>
      </c>
    </row>
    <row r="17" spans="1:12" ht="18" customHeight="1" x14ac:dyDescent="0.25">
      <c r="A17" s="8">
        <v>8</v>
      </c>
      <c r="B17" s="9" t="s">
        <v>17</v>
      </c>
      <c r="C17" s="10"/>
      <c r="D17" s="11">
        <v>0</v>
      </c>
      <c r="E17" s="12"/>
      <c r="F17" s="13"/>
      <c r="G17" s="36">
        <v>0</v>
      </c>
      <c r="H17" s="20">
        <v>0</v>
      </c>
      <c r="I17" s="16"/>
      <c r="J17" s="37"/>
      <c r="K17" s="74">
        <f>D17-G17</f>
        <v>0</v>
      </c>
      <c r="L17" s="74">
        <f>H17-G17</f>
        <v>0</v>
      </c>
    </row>
    <row r="18" spans="1:12" ht="18" customHeight="1" x14ac:dyDescent="0.25">
      <c r="A18" s="8">
        <v>9</v>
      </c>
      <c r="B18" s="9" t="s">
        <v>18</v>
      </c>
      <c r="C18" s="10"/>
      <c r="D18" s="11">
        <v>712000</v>
      </c>
      <c r="E18" s="16"/>
      <c r="F18" s="13"/>
      <c r="G18" s="12">
        <f>F25+F24-G16-G19-G20</f>
        <v>711964</v>
      </c>
      <c r="H18" s="20">
        <v>712000</v>
      </c>
      <c r="I18" s="16"/>
      <c r="J18" s="38"/>
      <c r="K18" s="74">
        <f>D18-G18</f>
        <v>36</v>
      </c>
      <c r="L18" s="74">
        <f>H18-G18</f>
        <v>36</v>
      </c>
    </row>
    <row r="19" spans="1:12" ht="18" customHeight="1" x14ac:dyDescent="0.25">
      <c r="A19" s="8">
        <v>10</v>
      </c>
      <c r="B19" s="9" t="s">
        <v>29</v>
      </c>
      <c r="C19" s="10"/>
      <c r="D19" s="11">
        <v>0</v>
      </c>
      <c r="E19" s="16"/>
      <c r="F19" s="13"/>
      <c r="G19" s="14">
        <v>0</v>
      </c>
      <c r="H19" s="20">
        <v>0</v>
      </c>
      <c r="I19" s="16"/>
      <c r="J19" s="38"/>
      <c r="K19" s="74">
        <f>D19-G19</f>
        <v>0</v>
      </c>
      <c r="L19" s="74">
        <f>H19-G19</f>
        <v>0</v>
      </c>
    </row>
    <row r="20" spans="1:12" s="57" customFormat="1" ht="18" customHeight="1" x14ac:dyDescent="0.25">
      <c r="A20" s="8">
        <v>11</v>
      </c>
      <c r="B20" s="9" t="s">
        <v>38</v>
      </c>
      <c r="C20" s="10"/>
      <c r="D20" s="11">
        <v>16000</v>
      </c>
      <c r="E20" s="16"/>
      <c r="F20" s="13"/>
      <c r="G20" s="14">
        <v>16002</v>
      </c>
      <c r="H20" s="59">
        <v>16000</v>
      </c>
      <c r="I20" s="16"/>
      <c r="J20" s="38"/>
      <c r="K20" s="74">
        <f>D20-G20</f>
        <v>-2</v>
      </c>
      <c r="L20" s="74">
        <f>H20-G20</f>
        <v>-2</v>
      </c>
    </row>
    <row r="21" spans="1:12" ht="18" customHeight="1" x14ac:dyDescent="0.25">
      <c r="A21" s="8"/>
      <c r="B21" s="39"/>
      <c r="C21" s="22" t="s">
        <v>19</v>
      </c>
      <c r="D21" s="40"/>
      <c r="E21" s="12">
        <f>(0.8*D18)</f>
        <v>569600</v>
      </c>
      <c r="F21" s="25"/>
      <c r="G21" s="12">
        <f>G18-(F25-((G19-G22)+(G20-G23)))</f>
        <v>569590.1</v>
      </c>
      <c r="H21" s="41"/>
      <c r="I21" s="12">
        <f>E21</f>
        <v>569600</v>
      </c>
      <c r="J21" s="37"/>
      <c r="K21" s="74">
        <f>E21-G21</f>
        <v>9.9000000000232831</v>
      </c>
      <c r="L21" s="74">
        <f>I21-G21</f>
        <v>9.9000000000232831</v>
      </c>
    </row>
    <row r="22" spans="1:12" ht="18" customHeight="1" x14ac:dyDescent="0.25">
      <c r="A22" s="8"/>
      <c r="B22" s="39"/>
      <c r="C22" s="22" t="s">
        <v>30</v>
      </c>
      <c r="D22" s="40"/>
      <c r="E22" s="12">
        <f>0.7*D19</f>
        <v>0</v>
      </c>
      <c r="F22" s="60"/>
      <c r="G22" s="12">
        <f>0.7*G19</f>
        <v>0</v>
      </c>
      <c r="H22" s="40"/>
      <c r="I22" s="12">
        <f>0.7*H19</f>
        <v>0</v>
      </c>
      <c r="J22" s="37"/>
      <c r="K22" s="74">
        <f>E22-G22</f>
        <v>0</v>
      </c>
      <c r="L22" s="74">
        <f>I22-G22</f>
        <v>0</v>
      </c>
    </row>
    <row r="23" spans="1:12" s="57" customFormat="1" ht="18" customHeight="1" x14ac:dyDescent="0.25">
      <c r="A23" s="8"/>
      <c r="B23" s="39"/>
      <c r="C23" s="22" t="s">
        <v>39</v>
      </c>
      <c r="D23" s="40"/>
      <c r="E23" s="12">
        <f>0.95*D20</f>
        <v>15200</v>
      </c>
      <c r="F23" s="60"/>
      <c r="G23" s="12">
        <f>0.95*G20</f>
        <v>15201.9</v>
      </c>
      <c r="H23" s="40"/>
      <c r="I23" s="12">
        <f>0.95*H20</f>
        <v>15200</v>
      </c>
      <c r="J23" s="37"/>
      <c r="K23" s="74">
        <f>E23-G23</f>
        <v>-1.8999999999996362</v>
      </c>
      <c r="L23" s="74">
        <f>I23-G23</f>
        <v>-1.8999999999996362</v>
      </c>
    </row>
    <row r="24" spans="1:12" ht="18" customHeight="1" x14ac:dyDescent="0.25">
      <c r="A24" s="8"/>
      <c r="B24" s="21"/>
      <c r="C24" s="22" t="s">
        <v>20</v>
      </c>
      <c r="D24" s="42"/>
      <c r="E24" s="12">
        <f>D16+D17+E21+E22+E23</f>
        <v>728800</v>
      </c>
      <c r="F24" s="61">
        <v>728792</v>
      </c>
      <c r="G24" s="12"/>
      <c r="H24" s="42"/>
      <c r="I24" s="12">
        <f>H16+H17+I21+I22+I23</f>
        <v>728800</v>
      </c>
      <c r="J24" s="37"/>
      <c r="K24" s="74">
        <f>E24-F24</f>
        <v>8</v>
      </c>
      <c r="L24" s="74">
        <f>I24-F24</f>
        <v>8</v>
      </c>
    </row>
    <row r="25" spans="1:12" ht="18" customHeight="1" x14ac:dyDescent="0.25">
      <c r="A25" s="8"/>
      <c r="B25" s="39"/>
      <c r="C25" s="22" t="s">
        <v>21</v>
      </c>
      <c r="D25" s="42"/>
      <c r="E25" s="12">
        <f>(0.2*D18)+(0.3*D19)+(0.05*D20)</f>
        <v>143200</v>
      </c>
      <c r="F25" s="61">
        <v>143174</v>
      </c>
      <c r="G25" s="12"/>
      <c r="H25" s="42"/>
      <c r="I25" s="12">
        <f>(0.2*H18)+(0.3*H19)+(0.05*H20)</f>
        <v>143200</v>
      </c>
      <c r="J25" s="37"/>
      <c r="K25" s="74">
        <f>E25-F25</f>
        <v>26</v>
      </c>
      <c r="L25" s="74">
        <f>I25-F25</f>
        <v>26</v>
      </c>
    </row>
    <row r="26" spans="1:12" ht="18" customHeight="1" x14ac:dyDescent="0.25">
      <c r="A26" s="7"/>
      <c r="B26" s="66" t="s">
        <v>22</v>
      </c>
      <c r="C26" s="71"/>
      <c r="D26" s="76">
        <f>SUM(D6:D25)</f>
        <v>2952000</v>
      </c>
      <c r="E26" s="77"/>
      <c r="F26" s="76">
        <f>SUM(F6:F25)</f>
        <v>2951957</v>
      </c>
      <c r="G26" s="77"/>
      <c r="H26" s="76">
        <f>SUM(H6:H25)</f>
        <v>2952000</v>
      </c>
      <c r="I26" s="77"/>
      <c r="J26" s="43"/>
      <c r="K26" s="74">
        <f>K9+K12+K13+K24+K25+K14</f>
        <v>43</v>
      </c>
      <c r="L26" s="74">
        <f>L9+L12+L13+L24+L25+L14</f>
        <v>43</v>
      </c>
    </row>
    <row r="27" spans="1:12" ht="14.25" customHeight="1" x14ac:dyDescent="0.25">
      <c r="A27" s="44" t="s">
        <v>23</v>
      </c>
      <c r="B27" s="44"/>
      <c r="C27" s="45"/>
      <c r="D27" s="5"/>
      <c r="E27" s="5"/>
      <c r="F27" s="5"/>
      <c r="G27" s="5"/>
      <c r="H27" s="5"/>
      <c r="I27" s="5"/>
      <c r="J27" s="6"/>
    </row>
    <row r="28" spans="1:12" ht="18" customHeight="1" x14ac:dyDescent="0.25">
      <c r="A28" s="46" t="s">
        <v>42</v>
      </c>
      <c r="B28" s="47"/>
      <c r="C28" s="45"/>
      <c r="D28" s="5"/>
      <c r="E28" s="5"/>
      <c r="F28" s="48"/>
      <c r="G28" s="5"/>
      <c r="H28" s="5"/>
      <c r="I28" s="5"/>
      <c r="J28" s="6"/>
    </row>
    <row r="29" spans="1:12" ht="15.75" customHeight="1" x14ac:dyDescent="0.25">
      <c r="A29" s="6"/>
      <c r="B29" s="6"/>
      <c r="C29" s="5"/>
      <c r="D29" s="5"/>
      <c r="E29" s="5"/>
      <c r="F29" s="5"/>
      <c r="G29" s="5"/>
      <c r="H29" s="5"/>
      <c r="I29" s="5"/>
      <c r="J29" s="6"/>
    </row>
    <row r="30" spans="1:12" ht="15.75" customHeight="1" x14ac:dyDescent="0.25">
      <c r="A30" s="49"/>
      <c r="B30" s="49"/>
      <c r="C30" s="5"/>
      <c r="D30" s="49"/>
      <c r="E30" s="5"/>
      <c r="F30" s="5"/>
      <c r="G30" s="49"/>
      <c r="H30" s="5"/>
      <c r="I30" s="5"/>
      <c r="J30" s="49"/>
    </row>
    <row r="31" spans="1:12" ht="15.75" customHeight="1" x14ac:dyDescent="0.25">
      <c r="A31" s="72" t="s">
        <v>24</v>
      </c>
      <c r="B31" s="63"/>
      <c r="C31" s="64"/>
      <c r="D31" s="72"/>
      <c r="E31" s="64"/>
      <c r="F31" s="64"/>
      <c r="G31" s="64"/>
      <c r="H31" s="64"/>
      <c r="I31" s="64"/>
      <c r="J31" s="6" t="s">
        <v>25</v>
      </c>
    </row>
    <row r="32" spans="1:12" ht="18" customHeight="1" x14ac:dyDescent="0.25">
      <c r="A32" s="73" t="s">
        <v>26</v>
      </c>
      <c r="B32" s="63"/>
      <c r="C32" s="64"/>
      <c r="D32" s="73" t="s">
        <v>27</v>
      </c>
      <c r="E32" s="64"/>
      <c r="F32" s="64"/>
      <c r="G32" s="64"/>
      <c r="H32" s="64"/>
      <c r="I32" s="64"/>
      <c r="J32" s="50" t="s">
        <v>28</v>
      </c>
      <c r="L32" s="51"/>
    </row>
    <row r="33" spans="1:12" ht="15.75" customHeight="1" x14ac:dyDescent="0.25">
      <c r="A33" s="6"/>
      <c r="B33" s="6"/>
      <c r="C33" s="5"/>
      <c r="D33" s="6"/>
      <c r="E33" s="52"/>
      <c r="F33" s="5"/>
      <c r="G33" s="5"/>
      <c r="H33" s="6"/>
      <c r="I33" s="5"/>
      <c r="J33" s="6"/>
    </row>
    <row r="34" spans="1:12" ht="15.75" customHeight="1" x14ac:dyDescent="0.25">
      <c r="A34" s="6"/>
      <c r="B34" s="6"/>
      <c r="C34" s="5"/>
      <c r="D34" s="6"/>
      <c r="E34" s="52"/>
      <c r="F34" s="5"/>
      <c r="G34" s="5"/>
      <c r="H34" s="6"/>
      <c r="I34" s="5"/>
      <c r="J34" s="6"/>
    </row>
    <row r="35" spans="1:12" ht="15.75" customHeight="1" x14ac:dyDescent="0.25">
      <c r="A35" s="6"/>
      <c r="B35" s="6"/>
      <c r="C35" s="5"/>
      <c r="D35" s="6"/>
      <c r="E35" s="52"/>
      <c r="F35" s="5"/>
      <c r="G35" s="5"/>
      <c r="H35" s="6"/>
      <c r="I35" s="5"/>
      <c r="J35" s="6"/>
      <c r="L35" s="75">
        <f>G16+G21</f>
        <v>713590.1</v>
      </c>
    </row>
    <row r="36" spans="1:12" ht="15.75" customHeight="1" x14ac:dyDescent="0.25">
      <c r="A36" s="6"/>
      <c r="B36" s="6"/>
      <c r="C36" s="5"/>
      <c r="D36" s="6"/>
      <c r="E36" s="52"/>
      <c r="F36" s="5"/>
      <c r="G36" s="5"/>
      <c r="H36" s="6"/>
      <c r="I36" s="5"/>
      <c r="J36" s="6"/>
      <c r="L36" s="53"/>
    </row>
    <row r="37" spans="1:12" ht="15" customHeight="1" x14ac:dyDescent="0.25">
      <c r="A37" s="73" t="s">
        <v>41</v>
      </c>
      <c r="B37" s="63"/>
      <c r="C37" s="64"/>
      <c r="D37" s="73" t="s">
        <v>35</v>
      </c>
      <c r="E37" s="64"/>
      <c r="F37" s="64"/>
      <c r="G37" s="64"/>
      <c r="H37" s="64"/>
      <c r="I37" s="64"/>
      <c r="J37" s="50" t="s">
        <v>34</v>
      </c>
    </row>
    <row r="38" spans="1:12" ht="18" customHeight="1" x14ac:dyDescent="0.25">
      <c r="A38" s="72" t="s">
        <v>36</v>
      </c>
      <c r="B38" s="63"/>
      <c r="C38" s="64"/>
      <c r="D38" s="72" t="s">
        <v>37</v>
      </c>
      <c r="E38" s="64"/>
      <c r="F38" s="64"/>
      <c r="G38" s="64"/>
      <c r="H38" s="64"/>
      <c r="I38" s="64"/>
      <c r="J38" s="6" t="s">
        <v>31</v>
      </c>
    </row>
  </sheetData>
  <mergeCells count="19">
    <mergeCell ref="A32:C32"/>
    <mergeCell ref="D32:I32"/>
    <mergeCell ref="A37:C37"/>
    <mergeCell ref="D37:I37"/>
    <mergeCell ref="A38:C38"/>
    <mergeCell ref="D38:I38"/>
    <mergeCell ref="B13:C13"/>
    <mergeCell ref="B26:C26"/>
    <mergeCell ref="D26:E26"/>
    <mergeCell ref="F26:G26"/>
    <mergeCell ref="H26:I26"/>
    <mergeCell ref="A31:C31"/>
    <mergeCell ref="D31:I31"/>
    <mergeCell ref="A1:J1"/>
    <mergeCell ref="A2:J2"/>
    <mergeCell ref="B5:C5"/>
    <mergeCell ref="D5:E5"/>
    <mergeCell ref="F5:G5"/>
    <mergeCell ref="H5:I5"/>
  </mergeCells>
  <pageMargins left="0.70866141732283472" right="0.70866141732283472" top="0.74803149606299213" bottom="0.74803149606299213" header="0.31496062992125984" footer="0.31496062992125984"/>
  <pageSetup paperSize="9" scale="57" orientation="landscape" horizontalDpi="4294967292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Dispatch-01</dc:creator>
  <cp:lastModifiedBy>FTWS</cp:lastModifiedBy>
  <cp:lastPrinted>2018-07-01T14:56:55Z</cp:lastPrinted>
  <dcterms:created xsi:type="dcterms:W3CDTF">2017-06-11T03:01:52Z</dcterms:created>
  <dcterms:modified xsi:type="dcterms:W3CDTF">2018-07-25T04:42:51Z</dcterms:modified>
</cp:coreProperties>
</file>