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\\176.8.220.23\ngs boyolali dispatch\11. LAPORAN HARIAN\2018\7. JULI\23-07-2018\Laporan\"/>
    </mc:Choice>
  </mc:AlternateContent>
  <xr:revisionPtr revIDLastSave="0" documentId="13_ncr:1_{E3F52428-B79D-4F2B-9950-9D61581B65B1}" xr6:coauthVersionLast="34" xr6:coauthVersionMax="34" xr10:uidLastSave="{00000000-0000-0000-0000-000000000000}"/>
  <bookViews>
    <workbookView xWindow="0" yWindow="0" windowWidth="9855" windowHeight="12120" xr2:uid="{00000000-000D-0000-FFFF-FFFF00000000}"/>
  </bookViews>
  <sheets>
    <sheet name="Thruput" sheetId="1" r:id="rId1"/>
  </sheets>
  <definedNames>
    <definedName name="_xlnm.Print_Area" localSheetId="0">Thruput!$A$1:$E$40</definedName>
  </definedNames>
  <calcPr calcId="179017"/>
</workbook>
</file>

<file path=xl/calcChain.xml><?xml version="1.0" encoding="utf-8"?>
<calcChain xmlns="http://schemas.openxmlformats.org/spreadsheetml/2006/main">
  <c r="D17" i="1" l="1"/>
  <c r="B17" i="1"/>
  <c r="D25" i="1"/>
  <c r="B25" i="1"/>
  <c r="H21" i="1" l="1"/>
  <c r="G21" i="1"/>
  <c r="D23" i="1" l="1"/>
  <c r="B23" i="1"/>
  <c r="C17" i="1"/>
  <c r="H17" i="1" l="1"/>
  <c r="G17" i="1"/>
  <c r="H27" i="1"/>
  <c r="G27" i="1"/>
  <c r="H26" i="1"/>
  <c r="G26" i="1"/>
  <c r="C25" i="1"/>
  <c r="H25" i="1" s="1"/>
  <c r="G23" i="1"/>
  <c r="H23" i="1"/>
  <c r="H20" i="1"/>
  <c r="G20" i="1"/>
  <c r="C16" i="1"/>
  <c r="C15" i="1" s="1"/>
  <c r="H15" i="1" s="1"/>
  <c r="B16" i="1"/>
  <c r="H13" i="1"/>
  <c r="G13" i="1"/>
  <c r="D10" i="1"/>
  <c r="C10" i="1"/>
  <c r="B10" i="1"/>
  <c r="B11" i="1" s="1"/>
  <c r="G11" i="1" s="1"/>
  <c r="C9" i="1"/>
  <c r="G9" i="1" s="1"/>
  <c r="D6" i="1"/>
  <c r="H6" i="1" s="1"/>
  <c r="C6" i="1"/>
  <c r="G6" i="1" s="1"/>
  <c r="B6" i="1"/>
  <c r="B7" i="1" s="1"/>
  <c r="G7" i="1" s="1"/>
  <c r="C5" i="1" l="1"/>
  <c r="H5" i="1" s="1"/>
  <c r="H10" i="1"/>
  <c r="H9" i="1"/>
  <c r="G5" i="1"/>
  <c r="G16" i="1"/>
  <c r="B18" i="1"/>
  <c r="G18" i="1" s="1"/>
  <c r="G10" i="1"/>
  <c r="G25" i="1"/>
  <c r="D7" i="1"/>
  <c r="H7" i="1" s="1"/>
  <c r="D11" i="1"/>
  <c r="H11" i="1" s="1"/>
  <c r="G15" i="1"/>
  <c r="D16" i="1"/>
  <c r="D18" i="1" s="1"/>
  <c r="H18" i="1" s="1"/>
  <c r="H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5" authorId="0" shapeId="0" xr:uid="{00000000-0006-0000-0000-000001000000}">
      <text>
        <r>
          <rPr>
            <sz val="11"/>
            <color indexed="8"/>
            <rFont val="Calibri"/>
            <family val="2"/>
          </rPr>
          <t>ASUS:
rumus ya yang diisi meter totalnya aja :)</t>
        </r>
      </text>
    </comment>
    <comment ref="C9" authorId="0" shapeId="0" xr:uid="{00000000-0006-0000-0000-000002000000}">
      <text>
        <r>
          <rPr>
            <sz val="11"/>
            <color indexed="8"/>
            <rFont val="Calibri"/>
            <family val="2"/>
          </rPr>
          <t>ASUS:
rumus ya yang diisi meter totalnya aja :)</t>
        </r>
      </text>
    </comment>
    <comment ref="C15" authorId="0" shapeId="0" xr:uid="{00000000-0006-0000-0000-000003000000}">
      <text>
        <r>
          <rPr>
            <sz val="11"/>
            <color indexed="8"/>
            <rFont val="Calibri"/>
            <family val="2"/>
          </rPr>
          <t>ASUS:
rumus ya yang diisi meter totalnya aja :)</t>
        </r>
      </text>
    </comment>
  </commentList>
</comments>
</file>

<file path=xl/sharedStrings.xml><?xml version="1.0" encoding="utf-8"?>
<sst xmlns="http://schemas.openxmlformats.org/spreadsheetml/2006/main" count="35" uniqueCount="34">
  <si>
    <t>DATE : 20-Jul-2018</t>
  </si>
  <si>
    <t>LAPORAN THRUPUT NGS TBBM BOYOLALI</t>
  </si>
  <si>
    <t>PRODUK</t>
  </si>
  <si>
    <t>BY SCHEDULING</t>
  </si>
  <si>
    <t>BY METER</t>
  </si>
  <si>
    <t>BY LO</t>
  </si>
  <si>
    <t>KETERANGAN</t>
  </si>
  <si>
    <t>Selisih Tiap Produk</t>
  </si>
  <si>
    <t>PREMIUM</t>
  </si>
  <si>
    <t>PREMIUM dari LO PERTALITE</t>
  </si>
  <si>
    <t>PREMIUM TOTAL</t>
  </si>
  <si>
    <t>PERTAMAX</t>
  </si>
  <si>
    <t>PERTAMAX dari LO PERTALITE</t>
  </si>
  <si>
    <t>PERTAMAX TOTAL</t>
  </si>
  <si>
    <t>PERTALITE</t>
  </si>
  <si>
    <t>SOLAR</t>
  </si>
  <si>
    <t>SOLAR dari LO Biosolar</t>
  </si>
  <si>
    <t>SOLAR TOTAL</t>
  </si>
  <si>
    <t>BIOSOLAR SPBU</t>
  </si>
  <si>
    <t>FAME TOTAL</t>
  </si>
  <si>
    <t>TOTAL</t>
  </si>
  <si>
    <t>Dibuat oleh</t>
  </si>
  <si>
    <t>Diperiksa oleh</t>
  </si>
  <si>
    <t>NEW GANTRY SYSTEM</t>
  </si>
  <si>
    <t>PT PERTAMINA PATRA NIAGA</t>
  </si>
  <si>
    <t>PT. PERTAMINA (PERSERO)</t>
  </si>
  <si>
    <t>(Dispatcher NGS)</t>
  </si>
  <si>
    <r>
      <t>BIOSOLAR B</t>
    </r>
    <r>
      <rPr>
        <sz val="20"/>
        <color indexed="8"/>
        <rFont val="Aharoni"/>
      </rPr>
      <t>5</t>
    </r>
  </si>
  <si>
    <r>
      <t>SOLAR dari LO Biosolar B</t>
    </r>
    <r>
      <rPr>
        <sz val="20"/>
        <color indexed="8"/>
        <rFont val="Aharoni"/>
      </rPr>
      <t>5</t>
    </r>
  </si>
  <si>
    <t>Oky Anugerah P</t>
  </si>
  <si>
    <t>Araf Pratamanaim</t>
  </si>
  <si>
    <t>( Operation Gantry TBBM Boyolali)</t>
  </si>
  <si>
    <t>Krisna Heri Wibowo</t>
  </si>
  <si>
    <t>(Pjs.Sr. Spv. RS&amp;D)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</si>
</sst>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22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color indexed="8"/>
      <name val="Calibri"/>
      <family val="2"/>
    </font>
    <font>
      <b/>
      <sz val="13"/>
      <color indexed="8"/>
      <name val="Arial"/>
      <family val="2"/>
    </font>
    <font>
      <b/>
      <sz val="13"/>
      <color indexed="8"/>
      <name val="Calibri"/>
      <family val="2"/>
    </font>
    <font>
      <b/>
      <sz val="13"/>
      <name val="Arial"/>
      <family val="2"/>
    </font>
    <font>
      <sz val="13"/>
      <color indexed="8"/>
      <name val="Calibri"/>
      <family val="2"/>
    </font>
    <font>
      <b/>
      <sz val="14"/>
      <color indexed="8"/>
      <name val="Aharoni"/>
    </font>
    <font>
      <b/>
      <sz val="13"/>
      <color indexed="8"/>
      <name val="Aharoni"/>
    </font>
    <font>
      <b/>
      <i/>
      <sz val="13"/>
      <color indexed="8"/>
      <name val="Calibri"/>
      <family val="2"/>
    </font>
    <font>
      <sz val="13"/>
      <color indexed="8"/>
      <name val="Aharoni"/>
    </font>
    <font>
      <i/>
      <sz val="13"/>
      <color indexed="8"/>
      <name val="Aharoni"/>
    </font>
    <font>
      <b/>
      <sz val="16"/>
      <color indexed="8"/>
      <name val="Aharoni"/>
    </font>
    <font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3"/>
      <color indexed="8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4"/>
      <color rgb="FFFF0000"/>
      <name val="Calibri"/>
      <family val="2"/>
    </font>
    <font>
      <sz val="20"/>
      <color indexed="8"/>
      <name val="Aharon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/>
    <xf numFmtId="43" fontId="14" fillId="0" borderId="0"/>
    <xf numFmtId="0" fontId="2" fillId="0" borderId="0"/>
    <xf numFmtId="0" fontId="14" fillId="0" borderId="0"/>
  </cellStyleXfs>
  <cellXfs count="46">
    <xf numFmtId="0" fontId="0" fillId="0" borderId="0" xfId="0"/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3" fontId="17" fillId="2" borderId="1" xfId="0" applyNumberFormat="1" applyFont="1" applyFill="1" applyBorder="1" applyAlignment="1">
      <alignment vertical="center" wrapText="1"/>
    </xf>
    <xf numFmtId="3" fontId="17" fillId="0" borderId="1" xfId="0" applyNumberFormat="1" applyFont="1" applyBorder="1" applyAlignment="1">
      <alignment horizontal="right" vertical="center"/>
    </xf>
    <xf numFmtId="3" fontId="17" fillId="2" borderId="1" xfId="0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7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7" fillId="0" borderId="1" xfId="0" applyNumberFormat="1" applyFont="1" applyBorder="1" applyAlignment="1">
      <alignment vertical="center"/>
    </xf>
    <xf numFmtId="0" fontId="19" fillId="0" borderId="1" xfId="1" applyNumberFormat="1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/>
    </xf>
    <xf numFmtId="164" fontId="8" fillId="3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vertical="center"/>
    </xf>
    <xf numFmtId="164" fontId="11" fillId="2" borderId="1" xfId="0" applyNumberFormat="1" applyFont="1" applyFill="1" applyBorder="1" applyAlignment="1">
      <alignment horizontal="left" vertical="center"/>
    </xf>
    <xf numFmtId="164" fontId="12" fillId="2" borderId="1" xfId="0" applyNumberFormat="1" applyFont="1" applyFill="1" applyBorder="1" applyAlignment="1">
      <alignment horizontal="right" vertical="center"/>
    </xf>
    <xf numFmtId="164" fontId="9" fillId="0" borderId="1" xfId="0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vertical="center"/>
    </xf>
    <xf numFmtId="165" fontId="5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1" xfId="0" applyNumberFormat="1" applyFont="1" applyBorder="1"/>
    <xf numFmtId="164" fontId="10" fillId="4" borderId="1" xfId="0" applyNumberFormat="1" applyFont="1" applyFill="1" applyBorder="1" applyAlignment="1">
      <alignment vertical="center"/>
    </xf>
    <xf numFmtId="165" fontId="19" fillId="0" borderId="1" xfId="1" applyNumberFormat="1" applyFont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5" fontId="19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9" fillId="0" borderId="1" xfId="1" applyNumberFormat="1" applyFont="1" applyBorder="1" applyAlignment="1">
      <alignment horizontal="center" vertical="center" wrapText="1"/>
    </xf>
  </cellXfs>
  <cellStyles count="5">
    <cellStyle name="Comma" xfId="1" builtinId="3"/>
    <cellStyle name="Comma 2" xfId="2" xr:uid="{00000000-0005-0000-0000-000002000000}"/>
    <cellStyle name="Excel Built-in Normal 1 2" xfId="3" xr:uid="{00000000-0005-0000-0000-000003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view="pageBreakPreview" topLeftCell="B1" zoomScale="85" zoomScaleNormal="85" zoomScaleSheetLayoutView="85" workbookViewId="0">
      <selection activeCell="D33" sqref="D33"/>
    </sheetView>
  </sheetViews>
  <sheetFormatPr defaultRowHeight="17.25" x14ac:dyDescent="0.25"/>
  <cols>
    <col min="1" max="1" width="42.5703125" style="1" customWidth="1"/>
    <col min="2" max="2" width="27.7109375" style="1" customWidth="1"/>
    <col min="3" max="3" width="26.28515625" style="1" customWidth="1"/>
    <col min="4" max="4" width="30.7109375" style="1" customWidth="1"/>
    <col min="5" max="5" width="66.42578125" style="1" customWidth="1"/>
    <col min="6" max="6" width="6.7109375" style="1" customWidth="1"/>
    <col min="7" max="7" width="12.5703125" style="1" customWidth="1"/>
    <col min="8" max="8" width="14.28515625" style="1" customWidth="1"/>
    <col min="9" max="9" width="3.7109375" style="1" customWidth="1"/>
    <col min="10" max="10" width="4.140625" style="1" customWidth="1"/>
    <col min="11" max="11" width="3.85546875" style="1" customWidth="1"/>
    <col min="12" max="12" width="9.140625" style="1" customWidth="1"/>
    <col min="13" max="16384" width="9.140625" style="1"/>
  </cols>
  <sheetData>
    <row r="1" spans="1:10" x14ac:dyDescent="0.25">
      <c r="A1" s="35" t="s">
        <v>0</v>
      </c>
      <c r="B1" s="36"/>
      <c r="C1" s="36"/>
      <c r="D1" s="36"/>
      <c r="E1" s="36"/>
    </row>
    <row r="2" spans="1:10" s="2" customFormat="1" ht="18.75" customHeight="1" x14ac:dyDescent="0.25">
      <c r="A2" s="37"/>
      <c r="B2" s="37"/>
      <c r="C2" s="37"/>
      <c r="D2" s="37"/>
      <c r="E2" s="37"/>
    </row>
    <row r="3" spans="1:10" s="2" customFormat="1" ht="20.25" customHeight="1" x14ac:dyDescent="0.25">
      <c r="A3" s="38" t="s">
        <v>1</v>
      </c>
      <c r="B3" s="39"/>
      <c r="C3" s="39"/>
      <c r="D3" s="39"/>
      <c r="E3" s="39"/>
    </row>
    <row r="4" spans="1:10" s="2" customFormat="1" ht="18.75" customHeight="1" x14ac:dyDescent="0.25">
      <c r="A4" s="20" t="s">
        <v>2</v>
      </c>
      <c r="B4" s="20" t="s">
        <v>3</v>
      </c>
      <c r="C4" s="20" t="s">
        <v>4</v>
      </c>
      <c r="D4" s="20" t="s">
        <v>5</v>
      </c>
      <c r="E4" s="20" t="s">
        <v>6</v>
      </c>
      <c r="G4" s="40" t="s">
        <v>7</v>
      </c>
      <c r="H4" s="39"/>
    </row>
    <row r="5" spans="1:10" x14ac:dyDescent="0.25">
      <c r="A5" s="21" t="s">
        <v>8</v>
      </c>
      <c r="B5" s="10">
        <v>317000</v>
      </c>
      <c r="C5" s="11">
        <f>C7-C6</f>
        <v>317003.59999999998</v>
      </c>
      <c r="D5" s="10">
        <v>317000</v>
      </c>
      <c r="E5" s="43"/>
      <c r="G5" s="22">
        <f>B5-C5</f>
        <v>-3.5999999999767169</v>
      </c>
      <c r="H5" s="22">
        <f>D5-C5</f>
        <v>-3.5999999999767169</v>
      </c>
      <c r="J5" s="23"/>
    </row>
    <row r="6" spans="1:10" x14ac:dyDescent="0.25">
      <c r="A6" s="24" t="s">
        <v>9</v>
      </c>
      <c r="B6" s="17">
        <f>0.45*B13</f>
        <v>975600</v>
      </c>
      <c r="C6" s="12">
        <f>0.45*C13</f>
        <v>975596.4</v>
      </c>
      <c r="D6" s="17">
        <f>0.45*D13</f>
        <v>975600</v>
      </c>
      <c r="E6" s="42"/>
      <c r="G6" s="22">
        <f>B6-C6</f>
        <v>3.5999999999767169</v>
      </c>
      <c r="H6" s="22">
        <f>D6-C6</f>
        <v>3.5999999999767169</v>
      </c>
    </row>
    <row r="7" spans="1:10" x14ac:dyDescent="0.3">
      <c r="A7" s="25" t="s">
        <v>10</v>
      </c>
      <c r="B7" s="17">
        <f>B5+B6</f>
        <v>1292600</v>
      </c>
      <c r="C7" s="31">
        <v>1292600</v>
      </c>
      <c r="D7" s="17">
        <f>D5+D6</f>
        <v>1292600</v>
      </c>
      <c r="E7" s="42"/>
      <c r="G7" s="22">
        <f>B7-C7</f>
        <v>0</v>
      </c>
      <c r="H7" s="22">
        <f>D7-C7</f>
        <v>0</v>
      </c>
    </row>
    <row r="8" spans="1:10" x14ac:dyDescent="0.25">
      <c r="A8" s="41"/>
      <c r="B8" s="42"/>
      <c r="C8" s="42"/>
      <c r="D8" s="42"/>
      <c r="E8" s="42"/>
      <c r="G8" s="22"/>
      <c r="H8" s="22"/>
    </row>
    <row r="9" spans="1:10" x14ac:dyDescent="0.25">
      <c r="A9" s="24" t="s">
        <v>11</v>
      </c>
      <c r="B9" s="19">
        <v>664000</v>
      </c>
      <c r="C9" s="11">
        <f>C11-C10</f>
        <v>664017.39999999991</v>
      </c>
      <c r="D9" s="19">
        <v>664000</v>
      </c>
      <c r="E9" s="43"/>
      <c r="F9" s="23"/>
      <c r="G9" s="22">
        <f>B9-C9</f>
        <v>-17.399999999906868</v>
      </c>
      <c r="H9" s="22">
        <f>D9-C9</f>
        <v>-17.399999999906868</v>
      </c>
    </row>
    <row r="10" spans="1:10" x14ac:dyDescent="0.25">
      <c r="A10" s="24" t="s">
        <v>12</v>
      </c>
      <c r="B10" s="17">
        <f>0.55*B13</f>
        <v>1192400</v>
      </c>
      <c r="C10" s="17">
        <f>0.55*C13</f>
        <v>1192395.6000000001</v>
      </c>
      <c r="D10" s="17">
        <f>0.55*D13</f>
        <v>1192400</v>
      </c>
      <c r="E10" s="42"/>
      <c r="F10" s="23"/>
      <c r="G10" s="22">
        <f>B10-C10</f>
        <v>4.3999999999068677</v>
      </c>
      <c r="H10" s="22">
        <f>D10-C10</f>
        <v>4.3999999999068677</v>
      </c>
    </row>
    <row r="11" spans="1:10" x14ac:dyDescent="0.3">
      <c r="A11" s="25" t="s">
        <v>13</v>
      </c>
      <c r="B11" s="17">
        <f>B9+B10</f>
        <v>1856400</v>
      </c>
      <c r="C11" s="31">
        <v>1856413</v>
      </c>
      <c r="D11" s="17">
        <f>D9+D10</f>
        <v>1856400</v>
      </c>
      <c r="E11" s="42"/>
      <c r="F11" s="3"/>
      <c r="G11" s="22">
        <f>B11-C11</f>
        <v>-13</v>
      </c>
      <c r="H11" s="22">
        <f>D11-C11</f>
        <v>-13</v>
      </c>
    </row>
    <row r="12" spans="1:10" x14ac:dyDescent="0.25">
      <c r="A12" s="41"/>
      <c r="B12" s="42"/>
      <c r="C12" s="42"/>
      <c r="D12" s="42"/>
      <c r="E12" s="42"/>
      <c r="F12" s="3"/>
      <c r="G12" s="22"/>
      <c r="H12" s="22"/>
    </row>
    <row r="13" spans="1:10" x14ac:dyDescent="0.3">
      <c r="A13" s="24" t="s">
        <v>14</v>
      </c>
      <c r="B13" s="19">
        <v>2168000</v>
      </c>
      <c r="C13" s="31">
        <v>2167992</v>
      </c>
      <c r="D13" s="19">
        <v>2168000</v>
      </c>
      <c r="E13" s="33"/>
      <c r="G13" s="22">
        <f>B13-C13</f>
        <v>8</v>
      </c>
      <c r="H13" s="22">
        <f>D13-C13</f>
        <v>8</v>
      </c>
    </row>
    <row r="14" spans="1:10" x14ac:dyDescent="0.25">
      <c r="A14" s="41"/>
      <c r="B14" s="42"/>
      <c r="C14" s="42"/>
      <c r="D14" s="42"/>
      <c r="E14" s="42"/>
      <c r="G14" s="22"/>
      <c r="H14" s="22"/>
    </row>
    <row r="15" spans="1:10" x14ac:dyDescent="0.25">
      <c r="A15" s="24" t="s">
        <v>15</v>
      </c>
      <c r="B15" s="19">
        <v>24000</v>
      </c>
      <c r="C15" s="17">
        <f>C18-C16-C17</f>
        <v>24030.699999999979</v>
      </c>
      <c r="D15" s="19">
        <v>24000</v>
      </c>
      <c r="E15" s="45"/>
      <c r="G15" s="22">
        <f>B15-C15</f>
        <v>-30.6999999999789</v>
      </c>
      <c r="H15" s="22">
        <f>D15-C15</f>
        <v>-30.6999999999789</v>
      </c>
    </row>
    <row r="16" spans="1:10" x14ac:dyDescent="0.25">
      <c r="A16" s="24" t="s">
        <v>16</v>
      </c>
      <c r="B16" s="12">
        <f>0.8*B20</f>
        <v>889600</v>
      </c>
      <c r="C16" s="17">
        <f>0.8*C20</f>
        <v>889586.4</v>
      </c>
      <c r="D16" s="12">
        <f>B16</f>
        <v>889600</v>
      </c>
      <c r="E16" s="42"/>
      <c r="G16" s="22">
        <f>B16-C16</f>
        <v>13.599999999976717</v>
      </c>
      <c r="H16" s="22">
        <f>D16-C16</f>
        <v>13.599999999976717</v>
      </c>
      <c r="J16" s="23"/>
    </row>
    <row r="17" spans="1:10" s="30" customFormat="1" ht="26.25" x14ac:dyDescent="0.25">
      <c r="A17" s="24" t="s">
        <v>28</v>
      </c>
      <c r="B17" s="12">
        <f>0.95*B21</f>
        <v>28500</v>
      </c>
      <c r="C17" s="17">
        <f>0.95*C21</f>
        <v>28501.899999999998</v>
      </c>
      <c r="D17" s="12">
        <f>0.95*D21</f>
        <v>28500</v>
      </c>
      <c r="E17" s="42"/>
      <c r="G17" s="22">
        <f t="shared" ref="G17:G18" si="0">B17-C17</f>
        <v>-1.8999999999978172</v>
      </c>
      <c r="H17" s="22">
        <f t="shared" ref="H17:H18" si="1">D17-C17</f>
        <v>-1.8999999999978172</v>
      </c>
      <c r="J17" s="23"/>
    </row>
    <row r="18" spans="1:10" x14ac:dyDescent="0.3">
      <c r="A18" s="25" t="s">
        <v>17</v>
      </c>
      <c r="B18" s="12">
        <f>B15+B16+B17</f>
        <v>942100</v>
      </c>
      <c r="C18" s="31">
        <v>942119</v>
      </c>
      <c r="D18" s="12">
        <f>D15+D16+D17</f>
        <v>942100</v>
      </c>
      <c r="E18" s="42"/>
      <c r="G18" s="22">
        <f t="shared" si="0"/>
        <v>-19</v>
      </c>
      <c r="H18" s="22">
        <f t="shared" si="1"/>
        <v>-19</v>
      </c>
      <c r="J18" s="23"/>
    </row>
    <row r="19" spans="1:10" x14ac:dyDescent="0.25">
      <c r="A19" s="41"/>
      <c r="B19" s="42"/>
      <c r="C19" s="42"/>
      <c r="D19" s="42"/>
      <c r="E19" s="42"/>
      <c r="G19" s="22"/>
      <c r="H19" s="22"/>
      <c r="J19" s="23"/>
    </row>
    <row r="20" spans="1:10" ht="21" customHeight="1" x14ac:dyDescent="0.3">
      <c r="A20" s="24" t="s">
        <v>18</v>
      </c>
      <c r="B20" s="19">
        <v>1112000</v>
      </c>
      <c r="C20" s="31">
        <v>1111983</v>
      </c>
      <c r="D20" s="19">
        <v>1112000</v>
      </c>
      <c r="E20" s="18"/>
      <c r="G20" s="22">
        <f>B20-C20</f>
        <v>17</v>
      </c>
      <c r="H20" s="22">
        <f>D20-C20</f>
        <v>17</v>
      </c>
    </row>
    <row r="21" spans="1:10" s="30" customFormat="1" ht="21" customHeight="1" x14ac:dyDescent="0.3">
      <c r="A21" s="34" t="s">
        <v>27</v>
      </c>
      <c r="B21" s="19">
        <v>30000</v>
      </c>
      <c r="C21" s="31">
        <v>30002</v>
      </c>
      <c r="D21" s="19">
        <v>30000</v>
      </c>
      <c r="E21" s="18"/>
      <c r="G21" s="22">
        <f>B21-C21</f>
        <v>-2</v>
      </c>
      <c r="H21" s="22">
        <f>D21-C21</f>
        <v>-2</v>
      </c>
    </row>
    <row r="22" spans="1:10" x14ac:dyDescent="0.25">
      <c r="A22" s="41"/>
      <c r="B22" s="42"/>
      <c r="C22" s="42"/>
      <c r="D22" s="42"/>
      <c r="E22" s="42"/>
      <c r="G22" s="22"/>
      <c r="H22" s="22"/>
    </row>
    <row r="23" spans="1:10" x14ac:dyDescent="0.3">
      <c r="A23" s="25" t="s">
        <v>19</v>
      </c>
      <c r="B23" s="12">
        <f>(0.2*B20)+(0.05*B21)</f>
        <v>223900</v>
      </c>
      <c r="C23" s="31">
        <v>223868</v>
      </c>
      <c r="D23" s="12">
        <f>(0.2*D20)+(0.05*D21)</f>
        <v>223900</v>
      </c>
      <c r="E23" s="13"/>
      <c r="G23" s="22">
        <f>B23-C23</f>
        <v>32</v>
      </c>
      <c r="H23" s="22">
        <f>D23-C23</f>
        <v>32</v>
      </c>
      <c r="J23" s="23"/>
    </row>
    <row r="24" spans="1:10" x14ac:dyDescent="0.25">
      <c r="A24" s="32"/>
      <c r="B24" s="32"/>
      <c r="C24" s="32"/>
      <c r="D24" s="32"/>
      <c r="E24" s="32"/>
      <c r="G24" s="22"/>
      <c r="H24" s="22"/>
      <c r="J24" s="23"/>
    </row>
    <row r="25" spans="1:10" s="3" customFormat="1" x14ac:dyDescent="0.25">
      <c r="A25" s="26" t="s">
        <v>20</v>
      </c>
      <c r="B25" s="27">
        <f>B5+B9+B13+B15+B20+B21</f>
        <v>4315000</v>
      </c>
      <c r="C25" s="27">
        <f>C7+C11+C18+C23</f>
        <v>4315000</v>
      </c>
      <c r="D25" s="27">
        <f>D5+D9+D13+D15+D20+D21</f>
        <v>4315000</v>
      </c>
      <c r="E25" s="8"/>
      <c r="F25" s="1"/>
      <c r="G25" s="22">
        <f>B25-C25</f>
        <v>0</v>
      </c>
      <c r="H25" s="22">
        <f>D25-C25</f>
        <v>0</v>
      </c>
      <c r="I25" s="1"/>
      <c r="J25" s="28"/>
    </row>
    <row r="26" spans="1:10" x14ac:dyDescent="0.25">
      <c r="A26" s="3"/>
      <c r="B26" s="3"/>
      <c r="C26" s="3"/>
      <c r="D26" s="3"/>
      <c r="E26" s="9"/>
      <c r="G26" s="29">
        <f>B26-C26</f>
        <v>0</v>
      </c>
      <c r="H26" s="29">
        <f>D26-C26</f>
        <v>0</v>
      </c>
    </row>
    <row r="27" spans="1:10" x14ac:dyDescent="0.25">
      <c r="D27" s="15"/>
      <c r="G27" s="29">
        <f>B27-C27</f>
        <v>0</v>
      </c>
      <c r="H27" s="29">
        <f>D27-C27</f>
        <v>0</v>
      </c>
      <c r="I27" s="3"/>
    </row>
    <row r="28" spans="1:10" x14ac:dyDescent="0.25">
      <c r="A28" s="4" t="s">
        <v>21</v>
      </c>
      <c r="B28" s="5"/>
      <c r="C28" s="4" t="s">
        <v>22</v>
      </c>
      <c r="D28" s="4"/>
      <c r="E28" s="4" t="s">
        <v>22</v>
      </c>
      <c r="F28" s="4"/>
      <c r="G28" s="4"/>
      <c r="H28" s="5"/>
      <c r="I28" s="5"/>
      <c r="J28" s="5"/>
    </row>
    <row r="29" spans="1:10" x14ac:dyDescent="0.25">
      <c r="A29" s="6" t="s">
        <v>23</v>
      </c>
      <c r="B29" s="7"/>
      <c r="C29" s="6" t="s">
        <v>24</v>
      </c>
      <c r="D29" s="4"/>
      <c r="E29" s="6" t="s">
        <v>25</v>
      </c>
      <c r="F29" s="6"/>
      <c r="G29" s="6"/>
      <c r="H29" s="5"/>
      <c r="I29" s="7"/>
      <c r="J29" s="5"/>
    </row>
    <row r="30" spans="1:10" x14ac:dyDescent="0.25">
      <c r="A30" s="4"/>
      <c r="B30" s="4"/>
      <c r="C30" s="5"/>
      <c r="D30" s="4"/>
      <c r="E30" s="4"/>
      <c r="F30" s="4"/>
      <c r="G30" s="5"/>
      <c r="H30" s="5"/>
      <c r="I30" s="5"/>
      <c r="J30" s="5"/>
    </row>
    <row r="31" spans="1:10" x14ac:dyDescent="0.25">
      <c r="A31" s="4"/>
      <c r="B31" s="4"/>
      <c r="C31" s="5"/>
      <c r="D31" s="14"/>
      <c r="E31" s="4"/>
      <c r="F31" s="4"/>
      <c r="G31" s="5"/>
      <c r="H31" s="5"/>
      <c r="I31" s="5"/>
      <c r="J31" s="5"/>
    </row>
    <row r="32" spans="1:10" x14ac:dyDescent="0.25">
      <c r="A32" s="4"/>
      <c r="B32" s="4"/>
      <c r="C32" s="5"/>
      <c r="D32" s="4"/>
      <c r="E32" s="4"/>
      <c r="F32" s="4"/>
      <c r="G32" s="5"/>
      <c r="H32" s="5"/>
      <c r="I32" s="5"/>
      <c r="J32" s="5"/>
    </row>
    <row r="33" spans="1:10" x14ac:dyDescent="0.25">
      <c r="A33" s="6" t="s">
        <v>29</v>
      </c>
      <c r="B33" s="6"/>
      <c r="C33" s="6" t="s">
        <v>30</v>
      </c>
      <c r="D33" s="4"/>
      <c r="E33" s="6" t="s">
        <v>32</v>
      </c>
      <c r="F33" s="6"/>
      <c r="G33" s="6"/>
      <c r="H33" s="5"/>
      <c r="I33" s="7"/>
      <c r="J33" s="7"/>
    </row>
    <row r="34" spans="1:10" x14ac:dyDescent="0.25">
      <c r="A34" s="4" t="s">
        <v>26</v>
      </c>
      <c r="B34" s="5"/>
      <c r="C34" s="4" t="s">
        <v>31</v>
      </c>
      <c r="D34" s="4"/>
      <c r="E34" s="16" t="s">
        <v>33</v>
      </c>
      <c r="F34" s="4"/>
      <c r="G34" s="4"/>
      <c r="H34" s="5"/>
      <c r="I34" s="5"/>
      <c r="J34" s="5"/>
    </row>
    <row r="35" spans="1:10" x14ac:dyDescent="0.25">
      <c r="B35" s="44"/>
      <c r="C35" s="36"/>
    </row>
    <row r="36" spans="1:10" x14ac:dyDescent="0.25">
      <c r="B36" s="3"/>
      <c r="C36" s="3"/>
    </row>
    <row r="37" spans="1:10" x14ac:dyDescent="0.25">
      <c r="B37" s="3"/>
      <c r="C37" s="3"/>
    </row>
    <row r="38" spans="1:10" x14ac:dyDescent="0.25">
      <c r="B38" s="3"/>
      <c r="C38" s="3"/>
    </row>
    <row r="39" spans="1:10" x14ac:dyDescent="0.25">
      <c r="B39" s="44"/>
      <c r="C39" s="36"/>
    </row>
  </sheetData>
  <mergeCells count="13">
    <mergeCell ref="A19:E19"/>
    <mergeCell ref="B39:C39"/>
    <mergeCell ref="B35:C35"/>
    <mergeCell ref="A22:E22"/>
    <mergeCell ref="E15:E18"/>
    <mergeCell ref="A1:E2"/>
    <mergeCell ref="A3:E3"/>
    <mergeCell ref="G4:H4"/>
    <mergeCell ref="A8:E8"/>
    <mergeCell ref="A14:E14"/>
    <mergeCell ref="E5:E7"/>
    <mergeCell ref="E9:E11"/>
    <mergeCell ref="A12:E12"/>
  </mergeCells>
  <printOptions horizontalCentered="1"/>
  <pageMargins left="1" right="1" top="1" bottom="1.38888888888889E-3" header="0.51180555555555596" footer="0.51180555555555596"/>
  <pageSetup paperSize="9" scale="63" firstPageNumber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Thruput</vt:lpstr>
      <vt:lpstr>Thruput!Print_Area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cp:lastPrinted>2018-07-20T11:30:54Z</cp:lastPrinted>
  <dcterms:created xsi:type="dcterms:W3CDTF">2014-09-19T10:03:24Z</dcterms:created>
  <dcterms:modified xsi:type="dcterms:W3CDTF">2018-07-23T10:07:35Z</dcterms:modified>
</cp:coreProperties>
</file>