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D:\QMH\Downloads\vnz\ThruSum\BOYOLALI\"/>
    </mc:Choice>
  </mc:AlternateContent>
  <bookViews>
    <workbookView showHorizontalScroll="0" showVerticalScroll="0" showSheetTabs="0" xWindow="0" yWindow="0" windowWidth="16335" windowHeight="8055"/>
  </bookViews>
  <sheets>
    <sheet name="Thruput" sheetId="1" r:id="rId1"/>
  </sheets>
  <definedNames>
    <definedName name="_xlnm.Print_Area" localSheetId="0">Thruput!$A$1:$E$38</definedName>
  </definedNames>
  <calcPr calcId="171027"/>
</workbook>
</file>

<file path=xl/calcChain.xml><?xml version="1.0" encoding="utf-8"?>
<calcChain xmlns="http://schemas.openxmlformats.org/spreadsheetml/2006/main">
  <c r="B21" i="1" l="1"/>
  <c r="G21" i="1"/>
  <c r="B10" i="1"/>
  <c r="B11" i="1"/>
  <c r="G11" i="1"/>
  <c r="B6" i="1"/>
  <c r="B7" i="1"/>
  <c r="G7" i="1"/>
  <c r="C6" i="1"/>
  <c r="C5" i="1"/>
  <c r="D6" i="1"/>
  <c r="C10" i="1"/>
  <c r="C9" i="1"/>
  <c r="D10" i="1"/>
  <c r="D11" i="1"/>
  <c r="H11" i="1"/>
  <c r="G13" i="1"/>
  <c r="H13" i="1"/>
  <c r="B16" i="1"/>
  <c r="D16" i="1"/>
  <c r="C16" i="1"/>
  <c r="C15" i="1"/>
  <c r="G19" i="1"/>
  <c r="H19" i="1"/>
  <c r="D21" i="1"/>
  <c r="H21" i="1"/>
  <c r="B23" i="1"/>
  <c r="C23" i="1"/>
  <c r="D23" i="1"/>
  <c r="G24" i="1"/>
  <c r="H24" i="1"/>
  <c r="G25" i="1"/>
  <c r="H25" i="1"/>
  <c r="D7" i="1"/>
  <c r="H7" i="1"/>
  <c r="B17" i="1"/>
  <c r="G17" i="1"/>
  <c r="G23" i="1"/>
  <c r="H23" i="1"/>
  <c r="H5" i="1"/>
  <c r="G5" i="1"/>
  <c r="G9" i="1"/>
  <c r="H9" i="1"/>
  <c r="H6" i="1"/>
  <c r="H15" i="1"/>
  <c r="G15" i="1"/>
  <c r="H16" i="1"/>
  <c r="G16" i="1"/>
  <c r="G10" i="1"/>
  <c r="G6" i="1"/>
  <c r="D17" i="1"/>
  <c r="H17" i="1"/>
  <c r="H10" i="1"/>
</calcChain>
</file>

<file path=xl/comments1.xml><?xml version="1.0" encoding="utf-8"?>
<comments xmlns="http://schemas.openxmlformats.org/spreadsheetml/2006/main">
  <authors>
    <author>ASUS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rumus ya yang diisi meter totalnya aja :)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rumus ya yang diisi meter totalnya aja :)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rumus ya yang diisi meter totalnya aja :)</t>
        </r>
      </text>
    </comment>
  </commentList>
</comments>
</file>

<file path=xl/sharedStrings.xml><?xml version="1.0" encoding="utf-8"?>
<sst xmlns="http://schemas.openxmlformats.org/spreadsheetml/2006/main" count="33" uniqueCount="32">
  <si>
    <t>PRODUK</t>
  </si>
  <si>
    <t>BY SCHEDULING</t>
  </si>
  <si>
    <t>BY METER</t>
  </si>
  <si>
    <t>BY LO</t>
  </si>
  <si>
    <t>KETERANGAN</t>
  </si>
  <si>
    <t>SOLAR dari LO Biosolar</t>
  </si>
  <si>
    <t>SOLAR TOTAL</t>
  </si>
  <si>
    <t>TOTAL</t>
  </si>
  <si>
    <t>PERTAMAX dari LO PERTALITE</t>
  </si>
  <si>
    <t>PREMIUM dari LO PERTALITE</t>
  </si>
  <si>
    <t>PERTAMAX TOTAL</t>
  </si>
  <si>
    <t>PREMIUM TOTAL</t>
  </si>
  <si>
    <t>PREMIUM</t>
  </si>
  <si>
    <t>PERTAMAX</t>
  </si>
  <si>
    <t>PERTALITE</t>
  </si>
  <si>
    <t>Dibuat oleh</t>
  </si>
  <si>
    <t>NEW GANTRY SYSTEM</t>
  </si>
  <si>
    <t>PT. PERTAMINA (PERSERO)</t>
  </si>
  <si>
    <t>(Dispatcher NGS)</t>
  </si>
  <si>
    <t>PT PERTAMINA PATRA NIAGA</t>
  </si>
  <si>
    <t>SOLAR</t>
  </si>
  <si>
    <t>Selisih Tiap Produk</t>
  </si>
  <si>
    <t>FAME TOTAL</t>
  </si>
  <si>
    <t>BIOSOLAR SPBU</t>
  </si>
  <si>
    <t>Diperiksa oleh</t>
  </si>
  <si>
    <t>Araf Pratamanaim</t>
  </si>
  <si>
    <t>(Operation Gantry TBBM Boyolali)</t>
  </si>
  <si>
    <t>LAPORAN THRUPUT NGS TBBM BOYOLALI</t>
  </si>
  <si>
    <t>Ahmed Syarif</t>
  </si>
  <si>
    <t>(Sr. Spv. RS&amp;D)</t>
  </si>
  <si>
    <t>Nadia Dwiatmo</t>
  </si>
  <si>
    <t>DATE : 06-12-2017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</si>
</sst>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82" formatCode="#,###"/>
    <numFmt numFmtId="184" formatCode="_(* #,##0_);_(* \(#,##0\);_(* &quot;-&quot;??_);_(@_)"/>
  </numFmts>
  <fonts count="23">
    <font>
      <sz val="11"/>
      <color indexed="8"/>
      <name val="Calibri"/>
      <family val="2"/>
    </font>
    <font>
      <sz val="10"/>
      <name val="Arial"/>
    </font>
    <font>
      <sz val="11"/>
      <color indexed="8"/>
      <name val="Calibri"/>
      <family val="2"/>
    </font>
    <font>
      <sz val="14"/>
      <color indexed="8"/>
      <name val="Calibri"/>
      <family val="2"/>
    </font>
    <font>
      <b/>
      <sz val="13"/>
      <color indexed="8"/>
      <name val="Arial"/>
      <family val="2"/>
    </font>
    <font>
      <b/>
      <sz val="13"/>
      <color indexed="8"/>
      <name val="Calibri"/>
      <family val="2"/>
    </font>
    <font>
      <b/>
      <sz val="13"/>
      <name val="Arial"/>
      <family val="2"/>
    </font>
    <font>
      <sz val="13"/>
      <color indexed="8"/>
      <name val="Calibri"/>
      <family val="2"/>
    </font>
    <font>
      <b/>
      <sz val="14"/>
      <color indexed="8"/>
      <name val="Aharoni"/>
    </font>
    <font>
      <b/>
      <sz val="13"/>
      <color indexed="8"/>
      <name val="Aharoni"/>
    </font>
    <font>
      <b/>
      <i/>
      <sz val="13"/>
      <color indexed="8"/>
      <name val="Calibri"/>
      <family val="2"/>
    </font>
    <font>
      <sz val="13"/>
      <color indexed="8"/>
      <name val="Aharoni"/>
    </font>
    <font>
      <i/>
      <sz val="13"/>
      <color indexed="8"/>
      <name val="Aharoni"/>
    </font>
    <font>
      <b/>
      <sz val="16"/>
      <color indexed="8"/>
      <name val="Aharoni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3"/>
      <color indexed="8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4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ill="0" applyBorder="0" applyAlignment="0" applyProtection="0"/>
    <xf numFmtId="43" fontId="16" fillId="0" borderId="0" applyFont="0" applyFill="0" applyBorder="0" applyAlignment="0" applyProtection="0"/>
    <xf numFmtId="0" fontId="2" fillId="0" borderId="0"/>
    <xf numFmtId="0" fontId="16" fillId="0" borderId="0"/>
  </cellStyleXfs>
  <cellXfs count="53">
    <xf numFmtId="0" fontId="0" fillId="0" borderId="0" xfId="0"/>
    <xf numFmtId="184" fontId="6" fillId="0" borderId="1" xfId="1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82" fontId="7" fillId="0" borderId="0" xfId="0" applyNumberFormat="1" applyFont="1" applyAlignment="1">
      <alignment vertical="center"/>
    </xf>
    <xf numFmtId="184" fontId="7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84" fontId="5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1" xfId="0" applyNumberFormat="1" applyFont="1" applyBorder="1" applyAlignment="1">
      <alignment vertical="center" wrapText="1"/>
    </xf>
    <xf numFmtId="0" fontId="18" fillId="0" borderId="0" xfId="0" applyNumberFormat="1" applyFont="1" applyBorder="1" applyAlignment="1">
      <alignment vertical="center" wrapText="1"/>
    </xf>
    <xf numFmtId="182" fontId="7" fillId="0" borderId="1" xfId="0" applyNumberFormat="1" applyFont="1" applyBorder="1" applyAlignment="1">
      <alignment horizontal="center" vertical="center"/>
    </xf>
    <xf numFmtId="3" fontId="19" fillId="2" borderId="1" xfId="0" applyNumberFormat="1" applyFont="1" applyFill="1" applyBorder="1" applyAlignment="1">
      <alignment vertical="center" wrapText="1"/>
    </xf>
    <xf numFmtId="3" fontId="19" fillId="0" borderId="1" xfId="0" applyNumberFormat="1" applyFont="1" applyFill="1" applyBorder="1" applyAlignment="1">
      <alignment horizontal="right" vertical="center"/>
    </xf>
    <xf numFmtId="3" fontId="19" fillId="0" borderId="1" xfId="0" applyNumberFormat="1" applyFont="1" applyFill="1" applyBorder="1" applyAlignment="1">
      <alignment vertical="center"/>
    </xf>
    <xf numFmtId="3" fontId="19" fillId="2" borderId="1" xfId="0" applyNumberFormat="1" applyFont="1" applyFill="1" applyBorder="1" applyAlignment="1">
      <alignment vertical="center"/>
    </xf>
    <xf numFmtId="184" fontId="6" fillId="0" borderId="1" xfId="1" applyNumberFormat="1" applyFont="1" applyFill="1" applyBorder="1" applyAlignment="1">
      <alignment vertical="center"/>
    </xf>
    <xf numFmtId="182" fontId="8" fillId="3" borderId="1" xfId="0" applyNumberFormat="1" applyFont="1" applyFill="1" applyBorder="1" applyAlignment="1">
      <alignment horizontal="center" vertical="center"/>
    </xf>
    <xf numFmtId="182" fontId="9" fillId="0" borderId="1" xfId="0" applyNumberFormat="1" applyFont="1" applyBorder="1" applyAlignment="1">
      <alignment horizontal="center" vertical="center"/>
    </xf>
    <xf numFmtId="182" fontId="11" fillId="0" borderId="1" xfId="0" applyNumberFormat="1" applyFont="1" applyFill="1" applyBorder="1" applyAlignment="1">
      <alignment horizontal="left" vertical="center"/>
    </xf>
    <xf numFmtId="182" fontId="11" fillId="2" borderId="1" xfId="0" applyNumberFormat="1" applyFont="1" applyFill="1" applyBorder="1" applyAlignment="1">
      <alignment horizontal="left" vertical="center"/>
    </xf>
    <xf numFmtId="182" fontId="12" fillId="2" borderId="1" xfId="0" applyNumberFormat="1" applyFont="1" applyFill="1" applyBorder="1" applyAlignment="1">
      <alignment horizontal="right" vertical="center"/>
    </xf>
    <xf numFmtId="0" fontId="20" fillId="0" borderId="1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7" fillId="0" borderId="0" xfId="0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9" fillId="0" borderId="1" xfId="0" applyNumberFormat="1" applyFont="1" applyBorder="1" applyAlignment="1">
      <alignment vertical="center"/>
    </xf>
    <xf numFmtId="182" fontId="10" fillId="4" borderId="2" xfId="0" applyNumberFormat="1" applyFont="1" applyFill="1" applyBorder="1" applyAlignment="1">
      <alignment vertical="center"/>
    </xf>
    <xf numFmtId="182" fontId="10" fillId="4" borderId="3" xfId="0" applyNumberFormat="1" applyFont="1" applyFill="1" applyBorder="1" applyAlignment="1">
      <alignment vertical="center"/>
    </xf>
    <xf numFmtId="182" fontId="10" fillId="4" borderId="4" xfId="0" applyNumberFormat="1" applyFont="1" applyFill="1" applyBorder="1" applyAlignment="1">
      <alignment vertical="center"/>
    </xf>
    <xf numFmtId="3" fontId="19" fillId="2" borderId="2" xfId="0" applyNumberFormat="1" applyFont="1" applyFill="1" applyBorder="1" applyAlignment="1">
      <alignment vertical="center"/>
    </xf>
    <xf numFmtId="0" fontId="21" fillId="0" borderId="1" xfId="1" applyNumberFormat="1" applyFont="1" applyFill="1" applyBorder="1" applyAlignment="1">
      <alignment vertical="center" wrapText="1"/>
    </xf>
    <xf numFmtId="3" fontId="7" fillId="0" borderId="1" xfId="0" applyNumberFormat="1" applyFont="1" applyBorder="1" applyAlignment="1">
      <alignment vertical="center"/>
    </xf>
    <xf numFmtId="3" fontId="7" fillId="0" borderId="0" xfId="0" applyNumberFormat="1" applyFont="1"/>
    <xf numFmtId="184" fontId="21" fillId="0" borderId="1" xfId="1" applyNumberFormat="1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82" fontId="5" fillId="4" borderId="2" xfId="0" applyNumberFormat="1" applyFont="1" applyFill="1" applyBorder="1" applyAlignment="1">
      <alignment horizontal="center" vertical="center"/>
    </xf>
    <xf numFmtId="182" fontId="5" fillId="4" borderId="3" xfId="0" applyNumberFormat="1" applyFont="1" applyFill="1" applyBorder="1" applyAlignment="1">
      <alignment horizontal="center" vertical="center"/>
    </xf>
    <xf numFmtId="182" fontId="5" fillId="4" borderId="4" xfId="0" applyNumberFormat="1" applyFont="1" applyFill="1" applyBorder="1" applyAlignment="1">
      <alignment horizontal="center" vertical="center"/>
    </xf>
    <xf numFmtId="182" fontId="5" fillId="4" borderId="1" xfId="0" applyNumberFormat="1" applyFont="1" applyFill="1" applyBorder="1" applyAlignment="1">
      <alignment horizontal="center" vertical="center"/>
    </xf>
    <xf numFmtId="184" fontId="21" fillId="0" borderId="5" xfId="1" applyNumberFormat="1" applyFont="1" applyFill="1" applyBorder="1" applyAlignment="1">
      <alignment horizontal="center" vertical="center" wrapText="1"/>
    </xf>
    <xf numFmtId="184" fontId="21" fillId="0" borderId="6" xfId="1" applyNumberFormat="1" applyFont="1" applyFill="1" applyBorder="1" applyAlignment="1">
      <alignment horizontal="center" vertical="center" wrapText="1"/>
    </xf>
    <xf numFmtId="184" fontId="21" fillId="0" borderId="7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1" fillId="0" borderId="5" xfId="1" applyNumberFormat="1" applyFont="1" applyFill="1" applyBorder="1" applyAlignment="1">
      <alignment horizontal="center" vertical="center" wrapText="1"/>
    </xf>
    <xf numFmtId="0" fontId="21" fillId="0" borderId="6" xfId="1" applyNumberFormat="1" applyFont="1" applyFill="1" applyBorder="1" applyAlignment="1">
      <alignment horizontal="center" vertical="center" wrapText="1"/>
    </xf>
    <xf numFmtId="0" fontId="21" fillId="0" borderId="7" xfId="1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</cellXfs>
  <cellStyles count="5">
    <cellStyle name="Comma" xfId="1" builtinId="3"/>
    <cellStyle name="Comma 2" xfId="2"/>
    <cellStyle name="Excel Built-in Normal 1 2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tabSelected="1" view="pageBreakPreview" zoomScale="85" zoomScaleNormal="85" zoomScaleSheetLayoutView="85" workbookViewId="0">
      <selection activeCell="B29" sqref="B29"/>
    </sheetView>
  </sheetViews>
  <sheetFormatPr defaultRowHeight="17.25"/>
  <cols>
    <col min="1" max="1" width="42.5703125" style="2" customWidth="1"/>
    <col min="2" max="2" width="27.7109375" style="2" customWidth="1"/>
    <col min="3" max="3" width="26.28515625" style="2" customWidth="1"/>
    <col min="4" max="4" width="30.7109375" style="2" customWidth="1"/>
    <col min="5" max="5" width="66.42578125" style="2" customWidth="1"/>
    <col min="6" max="6" width="6.7109375" style="2" customWidth="1"/>
    <col min="7" max="7" width="12.5703125" style="2" customWidth="1"/>
    <col min="8" max="8" width="14.28515625" style="2" customWidth="1"/>
    <col min="9" max="9" width="3.7109375" style="2" customWidth="1"/>
    <col min="10" max="10" width="4.140625" style="2" customWidth="1"/>
    <col min="11" max="11" width="3.85546875" style="2" customWidth="1"/>
    <col min="12" max="16384" width="9.140625" style="2"/>
  </cols>
  <sheetData>
    <row r="1" spans="1:10">
      <c r="A1" s="51" t="s">
        <v>31</v>
      </c>
      <c r="B1" s="51"/>
      <c r="C1" s="51"/>
      <c r="D1" s="51"/>
      <c r="E1" s="51"/>
    </row>
    <row r="2" spans="1:10" s="3" customFormat="1" ht="18.75">
      <c r="A2" s="51"/>
      <c r="B2" s="51"/>
      <c r="C2" s="51"/>
      <c r="D2" s="51"/>
      <c r="E2" s="51"/>
    </row>
    <row r="3" spans="1:10" s="3" customFormat="1" ht="20.25">
      <c r="A3" s="52" t="s">
        <v>27</v>
      </c>
      <c r="B3" s="52"/>
      <c r="C3" s="52"/>
      <c r="D3" s="52"/>
      <c r="E3" s="52"/>
    </row>
    <row r="4" spans="1:10" s="3" customFormat="1" ht="18.75">
      <c r="A4" s="20" t="s">
        <v>0</v>
      </c>
      <c r="B4" s="20" t="s">
        <v>1</v>
      </c>
      <c r="C4" s="20" t="s">
        <v>2</v>
      </c>
      <c r="D4" s="20" t="s">
        <v>3</v>
      </c>
      <c r="E4" s="20" t="s">
        <v>4</v>
      </c>
      <c r="G4" s="38" t="s">
        <v>21</v>
      </c>
      <c r="H4" s="39"/>
    </row>
    <row r="5" spans="1:10">
      <c r="A5" s="22" t="s">
        <v>12</v>
      </c>
      <c r="B5" s="15">
        <v>372684</v>
      </c>
      <c r="C5" s="16">
        <f>C7-C6</f>
        <v>372656.44999999995</v>
      </c>
      <c r="D5" s="15">
        <v>372684</v>
      </c>
      <c r="E5" s="44"/>
      <c r="G5" s="14">
        <f>B5-C5</f>
        <v>27.550000000046566</v>
      </c>
      <c r="H5" s="14">
        <f>D5-C5</f>
        <v>27.550000000046566</v>
      </c>
      <c r="J5" s="5"/>
    </row>
    <row r="6" spans="1:10">
      <c r="A6" s="23" t="s">
        <v>9</v>
      </c>
      <c r="B6" s="17">
        <f>0.45*B13</f>
        <v>997200</v>
      </c>
      <c r="C6" s="18">
        <f>0.45*C13</f>
        <v>997127.55</v>
      </c>
      <c r="D6" s="17">
        <f>0.45*D13</f>
        <v>997200</v>
      </c>
      <c r="E6" s="45"/>
      <c r="G6" s="14">
        <f>B6-C6</f>
        <v>72.449999999953434</v>
      </c>
      <c r="H6" s="14">
        <f>D6-C6</f>
        <v>72.449999999953434</v>
      </c>
    </row>
    <row r="7" spans="1:10">
      <c r="A7" s="24" t="s">
        <v>11</v>
      </c>
      <c r="B7" s="17">
        <f>B5+B6</f>
        <v>1369884</v>
      </c>
      <c r="C7" s="36">
        <v>1369784</v>
      </c>
      <c r="D7" s="17">
        <f>D5+D6</f>
        <v>1369884</v>
      </c>
      <c r="E7" s="46"/>
      <c r="G7" s="14">
        <f>B7-C7</f>
        <v>100</v>
      </c>
      <c r="H7" s="14">
        <f>D7-C7</f>
        <v>100</v>
      </c>
    </row>
    <row r="8" spans="1:10">
      <c r="A8" s="40"/>
      <c r="B8" s="41"/>
      <c r="C8" s="41"/>
      <c r="D8" s="41"/>
      <c r="E8" s="42"/>
      <c r="G8" s="14"/>
      <c r="H8" s="14"/>
    </row>
    <row r="9" spans="1:10">
      <c r="A9" s="23" t="s">
        <v>13</v>
      </c>
      <c r="B9" s="27">
        <v>796000</v>
      </c>
      <c r="C9" s="16">
        <f>C11-C10</f>
        <v>796007.54999999981</v>
      </c>
      <c r="D9" s="27">
        <v>796000</v>
      </c>
      <c r="E9" s="44"/>
      <c r="F9" s="5"/>
      <c r="G9" s="14">
        <f>B9-C9</f>
        <v>-7.5499999998137355</v>
      </c>
      <c r="H9" s="14">
        <f>D9-C9</f>
        <v>-7.5499999998137355</v>
      </c>
    </row>
    <row r="10" spans="1:10">
      <c r="A10" s="23" t="s">
        <v>8</v>
      </c>
      <c r="B10" s="17">
        <f>0.55*B13</f>
        <v>1218800</v>
      </c>
      <c r="C10" s="17">
        <f>0.55*C13</f>
        <v>1218711.4500000002</v>
      </c>
      <c r="D10" s="17">
        <f>0.55*D13</f>
        <v>1218800</v>
      </c>
      <c r="E10" s="45"/>
      <c r="F10" s="5"/>
      <c r="G10" s="14">
        <f>B10-C10</f>
        <v>88.549999999813735</v>
      </c>
      <c r="H10" s="14">
        <f>D10-C10</f>
        <v>88.549999999813735</v>
      </c>
    </row>
    <row r="11" spans="1:10">
      <c r="A11" s="24" t="s">
        <v>10</v>
      </c>
      <c r="B11" s="17">
        <f>B9+B10</f>
        <v>2014800</v>
      </c>
      <c r="C11" s="36">
        <v>2014719</v>
      </c>
      <c r="D11" s="17">
        <f>D9+D10</f>
        <v>2014800</v>
      </c>
      <c r="E11" s="46"/>
      <c r="F11" s="6"/>
      <c r="G11" s="14">
        <f>B11-C11</f>
        <v>81</v>
      </c>
      <c r="H11" s="14">
        <f>D11-C11</f>
        <v>81</v>
      </c>
    </row>
    <row r="12" spans="1:10">
      <c r="A12" s="40"/>
      <c r="B12" s="41"/>
      <c r="C12" s="41"/>
      <c r="D12" s="41"/>
      <c r="E12" s="42"/>
      <c r="F12" s="6"/>
      <c r="G12" s="14"/>
      <c r="H12" s="14"/>
    </row>
    <row r="13" spans="1:10">
      <c r="A13" s="23" t="s">
        <v>14</v>
      </c>
      <c r="B13" s="35">
        <v>2216000</v>
      </c>
      <c r="C13" s="36">
        <v>2215839</v>
      </c>
      <c r="D13" s="35">
        <v>2216000</v>
      </c>
      <c r="E13" s="37"/>
      <c r="G13" s="14">
        <f>B13-C13</f>
        <v>161</v>
      </c>
      <c r="H13" s="14">
        <f>D13-C13</f>
        <v>161</v>
      </c>
    </row>
    <row r="14" spans="1:10">
      <c r="A14" s="43"/>
      <c r="B14" s="43"/>
      <c r="C14" s="43"/>
      <c r="D14" s="43"/>
      <c r="E14" s="43"/>
      <c r="G14" s="14"/>
      <c r="H14" s="14"/>
    </row>
    <row r="15" spans="1:10">
      <c r="A15" s="23" t="s">
        <v>20</v>
      </c>
      <c r="B15" s="27">
        <v>199000</v>
      </c>
      <c r="C15" s="29">
        <f>C17-C16</f>
        <v>198998</v>
      </c>
      <c r="D15" s="27">
        <v>199000</v>
      </c>
      <c r="E15" s="48"/>
      <c r="G15" s="14">
        <f>B15-C15</f>
        <v>2</v>
      </c>
      <c r="H15" s="14">
        <f>D15-C15</f>
        <v>2</v>
      </c>
    </row>
    <row r="16" spans="1:10">
      <c r="A16" s="23" t="s">
        <v>5</v>
      </c>
      <c r="B16" s="18">
        <f>0.8*B19</f>
        <v>979200</v>
      </c>
      <c r="C16" s="17">
        <f>0.8*C19</f>
        <v>979172</v>
      </c>
      <c r="D16" s="33">
        <f>B16</f>
        <v>979200</v>
      </c>
      <c r="E16" s="49"/>
      <c r="G16" s="14">
        <f>B16-C16</f>
        <v>28</v>
      </c>
      <c r="H16" s="14">
        <f>D16-C16</f>
        <v>28</v>
      </c>
      <c r="J16" s="5"/>
    </row>
    <row r="17" spans="1:10">
      <c r="A17" s="24" t="s">
        <v>6</v>
      </c>
      <c r="B17" s="18">
        <f>B15+B16</f>
        <v>1178200</v>
      </c>
      <c r="C17" s="36">
        <v>1178170</v>
      </c>
      <c r="D17" s="33">
        <f>D15+D16</f>
        <v>1178200</v>
      </c>
      <c r="E17" s="50"/>
      <c r="G17" s="14">
        <f>B17-C17</f>
        <v>30</v>
      </c>
      <c r="H17" s="14">
        <f>D17-C17</f>
        <v>30</v>
      </c>
      <c r="J17" s="5"/>
    </row>
    <row r="18" spans="1:10">
      <c r="A18" s="40"/>
      <c r="B18" s="41"/>
      <c r="C18" s="41"/>
      <c r="D18" s="41"/>
      <c r="E18" s="42"/>
      <c r="G18" s="14"/>
      <c r="H18" s="14"/>
      <c r="J18" s="5"/>
    </row>
    <row r="19" spans="1:10" ht="21" customHeight="1">
      <c r="A19" s="23" t="s">
        <v>23</v>
      </c>
      <c r="B19" s="35">
        <v>1224000</v>
      </c>
      <c r="C19" s="36">
        <v>1223965</v>
      </c>
      <c r="D19" s="35">
        <v>1224000</v>
      </c>
      <c r="E19" s="34"/>
      <c r="G19" s="14">
        <f>B19-C19</f>
        <v>35</v>
      </c>
      <c r="H19" s="14">
        <f>D19-C19</f>
        <v>35</v>
      </c>
    </row>
    <row r="20" spans="1:10">
      <c r="A20" s="40"/>
      <c r="B20" s="41"/>
      <c r="C20" s="41"/>
      <c r="D20" s="41"/>
      <c r="E20" s="42"/>
      <c r="G20" s="14"/>
      <c r="H20" s="14"/>
    </row>
    <row r="21" spans="1:10">
      <c r="A21" s="24" t="s">
        <v>22</v>
      </c>
      <c r="B21" s="18">
        <f>0.2*B19</f>
        <v>244800</v>
      </c>
      <c r="C21" s="36">
        <v>244767</v>
      </c>
      <c r="D21" s="18">
        <f>0.2*D19</f>
        <v>244800</v>
      </c>
      <c r="E21" s="25"/>
      <c r="G21" s="14">
        <f>B21-C21</f>
        <v>33</v>
      </c>
      <c r="H21" s="14">
        <f>D21-C21</f>
        <v>33</v>
      </c>
      <c r="J21" s="5"/>
    </row>
    <row r="22" spans="1:10">
      <c r="A22" s="30"/>
      <c r="B22" s="31"/>
      <c r="C22" s="31"/>
      <c r="D22" s="31"/>
      <c r="E22" s="32"/>
      <c r="G22" s="14"/>
      <c r="H22" s="14"/>
      <c r="J22" s="5"/>
    </row>
    <row r="23" spans="1:10" s="6" customFormat="1">
      <c r="A23" s="21" t="s">
        <v>7</v>
      </c>
      <c r="B23" s="1">
        <f>B5+B9+B13+B15+B19</f>
        <v>4807684</v>
      </c>
      <c r="C23" s="19">
        <f>C7+C11+C17+C21</f>
        <v>4807440</v>
      </c>
      <c r="D23" s="1">
        <f>D5+D9+D13+D15+D19</f>
        <v>4807684</v>
      </c>
      <c r="E23" s="12"/>
      <c r="F23" s="2"/>
      <c r="G23" s="14">
        <f>B23-C23</f>
        <v>244</v>
      </c>
      <c r="H23" s="14">
        <f>D23-C23</f>
        <v>244</v>
      </c>
      <c r="I23" s="2"/>
      <c r="J23" s="7"/>
    </row>
    <row r="24" spans="1:10">
      <c r="A24" s="6"/>
      <c r="B24" s="6"/>
      <c r="C24" s="6"/>
      <c r="D24" s="6"/>
      <c r="E24" s="13"/>
      <c r="G24" s="4">
        <f>B24-C24</f>
        <v>0</v>
      </c>
      <c r="H24" s="4">
        <f>D24-C24</f>
        <v>0</v>
      </c>
    </row>
    <row r="25" spans="1:10">
      <c r="D25" s="27"/>
      <c r="G25" s="4">
        <f>B25-C25</f>
        <v>0</v>
      </c>
      <c r="H25" s="4">
        <f>D25-C25</f>
        <v>0</v>
      </c>
      <c r="I25" s="6"/>
    </row>
    <row r="26" spans="1:10">
      <c r="A26" s="8" t="s">
        <v>15</v>
      </c>
      <c r="B26" s="9"/>
      <c r="C26" s="8" t="s">
        <v>24</v>
      </c>
      <c r="D26" s="8"/>
      <c r="E26" s="8" t="s">
        <v>24</v>
      </c>
      <c r="F26" s="8"/>
      <c r="G26" s="8"/>
      <c r="H26" s="9"/>
      <c r="I26" s="9"/>
      <c r="J26" s="9"/>
    </row>
    <row r="27" spans="1:10">
      <c r="A27" s="10" t="s">
        <v>16</v>
      </c>
      <c r="B27" s="11"/>
      <c r="C27" s="10" t="s">
        <v>19</v>
      </c>
      <c r="D27" s="8"/>
      <c r="E27" s="10" t="s">
        <v>17</v>
      </c>
      <c r="F27" s="10"/>
      <c r="G27" s="10"/>
      <c r="H27" s="9"/>
      <c r="I27" s="11"/>
      <c r="J27" s="9"/>
    </row>
    <row r="28" spans="1:10">
      <c r="A28" s="8"/>
      <c r="B28" s="8"/>
      <c r="C28" s="9"/>
      <c r="D28" s="8"/>
      <c r="E28" s="8"/>
      <c r="F28" s="8"/>
      <c r="G28" s="9"/>
      <c r="H28" s="9"/>
      <c r="I28" s="9"/>
      <c r="J28" s="9"/>
    </row>
    <row r="29" spans="1:10">
      <c r="A29" s="8"/>
      <c r="B29" s="8"/>
      <c r="C29" s="9"/>
      <c r="D29" s="26"/>
      <c r="E29" s="8"/>
      <c r="F29" s="8"/>
      <c r="G29" s="9"/>
      <c r="H29" s="9"/>
      <c r="I29" s="9"/>
      <c r="J29" s="9"/>
    </row>
    <row r="30" spans="1:10">
      <c r="A30" s="8"/>
      <c r="B30" s="8"/>
      <c r="C30" s="9"/>
      <c r="D30" s="8"/>
      <c r="E30" s="8"/>
      <c r="F30" s="8"/>
      <c r="G30" s="9"/>
      <c r="H30" s="9"/>
      <c r="I30" s="9"/>
      <c r="J30" s="9"/>
    </row>
    <row r="31" spans="1:10">
      <c r="A31" s="10" t="s">
        <v>30</v>
      </c>
      <c r="B31" s="10"/>
      <c r="C31" s="10" t="s">
        <v>25</v>
      </c>
      <c r="D31" s="8"/>
      <c r="E31" s="10" t="s">
        <v>28</v>
      </c>
      <c r="F31" s="10"/>
      <c r="G31" s="10"/>
      <c r="H31" s="9"/>
      <c r="I31" s="11"/>
      <c r="J31" s="11"/>
    </row>
    <row r="32" spans="1:10">
      <c r="A32" s="8" t="s">
        <v>18</v>
      </c>
      <c r="B32" s="9"/>
      <c r="C32" s="8" t="s">
        <v>26</v>
      </c>
      <c r="D32" s="8"/>
      <c r="E32" s="28" t="s">
        <v>29</v>
      </c>
      <c r="F32" s="8"/>
      <c r="G32" s="8"/>
      <c r="H32" s="9"/>
      <c r="I32" s="9"/>
      <c r="J32" s="9"/>
    </row>
    <row r="33" spans="2:3">
      <c r="B33" s="47"/>
      <c r="C33" s="47"/>
    </row>
    <row r="34" spans="2:3">
      <c r="B34" s="6"/>
      <c r="C34" s="6"/>
    </row>
    <row r="35" spans="2:3">
      <c r="B35" s="6"/>
      <c r="C35" s="6"/>
    </row>
    <row r="36" spans="2:3">
      <c r="B36" s="6"/>
      <c r="C36" s="6"/>
    </row>
    <row r="37" spans="2:3">
      <c r="B37" s="47"/>
      <c r="C37" s="47"/>
    </row>
  </sheetData>
  <sheetProtection selectLockedCells="1" selectUnlockedCells="1"/>
  <mergeCells count="13">
    <mergeCell ref="A18:E18"/>
    <mergeCell ref="B37:C37"/>
    <mergeCell ref="B33:C33"/>
    <mergeCell ref="A20:E20"/>
    <mergeCell ref="E15:E17"/>
    <mergeCell ref="A1:E2"/>
    <mergeCell ref="A3:E3"/>
    <mergeCell ref="G4:H4"/>
    <mergeCell ref="A8:E8"/>
    <mergeCell ref="A14:E14"/>
    <mergeCell ref="E5:E7"/>
    <mergeCell ref="E9:E11"/>
    <mergeCell ref="A12:E12"/>
  </mergeCells>
  <printOptions horizontalCentered="1"/>
  <pageMargins left="1" right="1" top="1" bottom="1.38888888888889E-3" header="0.51180555555555596" footer="0.51180555555555596"/>
  <pageSetup paperSize="9" scale="64" firstPageNumber="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Thruput</vt:lpstr>
      <vt:lpstr>Thruput!Print_Area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QMH</cp:lastModifiedBy>
  <cp:lastPrinted>2017-11-27T10:18:25Z</cp:lastPrinted>
  <dcterms:created xsi:type="dcterms:W3CDTF">2014-09-19T10:03:24Z</dcterms:created>
  <dcterms:modified xsi:type="dcterms:W3CDTF">2017-12-21T08:52:21Z</dcterms:modified>
</cp:coreProperties>
</file>