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\\Asus-vivopc-13\data penting banget\2018\7. Laporan Harian Bulan Juli\23-07-2018\"/>
    </mc:Choice>
  </mc:AlternateContent>
  <xr:revisionPtr revIDLastSave="0" documentId="13_ncr:1_{3B8B0F94-862B-471A-BD24-6DF02D5B7887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Sheet1!$A$1:$E$33</definedName>
  </definedNames>
  <calcPr calcId="179017"/>
</workbook>
</file>

<file path=xl/calcChain.xml><?xml version="1.0" encoding="utf-8"?>
<calcChain xmlns="http://schemas.openxmlformats.org/spreadsheetml/2006/main">
  <c r="B16" i="1" l="1"/>
  <c r="D14" i="1"/>
  <c r="C14" i="1"/>
  <c r="F14" i="1"/>
  <c r="B14" i="1"/>
  <c r="B15" i="1"/>
  <c r="C11" i="1" l="1"/>
  <c r="B12" i="1"/>
  <c r="G22" i="1" l="1"/>
  <c r="F22" i="1"/>
  <c r="G16" i="1"/>
  <c r="G15" i="1"/>
  <c r="G14" i="1"/>
  <c r="F16" i="1"/>
  <c r="F15" i="1"/>
  <c r="F13" i="1"/>
  <c r="F12" i="1"/>
  <c r="G12" i="1"/>
  <c r="C7" i="1" l="1"/>
  <c r="F7" i="1" s="1"/>
  <c r="F11" i="1"/>
  <c r="F19" i="1"/>
  <c r="F17" i="1"/>
  <c r="C21" i="1"/>
  <c r="B11" i="1"/>
  <c r="D12" i="1"/>
  <c r="D17" i="1"/>
  <c r="B17" i="1"/>
  <c r="C16" i="1"/>
  <c r="D16" i="1"/>
  <c r="D15" i="1"/>
  <c r="C15" i="1"/>
  <c r="C22" i="1"/>
  <c r="B23" i="1"/>
  <c r="D22" i="1"/>
  <c r="B22" i="1"/>
  <c r="G21" i="1"/>
  <c r="G20" i="1"/>
  <c r="F20" i="1"/>
  <c r="G19" i="1"/>
  <c r="G18" i="1"/>
  <c r="C18" i="1"/>
  <c r="F18" i="1" s="1"/>
  <c r="G17" i="1"/>
  <c r="D13" i="1"/>
  <c r="C13" i="1"/>
  <c r="D11" i="1"/>
  <c r="G10" i="1"/>
  <c r="F10" i="1"/>
  <c r="G9" i="1"/>
  <c r="D9" i="1"/>
  <c r="F9" i="1" s="1"/>
  <c r="D8" i="1"/>
  <c r="G6" i="1"/>
  <c r="F6" i="1"/>
  <c r="G5" i="1"/>
  <c r="F5" i="1"/>
  <c r="C5" i="1"/>
  <c r="G11" i="1" l="1"/>
  <c r="D23" i="1"/>
  <c r="F21" i="1"/>
  <c r="F8" i="1" l="1"/>
  <c r="G8" i="1"/>
  <c r="G7" i="1" l="1"/>
  <c r="C23" i="1"/>
  <c r="F23" i="1" l="1"/>
  <c r="G23" i="1"/>
</calcChain>
</file>

<file path=xl/sharedStrings.xml><?xml version="1.0" encoding="utf-8"?>
<sst xmlns="http://schemas.openxmlformats.org/spreadsheetml/2006/main" count="43" uniqueCount="40">
  <si>
    <t>Date : 23-07-2018</t>
  </si>
  <si>
    <t>THRUPUT SUMMARY REPORT BY PT CIPTA PERSADA ANUGERAH NUSANTARA</t>
  </si>
  <si>
    <t>PRODUK</t>
  </si>
  <si>
    <t>BY SCHEDULING</t>
  </si>
  <si>
    <t>BY METER</t>
  </si>
  <si>
    <t>BY LO</t>
  </si>
  <si>
    <t>KETERANGAN</t>
  </si>
  <si>
    <t>PREMIUM</t>
  </si>
  <si>
    <t>SOLAR dari LO Solar</t>
  </si>
  <si>
    <t>BIO SOLAR SPBU</t>
  </si>
  <si>
    <t>BIO SOLAR TRANSPORTASI</t>
  </si>
  <si>
    <t>DEXLITE</t>
  </si>
  <si>
    <t>SOLAR dari LO Biosolar</t>
  </si>
  <si>
    <t>FAME</t>
  </si>
  <si>
    <t>FAME dari LO FAME</t>
  </si>
  <si>
    <t>SOLAR dari LO Dexlite</t>
  </si>
  <si>
    <t>SOLAR TOTAL</t>
  </si>
  <si>
    <t>PERTAMAX</t>
  </si>
  <si>
    <t>PERTALITE</t>
  </si>
  <si>
    <t>PERTAMAX-TURBO</t>
  </si>
  <si>
    <t>PERTAMINA-DEX</t>
  </si>
  <si>
    <t>PERTAMINA-DEX DARI LO DEXLITE</t>
  </si>
  <si>
    <t>TOTAL</t>
  </si>
  <si>
    <t>Closing : 23.35 PM</t>
  </si>
  <si>
    <t>PREPARED BY</t>
  </si>
  <si>
    <t>CHECKED BY</t>
  </si>
  <si>
    <t>APPROVED BY</t>
  </si>
  <si>
    <t>Dispatcher New Gantry</t>
  </si>
  <si>
    <t>PT.PERTAMINA PATRA NIAGA</t>
  </si>
  <si>
    <t>PT.PERTAMINA</t>
  </si>
  <si>
    <t>Nadiera</t>
  </si>
  <si>
    <t>Ade Indrawan</t>
  </si>
  <si>
    <t>Setiadi</t>
  </si>
  <si>
    <t>Maya Savitri</t>
  </si>
  <si>
    <t>(Dispatcher New Gantry)</t>
  </si>
  <si>
    <t>(Pengawas Operasional New Gantry)</t>
  </si>
  <si>
    <t>(Penyalur PT Pertamina)</t>
  </si>
  <si>
    <t>BIO SOLAR B5</t>
  </si>
  <si>
    <t>SOLAR dari LO Biosolar B5</t>
  </si>
  <si>
    <t>FAME dari LO Biosolar 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</si>
</sst>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_(* #,##0_);_(* \(#,##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169E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164" fontId="3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3" borderId="0" xfId="0" applyNumberFormat="1" applyFill="1"/>
    <xf numFmtId="164" fontId="0" fillId="3" borderId="0" xfId="0" applyNumberForma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164" fontId="0" fillId="3" borderId="2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164" fontId="0" fillId="3" borderId="0" xfId="0" applyNumberFormat="1" applyFill="1" applyAlignment="1">
      <alignment vertical="center"/>
    </xf>
    <xf numFmtId="0" fontId="2" fillId="0" borderId="0" xfId="0" applyFont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164" fontId="6" fillId="3" borderId="1" xfId="0" applyNumberFormat="1" applyFont="1" applyFill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165" fontId="0" fillId="0" borderId="0" xfId="0" applyNumberFormat="1"/>
    <xf numFmtId="164" fontId="4" fillId="3" borderId="1" xfId="0" applyNumberFormat="1" applyFont="1" applyFill="1" applyBorder="1" applyAlignment="1">
      <alignment horizontal="center" vertical="center"/>
    </xf>
    <xf numFmtId="3" fontId="6" fillId="3" borderId="5" xfId="0" applyNumberFormat="1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/>
    <xf numFmtId="0" fontId="8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8"/>
  <sheetViews>
    <sheetView tabSelected="1" zoomScaleSheetLayoutView="100" workbookViewId="0">
      <selection activeCell="A19" sqref="A19"/>
    </sheetView>
  </sheetViews>
  <sheetFormatPr defaultColWidth="8.85546875" defaultRowHeight="15" x14ac:dyDescent="0.25"/>
  <cols>
    <col min="1" max="1" width="42.5703125" style="4" customWidth="1"/>
    <col min="2" max="2" width="38.140625" style="4" customWidth="1"/>
    <col min="3" max="3" width="32.85546875" style="4" customWidth="1"/>
    <col min="4" max="4" width="29.85546875" style="4" customWidth="1"/>
    <col min="5" max="5" width="35" style="4" customWidth="1"/>
    <col min="6" max="6" width="12.7109375" style="4" customWidth="1"/>
    <col min="7" max="7" width="10.5703125" style="4" customWidth="1"/>
    <col min="8" max="8" width="19.42578125" style="4" customWidth="1"/>
    <col min="9" max="9" width="26.42578125" style="4" customWidth="1"/>
  </cols>
  <sheetData>
    <row r="1" spans="1:7" x14ac:dyDescent="0.25">
      <c r="A1" s="44" t="s">
        <v>0</v>
      </c>
      <c r="B1" s="45"/>
      <c r="C1" s="45"/>
      <c r="D1" s="45"/>
      <c r="E1" s="45"/>
    </row>
    <row r="2" spans="1:7" x14ac:dyDescent="0.25">
      <c r="A2" s="45"/>
      <c r="B2" s="45"/>
      <c r="C2" s="45"/>
      <c r="D2" s="45"/>
      <c r="E2" s="45"/>
    </row>
    <row r="3" spans="1:7" ht="18" customHeight="1" x14ac:dyDescent="0.25">
      <c r="A3" s="46" t="s">
        <v>1</v>
      </c>
      <c r="B3" s="45"/>
      <c r="C3" s="45"/>
      <c r="D3" s="45"/>
      <c r="E3" s="45"/>
    </row>
    <row r="4" spans="1:7" ht="15.7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7" x14ac:dyDescent="0.25">
      <c r="A5" s="3" t="s">
        <v>7</v>
      </c>
      <c r="B5" s="21">
        <v>2974263</v>
      </c>
      <c r="C5" s="25">
        <f>5115888-((45/100)*C19)</f>
        <v>2974161.6</v>
      </c>
      <c r="D5" s="25">
        <v>2974263</v>
      </c>
      <c r="E5" s="33"/>
      <c r="F5" s="8">
        <f t="shared" ref="F5:F10" si="0">D5-C5</f>
        <v>101.39999999990687</v>
      </c>
      <c r="G5" s="8">
        <f t="shared" ref="G5:G11" si="1">B5-C5</f>
        <v>101.39999999990687</v>
      </c>
    </row>
    <row r="6" spans="1:7" s="7" customFormat="1" ht="18.75" customHeight="1" x14ac:dyDescent="0.25">
      <c r="A6" s="6" t="s">
        <v>8</v>
      </c>
      <c r="B6" s="31">
        <v>191680</v>
      </c>
      <c r="C6" s="32">
        <v>191667</v>
      </c>
      <c r="D6" s="25">
        <v>191680</v>
      </c>
      <c r="E6" s="34"/>
      <c r="F6" s="9">
        <f t="shared" si="0"/>
        <v>13</v>
      </c>
      <c r="G6" s="9">
        <f t="shared" si="1"/>
        <v>13</v>
      </c>
    </row>
    <row r="7" spans="1:7" x14ac:dyDescent="0.25">
      <c r="A7" s="3" t="s">
        <v>9</v>
      </c>
      <c r="B7" s="38">
        <v>2344000</v>
      </c>
      <c r="C7" s="25">
        <f>(C11+C12-C13)-(C8+C9-C16)</f>
        <v>2343681.6</v>
      </c>
      <c r="D7" s="25">
        <v>2344000</v>
      </c>
      <c r="E7" s="33"/>
      <c r="F7" s="8">
        <f>D7-C7</f>
        <v>318.39999999990687</v>
      </c>
      <c r="G7" s="8">
        <f t="shared" si="1"/>
        <v>318.39999999990687</v>
      </c>
    </row>
    <row r="8" spans="1:7" ht="15" customHeight="1" x14ac:dyDescent="0.25">
      <c r="A8" s="3" t="s">
        <v>37</v>
      </c>
      <c r="B8" s="19">
        <v>112000</v>
      </c>
      <c r="C8" s="19">
        <v>111997</v>
      </c>
      <c r="D8" s="25">
        <f>B8</f>
        <v>112000</v>
      </c>
      <c r="E8" s="11"/>
      <c r="F8" s="8">
        <f t="shared" si="0"/>
        <v>3</v>
      </c>
      <c r="G8" s="8">
        <f t="shared" si="1"/>
        <v>3</v>
      </c>
    </row>
    <row r="9" spans="1:7" ht="14.25" customHeight="1" x14ac:dyDescent="0.25">
      <c r="A9" s="3" t="s">
        <v>10</v>
      </c>
      <c r="B9" s="19">
        <v>0</v>
      </c>
      <c r="C9" s="19"/>
      <c r="D9" s="25">
        <f>B9</f>
        <v>0</v>
      </c>
      <c r="E9" s="11"/>
      <c r="F9" s="8">
        <f t="shared" si="0"/>
        <v>0</v>
      </c>
      <c r="G9" s="8">
        <f t="shared" si="1"/>
        <v>0</v>
      </c>
    </row>
    <row r="10" spans="1:7" s="15" customFormat="1" ht="18.75" customHeight="1" x14ac:dyDescent="0.25">
      <c r="A10" s="3" t="s">
        <v>11</v>
      </c>
      <c r="B10" s="31">
        <v>160000</v>
      </c>
      <c r="C10" s="32">
        <v>159963</v>
      </c>
      <c r="D10" s="25">
        <v>160000</v>
      </c>
      <c r="E10" s="34"/>
      <c r="F10" s="16">
        <f t="shared" si="0"/>
        <v>37</v>
      </c>
      <c r="G10" s="16">
        <f t="shared" si="1"/>
        <v>37</v>
      </c>
    </row>
    <row r="11" spans="1:7" ht="18.75" customHeight="1" x14ac:dyDescent="0.25">
      <c r="A11" s="3" t="s">
        <v>12</v>
      </c>
      <c r="B11" s="20">
        <f>0.8*B7</f>
        <v>1875200</v>
      </c>
      <c r="C11" s="27">
        <f>C17-C6-C15-C16</f>
        <v>1874988.4500000002</v>
      </c>
      <c r="D11" s="25">
        <f>0.8*D7</f>
        <v>1875200</v>
      </c>
      <c r="E11" s="35"/>
      <c r="F11" s="8">
        <f t="shared" ref="F11:F23" si="2">D11-C11</f>
        <v>211.54999999981374</v>
      </c>
      <c r="G11" s="8">
        <f t="shared" si="1"/>
        <v>211.54999999981374</v>
      </c>
    </row>
    <row r="12" spans="1:7" x14ac:dyDescent="0.25">
      <c r="A12" s="3" t="s">
        <v>13</v>
      </c>
      <c r="B12" s="19">
        <f>(20/100*B7)+(5/100*B8)+(20/100*B9)+B13</f>
        <v>474400</v>
      </c>
      <c r="C12" s="40">
        <v>474293</v>
      </c>
      <c r="D12" s="25">
        <f>(20/100*D7)+(5/100*D8)+(20/100*D9)+D13</f>
        <v>474400</v>
      </c>
      <c r="E12" s="33"/>
      <c r="F12" s="8">
        <f t="shared" si="2"/>
        <v>107</v>
      </c>
      <c r="G12" s="8">
        <f>B12-C12</f>
        <v>107</v>
      </c>
    </row>
    <row r="13" spans="1:7" ht="15" customHeight="1" x14ac:dyDescent="0.25">
      <c r="A13" s="3" t="s">
        <v>14</v>
      </c>
      <c r="B13" s="19"/>
      <c r="C13" s="25">
        <f>B13</f>
        <v>0</v>
      </c>
      <c r="D13" s="25">
        <f>B13</f>
        <v>0</v>
      </c>
      <c r="E13" s="23"/>
      <c r="F13" s="8">
        <f t="shared" si="2"/>
        <v>0</v>
      </c>
      <c r="G13" s="8"/>
    </row>
    <row r="14" spans="1:7" s="4" customFormat="1" ht="15" customHeight="1" x14ac:dyDescent="0.25">
      <c r="A14" s="3" t="s">
        <v>39</v>
      </c>
      <c r="B14" s="19">
        <f>(5/100*B8)</f>
        <v>5600</v>
      </c>
      <c r="C14" s="25">
        <f>(5/100*C8)</f>
        <v>5599.85</v>
      </c>
      <c r="D14" s="25">
        <f>(5/100*D8)</f>
        <v>5600</v>
      </c>
      <c r="E14" s="23"/>
      <c r="F14" s="8">
        <f>D14-C14</f>
        <v>0.1499999999996362</v>
      </c>
      <c r="G14" s="8">
        <f t="shared" ref="G14:G23" si="3">B14-C14</f>
        <v>0.1499999999996362</v>
      </c>
    </row>
    <row r="15" spans="1:7" ht="15" customHeight="1" x14ac:dyDescent="0.25">
      <c r="A15" s="3" t="s">
        <v>15</v>
      </c>
      <c r="B15" s="20">
        <f>(80/100*B10)</f>
        <v>128000</v>
      </c>
      <c r="C15" s="27">
        <f>(80/100*C10)</f>
        <v>127970.40000000001</v>
      </c>
      <c r="D15" s="27">
        <f>(80/100*D10)</f>
        <v>128000</v>
      </c>
      <c r="E15" s="36"/>
      <c r="F15" s="8">
        <f t="shared" si="2"/>
        <v>29.599999999991269</v>
      </c>
      <c r="G15" s="8">
        <f t="shared" si="3"/>
        <v>29.599999999991269</v>
      </c>
    </row>
    <row r="16" spans="1:7" s="4" customFormat="1" ht="15" customHeight="1" x14ac:dyDescent="0.25">
      <c r="A16" s="3" t="s">
        <v>38</v>
      </c>
      <c r="B16" s="20">
        <f>(95/100*B8)</f>
        <v>106400</v>
      </c>
      <c r="C16" s="42">
        <f>(95/100*C8)</f>
        <v>106397.15</v>
      </c>
      <c r="D16" s="27">
        <f>(95/100*D8)</f>
        <v>106400</v>
      </c>
      <c r="E16" s="36"/>
      <c r="F16" s="8">
        <f t="shared" si="2"/>
        <v>2.8500000000058208</v>
      </c>
      <c r="G16" s="8">
        <f t="shared" si="3"/>
        <v>2.8500000000058208</v>
      </c>
    </row>
    <row r="17" spans="1:7" s="26" customFormat="1" ht="15" customHeight="1" x14ac:dyDescent="0.25">
      <c r="A17" s="24" t="s">
        <v>16</v>
      </c>
      <c r="B17" s="25">
        <f>B11+B6+B15+B16</f>
        <v>2301280</v>
      </c>
      <c r="C17" s="43">
        <v>2301023</v>
      </c>
      <c r="D17" s="25">
        <f>D11+D6+D15+D16</f>
        <v>2301280</v>
      </c>
      <c r="E17" s="33"/>
      <c r="F17" s="8">
        <f t="shared" si="2"/>
        <v>257</v>
      </c>
      <c r="G17" s="8">
        <f t="shared" si="3"/>
        <v>257</v>
      </c>
    </row>
    <row r="18" spans="1:7" ht="15" customHeight="1" x14ac:dyDescent="0.25">
      <c r="A18" s="3" t="s">
        <v>17</v>
      </c>
      <c r="B18" s="21">
        <v>2475000</v>
      </c>
      <c r="C18" s="12">
        <f>5092581-((55/100)*C19)</f>
        <v>2474915.4</v>
      </c>
      <c r="D18" s="18">
        <v>2475000</v>
      </c>
      <c r="E18" s="39"/>
      <c r="F18" s="8">
        <f t="shared" si="2"/>
        <v>84.600000000093132</v>
      </c>
      <c r="G18" s="8">
        <f t="shared" si="3"/>
        <v>84.600000000093132</v>
      </c>
    </row>
    <row r="19" spans="1:7" x14ac:dyDescent="0.25">
      <c r="A19" s="3" t="s">
        <v>18</v>
      </c>
      <c r="B19" s="28">
        <v>4760000</v>
      </c>
      <c r="C19" s="38">
        <v>4759392</v>
      </c>
      <c r="D19" s="18">
        <v>4760000</v>
      </c>
      <c r="E19" s="39"/>
      <c r="F19" s="8">
        <f t="shared" si="2"/>
        <v>608</v>
      </c>
      <c r="G19" s="8">
        <f t="shared" si="3"/>
        <v>608</v>
      </c>
    </row>
    <row r="20" spans="1:7" s="15" customFormat="1" ht="15" customHeight="1" x14ac:dyDescent="0.25">
      <c r="A20" s="3" t="s">
        <v>19</v>
      </c>
      <c r="B20" s="21">
        <v>364000</v>
      </c>
      <c r="C20" s="22">
        <v>363941</v>
      </c>
      <c r="D20" s="25">
        <v>364000</v>
      </c>
      <c r="E20" s="36"/>
      <c r="F20" s="16">
        <f t="shared" si="2"/>
        <v>59</v>
      </c>
      <c r="G20" s="16">
        <f t="shared" si="3"/>
        <v>59</v>
      </c>
    </row>
    <row r="21" spans="1:7" s="15" customFormat="1" ht="15" customHeight="1" x14ac:dyDescent="0.25">
      <c r="A21" s="3" t="s">
        <v>20</v>
      </c>
      <c r="B21" s="21">
        <v>152000</v>
      </c>
      <c r="C21" s="22">
        <f>183975-C22</f>
        <v>151982.39999999999</v>
      </c>
      <c r="D21" s="25">
        <v>152000</v>
      </c>
      <c r="E21" s="36"/>
      <c r="F21" s="16">
        <f t="shared" si="2"/>
        <v>17.600000000005821</v>
      </c>
      <c r="G21" s="16">
        <f t="shared" si="3"/>
        <v>17.600000000005821</v>
      </c>
    </row>
    <row r="22" spans="1:7" s="15" customFormat="1" ht="15" customHeight="1" x14ac:dyDescent="0.25">
      <c r="A22" s="3" t="s">
        <v>21</v>
      </c>
      <c r="B22" s="13">
        <f>20/100*B10</f>
        <v>32000</v>
      </c>
      <c r="C22" s="13">
        <f>20/100*C10</f>
        <v>31992.600000000002</v>
      </c>
      <c r="D22" s="13">
        <f>20/100*D10</f>
        <v>32000</v>
      </c>
      <c r="E22" s="36"/>
      <c r="F22" s="16">
        <f t="shared" si="2"/>
        <v>7.3999999999978172</v>
      </c>
      <c r="G22" s="16">
        <f t="shared" si="3"/>
        <v>7.3999999999978172</v>
      </c>
    </row>
    <row r="23" spans="1:7" ht="18.75" customHeight="1" x14ac:dyDescent="0.25">
      <c r="A23" s="2" t="s">
        <v>22</v>
      </c>
      <c r="B23" s="30">
        <f>B5+B6+B7+B8+B9+B18+B19+B13+B20+B21+B10</f>
        <v>13532943</v>
      </c>
      <c r="C23" s="30">
        <f>C5+C6+C7+C8+C9+C18+C19+C13+C20+C21+C10</f>
        <v>13531701</v>
      </c>
      <c r="D23" s="30">
        <f>D5+D6+D7+D8+D9+D18+D19+D13+D20+D21+D10</f>
        <v>13532943</v>
      </c>
      <c r="E23" s="37"/>
      <c r="F23" s="8">
        <f t="shared" si="2"/>
        <v>1242</v>
      </c>
      <c r="G23" s="8">
        <f t="shared" si="3"/>
        <v>1242</v>
      </c>
    </row>
    <row r="24" spans="1:7" ht="15" customHeight="1" x14ac:dyDescent="0.25">
      <c r="A24" s="14" t="s">
        <v>23</v>
      </c>
      <c r="B24" s="14"/>
      <c r="C24" s="14"/>
      <c r="D24" s="14"/>
      <c r="E24" s="10"/>
    </row>
    <row r="25" spans="1:7" ht="15" customHeight="1" x14ac:dyDescent="0.25"/>
    <row r="26" spans="1:7" ht="15" customHeight="1" x14ac:dyDescent="0.25">
      <c r="A26" s="41" t="s">
        <v>24</v>
      </c>
      <c r="B26" s="41" t="s">
        <v>25</v>
      </c>
      <c r="C26" s="47" t="s">
        <v>25</v>
      </c>
      <c r="D26" s="45"/>
      <c r="E26" s="41" t="s">
        <v>26</v>
      </c>
    </row>
    <row r="27" spans="1:7" ht="15" customHeight="1" x14ac:dyDescent="0.25">
      <c r="A27" s="41" t="s">
        <v>27</v>
      </c>
      <c r="B27" s="41" t="s">
        <v>28</v>
      </c>
      <c r="C27" s="47" t="s">
        <v>29</v>
      </c>
      <c r="D27" s="45"/>
      <c r="E27" s="41" t="s">
        <v>27</v>
      </c>
    </row>
    <row r="28" spans="1:7" ht="15" customHeight="1" x14ac:dyDescent="0.25"/>
    <row r="29" spans="1:7" ht="15" customHeight="1" x14ac:dyDescent="0.25"/>
    <row r="30" spans="1:7" ht="15" customHeight="1" x14ac:dyDescent="0.25"/>
    <row r="31" spans="1:7" ht="15" customHeight="1" x14ac:dyDescent="0.25">
      <c r="B31" s="41"/>
      <c r="C31" s="5"/>
      <c r="D31" s="5"/>
    </row>
    <row r="32" spans="1:7" ht="15" customHeight="1" x14ac:dyDescent="0.25">
      <c r="A32" s="17" t="s">
        <v>30</v>
      </c>
      <c r="B32" s="41" t="s">
        <v>31</v>
      </c>
      <c r="C32" s="48" t="s">
        <v>32</v>
      </c>
      <c r="D32" s="45"/>
      <c r="E32" s="17" t="s">
        <v>33</v>
      </c>
      <c r="F32" s="17"/>
    </row>
    <row r="33" spans="1:5" ht="15" customHeight="1" x14ac:dyDescent="0.25">
      <c r="A33" s="41" t="s">
        <v>34</v>
      </c>
      <c r="B33" s="41" t="s">
        <v>35</v>
      </c>
      <c r="C33" s="47" t="s">
        <v>36</v>
      </c>
      <c r="D33" s="45"/>
      <c r="E33" s="41" t="s">
        <v>34</v>
      </c>
    </row>
    <row r="34" spans="1:5" ht="15" customHeight="1" x14ac:dyDescent="0.25">
      <c r="C34" s="29"/>
    </row>
    <row r="35" spans="1:5" ht="15" customHeight="1" x14ac:dyDescent="0.25"/>
    <row r="36" spans="1:5" ht="15" customHeight="1" x14ac:dyDescent="0.25"/>
    <row r="37" spans="1:5" ht="15" customHeight="1" x14ac:dyDescent="0.25"/>
    <row r="38" spans="1:5" ht="15" customHeight="1" x14ac:dyDescent="0.25"/>
    <row r="39" spans="1:5" ht="15" customHeight="1" x14ac:dyDescent="0.25"/>
    <row r="40" spans="1:5" ht="15" customHeight="1" x14ac:dyDescent="0.25"/>
    <row r="41" spans="1:5" ht="15" customHeight="1" x14ac:dyDescent="0.25"/>
    <row r="42" spans="1:5" ht="15" customHeight="1" x14ac:dyDescent="0.25"/>
    <row r="43" spans="1:5" ht="15" customHeight="1" x14ac:dyDescent="0.25"/>
    <row r="44" spans="1:5" ht="15" customHeight="1" x14ac:dyDescent="0.25"/>
    <row r="45" spans="1:5" ht="15" customHeight="1" x14ac:dyDescent="0.25"/>
    <row r="46" spans="1:5" ht="15" customHeight="1" x14ac:dyDescent="0.25"/>
    <row r="47" spans="1:5" ht="15" customHeight="1" x14ac:dyDescent="0.25"/>
    <row r="48" spans="1: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</sheetData>
  <mergeCells count="6">
    <mergeCell ref="A1:E2"/>
    <mergeCell ref="A3:E3"/>
    <mergeCell ref="C26:D26"/>
    <mergeCell ref="C27:D27"/>
    <mergeCell ref="C33:D33"/>
    <mergeCell ref="C32:D32"/>
  </mergeCells>
  <pageMargins left="0.7" right="0.7" top="0.75" bottom="0.75" header="0.3" footer="0.3"/>
  <pageSetup paperSize="9" scale="7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4" sqref="D34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CPAN-OfficeKey1</dc:creator>
  <cp:lastModifiedBy>ASUS</cp:lastModifiedBy>
  <cp:lastPrinted>2017-03-17T23:07:16Z</cp:lastPrinted>
  <dcterms:created xsi:type="dcterms:W3CDTF">2015-04-24T06:31:35Z</dcterms:created>
  <dcterms:modified xsi:type="dcterms:W3CDTF">2018-07-23T18:33:22Z</dcterms:modified>
</cp:coreProperties>
</file>