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mc:AlternateContent xmlns:mc="http://schemas.openxmlformats.org/markup-compatibility/2006">
    <mc:Choice Requires="x15">
      <x15ac:absPath xmlns:x15ac="http://schemas.microsoft.com/office/spreadsheetml/2010/11/ac" url="/Users/vansandriawan/Documents/from BigMac/myWork/allFunc/template/thrusum/SBY/"/>
    </mc:Choice>
  </mc:AlternateContent>
  <bookViews>
    <workbookView showHorizontalScroll="0" showVerticalScroll="0" showSheetTabs="0" xWindow="0" yWindow="460" windowWidth="28800" windowHeight="13120"/>
  </bookViews>
  <sheets>
    <sheet name="Sheet1" sheetId="1" r:id="rId1"/>
    <sheet name="Compatibility Report" sheetId="2" r:id="rId2"/>
  </sheets>
  <definedNames>
    <definedName name="_xlnm.Print_Area" localSheetId="0">Sheet1!$A$1:$F$39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0" i="1" l="1"/>
  <c r="D18" i="1"/>
  <c r="B33" i="1"/>
  <c r="C17" i="1"/>
  <c r="D5" i="1"/>
  <c r="B6" i="1"/>
  <c r="B8" i="1"/>
  <c r="D9" i="1"/>
  <c r="E9" i="1"/>
  <c r="D10" i="1"/>
  <c r="E10" i="1"/>
  <c r="D11" i="1"/>
  <c r="D13" i="1"/>
  <c r="D14" i="1"/>
  <c r="D15" i="1"/>
  <c r="D16" i="1"/>
  <c r="B17" i="1"/>
  <c r="B20" i="1"/>
  <c r="B21" i="1"/>
  <c r="B22" i="1"/>
  <c r="E20" i="1"/>
  <c r="D23" i="1"/>
  <c r="B24" i="1"/>
  <c r="B25" i="1"/>
  <c r="D26" i="1"/>
  <c r="D6" i="1"/>
  <c r="D27" i="1"/>
  <c r="B18" i="1"/>
  <c r="D28" i="1"/>
  <c r="E28" i="1"/>
  <c r="D29" i="1"/>
  <c r="B31" i="1"/>
  <c r="D32" i="1"/>
  <c r="E32" i="1"/>
  <c r="C33" i="1"/>
  <c r="D17" i="1"/>
  <c r="D19" i="1"/>
  <c r="D30" i="1"/>
  <c r="D21" i="1"/>
  <c r="D22" i="1"/>
  <c r="D20" i="1"/>
  <c r="B19" i="1"/>
  <c r="E11" i="1"/>
  <c r="D31" i="1"/>
  <c r="E29" i="1"/>
  <c r="D8" i="1"/>
  <c r="E5" i="1"/>
  <c r="D33" i="1"/>
  <c r="E33" i="1"/>
  <c r="D24" i="1"/>
  <c r="D25" i="1"/>
  <c r="E23" i="1"/>
</calcChain>
</file>

<file path=xl/sharedStrings.xml><?xml version="1.0" encoding="utf-8"?>
<sst xmlns="http://schemas.openxmlformats.org/spreadsheetml/2006/main" count="55" uniqueCount="55">
  <si>
    <t>PRODUK</t>
  </si>
  <si>
    <t>BY SCHEDULING</t>
  </si>
  <si>
    <t>BY METER</t>
  </si>
  <si>
    <t>RUGI LABA KERJA*</t>
  </si>
  <si>
    <t>KETERANGAN</t>
  </si>
  <si>
    <t>PREMIUM</t>
  </si>
  <si>
    <t>SOLAR dari LO Solar</t>
  </si>
  <si>
    <t>SOLAR dari SOLAR_LO</t>
  </si>
  <si>
    <t>BIO SOLAR INDUSTRI</t>
  </si>
  <si>
    <t>BIO SOLAR TRANSPORTASI NPSO</t>
  </si>
  <si>
    <t>BIO SOLAR PBK LISTRIK</t>
  </si>
  <si>
    <t>SOLAR dari LO Biosolar</t>
  </si>
  <si>
    <t>SOLAR TOTAL</t>
  </si>
  <si>
    <t>PERTAMAX</t>
  </si>
  <si>
    <t>PERTAMINA DEX</t>
  </si>
  <si>
    <t>AVTUR</t>
  </si>
  <si>
    <t>TOTAL</t>
  </si>
  <si>
    <t>*) Dalam satuan Liter</t>
  </si>
  <si>
    <t>NEW GANTRY</t>
  </si>
  <si>
    <t>TOTAL PERTAMAX</t>
  </si>
  <si>
    <t>PREMIUM DARI LO PERTALITE</t>
  </si>
  <si>
    <t xml:space="preserve"> PERTAMAX DARI LO PERTALITE</t>
  </si>
  <si>
    <t>PERTALITE</t>
  </si>
  <si>
    <t>TOTAL PREMIUM</t>
  </si>
  <si>
    <t>ETHANOL</t>
  </si>
  <si>
    <t>BIOPREMIUM</t>
  </si>
  <si>
    <t>PREMIUM DARI LO BIOPREMIUM</t>
  </si>
  <si>
    <t>PT. PERTAMINA,</t>
  </si>
  <si>
    <t>PT. PROLINDO ADITYA PRIMA,</t>
  </si>
  <si>
    <t>PT. PATRA NIAGA,</t>
  </si>
  <si>
    <t>GATE KEEPER</t>
  </si>
  <si>
    <t>PERTAMINA DEX DARI LO DEXLITE</t>
  </si>
  <si>
    <t>TOTAL PERTAMINA DEX</t>
  </si>
  <si>
    <t>DEXLITE</t>
  </si>
  <si>
    <t>SOLAR dari LO Dexlite</t>
  </si>
  <si>
    <t>FAME dari LO Dexlite</t>
  </si>
  <si>
    <t>FAME dari LO Biosolar</t>
  </si>
  <si>
    <t>FAME TOTAL</t>
  </si>
  <si>
    <t>JR SPV DISTRIBUTION</t>
  </si>
  <si>
    <t>Compatibility Report for LAPORAN THRUPUT 3 SEPTEMBER 2016.xls</t>
  </si>
  <si>
    <t>Run on 03/09/2016 23:53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</si>
  <si>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</si>
  <si>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</si>
  <si>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</si>
  <si>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</si>
  <si>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</si>
  <si>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</si>
  <si>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PERTAMAX TURBO</t>
  </si>
  <si>
    <t>BY MYSAP</t>
  </si>
  <si>
    <t>THROUGHPUT SUMMARY REPORT BY NEW GANTRY</t>
  </si>
  <si>
    <t>BIOSOLAR</t>
  </si>
  <si>
    <t>ANUGERAH T.S.</t>
  </si>
  <si>
    <t>DATE : 12 DESEMBER 2017</t>
  </si>
  <si>
    <t>ITA</t>
  </si>
  <si>
    <t>NASAR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</si>
</sst>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6" x14ac:knownFonts="1">
    <font>
      <sz val="11"/>
      <color theme="1"/>
      <name val="Calibri"/>
      <family val="2"/>
      <charset val="1"/>
      <scheme val="minor"/>
    </font>
    <font>
      <b/>
      <sz val="11"/>
      <color theme="1"/>
      <name val="Calibri"/>
      <family val="2"/>
      <charset val="1"/>
      <scheme val="minor"/>
    </font>
    <font>
      <b/>
      <sz val="12"/>
      <color theme="1"/>
      <name val="Arial"/>
      <family val="2"/>
    </font>
    <font>
      <sz val="10"/>
      <color theme="1"/>
      <name val="Calibri"/>
      <family val="2"/>
      <scheme val="minor"/>
    </font>
    <font>
      <b/>
      <sz val="11"/>
      <color theme="1"/>
      <name val="Calibri"/>
      <family val="2"/>
      <scheme val="minor"/>
    </font>
    <font>
      <b/>
      <sz val="18"/>
      <color theme="1"/>
      <name val="Calibri"/>
      <family val="2"/>
      <scheme val="minor"/>
    </font>
    <font>
      <b/>
      <sz val="14"/>
      <color theme="1"/>
      <name val="Calibri"/>
      <family val="2"/>
      <scheme val="minor"/>
    </font>
    <font>
      <b/>
      <sz val="14"/>
      <color theme="1"/>
      <name val="Arial"/>
      <family val="2"/>
    </font>
    <font>
      <b/>
      <sz val="12"/>
      <color theme="1"/>
      <name val="Calibri"/>
      <family val="2"/>
      <scheme val="minor"/>
    </font>
    <font>
      <sz val="12"/>
      <color theme="1"/>
      <name val="Calibri"/>
      <family val="2"/>
      <scheme val="minor"/>
    </font>
    <font>
      <sz val="12"/>
      <color theme="1"/>
      <name val="Calibri"/>
      <family val="2"/>
      <charset val="1"/>
      <scheme val="minor"/>
    </font>
    <font>
      <b/>
      <sz val="12"/>
      <color theme="1"/>
      <name val="Calibri"/>
      <family val="2"/>
      <charset val="1"/>
      <scheme val="minor"/>
    </font>
    <font>
      <b/>
      <sz val="10"/>
      <color theme="1"/>
      <name val="Arial"/>
      <family val="2"/>
    </font>
    <font>
      <sz val="12"/>
      <name val="Calibri"/>
      <family val="2"/>
      <scheme val="minor"/>
    </font>
    <font>
      <b/>
      <sz val="11"/>
      <color theme="1"/>
      <name val="Arial"/>
      <family val="2"/>
    </font>
    <font>
      <sz val="11"/>
      <color theme="1"/>
      <name val="Arial"/>
      <family val="2"/>
    </font>
  </fonts>
  <fills count="5">
    <fill>
      <patternFill patternType="none"/>
    </fill>
    <fill>
      <patternFill patternType="gray125"/>
    </fill>
    <fill>
      <patternFill patternType="solid">
        <fgColor rgb="FFF4A460"/>
        <bgColor indexed="64"/>
      </patternFill>
    </fill>
    <fill>
      <patternFill patternType="solid">
        <fgColor theme="0"/>
        <bgColor indexed="64"/>
      </patternFill>
    </fill>
    <fill>
      <patternFill patternType="solid">
        <fgColor rgb="FF6495ED"/>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s>
  <cellStyleXfs count="1">
    <xf numFmtId="0" fontId="0" fillId="0" borderId="0"/>
  </cellStyleXfs>
  <cellXfs count="75">
    <xf numFmtId="0" fontId="0" fillId="0" borderId="0" xfId="0"/>
    <xf numFmtId="0" fontId="0" fillId="0" borderId="1" xfId="0" applyBorder="1" applyAlignment="1">
      <alignment horizontal="center" vertical="center"/>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3" fillId="0" borderId="2" xfId="0" applyFont="1" applyBorder="1" applyAlignment="1">
      <alignment horizontal="center" vertical="center" wrapText="1"/>
    </xf>
    <xf numFmtId="0" fontId="4" fillId="0" borderId="0" xfId="0" applyFont="1" applyAlignment="1">
      <alignment horizontal="center" vertical="center"/>
    </xf>
    <xf numFmtId="0" fontId="0" fillId="0" borderId="0" xfId="0" applyAlignment="1">
      <alignment horizontal="center"/>
    </xf>
    <xf numFmtId="0" fontId="0" fillId="0" borderId="0" xfId="0" applyFill="1" applyBorder="1" applyAlignment="1">
      <alignment horizontal="center" vertical="center" wrapText="1"/>
    </xf>
    <xf numFmtId="164" fontId="2" fillId="2" borderId="1" xfId="0" applyNumberFormat="1" applyFont="1" applyFill="1" applyBorder="1" applyAlignment="1">
      <alignment horizontal="center" vertical="center" wrapText="1"/>
    </xf>
    <xf numFmtId="0" fontId="4" fillId="0" borderId="0" xfId="0" applyFont="1" applyAlignment="1">
      <alignment vertical="center"/>
    </xf>
    <xf numFmtId="164" fontId="5" fillId="0" borderId="1" xfId="0" applyNumberFormat="1" applyFont="1" applyBorder="1" applyAlignment="1">
      <alignment horizontal="center" vertical="center"/>
    </xf>
    <xf numFmtId="0" fontId="3" fillId="3" borderId="0" xfId="0" applyFont="1" applyFill="1"/>
    <xf numFmtId="0" fontId="3" fillId="0" borderId="0" xfId="0" applyFont="1"/>
    <xf numFmtId="164" fontId="3" fillId="0" borderId="0" xfId="0" applyNumberFormat="1" applyFont="1"/>
    <xf numFmtId="0" fontId="4" fillId="0" borderId="2" xfId="0" applyFont="1" applyBorder="1" applyAlignment="1">
      <alignment vertical="center" wrapText="1"/>
    </xf>
    <xf numFmtId="3" fontId="6" fillId="0" borderId="1" xfId="0" applyNumberFormat="1" applyFont="1" applyBorder="1" applyAlignment="1">
      <alignment horizontal="center" vertical="center"/>
    </xf>
    <xf numFmtId="0" fontId="1" fillId="0" borderId="0" xfId="0" applyNumberFormat="1" applyFont="1" applyAlignment="1">
      <alignment vertical="top" wrapText="1"/>
    </xf>
    <xf numFmtId="0" fontId="0" fillId="0" borderId="0" xfId="0" applyNumberFormat="1" applyAlignment="1">
      <alignment vertical="top" wrapText="1"/>
    </xf>
    <xf numFmtId="0" fontId="0" fillId="0" borderId="3" xfId="0" applyNumberFormat="1" applyBorder="1" applyAlignment="1">
      <alignment vertical="top" wrapText="1"/>
    </xf>
    <xf numFmtId="0" fontId="0" fillId="0" borderId="4" xfId="0" applyNumberFormat="1" applyBorder="1" applyAlignment="1">
      <alignment vertical="top" wrapText="1"/>
    </xf>
    <xf numFmtId="0" fontId="1"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4" xfId="0" applyNumberFormat="1" applyBorder="1" applyAlignment="1">
      <alignment horizontal="center" vertical="top" wrapText="1"/>
    </xf>
    <xf numFmtId="0" fontId="0" fillId="0" borderId="5" xfId="0" applyNumberFormat="1" applyBorder="1" applyAlignment="1">
      <alignment horizontal="center" vertical="top" wrapText="1"/>
    </xf>
    <xf numFmtId="0" fontId="0" fillId="0" borderId="0" xfId="0"/>
    <xf numFmtId="0" fontId="7" fillId="0" borderId="0" xfId="0" applyFont="1" applyAlignment="1"/>
    <xf numFmtId="164" fontId="8" fillId="3" borderId="1" xfId="0" applyNumberFormat="1" applyFont="1" applyFill="1" applyBorder="1" applyAlignment="1">
      <alignment horizontal="center" vertical="center"/>
    </xf>
    <xf numFmtId="3" fontId="9" fillId="3" borderId="1" xfId="0" applyNumberFormat="1" applyFont="1" applyFill="1" applyBorder="1" applyAlignment="1">
      <alignment horizontal="center" vertical="center"/>
    </xf>
    <xf numFmtId="164" fontId="8" fillId="0" borderId="1" xfId="0" applyNumberFormat="1" applyFont="1" applyBorder="1" applyAlignment="1">
      <alignment horizontal="center" vertical="center"/>
    </xf>
    <xf numFmtId="3" fontId="9" fillId="0" borderId="1" xfId="0" applyNumberFormat="1" applyFont="1" applyBorder="1" applyAlignment="1">
      <alignment horizontal="center" vertical="center"/>
    </xf>
    <xf numFmtId="3" fontId="9" fillId="0" borderId="1" xfId="0" applyNumberFormat="1" applyFont="1" applyFill="1" applyBorder="1" applyAlignment="1">
      <alignment horizontal="center" vertical="center"/>
    </xf>
    <xf numFmtId="0" fontId="10" fillId="0" borderId="0" xfId="0" applyFont="1"/>
    <xf numFmtId="0" fontId="11" fillId="0" borderId="0" xfId="0" applyFont="1" applyAlignment="1">
      <alignment horizontal="center" vertical="center"/>
    </xf>
    <xf numFmtId="0" fontId="10" fillId="0" borderId="0" xfId="0" applyFont="1" applyAlignment="1">
      <alignment horizontal="center"/>
    </xf>
    <xf numFmtId="3" fontId="11" fillId="0" borderId="0" xfId="0" applyNumberFormat="1" applyFont="1" applyAlignment="1">
      <alignment horizontal="center" vertical="center"/>
    </xf>
    <xf numFmtId="0" fontId="11" fillId="0" borderId="0" xfId="0" applyFont="1" applyAlignment="1">
      <alignment horizontal="center" vertical="center"/>
    </xf>
    <xf numFmtId="3" fontId="9" fillId="0" borderId="2" xfId="0" applyNumberFormat="1" applyFont="1" applyBorder="1" applyAlignment="1">
      <alignment horizontal="center" vertical="center"/>
    </xf>
    <xf numFmtId="3" fontId="9" fillId="0" borderId="1" xfId="0" applyNumberFormat="1" applyFont="1" applyBorder="1" applyAlignment="1">
      <alignment horizontal="center" vertical="center"/>
    </xf>
    <xf numFmtId="3" fontId="9" fillId="3" borderId="2" xfId="0" applyNumberFormat="1" applyFont="1" applyFill="1" applyBorder="1" applyAlignment="1">
      <alignment horizontal="center" vertical="center"/>
    </xf>
    <xf numFmtId="0" fontId="7" fillId="3" borderId="0" xfId="0" applyFont="1" applyFill="1" applyAlignment="1"/>
    <xf numFmtId="0" fontId="0" fillId="3" borderId="0" xfId="0" applyFill="1"/>
    <xf numFmtId="3" fontId="6" fillId="3" borderId="1" xfId="0" applyNumberFormat="1" applyFont="1" applyFill="1" applyBorder="1" applyAlignment="1">
      <alignment horizontal="center" vertical="center"/>
    </xf>
    <xf numFmtId="0" fontId="10" fillId="3" borderId="0" xfId="0" applyFont="1" applyFill="1"/>
    <xf numFmtId="0" fontId="11" fillId="3" borderId="0" xfId="0" applyFont="1" applyFill="1" applyAlignment="1">
      <alignment horizontal="center" vertical="center"/>
    </xf>
    <xf numFmtId="0" fontId="4" fillId="3" borderId="0" xfId="0" applyFont="1" applyFill="1" applyAlignment="1">
      <alignment vertical="center"/>
    </xf>
    <xf numFmtId="0" fontId="8" fillId="0" borderId="0" xfId="0" applyFont="1" applyAlignment="1">
      <alignment horizontal="center" vertical="center"/>
    </xf>
    <xf numFmtId="0" fontId="4" fillId="0" borderId="0" xfId="0" applyFont="1" applyAlignment="1">
      <alignment horizontal="center" vertical="center"/>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4" fillId="0" borderId="1" xfId="0" applyFont="1" applyBorder="1" applyAlignment="1">
      <alignment horizontal="center" vertical="center" wrapText="1"/>
    </xf>
    <xf numFmtId="0" fontId="11" fillId="3" borderId="0" xfId="0" applyFont="1" applyFill="1" applyAlignment="1">
      <alignment horizontal="center" vertical="center" wrapText="1"/>
    </xf>
    <xf numFmtId="0" fontId="14" fillId="0" borderId="1" xfId="0" applyFont="1" applyBorder="1" applyAlignment="1">
      <alignment horizontal="center" vertical="center" wrapText="1"/>
    </xf>
    <xf numFmtId="0" fontId="7" fillId="4" borderId="9" xfId="0" applyFont="1" applyFill="1" applyBorder="1" applyAlignment="1">
      <alignment horizontal="center" vertical="center"/>
    </xf>
    <xf numFmtId="0" fontId="4" fillId="0" borderId="0" xfId="0" applyFont="1" applyAlignment="1">
      <alignment horizontal="center" vertical="center"/>
    </xf>
    <xf numFmtId="0" fontId="0" fillId="0" borderId="0" xfId="0"/>
    <xf numFmtId="0" fontId="11" fillId="0" borderId="0" xfId="0" applyFont="1" applyAlignment="1">
      <alignment horizontal="center" vertical="center"/>
    </xf>
    <xf numFmtId="3" fontId="9" fillId="3" borderId="7" xfId="0" applyNumberFormat="1" applyFont="1" applyFill="1" applyBorder="1" applyAlignment="1">
      <alignment horizontal="center" vertical="center"/>
    </xf>
    <xf numFmtId="3" fontId="9" fillId="3" borderId="8" xfId="0" applyNumberFormat="1" applyFont="1" applyFill="1" applyBorder="1" applyAlignment="1">
      <alignment horizontal="center" vertical="center"/>
    </xf>
    <xf numFmtId="3" fontId="9" fillId="3" borderId="2" xfId="0" applyNumberFormat="1" applyFont="1" applyFill="1" applyBorder="1" applyAlignment="1">
      <alignment horizontal="center" vertical="center"/>
    </xf>
    <xf numFmtId="3" fontId="9" fillId="0" borderId="7" xfId="0" applyNumberFormat="1" applyFont="1" applyBorder="1" applyAlignment="1">
      <alignment horizontal="center" vertical="center"/>
    </xf>
    <xf numFmtId="3" fontId="9" fillId="0" borderId="8" xfId="0" applyNumberFormat="1" applyFont="1" applyBorder="1" applyAlignment="1">
      <alignment horizontal="center" vertical="center"/>
    </xf>
    <xf numFmtId="3" fontId="9" fillId="0" borderId="2" xfId="0" applyNumberFormat="1" applyFont="1" applyBorder="1" applyAlignment="1">
      <alignment horizontal="center" vertical="center"/>
    </xf>
    <xf numFmtId="3" fontId="13" fillId="3" borderId="7" xfId="0" applyNumberFormat="1" applyFont="1" applyFill="1" applyBorder="1" applyAlignment="1">
      <alignment horizontal="center" vertical="center"/>
    </xf>
    <xf numFmtId="3" fontId="13" fillId="3" borderId="8" xfId="0" applyNumberFormat="1" applyFont="1" applyFill="1" applyBorder="1" applyAlignment="1">
      <alignment horizontal="center" vertical="center"/>
    </xf>
    <xf numFmtId="3" fontId="13" fillId="3" borderId="2" xfId="0" applyNumberFormat="1" applyFont="1" applyFill="1" applyBorder="1" applyAlignment="1">
      <alignment horizontal="center" vertical="center"/>
    </xf>
    <xf numFmtId="3" fontId="9" fillId="0" borderId="6" xfId="0" applyNumberFormat="1" applyFont="1" applyBorder="1" applyAlignment="1">
      <alignment horizontal="center" vertical="center"/>
    </xf>
    <xf numFmtId="3" fontId="9" fillId="0" borderId="1" xfId="0" applyNumberFormat="1" applyFont="1" applyBorder="1" applyAlignment="1">
      <alignment horizontal="center" vertical="center"/>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2" xfId="0" applyFont="1" applyBorder="1" applyAlignment="1">
      <alignment horizontal="center" vertical="center" wrapText="1"/>
    </xf>
    <xf numFmtId="0" fontId="11" fillId="0" borderId="0" xfId="0" applyFont="1" applyAlignment="1">
      <alignment horizontal="center" vertical="center" wrapText="1"/>
    </xf>
    <xf numFmtId="0" fontId="15" fillId="0" borderId="1"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40"/>
  <sheetViews>
    <sheetView tabSelected="1" view="pageBreakPreview" topLeftCell="A10" zoomScale="84" zoomScaleNormal="84" zoomScaleSheetLayoutView="84" zoomScalePageLayoutView="84" workbookViewId="0">
      <selection activeCell="C18" sqref="C18:C19"/>
    </sheetView>
  </sheetViews>
  <sheetFormatPr baseColWidth="10" defaultColWidth="8.83203125" defaultRowHeight="15" x14ac:dyDescent="0.2"/>
  <cols>
    <col min="1" max="1" width="43.1640625" customWidth="1"/>
    <col min="2" max="2" width="23.5" customWidth="1"/>
    <col min="3" max="3" width="24.83203125" style="40" customWidth="1"/>
    <col min="4" max="4" width="23.33203125" style="24" customWidth="1"/>
    <col min="5" max="5" width="20.6640625" customWidth="1"/>
    <col min="6" max="6" width="76.83203125" customWidth="1"/>
  </cols>
  <sheetData>
    <row r="1" spans="1:6" ht="21.5" customHeight="1" x14ac:dyDescent="0.2">
      <c r="A1" s="25" t="s">
        <v>52</v>
      </c>
      <c r="B1" s="25"/>
      <c r="C1" s="39"/>
      <c r="D1" s="25"/>
      <c r="E1" s="25"/>
      <c r="F1" s="25"/>
    </row>
    <row r="3" spans="1:6" ht="30.75" customHeight="1" x14ac:dyDescent="0.2">
      <c r="A3" s="52" t="s">
        <v>49</v>
      </c>
      <c r="B3" s="52"/>
      <c r="C3" s="52"/>
      <c r="D3" s="52"/>
      <c r="E3" s="52"/>
      <c r="F3" s="52"/>
    </row>
    <row r="4" spans="1:6" ht="35.25" customHeight="1" x14ac:dyDescent="0.2">
      <c r="A4" s="2" t="s">
        <v>0</v>
      </c>
      <c r="B4" s="2" t="s">
        <v>1</v>
      </c>
      <c r="C4" s="2" t="s">
        <v>2</v>
      </c>
      <c r="D4" s="2" t="s">
        <v>48</v>
      </c>
      <c r="E4" s="8" t="s">
        <v>3</v>
      </c>
      <c r="F4" s="3" t="s">
        <v>4</v>
      </c>
    </row>
    <row r="5" spans="1:6" s="11" customFormat="1" ht="27.5" customHeight="1" x14ac:dyDescent="0.2">
      <c r="A5" s="26" t="s">
        <v>5</v>
      </c>
      <c r="B5" s="27">
        <v>1343400</v>
      </c>
      <c r="C5" s="56">
        <v>3366574</v>
      </c>
      <c r="D5" s="27">
        <f>B5</f>
        <v>1343400</v>
      </c>
      <c r="E5" s="59">
        <f>D8-C5</f>
        <v>26</v>
      </c>
      <c r="F5" s="67"/>
    </row>
    <row r="6" spans="1:6" s="12" customFormat="1" ht="27.5" customHeight="1" x14ac:dyDescent="0.2">
      <c r="A6" s="28" t="s">
        <v>20</v>
      </c>
      <c r="B6" s="29">
        <f>0.45*B26</f>
        <v>2023200</v>
      </c>
      <c r="C6" s="57"/>
      <c r="D6" s="37">
        <f>0.45*D26</f>
        <v>2023200</v>
      </c>
      <c r="E6" s="60"/>
      <c r="F6" s="68"/>
    </row>
    <row r="7" spans="1:6" s="12" customFormat="1" ht="24.75" customHeight="1" x14ac:dyDescent="0.2">
      <c r="A7" s="28" t="s">
        <v>26</v>
      </c>
      <c r="B7" s="29">
        <v>0</v>
      </c>
      <c r="C7" s="57"/>
      <c r="D7" s="37">
        <v>0</v>
      </c>
      <c r="E7" s="60"/>
      <c r="F7" s="68"/>
    </row>
    <row r="8" spans="1:6" s="12" customFormat="1" ht="27.5" customHeight="1" x14ac:dyDescent="0.2">
      <c r="A8" s="28" t="s">
        <v>23</v>
      </c>
      <c r="B8" s="29">
        <f>B5+B6</f>
        <v>3366600</v>
      </c>
      <c r="C8" s="58"/>
      <c r="D8" s="37">
        <f>D5+D6</f>
        <v>3366600</v>
      </c>
      <c r="E8" s="61"/>
      <c r="F8" s="69"/>
    </row>
    <row r="9" spans="1:6" s="12" customFormat="1" ht="28.5" customHeight="1" x14ac:dyDescent="0.2">
      <c r="A9" s="28" t="s">
        <v>24</v>
      </c>
      <c r="B9" s="29">
        <v>0</v>
      </c>
      <c r="C9" s="38">
        <v>0</v>
      </c>
      <c r="D9" s="37">
        <f>B9</f>
        <v>0</v>
      </c>
      <c r="E9" s="36">
        <f>D9-C9</f>
        <v>0</v>
      </c>
      <c r="F9" s="4"/>
    </row>
    <row r="10" spans="1:6" s="12" customFormat="1" ht="27.5" customHeight="1" x14ac:dyDescent="0.2">
      <c r="A10" s="28" t="s">
        <v>25</v>
      </c>
      <c r="B10" s="29">
        <v>0</v>
      </c>
      <c r="C10" s="38">
        <v>0</v>
      </c>
      <c r="D10" s="37">
        <f>B10</f>
        <v>0</v>
      </c>
      <c r="E10" s="36">
        <f>D10-C10</f>
        <v>0</v>
      </c>
      <c r="F10" s="47"/>
    </row>
    <row r="11" spans="1:6" s="12" customFormat="1" ht="27.5" customHeight="1" x14ac:dyDescent="0.2">
      <c r="A11" s="28" t="s">
        <v>6</v>
      </c>
      <c r="B11" s="30">
        <v>548160</v>
      </c>
      <c r="C11" s="30">
        <v>548199</v>
      </c>
      <c r="D11" s="30">
        <f>B11</f>
        <v>548160</v>
      </c>
      <c r="E11" s="65">
        <f>B19-C18</f>
        <v>-33770</v>
      </c>
      <c r="F11" s="51"/>
    </row>
    <row r="12" spans="1:6" s="12" customFormat="1" ht="23.25" customHeight="1" x14ac:dyDescent="0.2">
      <c r="A12" s="28" t="s">
        <v>7</v>
      </c>
      <c r="B12" s="30">
        <v>0</v>
      </c>
      <c r="C12" s="27">
        <v>0</v>
      </c>
      <c r="D12" s="30">
        <v>0</v>
      </c>
      <c r="E12" s="65"/>
      <c r="F12" s="51"/>
    </row>
    <row r="13" spans="1:6" s="11" customFormat="1" ht="24" customHeight="1" x14ac:dyDescent="0.2">
      <c r="A13" s="26" t="s">
        <v>50</v>
      </c>
      <c r="B13" s="30">
        <v>3152000</v>
      </c>
      <c r="C13" s="30">
        <v>3152014</v>
      </c>
      <c r="D13" s="30">
        <f>B13</f>
        <v>3152000</v>
      </c>
      <c r="E13" s="65"/>
      <c r="F13" s="51"/>
    </row>
    <row r="14" spans="1:6" s="12" customFormat="1" ht="22.5" customHeight="1" x14ac:dyDescent="0.2">
      <c r="A14" s="28" t="s">
        <v>8</v>
      </c>
      <c r="B14" s="30">
        <v>0</v>
      </c>
      <c r="C14" s="27">
        <v>0</v>
      </c>
      <c r="D14" s="30">
        <f>B14</f>
        <v>0</v>
      </c>
      <c r="E14" s="65"/>
      <c r="F14" s="51"/>
    </row>
    <row r="15" spans="1:6" s="12" customFormat="1" ht="22.5" customHeight="1" x14ac:dyDescent="0.2">
      <c r="A15" s="28" t="s">
        <v>9</v>
      </c>
      <c r="B15" s="30">
        <v>0</v>
      </c>
      <c r="C15" s="27">
        <v>0</v>
      </c>
      <c r="D15" s="30">
        <f>B15</f>
        <v>0</v>
      </c>
      <c r="E15" s="65"/>
      <c r="F15" s="51"/>
    </row>
    <row r="16" spans="1:6" s="12" customFormat="1" ht="22.5" customHeight="1" x14ac:dyDescent="0.2">
      <c r="A16" s="28" t="s">
        <v>10</v>
      </c>
      <c r="B16" s="30">
        <v>0</v>
      </c>
      <c r="C16" s="27">
        <v>0</v>
      </c>
      <c r="D16" s="30">
        <f>B16</f>
        <v>0</v>
      </c>
      <c r="E16" s="65"/>
      <c r="F16" s="51"/>
    </row>
    <row r="17" spans="1:8" s="12" customFormat="1" ht="22.5" customHeight="1" x14ac:dyDescent="0.2">
      <c r="A17" s="28" t="s">
        <v>11</v>
      </c>
      <c r="B17" s="30">
        <f>0.8*B13+0.8*B15+0.7*B16</f>
        <v>2521600</v>
      </c>
      <c r="C17" s="27">
        <f>C13+C15+C16-C20</f>
        <v>2521669</v>
      </c>
      <c r="D17" s="30">
        <f>0.8*D13+0.8*D15+0.7*D16</f>
        <v>2521600</v>
      </c>
      <c r="E17" s="65"/>
      <c r="F17" s="51"/>
      <c r="H17" s="13"/>
    </row>
    <row r="18" spans="1:8" s="12" customFormat="1" ht="22.5" customHeight="1" x14ac:dyDescent="0.2">
      <c r="A18" s="28" t="s">
        <v>34</v>
      </c>
      <c r="B18" s="30">
        <f>D18</f>
        <v>100800</v>
      </c>
      <c r="C18" s="56">
        <v>3204330</v>
      </c>
      <c r="D18" s="30">
        <f>0.6*D27</f>
        <v>100800</v>
      </c>
      <c r="E18" s="65"/>
      <c r="F18" s="51"/>
      <c r="H18" s="13"/>
    </row>
    <row r="19" spans="1:8" s="12" customFormat="1" ht="22.5" customHeight="1" x14ac:dyDescent="0.2">
      <c r="A19" s="28" t="s">
        <v>12</v>
      </c>
      <c r="B19" s="30">
        <f>B11+B12+B17+B18</f>
        <v>3170560</v>
      </c>
      <c r="C19" s="58"/>
      <c r="D19" s="30">
        <f>D11+D12+D17+D18</f>
        <v>3170560</v>
      </c>
      <c r="E19" s="65"/>
      <c r="F19" s="51"/>
      <c r="H19" s="13"/>
    </row>
    <row r="20" spans="1:8" s="12" customFormat="1" ht="22.5" customHeight="1" x14ac:dyDescent="0.2">
      <c r="A20" s="28" t="s">
        <v>36</v>
      </c>
      <c r="B20" s="30">
        <f>0.2*B13</f>
        <v>630400</v>
      </c>
      <c r="C20" s="62">
        <v>630345</v>
      </c>
      <c r="D20" s="30">
        <f>0.2*D13</f>
        <v>630400</v>
      </c>
      <c r="E20" s="66">
        <f>B22-C20</f>
        <v>55</v>
      </c>
      <c r="F20" s="71"/>
      <c r="H20" s="13"/>
    </row>
    <row r="21" spans="1:8" s="12" customFormat="1" ht="22.5" customHeight="1" x14ac:dyDescent="0.2">
      <c r="A21" s="28" t="s">
        <v>35</v>
      </c>
      <c r="B21" s="30">
        <f>0*B27</f>
        <v>0</v>
      </c>
      <c r="C21" s="63"/>
      <c r="D21" s="30">
        <f>0*D27</f>
        <v>0</v>
      </c>
      <c r="E21" s="66"/>
      <c r="F21" s="71"/>
      <c r="H21" s="13"/>
    </row>
    <row r="22" spans="1:8" s="12" customFormat="1" ht="22.5" customHeight="1" x14ac:dyDescent="0.2">
      <c r="A22" s="28" t="s">
        <v>37</v>
      </c>
      <c r="B22" s="30">
        <f>(0.2*B13)+(0.2*B14)+(0.2*B15)+(0.3*B16)+B21</f>
        <v>630400</v>
      </c>
      <c r="C22" s="64"/>
      <c r="D22" s="30">
        <f>(0.2*D13)+(0.2*D14)+(0.2*D15)+(0.3*D16)+D21</f>
        <v>630400</v>
      </c>
      <c r="E22" s="66"/>
      <c r="F22" s="71"/>
    </row>
    <row r="23" spans="1:8" s="11" customFormat="1" ht="25.5" customHeight="1" x14ac:dyDescent="0.2">
      <c r="A23" s="26" t="s">
        <v>13</v>
      </c>
      <c r="B23" s="30">
        <v>1801000</v>
      </c>
      <c r="C23" s="56">
        <v>4273831</v>
      </c>
      <c r="D23" s="30">
        <f>B23</f>
        <v>1801000</v>
      </c>
      <c r="E23" s="59">
        <f>D25-C23</f>
        <v>-31</v>
      </c>
      <c r="F23" s="67"/>
    </row>
    <row r="24" spans="1:8" s="12" customFormat="1" ht="25.5" customHeight="1" x14ac:dyDescent="0.2">
      <c r="A24" s="28" t="s">
        <v>21</v>
      </c>
      <c r="B24" s="30">
        <f>B26*0.55</f>
        <v>2472800</v>
      </c>
      <c r="C24" s="57"/>
      <c r="D24" s="30">
        <f>D26*0.55</f>
        <v>2472800</v>
      </c>
      <c r="E24" s="60"/>
      <c r="F24" s="68"/>
    </row>
    <row r="25" spans="1:8" s="12" customFormat="1" ht="25.5" customHeight="1" x14ac:dyDescent="0.2">
      <c r="A25" s="28" t="s">
        <v>19</v>
      </c>
      <c r="B25" s="30">
        <f>B24+B23</f>
        <v>4273800</v>
      </c>
      <c r="C25" s="58"/>
      <c r="D25" s="30">
        <f>D24+D23</f>
        <v>4273800</v>
      </c>
      <c r="E25" s="61"/>
      <c r="F25" s="69"/>
    </row>
    <row r="26" spans="1:8" s="11" customFormat="1" ht="28.5" customHeight="1" x14ac:dyDescent="0.2">
      <c r="A26" s="26" t="s">
        <v>22</v>
      </c>
      <c r="B26" s="30">
        <v>4496000</v>
      </c>
      <c r="C26" s="30">
        <v>4496020</v>
      </c>
      <c r="D26" s="30">
        <f>B26</f>
        <v>4496000</v>
      </c>
      <c r="E26" s="27"/>
      <c r="F26" s="48"/>
    </row>
    <row r="27" spans="1:8" s="11" customFormat="1" ht="21.75" customHeight="1" x14ac:dyDescent="0.2">
      <c r="A27" s="26" t="s">
        <v>33</v>
      </c>
      <c r="B27" s="30">
        <v>168000</v>
      </c>
      <c r="C27" s="30">
        <v>167976</v>
      </c>
      <c r="D27" s="27">
        <f>B27</f>
        <v>168000</v>
      </c>
      <c r="E27" s="27"/>
      <c r="F27" s="47"/>
    </row>
    <row r="28" spans="1:8" s="11" customFormat="1" ht="55.5" customHeight="1" x14ac:dyDescent="0.2">
      <c r="A28" s="26" t="s">
        <v>47</v>
      </c>
      <c r="B28" s="27">
        <v>192000</v>
      </c>
      <c r="C28" s="27">
        <v>192039</v>
      </c>
      <c r="D28" s="27">
        <f>B28</f>
        <v>192000</v>
      </c>
      <c r="E28" s="27">
        <f>D28-C28</f>
        <v>-39</v>
      </c>
      <c r="F28" s="49"/>
    </row>
    <row r="29" spans="1:8" s="11" customFormat="1" ht="21.75" customHeight="1" x14ac:dyDescent="0.2">
      <c r="A29" s="26" t="s">
        <v>14</v>
      </c>
      <c r="B29" s="27">
        <v>171000</v>
      </c>
      <c r="C29" s="56">
        <v>204500</v>
      </c>
      <c r="D29" s="27">
        <f>B29</f>
        <v>171000</v>
      </c>
      <c r="E29" s="56">
        <f>D31-C29</f>
        <v>100</v>
      </c>
      <c r="F29" s="72"/>
    </row>
    <row r="30" spans="1:8" s="11" customFormat="1" ht="16" x14ac:dyDescent="0.2">
      <c r="A30" s="26" t="s">
        <v>31</v>
      </c>
      <c r="B30" s="27">
        <f>B27*0.4</f>
        <v>67200</v>
      </c>
      <c r="C30" s="57"/>
      <c r="D30" s="27">
        <f>D27*0.2</f>
        <v>33600</v>
      </c>
      <c r="E30" s="57"/>
      <c r="F30" s="73"/>
    </row>
    <row r="31" spans="1:8" s="11" customFormat="1" ht="18" customHeight="1" x14ac:dyDescent="0.2">
      <c r="A31" s="26" t="s">
        <v>32</v>
      </c>
      <c r="B31" s="27">
        <f>B29+B30</f>
        <v>238200</v>
      </c>
      <c r="C31" s="58"/>
      <c r="D31" s="27">
        <f>D29+D30</f>
        <v>204600</v>
      </c>
      <c r="E31" s="58"/>
      <c r="F31" s="74"/>
    </row>
    <row r="32" spans="1:8" s="12" customFormat="1" ht="16" x14ac:dyDescent="0.2">
      <c r="A32" s="28" t="s">
        <v>15</v>
      </c>
      <c r="B32" s="29">
        <v>0</v>
      </c>
      <c r="C32" s="27">
        <v>0</v>
      </c>
      <c r="D32" s="37">
        <f>B32</f>
        <v>0</v>
      </c>
      <c r="E32" s="29">
        <f>D32-C32</f>
        <v>0</v>
      </c>
      <c r="F32" s="14"/>
    </row>
    <row r="33" spans="1:10" ht="32.5" customHeight="1" x14ac:dyDescent="0.2">
      <c r="A33" s="10" t="s">
        <v>16</v>
      </c>
      <c r="B33" s="15">
        <f>B5+B11+B12+B13+B14+B23+B28+B29+B15+B16+B32+B26+B10+B27</f>
        <v>11871560</v>
      </c>
      <c r="C33" s="41">
        <f>C5+C29+C28+C23+C20+C18+C32+C9</f>
        <v>11871619</v>
      </c>
      <c r="D33" s="15">
        <f>D5+D11+D12+D13+D14+D23+D28+D29+D15+D16+D32+D26+D10+D27</f>
        <v>11871560</v>
      </c>
      <c r="E33" s="15">
        <f>D33-C33</f>
        <v>-59</v>
      </c>
      <c r="F33" s="1"/>
    </row>
    <row r="34" spans="1:10" ht="15" customHeight="1" x14ac:dyDescent="0.2">
      <c r="A34" s="31" t="s">
        <v>17</v>
      </c>
      <c r="B34" s="31"/>
      <c r="C34" s="42"/>
      <c r="D34" s="31"/>
      <c r="E34" s="31"/>
      <c r="F34" s="31"/>
    </row>
    <row r="35" spans="1:10" ht="15" customHeight="1" x14ac:dyDescent="0.2">
      <c r="A35" s="32" t="s">
        <v>18</v>
      </c>
      <c r="B35" s="35"/>
      <c r="C35" s="43" t="s">
        <v>30</v>
      </c>
      <c r="D35" s="35"/>
      <c r="E35" s="55" t="s">
        <v>38</v>
      </c>
      <c r="F35" s="55"/>
      <c r="G35" s="6"/>
    </row>
    <row r="36" spans="1:10" ht="15" customHeight="1" x14ac:dyDescent="0.2">
      <c r="A36" s="32" t="s">
        <v>28</v>
      </c>
      <c r="B36" s="34"/>
      <c r="C36" s="43" t="s">
        <v>29</v>
      </c>
      <c r="D36" s="35"/>
      <c r="E36" s="55" t="s">
        <v>27</v>
      </c>
      <c r="F36" s="55"/>
      <c r="G36" s="6"/>
    </row>
    <row r="37" spans="1:10" ht="19.5" customHeight="1" x14ac:dyDescent="0.2">
      <c r="A37" s="32"/>
      <c r="B37" s="34"/>
      <c r="C37" s="43"/>
      <c r="D37" s="34"/>
      <c r="E37" s="32"/>
      <c r="F37" s="33"/>
      <c r="G37" s="6"/>
    </row>
    <row r="38" spans="1:10" ht="19.5" customHeight="1" x14ac:dyDescent="0.2">
      <c r="A38" s="32"/>
      <c r="B38" s="34"/>
      <c r="C38" s="43"/>
      <c r="D38" s="35"/>
      <c r="E38" s="32"/>
      <c r="F38" s="33"/>
      <c r="G38" s="6"/>
    </row>
    <row r="39" spans="1:10" ht="15" customHeight="1" x14ac:dyDescent="0.2">
      <c r="A39" s="45" t="s">
        <v>53</v>
      </c>
      <c r="B39" s="31"/>
      <c r="C39" s="50" t="s">
        <v>54</v>
      </c>
      <c r="D39" s="31"/>
      <c r="E39" s="70" t="s">
        <v>51</v>
      </c>
      <c r="F39" s="55"/>
      <c r="G39" s="46"/>
      <c r="H39" s="5"/>
      <c r="I39" s="5"/>
    </row>
    <row r="40" spans="1:10" x14ac:dyDescent="0.2">
      <c r="A40" s="9"/>
      <c r="B40" s="9"/>
      <c r="C40" s="44"/>
      <c r="D40" s="9"/>
      <c r="E40" s="7"/>
      <c r="F40" s="5"/>
      <c r="G40" s="5"/>
      <c r="H40" s="53"/>
      <c r="I40" s="53"/>
      <c r="J40" s="54"/>
    </row>
  </sheetData>
  <mergeCells count="20">
    <mergeCell ref="F20:F22"/>
    <mergeCell ref="E23:E25"/>
    <mergeCell ref="F29:F31"/>
    <mergeCell ref="F23:F25"/>
    <mergeCell ref="F11:F19"/>
    <mergeCell ref="A3:F3"/>
    <mergeCell ref="H40:J40"/>
    <mergeCell ref="E35:F35"/>
    <mergeCell ref="E36:F36"/>
    <mergeCell ref="C5:C8"/>
    <mergeCell ref="E5:E8"/>
    <mergeCell ref="C23:C25"/>
    <mergeCell ref="C20:C22"/>
    <mergeCell ref="C18:C19"/>
    <mergeCell ref="E11:E19"/>
    <mergeCell ref="E20:E22"/>
    <mergeCell ref="C29:C31"/>
    <mergeCell ref="F5:F8"/>
    <mergeCell ref="E39:F39"/>
    <mergeCell ref="E29:E31"/>
  </mergeCells>
  <printOptions horizontalCentered="1" verticalCentered="1"/>
  <pageMargins left="0.70866141732283472" right="0.70866141732283472" top="0.39370078740157483" bottom="0" header="0" footer="0"/>
  <pageSetup paperSize="9" scale="6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baseColWidth="10" defaultColWidth="8.83203125" defaultRowHeight="15" x14ac:dyDescent="0.2"/>
  <cols>
    <col min="1" max="1" width="1.1640625" customWidth="1"/>
    <col min="2" max="2" width="64.5" customWidth="1"/>
    <col min="3" max="3" width="1.5" customWidth="1"/>
    <col min="4" max="4" width="5.5" customWidth="1"/>
    <col min="5" max="6" width="16" customWidth="1"/>
  </cols>
  <sheetData>
    <row r="1" spans="2:6" x14ac:dyDescent="0.2">
      <c r="B1" s="16" t="s">
        <v>39</v>
      </c>
      <c r="C1" s="16"/>
      <c r="D1" s="20"/>
      <c r="E1" s="20"/>
      <c r="F1" s="20"/>
    </row>
    <row r="2" spans="2:6" x14ac:dyDescent="0.2">
      <c r="B2" s="16" t="s">
        <v>40</v>
      </c>
      <c r="C2" s="16"/>
      <c r="D2" s="20"/>
      <c r="E2" s="20"/>
      <c r="F2" s="20"/>
    </row>
    <row r="3" spans="2:6" x14ac:dyDescent="0.2">
      <c r="B3" s="17"/>
      <c r="C3" s="17"/>
      <c r="D3" s="21"/>
      <c r="E3" s="21"/>
      <c r="F3" s="21"/>
    </row>
    <row r="4" spans="2:6" ht="45" x14ac:dyDescent="0.2">
      <c r="B4" s="17" t="s">
        <v>41</v>
      </c>
      <c r="C4" s="17"/>
      <c r="D4" s="21"/>
      <c r="E4" s="21"/>
      <c r="F4" s="21"/>
    </row>
    <row r="5" spans="2:6" x14ac:dyDescent="0.2">
      <c r="B5" s="17"/>
      <c r="C5" s="17"/>
      <c r="D5" s="21"/>
      <c r="E5" s="21"/>
      <c r="F5" s="21"/>
    </row>
    <row r="6" spans="2:6" x14ac:dyDescent="0.2">
      <c r="B6" s="16" t="s">
        <v>42</v>
      </c>
      <c r="C6" s="16"/>
      <c r="D6" s="20"/>
      <c r="E6" s="20" t="s">
        <v>43</v>
      </c>
      <c r="F6" s="20" t="s">
        <v>44</v>
      </c>
    </row>
    <row r="7" spans="2:6" ht="16" thickBot="1" x14ac:dyDescent="0.25">
      <c r="B7" s="17"/>
      <c r="C7" s="17"/>
      <c r="D7" s="21"/>
      <c r="E7" s="21"/>
      <c r="F7" s="21"/>
    </row>
    <row r="8" spans="2:6" ht="31" thickBot="1" x14ac:dyDescent="0.25">
      <c r="B8" s="18" t="s">
        <v>45</v>
      </c>
      <c r="C8" s="19"/>
      <c r="D8" s="22"/>
      <c r="E8" s="22">
        <v>4</v>
      </c>
      <c r="F8" s="23" t="s">
        <v>46</v>
      </c>
    </row>
    <row r="9" spans="2:6" x14ac:dyDescent="0.2">
      <c r="B9" s="17"/>
      <c r="C9" s="17"/>
      <c r="D9" s="21"/>
      <c r="E9" s="21"/>
      <c r="F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dispatch</dc:creator>
  <cp:lastModifiedBy>Microsoft Office User</cp:lastModifiedBy>
  <cp:lastPrinted>2017-12-12T16:58:31Z</cp:lastPrinted>
  <dcterms:created xsi:type="dcterms:W3CDTF">2015-11-11T16:41:41Z</dcterms:created>
  <dcterms:modified xsi:type="dcterms:W3CDTF">2018-04-13T02:32:21Z</dcterms:modified>
</cp:coreProperties>
</file>