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S-TBBM TANJUNG GEREM\LAPORAN\LAPORAN HARIAN\2017\12. DESEMBER\12-12-2017\"/>
    </mc:Choice>
  </mc:AlternateContent>
  <bookViews>
    <workbookView xWindow="0" yWindow="0" windowWidth="20490" windowHeight="7230"/>
  </bookViews>
  <sheets>
    <sheet name="Laporan Thruput" sheetId="1" r:id="rId1"/>
  </sheets>
  <definedNames>
    <definedName name="_xlnm.Print_Area" localSheetId="0">'Laporan Thruput'!$A$1:$J$38</definedName>
  </definedNames>
  <calcPr calcId="162913"/>
</workbook>
</file>

<file path=xl/calcChain.xml><?xml version="1.0" encoding="utf-8"?>
<calcChain xmlns="http://schemas.openxmlformats.org/spreadsheetml/2006/main">
  <c r="I25" i="1" l="1"/>
  <c r="I23" i="1"/>
  <c r="I22" i="1"/>
  <c r="I17" i="1"/>
  <c r="I16" i="1"/>
  <c r="I11" i="1"/>
  <c r="I12" i="1" s="1"/>
  <c r="I8" i="1"/>
  <c r="I9" i="1" s="1"/>
  <c r="I24" i="1" l="1"/>
  <c r="K23" i="1"/>
  <c r="L21" i="1"/>
  <c r="L19" i="1"/>
  <c r="K19" i="1"/>
  <c r="L18" i="1"/>
  <c r="K18" i="1"/>
  <c r="K16" i="1"/>
  <c r="L15" i="1"/>
  <c r="K15" i="1"/>
  <c r="L6" i="1"/>
  <c r="K6" i="1"/>
  <c r="G13" i="1" l="1"/>
  <c r="L13" i="1" l="1"/>
  <c r="K13" i="1"/>
  <c r="E22" i="1"/>
  <c r="G8" i="1" l="1"/>
  <c r="G7" i="1" s="1"/>
  <c r="L7" i="1" l="1"/>
  <c r="K7" i="1"/>
  <c r="F26" i="1"/>
  <c r="G23" i="1" l="1"/>
  <c r="G20" i="1" s="1"/>
  <c r="G22" i="1" s="1"/>
  <c r="K22" i="1" s="1"/>
  <c r="H26" i="1"/>
  <c r="D26" i="1"/>
  <c r="L25" i="1"/>
  <c r="L23" i="1"/>
  <c r="L8" i="1"/>
  <c r="E25" i="1"/>
  <c r="K25" i="1" s="1"/>
  <c r="E23" i="1"/>
  <c r="E16" i="1"/>
  <c r="E17" i="1" s="1"/>
  <c r="K17" i="1" s="1"/>
  <c r="E11" i="1"/>
  <c r="E8" i="1"/>
  <c r="L17" i="1" l="1"/>
  <c r="L16" i="1"/>
  <c r="K20" i="1"/>
  <c r="L20" i="1"/>
  <c r="L12" i="1"/>
  <c r="E9" i="1"/>
  <c r="K9" i="1" s="1"/>
  <c r="K8" i="1"/>
  <c r="E12" i="1"/>
  <c r="K12" i="1" s="1"/>
  <c r="L9" i="1"/>
  <c r="E24" i="1"/>
  <c r="K24" i="1" s="1"/>
  <c r="L24" i="1"/>
  <c r="G11" i="1"/>
  <c r="G10" i="1" s="1"/>
  <c r="L11" i="1" l="1"/>
  <c r="K11" i="1"/>
  <c r="L22" i="1"/>
  <c r="K10" i="1"/>
  <c r="L10" i="1"/>
  <c r="K26" i="1"/>
  <c r="L26" i="1"/>
</calcChain>
</file>

<file path=xl/comments1.xml><?xml version="1.0" encoding="utf-8"?>
<comments xmlns="http://schemas.openxmlformats.org/spreadsheetml/2006/main">
  <authors>
    <author>Anita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Lihat di Product Liftings Summary!!!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Lihat di Meter Totals Report!!!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Lihat di Meter Totals Report!!!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Lihat di Product Liftings Summary!!!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Lihat di Product Liftings Summary!!!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Lihat di Meter Totals Report!!!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Lihat di Product Liftings Summary!!!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Lihat di Product Liftings Summary!!!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Lihat di Product Liftings Summary!!!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Lihat di Meter Totals Report!!!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Lihat di Meter Totals Report!!!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Lihat di Meter Totals Report!!!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Lihat di Meter Totals Report!!!</t>
        </r>
      </text>
    </comment>
  </commentList>
</comments>
</file>

<file path=xl/sharedStrings.xml><?xml version="1.0" encoding="utf-8"?>
<sst xmlns="http://schemas.openxmlformats.org/spreadsheetml/2006/main" count="44" uniqueCount="44">
  <si>
    <t>PRODUK</t>
  </si>
  <si>
    <t>NO.</t>
  </si>
  <si>
    <t>BY LO</t>
  </si>
  <si>
    <t>BY METER</t>
  </si>
  <si>
    <t>BY SCHEDULE</t>
  </si>
  <si>
    <t>KETERANGAN</t>
  </si>
  <si>
    <t>PREMIUM</t>
  </si>
  <si>
    <t>SOLAR</t>
  </si>
  <si>
    <t>PERTAMAX</t>
  </si>
  <si>
    <t>PERTALITE</t>
  </si>
  <si>
    <t>TOTAL</t>
  </si>
  <si>
    <t>PT. PERTAMINA PATRA NIAGA</t>
  </si>
  <si>
    <t>PT. PERTAMINA (PERSERO)</t>
  </si>
  <si>
    <t>Closing Penyaluran :</t>
  </si>
  <si>
    <t>BIOSOLAR SPBU</t>
  </si>
  <si>
    <t>SOLAR LO</t>
  </si>
  <si>
    <t>MDF</t>
  </si>
  <si>
    <t>Premium dari LO Pertalite</t>
  </si>
  <si>
    <t>Premium Total</t>
  </si>
  <si>
    <t>Pertamax dari LO Pertalite</t>
  </si>
  <si>
    <t>Pertamax Total</t>
  </si>
  <si>
    <t>Solar Total</t>
  </si>
  <si>
    <t>Fame</t>
  </si>
  <si>
    <t>Solar dari LO Biosolar</t>
  </si>
  <si>
    <t>Solar dari LO MDF</t>
  </si>
  <si>
    <t>MFO 180 cst dari LO MDF</t>
  </si>
  <si>
    <t>MFO 180 cst Total</t>
  </si>
  <si>
    <t>PT. PETRO NUSATAMA PERKASA</t>
  </si>
  <si>
    <r>
      <t>(</t>
    </r>
    <r>
      <rPr>
        <i/>
        <sz val="10"/>
        <color theme="1"/>
        <rFont val="Trebuchet MS"/>
        <family val="2"/>
      </rPr>
      <t>Jr. Spv. Distribution</t>
    </r>
    <r>
      <rPr>
        <sz val="10"/>
        <color theme="1"/>
        <rFont val="Trebuchet MS"/>
        <family val="2"/>
        <charset val="1"/>
      </rPr>
      <t>)</t>
    </r>
  </si>
  <si>
    <t>BIOSOLAR PEMBANGKIT LISTRIK</t>
  </si>
  <si>
    <t>Dibuat oleh</t>
  </si>
  <si>
    <t>Dicek oleh</t>
  </si>
  <si>
    <t>Diketahui oleh</t>
  </si>
  <si>
    <t>MFO</t>
  </si>
  <si>
    <t>MFO LO</t>
  </si>
  <si>
    <t>New Gantry System - TBBM Tanjung Gerem</t>
  </si>
  <si>
    <r>
      <t>(</t>
    </r>
    <r>
      <rPr>
        <i/>
        <sz val="10"/>
        <color theme="1"/>
        <rFont val="Trebuchet MS"/>
        <family val="2"/>
      </rPr>
      <t>Supervisor NGS</t>
    </r>
    <r>
      <rPr>
        <sz val="10"/>
        <color theme="1"/>
        <rFont val="Trebuchet MS"/>
        <family val="2"/>
        <charset val="1"/>
      </rPr>
      <t>)</t>
    </r>
  </si>
  <si>
    <t>DARSONO</t>
  </si>
  <si>
    <t xml:space="preserve">LAPORAN THRUPUT </t>
  </si>
  <si>
    <t>(Dispatcher NGS)</t>
  </si>
  <si>
    <t>FAJAR PUJIARSO</t>
  </si>
  <si>
    <t>Pukul  22:15 WIB</t>
  </si>
  <si>
    <t>Selasa, 12 Desember 2017</t>
  </si>
  <si>
    <t>SINTIA PRAMUDITA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</si>
</sst>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9" x14ac:knownFonts="1">
    <font>
      <sz val="10"/>
      <color theme="1"/>
      <name val="Trebuchet MS"/>
      <family val="2"/>
      <charset val="1"/>
    </font>
    <font>
      <b/>
      <sz val="10"/>
      <color theme="1"/>
      <name val="Trebuchet MS"/>
      <family val="2"/>
    </font>
    <font>
      <b/>
      <i/>
      <sz val="10"/>
      <color theme="1"/>
      <name val="Trebuchet MS"/>
      <family val="2"/>
    </font>
    <font>
      <i/>
      <sz val="10"/>
      <color theme="1"/>
      <name val="Trebuchet MS"/>
      <family val="2"/>
    </font>
    <font>
      <b/>
      <u/>
      <sz val="20"/>
      <color theme="1"/>
      <name val="Trebuchet MS"/>
      <family val="2"/>
    </font>
    <font>
      <sz val="16"/>
      <color theme="1"/>
      <name val="Trebuchet MS"/>
      <family val="2"/>
    </font>
    <font>
      <sz val="10"/>
      <color theme="1"/>
      <name val="Trebuchet MS"/>
      <family val="2"/>
      <charset val="1"/>
    </font>
    <font>
      <b/>
      <sz val="9"/>
      <color indexed="81"/>
      <name val="Tahoma"/>
      <family val="2"/>
    </font>
    <font>
      <b/>
      <i/>
      <sz val="1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4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41" fontId="0" fillId="0" borderId="0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41" fontId="0" fillId="4" borderId="1" xfId="1" applyFont="1" applyFill="1" applyBorder="1" applyAlignment="1">
      <alignment vertical="center"/>
    </xf>
    <xf numFmtId="41" fontId="3" fillId="0" borderId="1" xfId="1" applyFont="1" applyFill="1" applyBorder="1" applyAlignment="1">
      <alignment vertical="center"/>
    </xf>
    <xf numFmtId="41" fontId="0" fillId="0" borderId="1" xfId="1" applyFont="1" applyFill="1" applyBorder="1" applyAlignment="1">
      <alignment vertical="center"/>
    </xf>
    <xf numFmtId="41" fontId="0" fillId="3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1" fontId="3" fillId="0" borderId="1" xfId="1" applyFont="1" applyFill="1" applyBorder="1" applyAlignment="1">
      <alignment horizontal="left" vertical="center"/>
    </xf>
    <xf numFmtId="41" fontId="3" fillId="0" borderId="1" xfId="1" applyFont="1" applyBorder="1" applyAlignment="1">
      <alignment vertical="center"/>
    </xf>
    <xf numFmtId="41" fontId="0" fillId="3" borderId="1" xfId="1" applyFont="1" applyFill="1" applyBorder="1"/>
    <xf numFmtId="41" fontId="3" fillId="3" borderId="1" xfId="1" applyFont="1" applyFill="1" applyBorder="1" applyAlignment="1">
      <alignment vertical="center"/>
    </xf>
    <xf numFmtId="41" fontId="0" fillId="0" borderId="1" xfId="1" applyFont="1" applyBorder="1" applyAlignment="1">
      <alignment vertical="center"/>
    </xf>
    <xf numFmtId="41" fontId="0" fillId="3" borderId="1" xfId="1" applyFont="1" applyFill="1" applyBorder="1" applyAlignment="1">
      <alignment vertical="center"/>
    </xf>
    <xf numFmtId="41" fontId="3" fillId="5" borderId="1" xfId="1" applyFont="1" applyFill="1" applyBorder="1" applyAlignment="1">
      <alignment vertical="center"/>
    </xf>
    <xf numFmtId="41" fontId="3" fillId="0" borderId="1" xfId="0" applyNumberFormat="1" applyFont="1" applyBorder="1" applyAlignment="1">
      <alignment vertical="center"/>
    </xf>
    <xf numFmtId="41" fontId="1" fillId="2" borderId="1" xfId="0" applyNumberFormat="1" applyFont="1" applyFill="1" applyBorder="1" applyAlignment="1">
      <alignment vertical="center"/>
    </xf>
    <xf numFmtId="0" fontId="0" fillId="0" borderId="0" xfId="0" applyBorder="1" applyAlignment="1"/>
    <xf numFmtId="41" fontId="0" fillId="0" borderId="0" xfId="0" applyNumberFormat="1" applyBorder="1" applyAlignment="1"/>
    <xf numFmtId="41" fontId="0" fillId="5" borderId="1" xfId="1" applyFont="1" applyFill="1" applyBorder="1" applyAlignment="1">
      <alignment vertical="center"/>
    </xf>
    <xf numFmtId="41" fontId="0" fillId="5" borderId="1" xfId="1" applyFont="1" applyFill="1" applyBorder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"/>
  <sheetViews>
    <sheetView tabSelected="1" view="pageBreakPreview" zoomScaleNormal="100" zoomScaleSheetLayoutView="10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D32" sqref="D32:I32"/>
    </sheetView>
  </sheetViews>
  <sheetFormatPr defaultRowHeight="15" x14ac:dyDescent="0.3"/>
  <cols>
    <col min="1" max="1" width="5.7109375" style="4" customWidth="1"/>
    <col min="2" max="2" width="3.7109375" style="4" customWidth="1"/>
    <col min="3" max="3" width="28.5703125" style="1" customWidth="1"/>
    <col min="4" max="6" width="12.7109375" style="1" customWidth="1"/>
    <col min="7" max="7" width="14.140625" style="1" customWidth="1"/>
    <col min="8" max="8" width="12.7109375" style="1" customWidth="1"/>
    <col min="9" max="9" width="17.5703125" style="1" customWidth="1"/>
    <col min="10" max="10" width="79.140625" style="4" customWidth="1"/>
    <col min="11" max="11" width="16.28515625" style="1" customWidth="1"/>
    <col min="12" max="12" width="11.7109375" style="1" customWidth="1"/>
    <col min="13" max="16384" width="9.140625" style="1"/>
  </cols>
  <sheetData>
    <row r="1" spans="1:15" ht="27.75" x14ac:dyDescent="0.3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16"/>
      <c r="L1" s="16"/>
      <c r="M1" s="16"/>
      <c r="N1" s="16"/>
      <c r="O1" s="16"/>
    </row>
    <row r="2" spans="1:15" ht="21" x14ac:dyDescent="0.3">
      <c r="A2" s="43" t="s">
        <v>35</v>
      </c>
      <c r="B2" s="43"/>
      <c r="C2" s="43"/>
      <c r="D2" s="43"/>
      <c r="E2" s="43"/>
      <c r="F2" s="43"/>
      <c r="G2" s="43"/>
      <c r="H2" s="43"/>
      <c r="I2" s="43"/>
      <c r="J2" s="43"/>
      <c r="K2" s="16"/>
      <c r="L2" s="16"/>
      <c r="M2" s="16"/>
      <c r="N2" s="16"/>
      <c r="O2" s="16"/>
    </row>
    <row r="3" spans="1:15" x14ac:dyDescent="0.3">
      <c r="K3" s="16"/>
      <c r="L3" s="16"/>
      <c r="M3" s="16"/>
      <c r="N3" s="16"/>
      <c r="O3" s="16"/>
    </row>
    <row r="4" spans="1:15" x14ac:dyDescent="0.3">
      <c r="A4" s="5" t="s">
        <v>42</v>
      </c>
      <c r="B4" s="5"/>
      <c r="K4" s="16"/>
      <c r="L4" s="16"/>
      <c r="M4" s="16"/>
      <c r="N4" s="16"/>
      <c r="O4" s="16"/>
    </row>
    <row r="5" spans="1:15" s="4" customFormat="1" ht="30" customHeight="1" x14ac:dyDescent="0.3">
      <c r="A5" s="2" t="s">
        <v>1</v>
      </c>
      <c r="B5" s="44" t="s">
        <v>0</v>
      </c>
      <c r="C5" s="44"/>
      <c r="D5" s="44" t="s">
        <v>2</v>
      </c>
      <c r="E5" s="44"/>
      <c r="F5" s="44" t="s">
        <v>3</v>
      </c>
      <c r="G5" s="44"/>
      <c r="H5" s="44" t="s">
        <v>4</v>
      </c>
      <c r="I5" s="44"/>
      <c r="J5" s="2" t="s">
        <v>5</v>
      </c>
      <c r="K5" s="17"/>
      <c r="L5" s="17"/>
      <c r="M5" s="17"/>
      <c r="N5" s="17"/>
      <c r="O5" s="17"/>
    </row>
    <row r="6" spans="1:15" ht="48" customHeight="1" x14ac:dyDescent="0.3">
      <c r="A6" s="3">
        <v>1</v>
      </c>
      <c r="B6" s="19" t="s">
        <v>9</v>
      </c>
      <c r="C6" s="20"/>
      <c r="D6" s="21">
        <v>1600000</v>
      </c>
      <c r="E6" s="22"/>
      <c r="F6" s="23"/>
      <c r="G6" s="24">
        <v>1599940</v>
      </c>
      <c r="H6" s="21">
        <v>1600000</v>
      </c>
      <c r="I6" s="22"/>
      <c r="J6" s="37"/>
      <c r="K6" s="18">
        <f>D6-G6</f>
        <v>60</v>
      </c>
      <c r="L6" s="18">
        <f>H6-G6</f>
        <v>60</v>
      </c>
      <c r="M6" s="16"/>
      <c r="N6" s="16"/>
      <c r="O6" s="16"/>
    </row>
    <row r="7" spans="1:15" x14ac:dyDescent="0.3">
      <c r="A7" s="3">
        <v>2</v>
      </c>
      <c r="B7" s="19" t="s">
        <v>6</v>
      </c>
      <c r="C7" s="20"/>
      <c r="D7" s="21">
        <v>538324</v>
      </c>
      <c r="E7" s="22"/>
      <c r="F7" s="23"/>
      <c r="G7" s="22">
        <f>F9-G8</f>
        <v>538347</v>
      </c>
      <c r="H7" s="21">
        <v>538324</v>
      </c>
      <c r="I7" s="22"/>
      <c r="J7" s="37"/>
      <c r="K7" s="18">
        <f>D7-G7</f>
        <v>-23</v>
      </c>
      <c r="L7" s="18">
        <f>H7-G7</f>
        <v>-23</v>
      </c>
      <c r="M7" s="16"/>
      <c r="N7" s="16"/>
      <c r="O7" s="16"/>
    </row>
    <row r="8" spans="1:15" x14ac:dyDescent="0.3">
      <c r="A8" s="3"/>
      <c r="B8" s="3"/>
      <c r="C8" s="25" t="s">
        <v>17</v>
      </c>
      <c r="D8" s="25"/>
      <c r="E8" s="26">
        <f>D6*45%</f>
        <v>720000</v>
      </c>
      <c r="F8" s="27"/>
      <c r="G8" s="26">
        <f>G6*45%</f>
        <v>719973</v>
      </c>
      <c r="H8" s="25"/>
      <c r="I8" s="26">
        <f>H6*45%</f>
        <v>720000</v>
      </c>
      <c r="J8" s="32"/>
      <c r="K8" s="18">
        <f>E8-G8</f>
        <v>27</v>
      </c>
      <c r="L8" s="18">
        <f>I8-G8</f>
        <v>27</v>
      </c>
      <c r="M8" s="16"/>
      <c r="N8" s="16"/>
      <c r="O8" s="16"/>
    </row>
    <row r="9" spans="1:15" x14ac:dyDescent="0.3">
      <c r="A9" s="3"/>
      <c r="B9" s="3"/>
      <c r="C9" s="25" t="s">
        <v>18</v>
      </c>
      <c r="D9" s="25"/>
      <c r="E9" s="26">
        <f>D7+E8</f>
        <v>1258324</v>
      </c>
      <c r="F9" s="28">
        <v>1258320</v>
      </c>
      <c r="G9" s="26"/>
      <c r="H9" s="25"/>
      <c r="I9" s="26">
        <f>H7+I8</f>
        <v>1258324</v>
      </c>
      <c r="J9" s="37"/>
      <c r="K9" s="18">
        <f>E9-F9</f>
        <v>4</v>
      </c>
      <c r="L9" s="18">
        <f>I9-F9</f>
        <v>4</v>
      </c>
      <c r="M9" s="16"/>
      <c r="N9" s="16"/>
      <c r="O9" s="16"/>
    </row>
    <row r="10" spans="1:15" x14ac:dyDescent="0.3">
      <c r="A10" s="3">
        <v>3</v>
      </c>
      <c r="B10" s="19" t="s">
        <v>8</v>
      </c>
      <c r="C10" s="20"/>
      <c r="D10" s="21">
        <v>820000</v>
      </c>
      <c r="E10" s="22"/>
      <c r="F10" s="23"/>
      <c r="G10" s="22">
        <f>F12-G11</f>
        <v>819970.99999999988</v>
      </c>
      <c r="H10" s="21">
        <v>820000</v>
      </c>
      <c r="I10" s="22"/>
      <c r="J10" s="32"/>
      <c r="K10" s="18">
        <f>D10-G10</f>
        <v>29.000000000116415</v>
      </c>
      <c r="L10" s="18">
        <f>H10-G10</f>
        <v>29.000000000116415</v>
      </c>
      <c r="M10" s="16"/>
      <c r="N10" s="16"/>
      <c r="O10" s="16"/>
    </row>
    <row r="11" spans="1:15" x14ac:dyDescent="0.3">
      <c r="A11" s="3"/>
      <c r="B11" s="3"/>
      <c r="C11" s="25" t="s">
        <v>19</v>
      </c>
      <c r="D11" s="25"/>
      <c r="E11" s="22">
        <f>D6*55%</f>
        <v>880000.00000000012</v>
      </c>
      <c r="F11" s="27"/>
      <c r="G11" s="22">
        <f>G6*55%</f>
        <v>879967.00000000012</v>
      </c>
      <c r="H11" s="25"/>
      <c r="I11" s="22">
        <f>H6*55%</f>
        <v>880000.00000000012</v>
      </c>
      <c r="J11" s="32"/>
      <c r="K11" s="18">
        <f>E11-G11</f>
        <v>33</v>
      </c>
      <c r="L11" s="18">
        <f>I11-G11</f>
        <v>33</v>
      </c>
      <c r="M11" s="16"/>
      <c r="N11" s="16"/>
      <c r="O11" s="16"/>
    </row>
    <row r="12" spans="1:15" x14ac:dyDescent="0.3">
      <c r="A12" s="3"/>
      <c r="B12" s="3"/>
      <c r="C12" s="25" t="s">
        <v>20</v>
      </c>
      <c r="D12" s="25"/>
      <c r="E12" s="22">
        <f>D10+E11</f>
        <v>1700000</v>
      </c>
      <c r="F12" s="28">
        <v>1699938</v>
      </c>
      <c r="G12" s="22"/>
      <c r="H12" s="25"/>
      <c r="I12" s="22">
        <f>H10+I11</f>
        <v>1700000</v>
      </c>
      <c r="J12" s="37"/>
      <c r="K12" s="18">
        <f>E12-F12</f>
        <v>62</v>
      </c>
      <c r="L12" s="18">
        <f>I12-F12</f>
        <v>62</v>
      </c>
      <c r="M12" s="16"/>
      <c r="N12" s="16"/>
      <c r="O12" s="16"/>
    </row>
    <row r="13" spans="1:15" x14ac:dyDescent="0.3">
      <c r="A13" s="3">
        <v>4</v>
      </c>
      <c r="B13" s="19" t="s">
        <v>33</v>
      </c>
      <c r="C13" s="20"/>
      <c r="D13" s="21"/>
      <c r="E13" s="22"/>
      <c r="F13" s="23"/>
      <c r="G13" s="22">
        <f>F17-G14-G16</f>
        <v>0</v>
      </c>
      <c r="H13" s="21"/>
      <c r="I13" s="22"/>
      <c r="J13" s="32"/>
      <c r="K13" s="18">
        <f>D13-G13</f>
        <v>0</v>
      </c>
      <c r="L13" s="18">
        <f>H13-G13</f>
        <v>0</v>
      </c>
      <c r="M13" s="16"/>
      <c r="N13" s="16"/>
      <c r="O13" s="16"/>
    </row>
    <row r="14" spans="1:15" x14ac:dyDescent="0.3">
      <c r="A14" s="3">
        <v>5</v>
      </c>
      <c r="B14" s="19" t="s">
        <v>34</v>
      </c>
      <c r="C14" s="20"/>
      <c r="D14" s="21">
        <v>0</v>
      </c>
      <c r="E14" s="22"/>
      <c r="F14" s="23"/>
      <c r="G14" s="29">
        <v>0</v>
      </c>
      <c r="H14" s="21">
        <v>0</v>
      </c>
      <c r="I14" s="22"/>
      <c r="J14" s="37"/>
      <c r="K14" s="18"/>
      <c r="L14" s="18"/>
      <c r="M14" s="16"/>
      <c r="N14" s="16"/>
      <c r="O14" s="16"/>
    </row>
    <row r="15" spans="1:15" x14ac:dyDescent="0.3">
      <c r="A15" s="3">
        <v>6</v>
      </c>
      <c r="B15" s="19" t="s">
        <v>16</v>
      </c>
      <c r="C15" s="20"/>
      <c r="D15" s="21">
        <v>0</v>
      </c>
      <c r="E15" s="22"/>
      <c r="F15" s="30"/>
      <c r="G15" s="29">
        <v>0</v>
      </c>
      <c r="H15" s="21">
        <v>0</v>
      </c>
      <c r="I15" s="22"/>
      <c r="J15" s="37"/>
      <c r="K15" s="18">
        <f>D15-G15</f>
        <v>0</v>
      </c>
      <c r="L15" s="18">
        <f>H15-G15</f>
        <v>0</v>
      </c>
      <c r="M15" s="16"/>
      <c r="N15" s="16"/>
      <c r="O15" s="16"/>
    </row>
    <row r="16" spans="1:15" x14ac:dyDescent="0.3">
      <c r="A16" s="3"/>
      <c r="B16" s="19"/>
      <c r="C16" s="25" t="s">
        <v>25</v>
      </c>
      <c r="D16" s="25"/>
      <c r="E16" s="22">
        <f>D15*10%</f>
        <v>0</v>
      </c>
      <c r="F16" s="27"/>
      <c r="G16" s="22">
        <v>0</v>
      </c>
      <c r="H16" s="25"/>
      <c r="I16" s="22">
        <f>H15*10%</f>
        <v>0</v>
      </c>
      <c r="J16" s="32"/>
      <c r="K16" s="18">
        <f>E16-G16</f>
        <v>0</v>
      </c>
      <c r="L16" s="18">
        <f>I16-G16</f>
        <v>0</v>
      </c>
      <c r="M16" s="16"/>
      <c r="N16" s="16"/>
      <c r="O16" s="16"/>
    </row>
    <row r="17" spans="1:15" ht="15" customHeight="1" x14ac:dyDescent="0.3">
      <c r="A17" s="3"/>
      <c r="B17" s="19"/>
      <c r="C17" s="25" t="s">
        <v>26</v>
      </c>
      <c r="D17" s="25"/>
      <c r="E17" s="22">
        <f>D13+D14+E16</f>
        <v>0</v>
      </c>
      <c r="F17" s="31"/>
      <c r="G17" s="22"/>
      <c r="H17" s="25"/>
      <c r="I17" s="22">
        <f>H13+H14+I16</f>
        <v>0</v>
      </c>
      <c r="J17" s="37"/>
      <c r="K17" s="18">
        <f>E17-F17</f>
        <v>0</v>
      </c>
      <c r="L17" s="18">
        <f>I17-F17</f>
        <v>0</v>
      </c>
      <c r="M17" s="16"/>
      <c r="N17" s="16"/>
      <c r="O17" s="16"/>
    </row>
    <row r="18" spans="1:15" x14ac:dyDescent="0.3">
      <c r="A18" s="3">
        <v>7</v>
      </c>
      <c r="B18" s="19" t="s">
        <v>7</v>
      </c>
      <c r="C18" s="20"/>
      <c r="D18" s="21">
        <v>360000</v>
      </c>
      <c r="E18" s="22"/>
      <c r="F18" s="23"/>
      <c r="G18" s="28">
        <v>359992</v>
      </c>
      <c r="H18" s="21">
        <v>360000</v>
      </c>
      <c r="I18" s="22"/>
      <c r="J18" s="32"/>
      <c r="K18" s="18">
        <f>D18-G18</f>
        <v>8</v>
      </c>
      <c r="L18" s="18">
        <f>H18-G18</f>
        <v>8</v>
      </c>
      <c r="M18" s="16"/>
      <c r="N18" s="16"/>
      <c r="O18" s="16"/>
    </row>
    <row r="19" spans="1:15" x14ac:dyDescent="0.3">
      <c r="A19" s="3">
        <v>8</v>
      </c>
      <c r="B19" s="19" t="s">
        <v>15</v>
      </c>
      <c r="C19" s="20"/>
      <c r="D19" s="21">
        <v>0</v>
      </c>
      <c r="E19" s="22"/>
      <c r="F19" s="23"/>
      <c r="G19" s="29"/>
      <c r="H19" s="21">
        <v>0</v>
      </c>
      <c r="I19" s="22"/>
      <c r="J19" s="37"/>
      <c r="K19" s="18">
        <f>D19-G19</f>
        <v>0</v>
      </c>
      <c r="L19" s="18">
        <f>H19-G19</f>
        <v>0</v>
      </c>
      <c r="M19" s="16"/>
      <c r="N19" s="16"/>
      <c r="O19" s="16"/>
    </row>
    <row r="20" spans="1:15" ht="15.75" customHeight="1" x14ac:dyDescent="0.3">
      <c r="A20" s="3">
        <v>9</v>
      </c>
      <c r="B20" s="19" t="s">
        <v>14</v>
      </c>
      <c r="C20" s="20"/>
      <c r="D20" s="21">
        <v>1288000</v>
      </c>
      <c r="E20" s="22"/>
      <c r="F20" s="23"/>
      <c r="G20" s="32">
        <f>F24+F25-G18-G19-G23-G21</f>
        <v>1287954</v>
      </c>
      <c r="H20" s="21">
        <v>1288000</v>
      </c>
      <c r="I20" s="22"/>
      <c r="J20" s="37"/>
      <c r="K20" s="18">
        <f>D20-G20</f>
        <v>46</v>
      </c>
      <c r="L20" s="18">
        <f>H20-G20</f>
        <v>46</v>
      </c>
      <c r="M20" s="16"/>
      <c r="N20" s="16"/>
      <c r="O20" s="16"/>
    </row>
    <row r="21" spans="1:15" x14ac:dyDescent="0.3">
      <c r="A21" s="3">
        <v>10</v>
      </c>
      <c r="B21" s="19" t="s">
        <v>29</v>
      </c>
      <c r="C21" s="20"/>
      <c r="D21" s="21"/>
      <c r="E21" s="22"/>
      <c r="F21" s="23"/>
      <c r="G21" s="29"/>
      <c r="H21" s="21"/>
      <c r="I21" s="22"/>
      <c r="J21" s="37"/>
      <c r="K21" s="18"/>
      <c r="L21" s="18">
        <f>H21-G21</f>
        <v>0</v>
      </c>
      <c r="M21" s="16"/>
      <c r="N21" s="16"/>
      <c r="O21" s="16"/>
    </row>
    <row r="22" spans="1:15" x14ac:dyDescent="0.3">
      <c r="A22" s="3"/>
      <c r="B22" s="20"/>
      <c r="C22" s="25" t="s">
        <v>23</v>
      </c>
      <c r="D22" s="33"/>
      <c r="E22" s="22">
        <f>(D20*80%)+(D21*70%)</f>
        <v>1030400</v>
      </c>
      <c r="F22" s="27"/>
      <c r="G22" s="22">
        <f>G20+G21-F25</f>
        <v>1030391</v>
      </c>
      <c r="H22" s="33"/>
      <c r="I22" s="22">
        <f>(H20*80%)+(H21*70%)</f>
        <v>1030400</v>
      </c>
      <c r="J22" s="32"/>
      <c r="K22" s="36">
        <f>E22-G22</f>
        <v>9</v>
      </c>
      <c r="L22" s="18">
        <f>I22-G22</f>
        <v>9</v>
      </c>
      <c r="M22" s="16"/>
      <c r="N22" s="16"/>
      <c r="O22" s="16"/>
    </row>
    <row r="23" spans="1:15" x14ac:dyDescent="0.3">
      <c r="A23" s="3"/>
      <c r="B23" s="20"/>
      <c r="C23" s="25" t="s">
        <v>24</v>
      </c>
      <c r="D23" s="25"/>
      <c r="E23" s="22">
        <f>D15*90%</f>
        <v>0</v>
      </c>
      <c r="F23" s="27"/>
      <c r="G23" s="22">
        <f>G15*90%</f>
        <v>0</v>
      </c>
      <c r="H23" s="25"/>
      <c r="I23" s="22">
        <f>H15*90%</f>
        <v>0</v>
      </c>
      <c r="J23" s="32"/>
      <c r="K23" s="35">
        <f>E23-G23</f>
        <v>0</v>
      </c>
      <c r="L23" s="18">
        <f>I23-G23</f>
        <v>0</v>
      </c>
      <c r="M23" s="16"/>
      <c r="N23" s="16"/>
      <c r="O23" s="16"/>
    </row>
    <row r="24" spans="1:15" x14ac:dyDescent="0.3">
      <c r="A24" s="3"/>
      <c r="B24" s="3"/>
      <c r="C24" s="25" t="s">
        <v>21</v>
      </c>
      <c r="D24" s="25"/>
      <c r="E24" s="22">
        <f>D18+D19+E22+E23</f>
        <v>1390400</v>
      </c>
      <c r="F24" s="28">
        <v>1390383</v>
      </c>
      <c r="G24" s="22"/>
      <c r="H24" s="25"/>
      <c r="I24" s="22">
        <f>H18+H19+I22+I23</f>
        <v>1390400</v>
      </c>
      <c r="J24" s="38"/>
      <c r="K24" s="35">
        <f>E24-F24</f>
        <v>17</v>
      </c>
      <c r="L24" s="18">
        <f>I24-F24</f>
        <v>17</v>
      </c>
      <c r="M24" s="16"/>
      <c r="N24" s="16"/>
      <c r="O24" s="16"/>
    </row>
    <row r="25" spans="1:15" ht="13.5" customHeight="1" x14ac:dyDescent="0.3">
      <c r="A25" s="3"/>
      <c r="B25" s="20"/>
      <c r="C25" s="25" t="s">
        <v>22</v>
      </c>
      <c r="D25" s="25"/>
      <c r="E25" s="22">
        <f>(D20*20%)+(D21*30%)</f>
        <v>257600</v>
      </c>
      <c r="F25" s="28">
        <v>257563</v>
      </c>
      <c r="G25" s="22"/>
      <c r="H25" s="25"/>
      <c r="I25" s="22">
        <f>(H20*20%)+(H21*30%)</f>
        <v>257600</v>
      </c>
      <c r="J25" s="38"/>
      <c r="K25" s="36">
        <f t="shared" ref="K25" si="0">E25-F25</f>
        <v>37</v>
      </c>
      <c r="L25" s="18">
        <f t="shared" ref="L25" si="1">I25-F25</f>
        <v>37</v>
      </c>
      <c r="M25" s="16"/>
      <c r="N25" s="16"/>
      <c r="O25" s="16"/>
    </row>
    <row r="26" spans="1:15" ht="30" customHeight="1" x14ac:dyDescent="0.3">
      <c r="A26" s="2"/>
      <c r="B26" s="44" t="s">
        <v>10</v>
      </c>
      <c r="C26" s="44"/>
      <c r="D26" s="34">
        <f>SUM(D6:D25)</f>
        <v>4606324</v>
      </c>
      <c r="E26" s="34"/>
      <c r="F26" s="34">
        <f>SUM(F6:F25)</f>
        <v>4606204</v>
      </c>
      <c r="G26" s="34"/>
      <c r="H26" s="34">
        <f>SUM(H6:H25)</f>
        <v>4606324</v>
      </c>
      <c r="I26" s="34"/>
      <c r="J26" s="13"/>
      <c r="K26" s="16">
        <f>K9+K12+K17+K24+K25</f>
        <v>120</v>
      </c>
      <c r="L26" s="18">
        <f>L9+L12+L17+L24+L25</f>
        <v>120</v>
      </c>
      <c r="M26" s="16"/>
      <c r="N26" s="16"/>
      <c r="O26" s="16"/>
    </row>
    <row r="27" spans="1:15" x14ac:dyDescent="0.3">
      <c r="A27" s="7" t="s">
        <v>13</v>
      </c>
      <c r="B27" s="7"/>
      <c r="K27" s="16"/>
      <c r="L27" s="16"/>
      <c r="M27" s="16"/>
      <c r="N27" s="16"/>
      <c r="O27" s="16"/>
    </row>
    <row r="28" spans="1:15" x14ac:dyDescent="0.3">
      <c r="A28" s="12" t="s">
        <v>41</v>
      </c>
      <c r="B28" s="5"/>
      <c r="F28" s="8"/>
      <c r="K28" s="16"/>
      <c r="L28" s="16"/>
      <c r="M28" s="16"/>
      <c r="N28" s="16"/>
      <c r="O28" s="16"/>
    </row>
    <row r="29" spans="1:15" x14ac:dyDescent="0.3">
      <c r="K29" s="16"/>
      <c r="L29" s="16"/>
      <c r="M29" s="16"/>
      <c r="N29" s="16"/>
      <c r="O29" s="16"/>
    </row>
    <row r="30" spans="1:15" x14ac:dyDescent="0.3">
      <c r="A30" s="6"/>
      <c r="B30" s="6"/>
      <c r="D30" s="6"/>
      <c r="G30" s="6"/>
      <c r="J30" s="6"/>
      <c r="K30" s="16"/>
      <c r="L30" s="16"/>
      <c r="M30" s="16"/>
      <c r="N30" s="16"/>
      <c r="O30" s="16"/>
    </row>
    <row r="31" spans="1:15" x14ac:dyDescent="0.3">
      <c r="A31" s="41" t="s">
        <v>30</v>
      </c>
      <c r="B31" s="41"/>
      <c r="C31" s="41"/>
      <c r="D31" s="41" t="s">
        <v>31</v>
      </c>
      <c r="E31" s="41"/>
      <c r="F31" s="41"/>
      <c r="G31" s="41"/>
      <c r="H31" s="41"/>
      <c r="I31" s="41"/>
      <c r="J31" s="10" t="s">
        <v>32</v>
      </c>
      <c r="K31" s="16"/>
      <c r="L31" s="16"/>
      <c r="M31" s="16"/>
      <c r="N31" s="16"/>
      <c r="O31" s="16"/>
    </row>
    <row r="32" spans="1:15" x14ac:dyDescent="0.3">
      <c r="A32" s="40" t="s">
        <v>27</v>
      </c>
      <c r="B32" s="40"/>
      <c r="C32" s="40"/>
      <c r="D32" s="40" t="s">
        <v>11</v>
      </c>
      <c r="E32" s="40"/>
      <c r="F32" s="40"/>
      <c r="G32" s="40"/>
      <c r="H32" s="40"/>
      <c r="I32" s="40"/>
      <c r="J32" s="11" t="s">
        <v>12</v>
      </c>
      <c r="K32" s="16"/>
      <c r="L32" s="16"/>
      <c r="M32" s="16"/>
      <c r="N32" s="16"/>
      <c r="O32" s="16"/>
    </row>
    <row r="33" spans="1:15" x14ac:dyDescent="0.3">
      <c r="D33" s="4"/>
      <c r="E33" s="9"/>
      <c r="H33" s="4"/>
      <c r="J33" s="10"/>
      <c r="K33" s="16"/>
      <c r="L33" s="16"/>
      <c r="M33" s="16"/>
      <c r="N33" s="16"/>
      <c r="O33" s="16"/>
    </row>
    <row r="34" spans="1:15" x14ac:dyDescent="0.3">
      <c r="A34" s="14"/>
      <c r="B34" s="14"/>
      <c r="D34" s="14"/>
      <c r="E34" s="9"/>
      <c r="H34" s="14"/>
      <c r="J34" s="14"/>
      <c r="K34" s="16"/>
      <c r="L34" s="16"/>
      <c r="M34" s="16"/>
      <c r="N34" s="16"/>
      <c r="O34" s="16"/>
    </row>
    <row r="35" spans="1:15" x14ac:dyDescent="0.3">
      <c r="D35" s="4"/>
      <c r="E35" s="9"/>
      <c r="H35" s="4"/>
      <c r="J35" s="10"/>
      <c r="K35" s="16"/>
      <c r="L35" s="16"/>
      <c r="M35" s="16"/>
      <c r="N35" s="16"/>
      <c r="O35" s="16"/>
    </row>
    <row r="36" spans="1:15" x14ac:dyDescent="0.3">
      <c r="D36" s="4"/>
      <c r="E36" s="9"/>
      <c r="H36" s="4"/>
      <c r="J36" s="10"/>
      <c r="K36" s="16"/>
      <c r="L36" s="16"/>
      <c r="M36" s="16"/>
      <c r="N36" s="16"/>
      <c r="O36" s="16"/>
    </row>
    <row r="37" spans="1:15" x14ac:dyDescent="0.3">
      <c r="A37" s="40" t="s">
        <v>43</v>
      </c>
      <c r="B37" s="40"/>
      <c r="C37" s="40"/>
      <c r="D37" s="40" t="s">
        <v>37</v>
      </c>
      <c r="E37" s="40"/>
      <c r="F37" s="40"/>
      <c r="G37" s="40"/>
      <c r="H37" s="40"/>
      <c r="I37" s="40"/>
      <c r="J37" s="15" t="s">
        <v>40</v>
      </c>
      <c r="K37" s="16"/>
      <c r="L37" s="16"/>
      <c r="M37" s="16"/>
      <c r="N37" s="16"/>
      <c r="O37" s="16"/>
    </row>
    <row r="38" spans="1:15" x14ac:dyDescent="0.3">
      <c r="A38" s="39" t="s">
        <v>39</v>
      </c>
      <c r="B38" s="39"/>
      <c r="C38" s="39"/>
      <c r="D38" s="41" t="s">
        <v>36</v>
      </c>
      <c r="E38" s="41"/>
      <c r="F38" s="41"/>
      <c r="G38" s="41"/>
      <c r="H38" s="41"/>
      <c r="I38" s="41"/>
      <c r="J38" s="10" t="s">
        <v>28</v>
      </c>
      <c r="K38" s="16"/>
      <c r="L38" s="16"/>
      <c r="M38" s="16"/>
      <c r="N38" s="16"/>
      <c r="O38" s="16"/>
    </row>
  </sheetData>
  <mergeCells count="15">
    <mergeCell ref="A1:J1"/>
    <mergeCell ref="A2:J2"/>
    <mergeCell ref="B5:C5"/>
    <mergeCell ref="B26:C26"/>
    <mergeCell ref="D5:E5"/>
    <mergeCell ref="H5:I5"/>
    <mergeCell ref="F5:G5"/>
    <mergeCell ref="A38:C38"/>
    <mergeCell ref="D32:I32"/>
    <mergeCell ref="D37:I37"/>
    <mergeCell ref="D38:I38"/>
    <mergeCell ref="D31:I31"/>
    <mergeCell ref="A31:C31"/>
    <mergeCell ref="A32:C32"/>
    <mergeCell ref="A37:C3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5" orientation="landscape" r:id="rId1"/>
  <colBreaks count="1" manualBreakCount="1"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Laporan Thruput</vt:lpstr>
      <vt:lpstr>'Laporan Thruput'!Print_Area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Nietha</dc:creator>
  <cp:lastModifiedBy>Dispatcher 2</cp:lastModifiedBy>
  <cp:lastPrinted>2017-12-12T15:45:19Z</cp:lastPrinted>
  <dcterms:created xsi:type="dcterms:W3CDTF">2016-02-06T03:52:43Z</dcterms:created>
  <dcterms:modified xsi:type="dcterms:W3CDTF">2017-12-12T15:45:22Z</dcterms:modified>
</cp:coreProperties>
</file>