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vansandriawan/myWork/ThruSum/UJUNG BERUNG/"/>
    </mc:Choice>
  </mc:AlternateContent>
  <bookViews>
    <workbookView xWindow="0" yWindow="460" windowWidth="23040" windowHeight="9240"/>
  </bookViews>
  <sheets>
    <sheet name="Sheet1" sheetId="4" r:id="rId1"/>
    <sheet name="Sheet2" sheetId="2" r:id="rId2"/>
    <sheet name="Sheet3" sheetId="3" r:id="rId3"/>
  </sheets>
  <definedNames>
    <definedName name="_xlnm.Print_Area" localSheetId="0">Sheet1!$A$1:$E$36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4" l="1"/>
  <c r="B7" i="4"/>
  <c r="H7" i="4"/>
  <c r="I13" i="4"/>
  <c r="I15" i="4"/>
  <c r="I16" i="4"/>
  <c r="H11" i="4"/>
  <c r="H12" i="4"/>
  <c r="H13" i="4"/>
  <c r="H15" i="4"/>
  <c r="H16" i="4"/>
  <c r="D12" i="4"/>
  <c r="I12" i="4"/>
  <c r="D14" i="4"/>
  <c r="D18" i="4"/>
  <c r="D5" i="4"/>
  <c r="D8" i="4"/>
  <c r="D11" i="4"/>
  <c r="I11" i="4"/>
  <c r="C14" i="4"/>
  <c r="C17" i="4"/>
  <c r="B18" i="4"/>
  <c r="B17" i="4"/>
  <c r="H18" i="4"/>
  <c r="C6" i="4"/>
  <c r="H6" i="4"/>
  <c r="C5" i="4"/>
  <c r="C9" i="4"/>
  <c r="C8" i="4"/>
  <c r="H8" i="4"/>
  <c r="I22" i="4"/>
  <c r="H22" i="4"/>
  <c r="I21" i="4"/>
  <c r="H21" i="4"/>
  <c r="B20" i="4"/>
  <c r="B9" i="4"/>
  <c r="H9" i="4"/>
  <c r="D6" i="4"/>
  <c r="I6" i="4"/>
  <c r="D9" i="4"/>
  <c r="I9" i="4"/>
  <c r="B19" i="4"/>
  <c r="H19" i="4"/>
  <c r="B10" i="4"/>
  <c r="H10" i="4"/>
  <c r="H14" i="4"/>
  <c r="I14" i="4"/>
  <c r="C20" i="4"/>
  <c r="H17" i="4"/>
  <c r="H5" i="4"/>
  <c r="I8" i="4"/>
  <c r="H20" i="4"/>
  <c r="D17" i="4"/>
  <c r="I17" i="4"/>
  <c r="I18" i="4"/>
  <c r="D19" i="4"/>
  <c r="I19" i="4"/>
  <c r="D7" i="4"/>
  <c r="I7" i="4"/>
  <c r="D10" i="4"/>
  <c r="I10" i="4"/>
  <c r="I5" i="4"/>
  <c r="D20" i="4"/>
  <c r="I20" i="4"/>
</calcChain>
</file>

<file path=xl/sharedStrings.xml><?xml version="1.0" encoding="utf-8"?>
<sst xmlns="http://schemas.openxmlformats.org/spreadsheetml/2006/main" count="35" uniqueCount="35">
  <si>
    <t>PRODUK</t>
  </si>
  <si>
    <t>BY SCHEDULING</t>
  </si>
  <si>
    <t>BY METER</t>
  </si>
  <si>
    <t>BY LO</t>
  </si>
  <si>
    <t>KETERANGAN</t>
  </si>
  <si>
    <t>SOLAR dari LO Solar</t>
  </si>
  <si>
    <t>BIO SOLAR SPBU</t>
  </si>
  <si>
    <t>BIO SOLAR INDUSTRI</t>
  </si>
  <si>
    <t>SOLAR dari LO Biosolar</t>
  </si>
  <si>
    <t>FAME</t>
  </si>
  <si>
    <t>SOLAR TOTAL</t>
  </si>
  <si>
    <t>TOTAL</t>
  </si>
  <si>
    <t>BIO SOLAR TRANSPORTASI NPSO</t>
  </si>
  <si>
    <t>SOLAR dari Solar_LO</t>
  </si>
  <si>
    <t>PT. CPAN</t>
  </si>
  <si>
    <t>DIBUAT OLEH:</t>
  </si>
  <si>
    <t>DIPERIKSA OLEH:</t>
  </si>
  <si>
    <t>PT.PERTAMINA PATRA NIAGA</t>
  </si>
  <si>
    <t>Site Manager</t>
  </si>
  <si>
    <t>Linda Sari</t>
  </si>
  <si>
    <t>MENGETAHUI:</t>
  </si>
  <si>
    <t>PERTAMAX dari LO PERTALITE</t>
  </si>
  <si>
    <t>PREMIUM dari LO PERTALITE</t>
  </si>
  <si>
    <t>PERTAMAX TOTAL</t>
  </si>
  <si>
    <t>PREMIUM TOTAL</t>
  </si>
  <si>
    <t>SPV. Terminal Storage Facilities</t>
  </si>
  <si>
    <t>PREMIUM</t>
  </si>
  <si>
    <t>PERTAMAX</t>
  </si>
  <si>
    <t>PERTALITE</t>
  </si>
  <si>
    <t>Ivan Gustian</t>
  </si>
  <si>
    <t>PT. PERTAMINA-TBBM UJUNGBERUNG</t>
  </si>
  <si>
    <t>OH TBBM Bandung Group</t>
  </si>
  <si>
    <t>Andi Ramadhan</t>
  </si>
  <si>
    <t>DATE : 12-12-2017</t>
  </si>
  <si>
    <t>THRUPUT SUMMARY REPORT BY PT CIPTA PERSADA ANUGERAH NUSANTARA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</si>
</sst>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1" formatCode="_(* #,##0.00_);_(* \(#,##0.00\);_(* &quot;-&quot;??_);_(@_)"/>
    <numFmt numFmtId="184" formatCode="#,###"/>
    <numFmt numFmtId="186" formatCode="_(* #,##0_);_(* \(#,##0\);_(* &quot;-&quot;??_);_(@_)"/>
  </numFmts>
  <fonts count="16" x14ac:knownFonts="1">
    <font>
      <sz val="11"/>
      <color indexed="8"/>
      <name val="Calibri"/>
      <family val="2"/>
    </font>
    <font>
      <sz val="10"/>
      <name val="Arial"/>
    </font>
    <font>
      <sz val="11"/>
      <color indexed="8"/>
      <name val="Calibri"/>
      <family val="2"/>
    </font>
    <font>
      <sz val="14"/>
      <color indexed="8"/>
      <name val="Calibri"/>
      <family val="2"/>
    </font>
    <font>
      <b/>
      <sz val="13"/>
      <color indexed="8"/>
      <name val="Calibri"/>
      <family val="2"/>
    </font>
    <font>
      <sz val="13"/>
      <color indexed="8"/>
      <name val="Calibri"/>
      <family val="2"/>
    </font>
    <font>
      <b/>
      <sz val="14"/>
      <color indexed="8"/>
      <name val="Calibri"/>
      <family val="2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color theme="1"/>
      <name val="Arial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171" fontId="1" fillId="0" borderId="0" applyFill="0" applyBorder="0" applyAlignment="0" applyProtection="0"/>
    <xf numFmtId="171" fontId="7" fillId="0" borderId="0" applyFont="0" applyFill="0" applyBorder="0" applyAlignment="0" applyProtection="0"/>
    <xf numFmtId="0" fontId="2" fillId="0" borderId="0"/>
    <xf numFmtId="0" fontId="7" fillId="0" borderId="0"/>
  </cellStyleXfs>
  <cellXfs count="37">
    <xf numFmtId="0" fontId="0" fillId="0" borderId="0" xfId="0"/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84" fontId="5" fillId="0" borderId="0" xfId="0" applyNumberFormat="1" applyFont="1" applyAlignment="1">
      <alignment vertical="center"/>
    </xf>
    <xf numFmtId="186" fontId="5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86" fontId="4" fillId="0" borderId="0" xfId="0" applyNumberFormat="1" applyFont="1" applyAlignment="1">
      <alignment vertical="center"/>
    </xf>
    <xf numFmtId="3" fontId="8" fillId="0" borderId="1" xfId="0" applyNumberFormat="1" applyFont="1" applyFill="1" applyBorder="1" applyAlignment="1">
      <alignment horizontal="right" vertical="center"/>
    </xf>
    <xf numFmtId="3" fontId="9" fillId="2" borderId="1" xfId="0" applyNumberFormat="1" applyFont="1" applyFill="1" applyBorder="1" applyAlignment="1">
      <alignment vertical="center"/>
    </xf>
    <xf numFmtId="3" fontId="8" fillId="0" borderId="1" xfId="0" applyNumberFormat="1" applyFont="1" applyFill="1" applyBorder="1" applyAlignment="1">
      <alignment horizontal="center" vertical="center" wrapText="1"/>
    </xf>
    <xf numFmtId="3" fontId="8" fillId="0" borderId="1" xfId="0" applyNumberFormat="1" applyFont="1" applyFill="1" applyBorder="1" applyAlignment="1">
      <alignment vertical="center" wrapText="1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3" fontId="9" fillId="2" borderId="1" xfId="0" applyNumberFormat="1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horizontal="right" vertical="center"/>
    </xf>
    <xf numFmtId="3" fontId="8" fillId="2" borderId="1" xfId="0" applyNumberFormat="1" applyFont="1" applyFill="1" applyBorder="1" applyAlignment="1">
      <alignment horizontal="right" vertical="center"/>
    </xf>
    <xf numFmtId="0" fontId="5" fillId="2" borderId="0" xfId="0" applyFont="1" applyFill="1" applyBorder="1" applyAlignment="1">
      <alignment vertical="center"/>
    </xf>
    <xf numFmtId="184" fontId="10" fillId="2" borderId="1" xfId="0" applyNumberFormat="1" applyFont="1" applyFill="1" applyBorder="1" applyAlignment="1">
      <alignment horizontal="center" vertical="center"/>
    </xf>
    <xf numFmtId="186" fontId="11" fillId="2" borderId="1" xfId="1" applyNumberFormat="1" applyFont="1" applyFill="1" applyBorder="1" applyAlignment="1">
      <alignment horizontal="right" vertical="center"/>
    </xf>
    <xf numFmtId="186" fontId="11" fillId="2" borderId="1" xfId="1" applyNumberFormat="1" applyFont="1" applyFill="1" applyBorder="1" applyAlignment="1">
      <alignment vertical="center"/>
    </xf>
    <xf numFmtId="3" fontId="12" fillId="0" borderId="1" xfId="0" applyNumberFormat="1" applyFont="1" applyFill="1" applyBorder="1" applyAlignment="1">
      <alignment horizontal="center" vertical="center" wrapText="1"/>
    </xf>
    <xf numFmtId="184" fontId="13" fillId="4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86" fontId="11" fillId="2" borderId="3" xfId="1" applyNumberFormat="1" applyFont="1" applyFill="1" applyBorder="1" applyAlignment="1">
      <alignment horizontal="right" vertical="center"/>
    </xf>
    <xf numFmtId="186" fontId="11" fillId="0" borderId="3" xfId="1" applyNumberFormat="1" applyFont="1" applyBorder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3" fillId="0" borderId="1" xfId="0" applyNumberFormat="1" applyFont="1" applyBorder="1" applyAlignment="1">
      <alignment horizontal="left" vertical="center"/>
    </xf>
    <xf numFmtId="0" fontId="14" fillId="3" borderId="2" xfId="0" applyFont="1" applyFill="1" applyBorder="1" applyAlignment="1">
      <alignment horizontal="center" vertical="center"/>
    </xf>
    <xf numFmtId="0" fontId="0" fillId="0" borderId="0" xfId="0"/>
  </cellXfs>
  <cellStyles count="5">
    <cellStyle name="Comma" xfId="1" builtinId="3"/>
    <cellStyle name="Comma 2" xfId="2"/>
    <cellStyle name="Excel Built-in Normal 1 2" xfId="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35"/>
  <sheetViews>
    <sheetView tabSelected="1" view="pageLayout" zoomScale="70" zoomScaleSheetLayoutView="70" workbookViewId="0">
      <selection activeCell="C12" sqref="C12"/>
    </sheetView>
  </sheetViews>
  <sheetFormatPr baseColWidth="10" defaultColWidth="9.1640625" defaultRowHeight="17" x14ac:dyDescent="0.2"/>
  <cols>
    <col min="1" max="1" width="42.5" style="12" customWidth="1"/>
    <col min="2" max="2" width="27.6640625" style="12" customWidth="1"/>
    <col min="3" max="3" width="26.33203125" style="12" customWidth="1"/>
    <col min="4" max="4" width="30.6640625" style="12" customWidth="1"/>
    <col min="5" max="5" width="57.5" style="1" customWidth="1"/>
    <col min="6" max="6" width="9.1640625" style="1" customWidth="1"/>
    <col min="7" max="7" width="6.6640625" style="1" customWidth="1"/>
    <col min="8" max="8" width="11.6640625" style="1" customWidth="1"/>
    <col min="9" max="9" width="11.6640625" style="1" bestFit="1" customWidth="1"/>
    <col min="10" max="10" width="3.6640625" style="1" customWidth="1"/>
    <col min="11" max="11" width="4.1640625" style="1" customWidth="1"/>
    <col min="12" max="12" width="3.83203125" style="1" customWidth="1"/>
    <col min="13" max="16384" width="9.1640625" style="1"/>
  </cols>
  <sheetData>
    <row r="1" spans="1:11" ht="15.5" customHeight="1" x14ac:dyDescent="0.2">
      <c r="A1" s="34" t="s">
        <v>33</v>
      </c>
      <c r="B1" s="34"/>
      <c r="C1" s="34"/>
      <c r="D1" s="34"/>
      <c r="E1" s="34"/>
    </row>
    <row r="2" spans="1:11" s="2" customFormat="1" ht="19" x14ac:dyDescent="0.2">
      <c r="A2" s="34"/>
      <c r="B2" s="34"/>
      <c r="C2" s="34"/>
      <c r="D2" s="34"/>
      <c r="E2" s="34"/>
    </row>
    <row r="3" spans="1:11" s="2" customFormat="1" ht="19" x14ac:dyDescent="0.2">
      <c r="A3" s="35" t="s">
        <v>34</v>
      </c>
      <c r="B3" s="36"/>
      <c r="C3" s="36"/>
      <c r="D3" s="36"/>
      <c r="E3" s="36"/>
    </row>
    <row r="4" spans="1:11" s="2" customFormat="1" ht="19" x14ac:dyDescent="0.2">
      <c r="A4" s="21" t="s">
        <v>0</v>
      </c>
      <c r="B4" s="21" t="s">
        <v>1</v>
      </c>
      <c r="C4" s="21" t="s">
        <v>2</v>
      </c>
      <c r="D4" s="21" t="s">
        <v>3</v>
      </c>
      <c r="E4" s="21" t="s">
        <v>4</v>
      </c>
      <c r="F4" s="1"/>
      <c r="G4" s="1"/>
      <c r="H4" s="3"/>
      <c r="I4" s="3"/>
    </row>
    <row r="5" spans="1:11" ht="21.5" customHeight="1" x14ac:dyDescent="0.2">
      <c r="A5" s="17" t="s">
        <v>26</v>
      </c>
      <c r="B5" s="13">
        <v>648000</v>
      </c>
      <c r="C5" s="13">
        <f>C7-C6</f>
        <v>647838.94999999995</v>
      </c>
      <c r="D5" s="13">
        <f>B5</f>
        <v>648000</v>
      </c>
      <c r="E5" s="10"/>
      <c r="H5" s="3">
        <f>B5-C5</f>
        <v>161.05000000004657</v>
      </c>
      <c r="I5" s="3">
        <f>D5-C5</f>
        <v>161.05000000004657</v>
      </c>
      <c r="K5" s="4"/>
    </row>
    <row r="6" spans="1:11" ht="18" customHeight="1" x14ac:dyDescent="0.2">
      <c r="A6" s="17" t="s">
        <v>22</v>
      </c>
      <c r="B6" s="8">
        <f>B11*45%</f>
        <v>1087200</v>
      </c>
      <c r="C6" s="14">
        <f>C11*45%</f>
        <v>1087195.05</v>
      </c>
      <c r="D6" s="8">
        <f>D11*45%</f>
        <v>1087200</v>
      </c>
      <c r="E6" s="10"/>
      <c r="H6" s="3">
        <f t="shared" ref="H6:H19" si="0">B6-C6</f>
        <v>4.9499999999534339</v>
      </c>
      <c r="I6" s="3">
        <f t="shared" ref="I6:I19" si="1">D6-C6</f>
        <v>4.9499999999534339</v>
      </c>
    </row>
    <row r="7" spans="1:11" ht="18" customHeight="1" x14ac:dyDescent="0.2">
      <c r="A7" s="17" t="s">
        <v>24</v>
      </c>
      <c r="B7" s="8">
        <f>B5+B6</f>
        <v>1735200</v>
      </c>
      <c r="C7" s="14">
        <v>1735034</v>
      </c>
      <c r="D7" s="8">
        <f>D5+D6</f>
        <v>1735200</v>
      </c>
      <c r="E7" s="10"/>
      <c r="H7" s="3">
        <f>B7-C7</f>
        <v>166</v>
      </c>
      <c r="I7" s="3">
        <f t="shared" si="1"/>
        <v>166</v>
      </c>
    </row>
    <row r="8" spans="1:11" ht="18" customHeight="1" x14ac:dyDescent="0.2">
      <c r="A8" s="17" t="s">
        <v>27</v>
      </c>
      <c r="B8" s="8">
        <v>888000</v>
      </c>
      <c r="C8" s="14">
        <f>C10-C9</f>
        <v>888096.04999999981</v>
      </c>
      <c r="D8" s="8">
        <f>B8</f>
        <v>888000</v>
      </c>
      <c r="E8" s="10"/>
      <c r="G8" s="4"/>
      <c r="H8" s="3">
        <f t="shared" si="0"/>
        <v>-96.049999999813735</v>
      </c>
      <c r="I8" s="3">
        <f t="shared" si="1"/>
        <v>-96.049999999813735</v>
      </c>
    </row>
    <row r="9" spans="1:11" ht="18" customHeight="1" x14ac:dyDescent="0.2">
      <c r="A9" s="17" t="s">
        <v>21</v>
      </c>
      <c r="B9" s="8">
        <f>B11*55%</f>
        <v>1328800</v>
      </c>
      <c r="C9" s="14">
        <f>C11*55%</f>
        <v>1328793.9500000002</v>
      </c>
      <c r="D9" s="8">
        <f>D11*55%</f>
        <v>1328800</v>
      </c>
      <c r="E9" s="10"/>
      <c r="F9" s="4"/>
      <c r="G9" s="4"/>
      <c r="H9" s="3">
        <f t="shared" si="0"/>
        <v>6.0499999998137355</v>
      </c>
      <c r="I9" s="3">
        <f t="shared" si="1"/>
        <v>6.0499999998137355</v>
      </c>
    </row>
    <row r="10" spans="1:11" ht="16.75" customHeight="1" x14ac:dyDescent="0.2">
      <c r="A10" s="17" t="s">
        <v>23</v>
      </c>
      <c r="B10" s="8">
        <f>B8+B9</f>
        <v>2216800</v>
      </c>
      <c r="C10" s="14">
        <v>2216890</v>
      </c>
      <c r="D10" s="8">
        <f>D8+D9</f>
        <v>2216800</v>
      </c>
      <c r="E10" s="10"/>
      <c r="F10" s="5"/>
      <c r="G10" s="5"/>
      <c r="H10" s="3">
        <f t="shared" si="0"/>
        <v>-90</v>
      </c>
      <c r="I10" s="3">
        <f t="shared" si="1"/>
        <v>-90</v>
      </c>
    </row>
    <row r="11" spans="1:11" ht="18" customHeight="1" x14ac:dyDescent="0.2">
      <c r="A11" s="17" t="s">
        <v>28</v>
      </c>
      <c r="B11" s="15">
        <v>2416000</v>
      </c>
      <c r="C11" s="14">
        <v>2415989</v>
      </c>
      <c r="D11" s="15">
        <f>B11</f>
        <v>2416000</v>
      </c>
      <c r="E11" s="9"/>
      <c r="H11" s="3">
        <f t="shared" si="0"/>
        <v>11</v>
      </c>
      <c r="I11" s="3">
        <f t="shared" si="1"/>
        <v>11</v>
      </c>
    </row>
    <row r="12" spans="1:11" ht="18" customHeight="1" x14ac:dyDescent="0.2">
      <c r="A12" s="17" t="s">
        <v>5</v>
      </c>
      <c r="B12" s="8">
        <v>0</v>
      </c>
      <c r="C12" s="8">
        <v>0</v>
      </c>
      <c r="D12" s="8">
        <f>B12</f>
        <v>0</v>
      </c>
      <c r="E12" s="7"/>
      <c r="H12" s="3">
        <f t="shared" si="0"/>
        <v>0</v>
      </c>
      <c r="I12" s="3">
        <f t="shared" si="1"/>
        <v>0</v>
      </c>
    </row>
    <row r="13" spans="1:11" ht="18.75" customHeight="1" x14ac:dyDescent="0.2">
      <c r="A13" s="17" t="s">
        <v>13</v>
      </c>
      <c r="B13" s="15">
        <v>0</v>
      </c>
      <c r="C13" s="14">
        <v>0</v>
      </c>
      <c r="D13" s="15">
        <v>0</v>
      </c>
      <c r="E13" s="7"/>
      <c r="H13" s="3">
        <f t="shared" si="0"/>
        <v>0</v>
      </c>
      <c r="I13" s="3">
        <f t="shared" si="1"/>
        <v>0</v>
      </c>
    </row>
    <row r="14" spans="1:11" ht="19" x14ac:dyDescent="0.2">
      <c r="A14" s="17" t="s">
        <v>6</v>
      </c>
      <c r="B14" s="14">
        <v>1144000</v>
      </c>
      <c r="C14" s="14">
        <f>C19+C18-C12-C13</f>
        <v>1143998</v>
      </c>
      <c r="D14" s="14">
        <f>B14</f>
        <v>1144000</v>
      </c>
      <c r="E14" s="20"/>
      <c r="H14" s="3">
        <f t="shared" si="0"/>
        <v>2</v>
      </c>
      <c r="I14" s="3">
        <f t="shared" si="1"/>
        <v>2</v>
      </c>
    </row>
    <row r="15" spans="1:11" ht="18.75" customHeight="1" x14ac:dyDescent="0.2">
      <c r="A15" s="17" t="s">
        <v>7</v>
      </c>
      <c r="B15" s="8">
        <v>0</v>
      </c>
      <c r="C15" s="14">
        <v>0</v>
      </c>
      <c r="D15" s="8">
        <v>0</v>
      </c>
      <c r="E15" s="10"/>
      <c r="H15" s="3">
        <f t="shared" si="0"/>
        <v>0</v>
      </c>
      <c r="I15" s="3">
        <f t="shared" si="1"/>
        <v>0</v>
      </c>
    </row>
    <row r="16" spans="1:11" ht="18" customHeight="1" x14ac:dyDescent="0.2">
      <c r="A16" s="17" t="s">
        <v>12</v>
      </c>
      <c r="B16" s="8">
        <v>0</v>
      </c>
      <c r="C16" s="14">
        <v>0</v>
      </c>
      <c r="D16" s="8">
        <v>0</v>
      </c>
      <c r="E16" s="10"/>
      <c r="H16" s="3">
        <f t="shared" si="0"/>
        <v>0</v>
      </c>
      <c r="I16" s="3">
        <f t="shared" si="1"/>
        <v>0</v>
      </c>
      <c r="K16" s="4"/>
    </row>
    <row r="17" spans="1:11" ht="19" x14ac:dyDescent="0.2">
      <c r="A17" s="17" t="s">
        <v>8</v>
      </c>
      <c r="B17" s="8">
        <f>B14+B15+B16-B18</f>
        <v>915200</v>
      </c>
      <c r="C17" s="14">
        <f>C14-C18</f>
        <v>915160</v>
      </c>
      <c r="D17" s="8">
        <f>D14+D15+D16-D18</f>
        <v>915200</v>
      </c>
      <c r="E17" s="10"/>
      <c r="H17" s="3">
        <f t="shared" si="0"/>
        <v>40</v>
      </c>
      <c r="I17" s="3">
        <f t="shared" si="1"/>
        <v>40</v>
      </c>
      <c r="K17" s="4"/>
    </row>
    <row r="18" spans="1:11" ht="19" x14ac:dyDescent="0.2">
      <c r="A18" s="17" t="s">
        <v>9</v>
      </c>
      <c r="B18" s="8">
        <f>(B14*20%)+(B15*20%)+(B16*20%)</f>
        <v>228800</v>
      </c>
      <c r="C18" s="14">
        <v>228838</v>
      </c>
      <c r="D18" s="8">
        <f>(D14*20%)+(D15*20%)+(D16*20%)</f>
        <v>228800</v>
      </c>
      <c r="E18" s="10"/>
      <c r="H18" s="3">
        <f t="shared" si="0"/>
        <v>-38</v>
      </c>
      <c r="I18" s="3">
        <f t="shared" si="1"/>
        <v>-38</v>
      </c>
      <c r="K18" s="4"/>
    </row>
    <row r="19" spans="1:11" ht="19" x14ac:dyDescent="0.2">
      <c r="A19" s="17" t="s">
        <v>10</v>
      </c>
      <c r="B19" s="8">
        <f>B12+B13+B14+B15+B16-B18</f>
        <v>915200</v>
      </c>
      <c r="C19" s="8">
        <v>915160</v>
      </c>
      <c r="D19" s="8">
        <f>D12+D13+D14+D15+D16-D18</f>
        <v>915200</v>
      </c>
      <c r="E19" s="10"/>
      <c r="H19" s="3">
        <f t="shared" si="0"/>
        <v>40</v>
      </c>
      <c r="I19" s="3">
        <f t="shared" si="1"/>
        <v>40</v>
      </c>
      <c r="K19" s="4"/>
    </row>
    <row r="20" spans="1:11" s="5" customFormat="1" ht="19" x14ac:dyDescent="0.2">
      <c r="A20" s="17" t="s">
        <v>11</v>
      </c>
      <c r="B20" s="18">
        <f>B5+B8+B11+B12+B13+B14+B15+B16</f>
        <v>5096000</v>
      </c>
      <c r="C20" s="19">
        <f>C5+C8+C11+C12+C13+C14+C15+C16</f>
        <v>5095922</v>
      </c>
      <c r="D20" s="28">
        <f>D5+D8+D11+D12+D13+D14+D15+D16</f>
        <v>5096000</v>
      </c>
      <c r="E20" s="29"/>
      <c r="F20" s="1"/>
      <c r="G20" s="1"/>
      <c r="H20" s="3">
        <f>B20-C20</f>
        <v>78</v>
      </c>
      <c r="I20" s="3">
        <f>D20-C20</f>
        <v>78</v>
      </c>
      <c r="J20" s="1"/>
      <c r="K20" s="6"/>
    </row>
    <row r="21" spans="1:11" x14ac:dyDescent="0.2">
      <c r="A21" s="11"/>
      <c r="B21" s="11"/>
      <c r="C21" s="11"/>
      <c r="D21" s="30"/>
      <c r="E21" s="31"/>
      <c r="H21" s="3">
        <f>B21-C21</f>
        <v>0</v>
      </c>
      <c r="I21" s="3">
        <f>D21-C21</f>
        <v>0</v>
      </c>
    </row>
    <row r="22" spans="1:11" x14ac:dyDescent="0.2">
      <c r="A22" s="16"/>
      <c r="B22" s="16"/>
      <c r="C22" s="16"/>
      <c r="D22" s="16"/>
      <c r="E22" s="22"/>
      <c r="H22" s="3">
        <f>B22-C22</f>
        <v>0</v>
      </c>
      <c r="I22" s="3">
        <f>D22-C22</f>
        <v>0</v>
      </c>
      <c r="J22" s="5"/>
    </row>
    <row r="23" spans="1:11" ht="19" x14ac:dyDescent="0.2">
      <c r="A23" s="23" t="s">
        <v>15</v>
      </c>
      <c r="B23" s="32" t="s">
        <v>20</v>
      </c>
      <c r="C23" s="32"/>
      <c r="D23" s="33" t="s">
        <v>16</v>
      </c>
      <c r="E23" s="33"/>
    </row>
    <row r="24" spans="1:11" ht="19" x14ac:dyDescent="0.2">
      <c r="A24" s="23" t="s">
        <v>14</v>
      </c>
      <c r="B24" s="32" t="s">
        <v>30</v>
      </c>
      <c r="C24" s="32"/>
      <c r="D24" s="33" t="s">
        <v>17</v>
      </c>
      <c r="E24" s="33"/>
    </row>
    <row r="25" spans="1:11" ht="19" x14ac:dyDescent="0.2">
      <c r="A25" s="23" t="s">
        <v>18</v>
      </c>
      <c r="B25" s="32" t="s">
        <v>31</v>
      </c>
      <c r="C25" s="32"/>
      <c r="D25" s="33" t="s">
        <v>25</v>
      </c>
      <c r="E25" s="33"/>
    </row>
    <row r="26" spans="1:11" ht="19" x14ac:dyDescent="0.2">
      <c r="A26" s="25"/>
      <c r="B26" s="27"/>
      <c r="C26" s="27"/>
      <c r="D26" s="25"/>
      <c r="E26" s="26"/>
    </row>
    <row r="27" spans="1:11" ht="19" x14ac:dyDescent="0.2">
      <c r="A27" s="22"/>
      <c r="B27" s="27"/>
      <c r="C27" s="27"/>
      <c r="D27" s="25"/>
      <c r="E27" s="26"/>
    </row>
    <row r="28" spans="1:11" ht="19" x14ac:dyDescent="0.2">
      <c r="A28" s="25"/>
      <c r="B28" s="27"/>
      <c r="C28" s="27"/>
      <c r="D28" s="25"/>
      <c r="E28" s="26"/>
    </row>
    <row r="29" spans="1:11" ht="19" x14ac:dyDescent="0.2">
      <c r="A29" s="23" t="s">
        <v>19</v>
      </c>
      <c r="B29" s="32" t="s">
        <v>32</v>
      </c>
      <c r="C29" s="32"/>
      <c r="D29" s="33" t="s">
        <v>29</v>
      </c>
      <c r="E29" s="33"/>
    </row>
    <row r="30" spans="1:11" x14ac:dyDescent="0.2">
      <c r="A30" s="24"/>
      <c r="D30" s="24"/>
      <c r="E30" s="22"/>
    </row>
    <row r="31" spans="1:11" x14ac:dyDescent="0.2">
      <c r="A31" s="16"/>
      <c r="D31" s="16"/>
      <c r="E31" s="22"/>
    </row>
    <row r="32" spans="1:11" x14ac:dyDescent="0.2">
      <c r="A32" s="16"/>
      <c r="D32" s="16"/>
      <c r="E32" s="22"/>
    </row>
    <row r="33" spans="1:5" x14ac:dyDescent="0.2">
      <c r="A33" s="16"/>
      <c r="D33" s="16"/>
      <c r="E33" s="22"/>
    </row>
    <row r="34" spans="1:5" x14ac:dyDescent="0.2">
      <c r="A34" s="16"/>
      <c r="D34" s="16"/>
      <c r="E34" s="22"/>
    </row>
    <row r="35" spans="1:5" x14ac:dyDescent="0.2">
      <c r="A35" s="16"/>
      <c r="D35" s="16"/>
      <c r="E35" s="22"/>
    </row>
  </sheetData>
  <sheetProtection selectLockedCells="1" selectUnlockedCells="1"/>
  <mergeCells count="10">
    <mergeCell ref="B23:C23"/>
    <mergeCell ref="B29:C29"/>
    <mergeCell ref="D29:E29"/>
    <mergeCell ref="B24:C24"/>
    <mergeCell ref="B25:C25"/>
    <mergeCell ref="A1:E2"/>
    <mergeCell ref="A3:E3"/>
    <mergeCell ref="D23:E23"/>
    <mergeCell ref="D24:E24"/>
    <mergeCell ref="D25:E25"/>
  </mergeCells>
  <phoneticPr fontId="15" type="noConversion"/>
  <printOptions horizontalCentered="1"/>
  <pageMargins left="0.7" right="0.7" top="0.75" bottom="0.75" header="0.3" footer="0.3"/>
  <pageSetup paperSize="9" scale="71" firstPageNumber="0" orientation="landscape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cp:lastPrinted>2017-11-29T14:32:02Z</cp:lastPrinted>
  <dcterms:created xsi:type="dcterms:W3CDTF">2014-09-19T10:03:24Z</dcterms:created>
  <dcterms:modified xsi:type="dcterms:W3CDTF">2018-01-05T02:14:33Z</dcterms:modified>
</cp:coreProperties>
</file>