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23" i="1" l="1"/>
  <c r="L15" i="1"/>
  <c r="N7" i="1"/>
  <c r="N4" i="1"/>
  <c r="N5" i="1"/>
  <c r="N6" i="1"/>
  <c r="N3" i="1"/>
  <c r="N2" i="1"/>
  <c r="N1" i="1"/>
  <c r="I18" i="1"/>
  <c r="I13" i="1"/>
  <c r="I10" i="1"/>
  <c r="I11" i="1"/>
  <c r="I9" i="1"/>
  <c r="I7" i="1"/>
  <c r="I6" i="1"/>
  <c r="I8" i="1"/>
  <c r="I12" i="1"/>
  <c r="I15" i="1"/>
  <c r="I16" i="1"/>
  <c r="I17" i="1"/>
  <c r="I14" i="1"/>
  <c r="E10" i="1"/>
  <c r="E9" i="1"/>
  <c r="E8" i="1"/>
  <c r="E6" i="1"/>
  <c r="E5" i="1"/>
  <c r="E4" i="1"/>
  <c r="D43" i="1"/>
  <c r="D25" i="1"/>
  <c r="D26" i="1"/>
  <c r="D27" i="1"/>
  <c r="D28" i="1"/>
  <c r="D29" i="1"/>
  <c r="D30" i="1"/>
  <c r="D24" i="1"/>
  <c r="D35" i="1"/>
  <c r="D36" i="1"/>
  <c r="D37" i="1"/>
  <c r="D38" i="1"/>
  <c r="D39" i="1"/>
  <c r="D34" i="1"/>
  <c r="D31" i="1"/>
  <c r="D14" i="1"/>
  <c r="D15" i="1"/>
  <c r="D16" i="1"/>
  <c r="D17" i="1"/>
  <c r="D18" i="1"/>
  <c r="D19" i="1"/>
  <c r="D20" i="1"/>
  <c r="D21" i="1"/>
  <c r="D22" i="1"/>
  <c r="D23" i="1"/>
  <c r="D13" i="1"/>
</calcChain>
</file>

<file path=xl/sharedStrings.xml><?xml version="1.0" encoding="utf-8"?>
<sst xmlns="http://schemas.openxmlformats.org/spreadsheetml/2006/main" count="165" uniqueCount="93">
  <si>
    <t>Part Value</t>
  </si>
  <si>
    <t>Component</t>
  </si>
  <si>
    <t>YAPSC 10</t>
  </si>
  <si>
    <t>6N137</t>
  </si>
  <si>
    <t>NUM</t>
  </si>
  <si>
    <t>LM339D</t>
  </si>
  <si>
    <t>74HC14</t>
  </si>
  <si>
    <t>u1</t>
  </si>
  <si>
    <t>lm7805</t>
  </si>
  <si>
    <t>u6</t>
  </si>
  <si>
    <t>lm358</t>
  </si>
  <si>
    <t>r12</t>
  </si>
  <si>
    <t>22k</t>
  </si>
  <si>
    <t>r13</t>
  </si>
  <si>
    <t>r15</t>
  </si>
  <si>
    <t>47k</t>
  </si>
  <si>
    <t>r14</t>
  </si>
  <si>
    <t>r16</t>
  </si>
  <si>
    <t>r17</t>
  </si>
  <si>
    <t>r18</t>
  </si>
  <si>
    <t>r19</t>
  </si>
  <si>
    <t>R</t>
  </si>
  <si>
    <t>r20</t>
  </si>
  <si>
    <t>R21</t>
  </si>
  <si>
    <t>r22</t>
  </si>
  <si>
    <t>1k</t>
  </si>
  <si>
    <t>Q1</t>
  </si>
  <si>
    <t>NPN</t>
  </si>
  <si>
    <t>C12</t>
  </si>
  <si>
    <t>C11</t>
  </si>
  <si>
    <t>C10</t>
  </si>
  <si>
    <t>dsPIC30F4012</t>
  </si>
  <si>
    <t>R6</t>
  </si>
  <si>
    <t>R8</t>
  </si>
  <si>
    <t>4.7K</t>
  </si>
  <si>
    <t>R7</t>
  </si>
  <si>
    <t>R10</t>
  </si>
  <si>
    <t>R9</t>
  </si>
  <si>
    <t>R11</t>
  </si>
  <si>
    <t>R23</t>
  </si>
  <si>
    <t>1K</t>
  </si>
  <si>
    <t>R24</t>
  </si>
  <si>
    <t>R25</t>
  </si>
  <si>
    <t>R26</t>
  </si>
  <si>
    <t>R27</t>
  </si>
  <si>
    <t>r1</t>
  </si>
  <si>
    <t>r2</t>
  </si>
  <si>
    <t>r3</t>
  </si>
  <si>
    <t>r4</t>
  </si>
  <si>
    <t>r5</t>
  </si>
  <si>
    <t>4.7k</t>
  </si>
  <si>
    <t>D1</t>
  </si>
  <si>
    <t>D2</t>
  </si>
  <si>
    <t>D3</t>
  </si>
  <si>
    <t>D4</t>
  </si>
  <si>
    <t>D5</t>
  </si>
  <si>
    <t>D6</t>
  </si>
  <si>
    <t>LED SMD</t>
  </si>
  <si>
    <t>ERR</t>
  </si>
  <si>
    <t>VERDE</t>
  </si>
  <si>
    <t>ROJO</t>
  </si>
  <si>
    <t>RECTIFICADOR</t>
  </si>
  <si>
    <t xml:space="preserve">C8 </t>
  </si>
  <si>
    <t>SALIDA 7805</t>
  </si>
  <si>
    <t>C2</t>
  </si>
  <si>
    <t>ENTRADA 7805</t>
  </si>
  <si>
    <t>SMD</t>
  </si>
  <si>
    <t>C4</t>
  </si>
  <si>
    <t>TIERRA LM358 FILTRO</t>
  </si>
  <si>
    <t>C3</t>
  </si>
  <si>
    <t>C7</t>
  </si>
  <si>
    <t>C1</t>
  </si>
  <si>
    <t>Entrada 7805 pequeno</t>
  </si>
  <si>
    <t>smd</t>
  </si>
  <si>
    <t>SALIDA 7805 pequeno</t>
  </si>
  <si>
    <t>TH</t>
  </si>
  <si>
    <t>C5</t>
  </si>
  <si>
    <t>C6</t>
  </si>
  <si>
    <t>Filtro +-12v</t>
  </si>
  <si>
    <t>C9</t>
  </si>
  <si>
    <t>Filtro 5v PEQUENO</t>
  </si>
  <si>
    <t>33nF PEQUENO</t>
  </si>
  <si>
    <t>Filtro 12v pequeno</t>
  </si>
  <si>
    <t>th</t>
  </si>
  <si>
    <t>precio</t>
  </si>
  <si>
    <t>Total</t>
  </si>
  <si>
    <t>JLPCB</t>
  </si>
  <si>
    <t>2 caras</t>
  </si>
  <si>
    <t>10x10</t>
  </si>
  <si>
    <t>5 pcbs</t>
  </si>
  <si>
    <t>stencil</t>
  </si>
  <si>
    <t>26 usd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</si>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</sst>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638174</xdr:colOff>
      <xdr:row>26</xdr:row>
      <xdr:rowOff>171830</xdr:rowOff>
    </xdr:from>
    <xdr:to>
      <xdr:col>11</xdr:col>
      <xdr:colOff>541584</xdr:colOff>
      <xdr:row>33</xdr:row>
      <xdr:rowOff>28312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6174" y="5124830"/>
          <a:ext cx="6085135" cy="1189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F36" sqref="F36"/>
    </sheetView>
  </sheetViews>
  <sheetFormatPr defaultColWidth="11.42578125" defaultRowHeight="15" x14ac:dyDescent="0.25"/>
  <cols>
    <col min="7" max="7" width="24.140625" customWidth="1"/>
  </cols>
  <sheetData>
    <row r="1" spans="1:14" x14ac:dyDescent="0.25">
      <c r="B1" t="s">
        <v>2</v>
      </c>
      <c r="J1" s="1" t="s">
        <v>51</v>
      </c>
      <c r="K1" s="2" t="s">
        <v>61</v>
      </c>
      <c r="L1" s="2"/>
      <c r="M1" s="2" t="s">
        <v>83</v>
      </c>
      <c r="N1" s="3">
        <f>0.116*19</f>
        <v>2.2040000000000002</v>
      </c>
    </row>
    <row r="2" spans="1:14" ht="15.75" thickBot="1" x14ac:dyDescent="0.3">
      <c r="J2" s="4" t="s">
        <v>52</v>
      </c>
      <c r="K2" s="5" t="s">
        <v>61</v>
      </c>
      <c r="L2" s="5"/>
      <c r="M2" s="5" t="s">
        <v>83</v>
      </c>
      <c r="N2" s="6">
        <f>0.116*19</f>
        <v>2.2040000000000002</v>
      </c>
    </row>
    <row r="3" spans="1:14" x14ac:dyDescent="0.25">
      <c r="A3" s="1" t="s">
        <v>0</v>
      </c>
      <c r="B3" s="2" t="s">
        <v>1</v>
      </c>
      <c r="C3" s="2" t="s">
        <v>4</v>
      </c>
      <c r="D3" s="2"/>
      <c r="E3" s="3" t="s">
        <v>84</v>
      </c>
      <c r="J3" s="4" t="s">
        <v>53</v>
      </c>
      <c r="K3" s="5" t="s">
        <v>57</v>
      </c>
      <c r="L3" s="5">
        <v>12</v>
      </c>
      <c r="M3" s="5" t="s">
        <v>59</v>
      </c>
      <c r="N3" s="6">
        <f>0.616*19</f>
        <v>11.704000000000001</v>
      </c>
    </row>
    <row r="4" spans="1:14" x14ac:dyDescent="0.25">
      <c r="A4" s="4"/>
      <c r="B4" s="5" t="s">
        <v>3</v>
      </c>
      <c r="C4" s="5">
        <v>3</v>
      </c>
      <c r="D4" s="5" t="s">
        <v>83</v>
      </c>
      <c r="E4" s="6">
        <f>2.33*19*C4</f>
        <v>132.81</v>
      </c>
      <c r="J4" s="4" t="s">
        <v>54</v>
      </c>
      <c r="K4" s="5" t="s">
        <v>57</v>
      </c>
      <c r="L4" s="5">
        <v>12</v>
      </c>
      <c r="M4" s="5" t="s">
        <v>59</v>
      </c>
      <c r="N4" s="6">
        <f t="shared" ref="N4:N6" si="0">0.616*19</f>
        <v>11.704000000000001</v>
      </c>
    </row>
    <row r="5" spans="1:14" ht="15.75" thickBot="1" x14ac:dyDescent="0.3">
      <c r="A5" s="4"/>
      <c r="B5" s="5" t="s">
        <v>5</v>
      </c>
      <c r="C5" s="5">
        <v>1</v>
      </c>
      <c r="D5" s="5" t="s">
        <v>73</v>
      </c>
      <c r="E5" s="6">
        <f>C5*0.619*19</f>
        <v>11.760999999999999</v>
      </c>
      <c r="J5" s="4" t="s">
        <v>55</v>
      </c>
      <c r="K5" s="5" t="s">
        <v>57</v>
      </c>
      <c r="L5" s="5">
        <v>5</v>
      </c>
      <c r="M5" s="5" t="s">
        <v>59</v>
      </c>
      <c r="N5" s="6">
        <f t="shared" si="0"/>
        <v>11.704000000000001</v>
      </c>
    </row>
    <row r="6" spans="1:14" x14ac:dyDescent="0.25">
      <c r="A6" s="4"/>
      <c r="B6" s="5" t="s">
        <v>6</v>
      </c>
      <c r="C6" s="5">
        <v>1</v>
      </c>
      <c r="D6" s="5" t="s">
        <v>83</v>
      </c>
      <c r="E6" s="5">
        <f>0.855*19*C6</f>
        <v>16.245000000000001</v>
      </c>
      <c r="F6" s="1" t="s">
        <v>71</v>
      </c>
      <c r="G6" s="2" t="s">
        <v>72</v>
      </c>
      <c r="H6" s="2" t="s">
        <v>66</v>
      </c>
      <c r="I6" s="2">
        <f>19*0.145</f>
        <v>2.7549999999999999</v>
      </c>
      <c r="J6" s="4" t="s">
        <v>56</v>
      </c>
      <c r="K6" s="5" t="s">
        <v>57</v>
      </c>
      <c r="L6" s="5" t="s">
        <v>58</v>
      </c>
      <c r="M6" s="5" t="s">
        <v>60</v>
      </c>
      <c r="N6" s="6">
        <f t="shared" si="0"/>
        <v>11.704000000000001</v>
      </c>
    </row>
    <row r="7" spans="1:14" ht="15.75" thickBot="1" x14ac:dyDescent="0.3">
      <c r="A7" s="4" t="s">
        <v>7</v>
      </c>
      <c r="B7" s="5" t="s">
        <v>8</v>
      </c>
      <c r="C7" s="5">
        <v>1</v>
      </c>
      <c r="D7" s="5" t="s">
        <v>83</v>
      </c>
      <c r="E7" s="5">
        <v>15</v>
      </c>
      <c r="F7" s="4" t="s">
        <v>64</v>
      </c>
      <c r="G7" s="5" t="s">
        <v>65</v>
      </c>
      <c r="H7" s="5" t="s">
        <v>66</v>
      </c>
      <c r="I7" s="5">
        <f>0.573*19</f>
        <v>10.886999999999999</v>
      </c>
      <c r="J7" s="7"/>
      <c r="K7" s="8"/>
      <c r="L7" s="8"/>
      <c r="M7" s="8" t="s">
        <v>85</v>
      </c>
      <c r="N7" s="9">
        <f>SUM(N1:N6)</f>
        <v>51.224000000000004</v>
      </c>
    </row>
    <row r="8" spans="1:14" x14ac:dyDescent="0.25">
      <c r="A8" s="4" t="s">
        <v>9</v>
      </c>
      <c r="B8" s="5" t="s">
        <v>10</v>
      </c>
      <c r="C8" s="5">
        <v>1</v>
      </c>
      <c r="D8" s="5" t="s">
        <v>83</v>
      </c>
      <c r="E8" s="5">
        <f>C8*19*0.786</f>
        <v>14.934000000000001</v>
      </c>
      <c r="F8" s="4" t="s">
        <v>69</v>
      </c>
      <c r="G8" s="5" t="s">
        <v>82</v>
      </c>
      <c r="H8" s="5" t="s">
        <v>66</v>
      </c>
      <c r="I8" s="6">
        <f>19*0.145</f>
        <v>2.7549999999999999</v>
      </c>
    </row>
    <row r="9" spans="1:14" x14ac:dyDescent="0.25">
      <c r="A9" s="4"/>
      <c r="B9" s="5" t="s">
        <v>31</v>
      </c>
      <c r="C9" s="5">
        <v>1</v>
      </c>
      <c r="D9" s="5" t="s">
        <v>73</v>
      </c>
      <c r="E9" s="5">
        <f>C9*19*7.43</f>
        <v>141.16999999999999</v>
      </c>
      <c r="F9" s="4" t="s">
        <v>67</v>
      </c>
      <c r="G9" s="5" t="s">
        <v>68</v>
      </c>
      <c r="H9" s="5" t="s">
        <v>66</v>
      </c>
      <c r="I9" s="6">
        <f>0.573*19</f>
        <v>10.886999999999999</v>
      </c>
    </row>
    <row r="10" spans="1:14" ht="15.75" thickBot="1" x14ac:dyDescent="0.3">
      <c r="A10" s="7"/>
      <c r="B10" s="8"/>
      <c r="C10" s="8"/>
      <c r="D10" s="8" t="s">
        <v>85</v>
      </c>
      <c r="E10" s="8">
        <f>SUM(E4:E9)</f>
        <v>331.91999999999996</v>
      </c>
      <c r="F10" s="4" t="s">
        <v>76</v>
      </c>
      <c r="G10" s="5" t="s">
        <v>78</v>
      </c>
      <c r="H10" s="5" t="s">
        <v>66</v>
      </c>
      <c r="I10" s="6">
        <f t="shared" ref="I10:I13" si="1">0.573*19</f>
        <v>10.886999999999999</v>
      </c>
    </row>
    <row r="11" spans="1:14" ht="15.75" thickBot="1" x14ac:dyDescent="0.3">
      <c r="F11" s="4" t="s">
        <v>77</v>
      </c>
      <c r="G11" s="5" t="s">
        <v>78</v>
      </c>
      <c r="H11" s="5" t="s">
        <v>66</v>
      </c>
      <c r="I11" s="6">
        <f t="shared" si="1"/>
        <v>10.886999999999999</v>
      </c>
    </row>
    <row r="12" spans="1:14" ht="15.75" thickBot="1" x14ac:dyDescent="0.3">
      <c r="A12" s="1"/>
      <c r="B12" s="2"/>
      <c r="C12" s="2"/>
      <c r="D12" s="3" t="s">
        <v>84</v>
      </c>
      <c r="F12" s="4" t="s">
        <v>70</v>
      </c>
      <c r="G12" s="5" t="s">
        <v>74</v>
      </c>
      <c r="H12" s="5" t="s">
        <v>66</v>
      </c>
      <c r="I12" s="6">
        <f>19*0.145</f>
        <v>2.7549999999999999</v>
      </c>
    </row>
    <row r="13" spans="1:14" x14ac:dyDescent="0.25">
      <c r="A13" s="4" t="s">
        <v>45</v>
      </c>
      <c r="B13" s="5" t="s">
        <v>25</v>
      </c>
      <c r="C13" s="5" t="s">
        <v>73</v>
      </c>
      <c r="D13" s="6">
        <f>0.15*19</f>
        <v>2.85</v>
      </c>
      <c r="F13" s="4" t="s">
        <v>62</v>
      </c>
      <c r="G13" s="5" t="s">
        <v>63</v>
      </c>
      <c r="H13" s="5" t="s">
        <v>66</v>
      </c>
      <c r="I13" s="6">
        <f t="shared" si="1"/>
        <v>10.886999999999999</v>
      </c>
      <c r="K13" s="1" t="s">
        <v>86</v>
      </c>
      <c r="L13" s="2" t="s">
        <v>87</v>
      </c>
      <c r="M13" s="2" t="s">
        <v>88</v>
      </c>
      <c r="N13" s="3" t="s">
        <v>90</v>
      </c>
    </row>
    <row r="14" spans="1:14" x14ac:dyDescent="0.25">
      <c r="A14" s="4" t="s">
        <v>46</v>
      </c>
      <c r="B14" s="5" t="s">
        <v>25</v>
      </c>
      <c r="C14" s="5" t="s">
        <v>73</v>
      </c>
      <c r="D14" s="6">
        <f t="shared" ref="D14:D23" si="2">0.15*19</f>
        <v>2.85</v>
      </c>
      <c r="F14" s="4" t="s">
        <v>79</v>
      </c>
      <c r="G14" s="5" t="s">
        <v>80</v>
      </c>
      <c r="H14" s="5" t="s">
        <v>66</v>
      </c>
      <c r="I14" s="6">
        <f>19*0.145</f>
        <v>2.7549999999999999</v>
      </c>
      <c r="K14" s="4" t="s">
        <v>91</v>
      </c>
      <c r="L14" s="5" t="s">
        <v>89</v>
      </c>
      <c r="M14" s="5"/>
      <c r="N14" s="6"/>
    </row>
    <row r="15" spans="1:14" ht="15.75" thickBot="1" x14ac:dyDescent="0.3">
      <c r="A15" s="4" t="s">
        <v>47</v>
      </c>
      <c r="B15" s="5">
        <v>220</v>
      </c>
      <c r="C15" s="5" t="s">
        <v>73</v>
      </c>
      <c r="D15" s="6">
        <f t="shared" si="2"/>
        <v>2.85</v>
      </c>
      <c r="F15" s="4" t="s">
        <v>30</v>
      </c>
      <c r="G15" s="5" t="s">
        <v>81</v>
      </c>
      <c r="H15" s="5" t="s">
        <v>66</v>
      </c>
      <c r="I15" s="6">
        <f t="shared" ref="I15:I17" si="3">19*0.145</f>
        <v>2.7549999999999999</v>
      </c>
      <c r="K15" s="7" t="s">
        <v>85</v>
      </c>
      <c r="L15" s="8">
        <f>26*19</f>
        <v>494</v>
      </c>
      <c r="M15" s="8"/>
      <c r="N15" s="9"/>
    </row>
    <row r="16" spans="1:14" x14ac:dyDescent="0.25">
      <c r="A16" s="4" t="s">
        <v>48</v>
      </c>
      <c r="B16" s="5">
        <v>220</v>
      </c>
      <c r="C16" s="5" t="s">
        <v>73</v>
      </c>
      <c r="D16" s="6">
        <f t="shared" si="2"/>
        <v>2.85</v>
      </c>
      <c r="F16" s="4" t="s">
        <v>29</v>
      </c>
      <c r="G16" s="5" t="s">
        <v>81</v>
      </c>
      <c r="H16" s="5" t="s">
        <v>66</v>
      </c>
      <c r="I16" s="6">
        <f t="shared" si="3"/>
        <v>2.7549999999999999</v>
      </c>
    </row>
    <row r="17" spans="1:9" x14ac:dyDescent="0.25">
      <c r="A17" s="4" t="s">
        <v>49</v>
      </c>
      <c r="B17" s="5" t="s">
        <v>50</v>
      </c>
      <c r="C17" s="5" t="s">
        <v>73</v>
      </c>
      <c r="D17" s="6">
        <f t="shared" si="2"/>
        <v>2.85</v>
      </c>
      <c r="F17" s="4" t="s">
        <v>28</v>
      </c>
      <c r="G17" s="5" t="s">
        <v>81</v>
      </c>
      <c r="H17" s="5" t="s">
        <v>66</v>
      </c>
      <c r="I17" s="6">
        <f t="shared" si="3"/>
        <v>2.7549999999999999</v>
      </c>
    </row>
    <row r="18" spans="1:9" ht="15.75" thickBot="1" x14ac:dyDescent="0.3">
      <c r="A18" s="4" t="s">
        <v>32</v>
      </c>
      <c r="B18" s="5">
        <v>470</v>
      </c>
      <c r="C18" s="5" t="s">
        <v>73</v>
      </c>
      <c r="D18" s="6">
        <f t="shared" si="2"/>
        <v>2.85</v>
      </c>
      <c r="F18" s="7"/>
      <c r="G18" s="8"/>
      <c r="H18" s="8" t="s">
        <v>85</v>
      </c>
      <c r="I18" s="9">
        <f>SUM(I6:I17)</f>
        <v>73.719999999999985</v>
      </c>
    </row>
    <row r="19" spans="1:9" x14ac:dyDescent="0.25">
      <c r="A19" s="4" t="s">
        <v>35</v>
      </c>
      <c r="B19" s="5">
        <v>470</v>
      </c>
      <c r="C19" s="5" t="s">
        <v>73</v>
      </c>
      <c r="D19" s="6">
        <f t="shared" si="2"/>
        <v>2.85</v>
      </c>
    </row>
    <row r="20" spans="1:9" x14ac:dyDescent="0.25">
      <c r="A20" s="4" t="s">
        <v>33</v>
      </c>
      <c r="B20" s="5" t="s">
        <v>34</v>
      </c>
      <c r="C20" s="5" t="s">
        <v>73</v>
      </c>
      <c r="D20" s="6">
        <f t="shared" si="2"/>
        <v>2.85</v>
      </c>
    </row>
    <row r="21" spans="1:9" x14ac:dyDescent="0.25">
      <c r="A21" s="4" t="s">
        <v>37</v>
      </c>
      <c r="B21" s="5" t="s">
        <v>34</v>
      </c>
      <c r="C21" s="5" t="s">
        <v>73</v>
      </c>
      <c r="D21" s="6">
        <f t="shared" si="2"/>
        <v>2.85</v>
      </c>
    </row>
    <row r="22" spans="1:9" x14ac:dyDescent="0.25">
      <c r="A22" s="4" t="s">
        <v>36</v>
      </c>
      <c r="B22" s="5">
        <v>470</v>
      </c>
      <c r="C22" s="5" t="s">
        <v>73</v>
      </c>
      <c r="D22" s="6">
        <f t="shared" si="2"/>
        <v>2.85</v>
      </c>
    </row>
    <row r="23" spans="1:9" x14ac:dyDescent="0.25">
      <c r="A23" s="4" t="s">
        <v>38</v>
      </c>
      <c r="B23" s="5" t="s">
        <v>34</v>
      </c>
      <c r="C23" s="5" t="s">
        <v>73</v>
      </c>
      <c r="D23" s="6">
        <f t="shared" si="2"/>
        <v>2.85</v>
      </c>
      <c r="H23" t="s">
        <v>92</v>
      </c>
      <c r="I23">
        <f>L15+N7+I18+E10+D43</f>
        <v>1012.1640000000001</v>
      </c>
    </row>
    <row r="24" spans="1:9" x14ac:dyDescent="0.25">
      <c r="A24" s="4" t="s">
        <v>11</v>
      </c>
      <c r="B24" s="5" t="s">
        <v>12</v>
      </c>
      <c r="C24" s="5" t="s">
        <v>75</v>
      </c>
      <c r="D24" s="6">
        <f>1</f>
        <v>1</v>
      </c>
    </row>
    <row r="25" spans="1:9" x14ac:dyDescent="0.25">
      <c r="A25" s="4" t="s">
        <v>13</v>
      </c>
      <c r="B25" s="5" t="s">
        <v>12</v>
      </c>
      <c r="C25" s="5" t="s">
        <v>75</v>
      </c>
      <c r="D25" s="6">
        <f>1</f>
        <v>1</v>
      </c>
    </row>
    <row r="26" spans="1:9" x14ac:dyDescent="0.25">
      <c r="A26" s="4" t="s">
        <v>16</v>
      </c>
      <c r="B26" s="5" t="s">
        <v>15</v>
      </c>
      <c r="C26" s="5" t="s">
        <v>83</v>
      </c>
      <c r="D26" s="6">
        <f>1</f>
        <v>1</v>
      </c>
    </row>
    <row r="27" spans="1:9" x14ac:dyDescent="0.25">
      <c r="A27" s="4" t="s">
        <v>14</v>
      </c>
      <c r="B27" s="5" t="s">
        <v>15</v>
      </c>
      <c r="C27" s="5" t="s">
        <v>75</v>
      </c>
      <c r="D27" s="6">
        <f>1</f>
        <v>1</v>
      </c>
    </row>
    <row r="28" spans="1:9" x14ac:dyDescent="0.25">
      <c r="A28" s="4" t="s">
        <v>17</v>
      </c>
      <c r="B28" s="5" t="s">
        <v>12</v>
      </c>
      <c r="C28" s="5" t="s">
        <v>75</v>
      </c>
      <c r="D28" s="6">
        <f>1</f>
        <v>1</v>
      </c>
    </row>
    <row r="29" spans="1:9" x14ac:dyDescent="0.25">
      <c r="A29" s="4" t="s">
        <v>18</v>
      </c>
      <c r="B29" s="5" t="s">
        <v>21</v>
      </c>
      <c r="C29" s="5" t="s">
        <v>75</v>
      </c>
      <c r="D29" s="6">
        <f>1</f>
        <v>1</v>
      </c>
    </row>
    <row r="30" spans="1:9" x14ac:dyDescent="0.25">
      <c r="A30" s="4" t="s">
        <v>19</v>
      </c>
      <c r="B30" s="5" t="s">
        <v>21</v>
      </c>
      <c r="C30" s="5" t="s">
        <v>83</v>
      </c>
      <c r="D30" s="6">
        <f>1</f>
        <v>1</v>
      </c>
    </row>
    <row r="31" spans="1:9" x14ac:dyDescent="0.25">
      <c r="A31" s="4" t="s">
        <v>20</v>
      </c>
      <c r="B31" s="5">
        <v>100</v>
      </c>
      <c r="C31" s="5" t="s">
        <v>73</v>
      </c>
      <c r="D31" s="6">
        <f>19*0.15</f>
        <v>2.85</v>
      </c>
    </row>
    <row r="32" spans="1:9" x14ac:dyDescent="0.25">
      <c r="A32" s="4" t="s">
        <v>22</v>
      </c>
      <c r="B32" s="5" t="s">
        <v>21</v>
      </c>
      <c r="C32" s="5" t="s">
        <v>83</v>
      </c>
      <c r="D32" s="6">
        <v>1</v>
      </c>
    </row>
    <row r="33" spans="1:4" x14ac:dyDescent="0.25">
      <c r="A33" s="4" t="s">
        <v>23</v>
      </c>
      <c r="B33" s="5" t="s">
        <v>21</v>
      </c>
      <c r="C33" s="5" t="s">
        <v>83</v>
      </c>
      <c r="D33" s="6">
        <v>1</v>
      </c>
    </row>
    <row r="34" spans="1:4" x14ac:dyDescent="0.25">
      <c r="A34" s="4" t="s">
        <v>24</v>
      </c>
      <c r="B34" s="5" t="s">
        <v>25</v>
      </c>
      <c r="C34" s="5" t="s">
        <v>73</v>
      </c>
      <c r="D34" s="6">
        <f>19*0.15</f>
        <v>2.85</v>
      </c>
    </row>
    <row r="35" spans="1:4" x14ac:dyDescent="0.25">
      <c r="A35" s="4" t="s">
        <v>39</v>
      </c>
      <c r="B35" s="5" t="s">
        <v>40</v>
      </c>
      <c r="C35" s="5" t="s">
        <v>73</v>
      </c>
      <c r="D35" s="6">
        <f t="shared" ref="D35:D39" si="4">19*0.15</f>
        <v>2.85</v>
      </c>
    </row>
    <row r="36" spans="1:4" x14ac:dyDescent="0.25">
      <c r="A36" s="4" t="s">
        <v>41</v>
      </c>
      <c r="B36" s="5" t="s">
        <v>40</v>
      </c>
      <c r="C36" s="5" t="s">
        <v>73</v>
      </c>
      <c r="D36" s="6">
        <f t="shared" si="4"/>
        <v>2.85</v>
      </c>
    </row>
    <row r="37" spans="1:4" x14ac:dyDescent="0.25">
      <c r="A37" s="4" t="s">
        <v>42</v>
      </c>
      <c r="B37" s="5" t="s">
        <v>34</v>
      </c>
      <c r="C37" s="5" t="s">
        <v>73</v>
      </c>
      <c r="D37" s="6">
        <f t="shared" si="4"/>
        <v>2.85</v>
      </c>
    </row>
    <row r="38" spans="1:4" x14ac:dyDescent="0.25">
      <c r="A38" s="4" t="s">
        <v>43</v>
      </c>
      <c r="B38" s="5" t="s">
        <v>34</v>
      </c>
      <c r="C38" s="5" t="s">
        <v>73</v>
      </c>
      <c r="D38" s="6">
        <f t="shared" si="4"/>
        <v>2.85</v>
      </c>
    </row>
    <row r="39" spans="1:4" x14ac:dyDescent="0.25">
      <c r="A39" s="4" t="s">
        <v>44</v>
      </c>
      <c r="B39" s="5" t="s">
        <v>34</v>
      </c>
      <c r="C39" s="5" t="s">
        <v>73</v>
      </c>
      <c r="D39" s="6">
        <f t="shared" si="4"/>
        <v>2.85</v>
      </c>
    </row>
    <row r="40" spans="1:4" x14ac:dyDescent="0.25">
      <c r="A40" s="4"/>
      <c r="B40" s="5"/>
      <c r="C40" s="5"/>
      <c r="D40" s="6"/>
    </row>
    <row r="41" spans="1:4" x14ac:dyDescent="0.25">
      <c r="A41" s="4" t="s">
        <v>26</v>
      </c>
      <c r="B41" s="5" t="s">
        <v>27</v>
      </c>
      <c r="C41" s="5" t="s">
        <v>66</v>
      </c>
      <c r="D41" s="6">
        <v>1</v>
      </c>
    </row>
    <row r="42" spans="1:4" x14ac:dyDescent="0.25">
      <c r="A42" s="4"/>
      <c r="B42" s="5"/>
      <c r="C42" s="5"/>
      <c r="D42" s="6"/>
    </row>
    <row r="43" spans="1:4" ht="15.75" thickBot="1" x14ac:dyDescent="0.3">
      <c r="A43" s="7" t="s">
        <v>85</v>
      </c>
      <c r="B43" s="8"/>
      <c r="C43" s="8"/>
      <c r="D43" s="9">
        <f>SUM(D13:D41)</f>
        <v>61.300000000000018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2019-05-03T05:38:18Z</dcterms:modified>
</cp:coreProperties>
</file>