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pivotCache/pivotCacheDefinition36.xml" ContentType="application/vnd.openxmlformats-officedocument.spreadsheetml.pivotCacheDefinition+xml"/>
  <Override PartName="/xl/pivotCache/pivotCacheRecords36.xml" ContentType="application/vnd.openxmlformats-officedocument.spreadsheetml.pivotCacheRecords+xml"/>
  <Override PartName="/xl/pivotCache/pivotCacheDefinition37.xml" ContentType="application/vnd.openxmlformats-officedocument.spreadsheetml.pivotCacheDefinition+xml"/>
  <Override PartName="/xl/pivotCache/pivotCacheRecords37.xml" ContentType="application/vnd.openxmlformats-officedocument.spreadsheetml.pivotCacheRecords+xml"/>
  <Override PartName="/xl/pivotCache/pivotCacheDefinition38.xml" ContentType="application/vnd.openxmlformats-officedocument.spreadsheetml.pivotCacheDefinition+xml"/>
  <Override PartName="/xl/pivotCache/pivotCacheRecords38.xml" ContentType="application/vnd.openxmlformats-officedocument.spreadsheetml.pivotCacheRecords+xml"/>
  <Override PartName="/xl/pivotCache/pivotCacheDefinition39.xml" ContentType="application/vnd.openxmlformats-officedocument.spreadsheetml.pivotCacheDefinition+xml"/>
  <Override PartName="/xl/pivotCache/pivotCacheRecords39.xml" ContentType="application/vnd.openxmlformats-officedocument.spreadsheetml.pivotCacheRecords+xml"/>
  <Override PartName="/xl/pivotCache/pivotCacheDefinition40.xml" ContentType="application/vnd.openxmlformats-officedocument.spreadsheetml.pivotCacheDefinition+xml"/>
  <Override PartName="/xl/pivotCache/pivotCacheRecords40.xml" ContentType="application/vnd.openxmlformats-officedocument.spreadsheetml.pivotCacheRecords+xml"/>
  <Override PartName="/xl/pivotCache/pivotCacheDefinition41.xml" ContentType="application/vnd.openxmlformats-officedocument.spreadsheetml.pivotCacheDefinition+xml"/>
  <Override PartName="/xl/pivotCache/pivotCacheRecords41.xml" ContentType="application/vnd.openxmlformats-officedocument.spreadsheetml.pivotCacheRecords+xml"/>
  <Override PartName="/xl/pivotCache/pivotCacheDefinition42.xml" ContentType="application/vnd.openxmlformats-officedocument.spreadsheetml.pivotCacheDefinition+xml"/>
  <Override PartName="/xl/pivotCache/pivotCacheRecords4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 Moreno\Downloads\"/>
    </mc:Choice>
  </mc:AlternateContent>
  <bookViews>
    <workbookView xWindow="0" yWindow="0" windowWidth="20490" windowHeight="7530" activeTab="20"/>
  </bookViews>
  <sheets>
    <sheet name="dataAlumnos" sheetId="1" r:id="rId1"/>
    <sheet name="CAW" sheetId="6" r:id="rId2"/>
    <sheet name="CAD" sheetId="7" r:id="rId3"/>
    <sheet name="TrabajoMama" sheetId="8" r:id="rId4"/>
    <sheet name="TrabajoPapa" sheetId="9" r:id="rId5"/>
    <sheet name="ConvivenciaPadres" sheetId="10" r:id="rId6"/>
    <sheet name="TiempoViaje" sheetId="11" r:id="rId7"/>
    <sheet name="Internet" sheetId="12" r:id="rId8"/>
    <sheet name="ApoyoEduExtra" sheetId="13" r:id="rId9"/>
    <sheet name="ActividadesExtra" sheetId="14" r:id="rId10"/>
    <sheet name="ClasesExtra" sheetId="15" r:id="rId11"/>
    <sheet name="TiempoEstudio" sheetId="16" r:id="rId12"/>
    <sheet name="Ausencias" sheetId="17" r:id="rId13"/>
    <sheet name="ApoyoEducacionDeFamilia" sheetId="18" r:id="rId14"/>
    <sheet name="CalidadRelacionFamiliar" sheetId="19" r:id="rId15"/>
    <sheet name="EstadoSalud" sheetId="20" r:id="rId16"/>
    <sheet name="SalirAmigos" sheetId="21" r:id="rId17"/>
    <sheet name="G3" sheetId="23" r:id="rId18"/>
    <sheet name="EducacionSuperior" sheetId="24" r:id="rId19"/>
    <sheet name="G1" sheetId="25" r:id="rId20"/>
    <sheet name="G2" sheetId="26" r:id="rId21"/>
  </sheets>
  <definedNames>
    <definedName name="_xlnm._FilterDatabase" localSheetId="0" hidden="1">dataAlumnos!$A$1:$AG$396</definedName>
  </definedNames>
  <calcPr calcId="171027"/>
  <pivotCaches>
    <pivotCache cacheId="0" r:id="rId22"/>
    <pivotCache cacheId="1" r:id="rId23"/>
    <pivotCache cacheId="2" r:id="rId24"/>
    <pivotCache cacheId="3" r:id="rId25"/>
    <pivotCache cacheId="4" r:id="rId26"/>
    <pivotCache cacheId="5" r:id="rId27"/>
    <pivotCache cacheId="6" r:id="rId28"/>
    <pivotCache cacheId="7" r:id="rId29"/>
    <pivotCache cacheId="8" r:id="rId30"/>
    <pivotCache cacheId="9" r:id="rId31"/>
    <pivotCache cacheId="10" r:id="rId32"/>
    <pivotCache cacheId="11" r:id="rId33"/>
    <pivotCache cacheId="12" r:id="rId34"/>
    <pivotCache cacheId="13" r:id="rId35"/>
    <pivotCache cacheId="14" r:id="rId36"/>
    <pivotCache cacheId="15" r:id="rId37"/>
    <pivotCache cacheId="16" r:id="rId38"/>
    <pivotCache cacheId="17" r:id="rId39"/>
    <pivotCache cacheId="21" r:id="rId40"/>
    <pivotCache cacheId="25" r:id="rId41"/>
    <pivotCache cacheId="29" r:id="rId42"/>
    <pivotCache cacheId="33" r:id="rId43"/>
    <pivotCache cacheId="37" r:id="rId44"/>
    <pivotCache cacheId="41" r:id="rId45"/>
    <pivotCache cacheId="45" r:id="rId46"/>
    <pivotCache cacheId="49" r:id="rId47"/>
    <pivotCache cacheId="53" r:id="rId48"/>
    <pivotCache cacheId="57" r:id="rId49"/>
    <pivotCache cacheId="66" r:id="rId50"/>
    <pivotCache cacheId="70" r:id="rId51"/>
    <pivotCache cacheId="74" r:id="rId52"/>
    <pivotCache cacheId="78" r:id="rId53"/>
    <pivotCache cacheId="82" r:id="rId54"/>
    <pivotCache cacheId="86" r:id="rId55"/>
    <pivotCache cacheId="90" r:id="rId56"/>
    <pivotCache cacheId="94" r:id="rId57"/>
    <pivotCache cacheId="98" r:id="rId58"/>
    <pivotCache cacheId="102" r:id="rId59"/>
    <pivotCache cacheId="106" r:id="rId60"/>
    <pivotCache cacheId="110" r:id="rId61"/>
    <pivotCache cacheId="114" r:id="rId62"/>
    <pivotCache cacheId="118" r:id="rId63"/>
  </pivotCaches>
</workbook>
</file>

<file path=xl/calcChain.xml><?xml version="1.0" encoding="utf-8"?>
<calcChain xmlns="http://schemas.openxmlformats.org/spreadsheetml/2006/main">
  <c r="G32" i="26" l="1"/>
  <c r="G89" i="25"/>
  <c r="G91" i="25"/>
  <c r="G25" i="25"/>
  <c r="F32" i="25"/>
  <c r="H12" i="24"/>
  <c r="H10" i="24"/>
  <c r="F17" i="24"/>
  <c r="F28" i="23"/>
  <c r="E33" i="23"/>
  <c r="F20" i="21"/>
  <c r="I13" i="20"/>
  <c r="F20" i="20"/>
  <c r="I12" i="18"/>
  <c r="H122" i="26"/>
  <c r="H120" i="26"/>
  <c r="G126" i="26"/>
  <c r="H90" i="26"/>
  <c r="H88" i="26"/>
  <c r="G94" i="26"/>
  <c r="H58" i="26"/>
  <c r="H56" i="26"/>
  <c r="G62" i="26"/>
  <c r="H26" i="26"/>
  <c r="H24" i="26"/>
  <c r="G30" i="26"/>
  <c r="G90" i="25"/>
  <c r="G88" i="25"/>
  <c r="F94" i="25"/>
  <c r="G58" i="25"/>
  <c r="G56" i="25"/>
  <c r="F62" i="25"/>
  <c r="G26" i="25"/>
  <c r="G24" i="25"/>
  <c r="F30" i="25"/>
  <c r="H45" i="24"/>
  <c r="H43" i="24"/>
  <c r="F49" i="24"/>
  <c r="H28" i="24"/>
  <c r="H26" i="24"/>
  <c r="F32" i="24"/>
  <c r="H11" i="24"/>
  <c r="H9" i="24"/>
  <c r="F15" i="24"/>
  <c r="F60" i="23"/>
  <c r="F58" i="23"/>
  <c r="E64" i="23"/>
  <c r="F27" i="23"/>
  <c r="F25" i="23"/>
  <c r="E31" i="23"/>
  <c r="H54" i="21"/>
  <c r="H52" i="21"/>
  <c r="F58" i="21"/>
  <c r="H34" i="21"/>
  <c r="H32" i="21"/>
  <c r="F38" i="21"/>
  <c r="H14" i="21"/>
  <c r="H12" i="21"/>
  <c r="F18" i="21"/>
  <c r="I54" i="20"/>
  <c r="I52" i="20"/>
  <c r="F58" i="20"/>
  <c r="I34" i="20"/>
  <c r="I32" i="20"/>
  <c r="F38" i="20"/>
  <c r="I14" i="20"/>
  <c r="I12" i="20"/>
  <c r="F18" i="20"/>
  <c r="I54" i="19"/>
  <c r="I52" i="19"/>
  <c r="F58" i="19"/>
  <c r="I34" i="19"/>
  <c r="I33" i="19"/>
  <c r="I32" i="19"/>
  <c r="F38" i="19"/>
  <c r="I14" i="19"/>
  <c r="I13" i="19"/>
  <c r="I12" i="19"/>
  <c r="F18" i="19"/>
  <c r="I45" i="18"/>
  <c r="I44" i="18"/>
  <c r="I43" i="18"/>
  <c r="F49" i="18"/>
  <c r="I28" i="18"/>
  <c r="I27" i="18"/>
  <c r="I26" i="18"/>
  <c r="F32" i="18"/>
  <c r="G128" i="26" l="1"/>
  <c r="G96" i="26"/>
  <c r="G64" i="26"/>
  <c r="F96" i="25"/>
  <c r="F64" i="25"/>
  <c r="G27" i="25"/>
  <c r="F51" i="24"/>
  <c r="F34" i="24"/>
  <c r="E66" i="23"/>
  <c r="F26" i="23"/>
  <c r="F60" i="21"/>
  <c r="F40" i="21"/>
  <c r="H15" i="21"/>
  <c r="F60" i="20"/>
  <c r="F40" i="20"/>
  <c r="I15" i="20"/>
  <c r="I53" i="19"/>
  <c r="F60" i="19"/>
  <c r="F40" i="19"/>
  <c r="I15" i="19"/>
  <c r="F20" i="19"/>
  <c r="F51" i="18"/>
  <c r="F34" i="18"/>
  <c r="D15" i="7"/>
  <c r="D17" i="7" s="1"/>
  <c r="D15" i="6"/>
  <c r="I11" i="18"/>
  <c r="I10" i="18"/>
  <c r="I9" i="18"/>
  <c r="F15" i="18"/>
  <c r="D15" i="14"/>
  <c r="D17" i="11"/>
  <c r="D20" i="9"/>
  <c r="D18" i="8"/>
  <c r="D15" i="13"/>
  <c r="E34" i="10"/>
  <c r="D18" i="9"/>
  <c r="D36" i="7"/>
  <c r="E46" i="17"/>
  <c r="E36" i="16"/>
  <c r="E17" i="16"/>
  <c r="E32" i="12"/>
  <c r="E15" i="10"/>
  <c r="E17" i="10"/>
  <c r="E10" i="6"/>
  <c r="E94" i="17"/>
  <c r="D15" i="15"/>
  <c r="E15" i="12"/>
  <c r="E32" i="10"/>
  <c r="D20" i="8"/>
  <c r="D36" i="6"/>
  <c r="E11" i="7"/>
  <c r="E9" i="6"/>
  <c r="H121" i="26" l="1"/>
  <c r="H123" i="26"/>
  <c r="H89" i="26"/>
  <c r="H91" i="26"/>
  <c r="H59" i="26"/>
  <c r="H57" i="26"/>
  <c r="H25" i="26"/>
  <c r="H27" i="26"/>
  <c r="G57" i="25"/>
  <c r="G59" i="25"/>
  <c r="H44" i="24"/>
  <c r="H46" i="24"/>
  <c r="H27" i="24"/>
  <c r="H29" i="24"/>
  <c r="F59" i="23"/>
  <c r="F61" i="23"/>
  <c r="H53" i="21"/>
  <c r="H55" i="21"/>
  <c r="H33" i="21"/>
  <c r="H35" i="21"/>
  <c r="I53" i="20"/>
  <c r="I55" i="20"/>
  <c r="I33" i="20"/>
  <c r="I35" i="20"/>
  <c r="I55" i="19"/>
  <c r="I35" i="19"/>
  <c r="I46" i="18"/>
  <c r="I29" i="18"/>
  <c r="F17" i="18"/>
  <c r="E12" i="7"/>
  <c r="E19" i="16"/>
  <c r="E48" i="17"/>
  <c r="D17" i="13"/>
  <c r="E96" i="17"/>
  <c r="E38" i="16"/>
  <c r="D17" i="15"/>
  <c r="D17" i="14"/>
  <c r="E34" i="12"/>
  <c r="E17" i="12"/>
  <c r="D19" i="11"/>
  <c r="D38" i="7"/>
  <c r="D38" i="6"/>
  <c r="D17" i="6"/>
  <c r="G26" i="10"/>
  <c r="G10" i="15"/>
  <c r="G10" i="10"/>
  <c r="F28" i="12"/>
  <c r="H30" i="16"/>
  <c r="F14" i="9"/>
  <c r="F12" i="8"/>
  <c r="E11" i="11"/>
  <c r="E11" i="6"/>
  <c r="F13" i="8"/>
  <c r="G88" i="17"/>
  <c r="H13" i="16"/>
  <c r="G29" i="10"/>
  <c r="F15" i="9"/>
  <c r="F15" i="8"/>
  <c r="G12" i="10"/>
  <c r="H31" i="16"/>
  <c r="G27" i="10"/>
  <c r="E13" i="11"/>
  <c r="E9" i="7"/>
  <c r="E30" i="6"/>
  <c r="G28" i="10"/>
  <c r="G9" i="15"/>
  <c r="G11" i="10"/>
  <c r="G42" i="17"/>
  <c r="F12" i="9"/>
  <c r="G9" i="13"/>
  <c r="F13" i="9"/>
  <c r="G10" i="14"/>
  <c r="G90" i="17"/>
  <c r="F11" i="12"/>
  <c r="G9" i="10"/>
  <c r="G40" i="17"/>
  <c r="G10" i="13"/>
  <c r="G9" i="14"/>
  <c r="E32" i="7"/>
  <c r="F9" i="12"/>
  <c r="F26" i="12"/>
  <c r="E30" i="7"/>
  <c r="F14" i="8"/>
  <c r="H32" i="16"/>
  <c r="H33" i="16" l="1"/>
  <c r="E31" i="7"/>
  <c r="E33" i="7"/>
  <c r="G41" i="17"/>
  <c r="G43" i="17"/>
  <c r="E31" i="6"/>
  <c r="E10" i="7"/>
  <c r="H14" i="16"/>
  <c r="E12" i="6"/>
  <c r="E32" i="6"/>
  <c r="G89" i="17"/>
  <c r="G91" i="17"/>
  <c r="H11" i="16"/>
  <c r="F29" i="12"/>
  <c r="G12" i="15"/>
  <c r="G11" i="13"/>
  <c r="E14" i="11"/>
  <c r="G12" i="14"/>
  <c r="F10" i="12"/>
  <c r="E12" i="11"/>
  <c r="E33" i="6"/>
  <c r="F12" i="12"/>
  <c r="H12" i="16"/>
  <c r="F27" i="12"/>
  <c r="G11" i="15"/>
  <c r="G11" i="14"/>
  <c r="G12" i="13"/>
  <c r="H13" i="21"/>
</calcChain>
</file>

<file path=xl/sharedStrings.xml><?xml version="1.0" encoding="utf-8"?>
<sst xmlns="http://schemas.openxmlformats.org/spreadsheetml/2006/main" count="16738" uniqueCount="320">
  <si>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</si>
  <si>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</si>
  <si>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</si>
  <si>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</si>
  <si>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</si>
  <si>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</si>
  <si>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</si>
  <si>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</si>
  <si>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</si>
  <si>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</si>
  <si>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</si>
  <si>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</si>
  <si>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</si>
  <si>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</si>
  <si>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</si>
  <si>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</si>
  <si>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</si>
  <si>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</si>
  <si>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</si>
  <si>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</si>
  <si>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</si>
  <si>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</si>
  <si>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</si>
  <si>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</si>
  <si>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</si>
  <si>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</si>
  <si>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</si>
  <si>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</si>
  <si>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</si>
  <si>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</si>
  <si>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</si>
  <si>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</si>
  <si>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</si>
  <si>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</si>
  <si>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</si>
  <si>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</si>
  <si>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</si>
  <si>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</si>
  <si>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</si>
  <si>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</si>
  <si>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</si>
  <si>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</si>
  <si>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</si>
  <si>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</si>
  <si>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</si>
  <si>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</si>
  <si>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</si>
  <si>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</si>
  <si>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</si>
  <si>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</si>
  <si>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</si>
  <si>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</si>
  <si>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</si>
  <si>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Etiquetas de fila</t>
  </si>
  <si>
    <t>Total general</t>
  </si>
  <si>
    <t>Cuenta de Medu</t>
  </si>
  <si>
    <t>Cuenta de traveltime</t>
  </si>
  <si>
    <t>Cuenta de absences</t>
  </si>
  <si>
    <t>CAW</t>
  </si>
  <si>
    <t>P(F)</t>
  </si>
  <si>
    <t>P(M)</t>
  </si>
  <si>
    <t>Cuenta de sex</t>
  </si>
  <si>
    <t>Etiquetas de columna</t>
  </si>
  <si>
    <t>P(age&lt;18)</t>
  </si>
  <si>
    <t>Cuenta de age</t>
  </si>
  <si>
    <t>P(age&gt;=18)</t>
  </si>
  <si>
    <t>CAD</t>
  </si>
  <si>
    <t>TrabajoMama</t>
  </si>
  <si>
    <t>P(Mjob=(atHoma,other)|Medu&lt;3)</t>
  </si>
  <si>
    <t>P(Mjob=(health,services,teacher)|Medu&lt;3)</t>
  </si>
  <si>
    <t>P(Mjob=(health,services,teacher)|Medu&gt;=3)</t>
  </si>
  <si>
    <t>P(Mjob=(atHoma,other)|Medu&gt;=3)</t>
  </si>
  <si>
    <t>P(Medu&lt;3)</t>
  </si>
  <si>
    <t>P(Medu&gt;=3)</t>
  </si>
  <si>
    <t>Cuenta de Fedu</t>
  </si>
  <si>
    <t>TrabajoPapa</t>
  </si>
  <si>
    <t>P(Fjob=(atHoma,other)|Medu&lt;3)</t>
  </si>
  <si>
    <t>P(Fjob=(atHoma,other)|Medu&gt;=3)</t>
  </si>
  <si>
    <t>P(Fjob=(health,services,teacher)|Medu&lt;3)</t>
  </si>
  <si>
    <t>P(Fjob=(health,services,teacher)|Medu&gt;=3)</t>
  </si>
  <si>
    <t>P(Fedu&lt;3)</t>
  </si>
  <si>
    <t>P(Fedu&gt;=3)</t>
  </si>
  <si>
    <t>Cuenta de Pstatus</t>
  </si>
  <si>
    <t>Convivencia</t>
  </si>
  <si>
    <t>P(C=A|Mjob=(atHoma,other))</t>
  </si>
  <si>
    <t>P(C=T|Mjob=(atHoma,other))</t>
  </si>
  <si>
    <t>P(C=A|Mjob=(health,services,teacher))</t>
  </si>
  <si>
    <t>P(C=T|Mjob=(health,services,teacher))</t>
  </si>
  <si>
    <t>P(Mjob=(atHoma,other))</t>
  </si>
  <si>
    <t>P(Mjob=(health,services,teacher))</t>
  </si>
  <si>
    <t>P(C=A|Fjob=(atHoma,other))</t>
  </si>
  <si>
    <t>P(C=A|Fjob=(health,services,teacher))</t>
  </si>
  <si>
    <t>P(C=T|Fjob=(atHoma,other))</t>
  </si>
  <si>
    <t>P(C=T|Fjob=(health,services,teacher))</t>
  </si>
  <si>
    <t>P(Fjob=(atHoma,other))</t>
  </si>
  <si>
    <t>P(Fjob=(health,services,teacher))</t>
  </si>
  <si>
    <t>Tiempo de viaje</t>
  </si>
  <si>
    <t>P(traveltime&lt;3|Zona=R)</t>
  </si>
  <si>
    <t>P(traveltime&lt;3|Zona=U)</t>
  </si>
  <si>
    <t>P(traveltime&gt;=3|Zona=R)</t>
  </si>
  <si>
    <t>P(traveltime&gt;=3|Zona=U)</t>
  </si>
  <si>
    <t>P(Zona=R)</t>
  </si>
  <si>
    <t>P(Zona=U)</t>
  </si>
  <si>
    <t>Cuenta de internet</t>
  </si>
  <si>
    <t>Internet</t>
  </si>
  <si>
    <t>P(I=yes|traveltime&lt;3)</t>
  </si>
  <si>
    <t>P(I=no|traveltime&lt;3)</t>
  </si>
  <si>
    <t>P(I=no|traveltime&gt;=3)</t>
  </si>
  <si>
    <t>P(I=yes|traveltime&gt;=3)</t>
  </si>
  <si>
    <t>P(traveltime&lt;3)</t>
  </si>
  <si>
    <t>P(traveltime&gt;=3)</t>
  </si>
  <si>
    <t>P(I=yes|zona=R)</t>
  </si>
  <si>
    <t>P(I=yes|zona=U)</t>
  </si>
  <si>
    <t>P(I=no|zona=R)</t>
  </si>
  <si>
    <t>P(I=no|Zona=U)</t>
  </si>
  <si>
    <t>P(zona=R)</t>
  </si>
  <si>
    <t>P(zona=U)</t>
  </si>
  <si>
    <t>Cuenta de schoolsup</t>
  </si>
  <si>
    <t>Apoyo educacional extra</t>
  </si>
  <si>
    <t>P(schoolsup=yes|famsup=yes)</t>
  </si>
  <si>
    <t>P(schoolsup=no|famsup=yes)</t>
  </si>
  <si>
    <t>P(schoolsup=yes|famsup=no)</t>
  </si>
  <si>
    <t>P(famsup=yes)</t>
  </si>
  <si>
    <t>P(famsup=no)</t>
  </si>
  <si>
    <t>P(schoolsup=no|famsup=no)</t>
  </si>
  <si>
    <t>Cuenta de activities</t>
  </si>
  <si>
    <t>P(schoolsup=yes)</t>
  </si>
  <si>
    <t>P(schoolsup=no)</t>
  </si>
  <si>
    <t>P(activities=yes|schoolsup=yes)</t>
  </si>
  <si>
    <t>P(activities=no|schoolsup=yes)</t>
  </si>
  <si>
    <t>P(activities=no|schoolsup=no)</t>
  </si>
  <si>
    <t>P(activities=yes|schoolsup=no)</t>
  </si>
  <si>
    <t>Cuenta de paid</t>
  </si>
  <si>
    <t>Cuenta de studytime</t>
  </si>
  <si>
    <t>Probabilidad del tiempo de estudio</t>
  </si>
  <si>
    <t>P(studytime&lt;3|romantic=no)</t>
  </si>
  <si>
    <t>P(studytime&gt;=3|romantic=no)</t>
  </si>
  <si>
    <t>P(studytime&lt;3|romantic=yes)</t>
  </si>
  <si>
    <t>P(studytime&gt;=3|romantic=yes)</t>
  </si>
  <si>
    <t>P(romantic=yes)</t>
  </si>
  <si>
    <t>P(romantic=no)</t>
  </si>
  <si>
    <t>P(studytime&lt;3|failure=0)</t>
  </si>
  <si>
    <t>P(studytime&gt;=3|failure=0)</t>
  </si>
  <si>
    <t>P(studytime&gt;=3|failure&gt;0)</t>
  </si>
  <si>
    <t>P(studytime&lt;3|failure&gt;0)</t>
  </si>
  <si>
    <t>P(failure=0)</t>
  </si>
  <si>
    <t>P(failure&gt;0)</t>
  </si>
  <si>
    <t>Probabilidad de ausencias:</t>
  </si>
  <si>
    <t>P(ausencias &lt;=4|famsup=yes)</t>
  </si>
  <si>
    <t>P(ausencias &gt; 4|famsup=yes)</t>
  </si>
  <si>
    <t>P(ausencias &lt;=4|famsup=no)</t>
  </si>
  <si>
    <t>P(ausencias &gt; 4|famsup=no)</t>
  </si>
  <si>
    <t>P(ausencias &lt;=4|dalc=1)</t>
  </si>
  <si>
    <t>P(ausencias &gt; 4|dalc&gt;1)</t>
  </si>
  <si>
    <t>P(ausencias &lt;=4|dalc&gt;1)</t>
  </si>
  <si>
    <t>P(ausencias &gt; 4|dalc=1)</t>
  </si>
  <si>
    <t>P(dalc=1)</t>
  </si>
  <si>
    <t>P(dalc&gt;1)</t>
  </si>
  <si>
    <t>P(CAW&lt;=2|S=F)</t>
  </si>
  <si>
    <t>P(CAW&gt;2|S=F)</t>
  </si>
  <si>
    <t>P(CAW&lt;=2|S=M)</t>
  </si>
  <si>
    <t>P(CAW&gt;2|S=M)</t>
  </si>
  <si>
    <t>P(CAW&lt;=2|age&lt;18)</t>
  </si>
  <si>
    <t>P(CAW&gt;2|age&lt;18)</t>
  </si>
  <si>
    <t>P(CAW&lt;=2|age&gt;=18)</t>
  </si>
  <si>
    <t>P(CAW&gt;2|age&gt;=18)</t>
  </si>
  <si>
    <t>P(CAD=1|S=F)</t>
  </si>
  <si>
    <t>P(CAD&gt;1|S=F)</t>
  </si>
  <si>
    <t>P(CAD=1|S=M)</t>
  </si>
  <si>
    <t>P(CAD&gt;1|S=M)</t>
  </si>
  <si>
    <t>P(CAW=1|age&lt;18)</t>
  </si>
  <si>
    <t>P(CAW&gt;1|age&lt;18)</t>
  </si>
  <si>
    <t>P(CAW=1|age&gt;=18)</t>
  </si>
  <si>
    <t>P(CAW&gt;1|age&gt;=18)</t>
  </si>
  <si>
    <t>Cuenta de famsup</t>
  </si>
  <si>
    <t>Probabilidad de apoyo familiar educacional</t>
  </si>
  <si>
    <t>P(famsup=yes|famsize=GT3)</t>
  </si>
  <si>
    <t>P(famsup=no|famsize=GT3)</t>
  </si>
  <si>
    <t>P(famsup=yes|famsize=L3)</t>
  </si>
  <si>
    <t>P(famsup=no|famsize=LT3)</t>
  </si>
  <si>
    <t>P(famsize=GT3)</t>
  </si>
  <si>
    <t>P(famsize=LT3)</t>
  </si>
  <si>
    <t>P(famsup=yes|guardian=padres)</t>
  </si>
  <si>
    <t>P(famsup=no|guardian=padres)</t>
  </si>
  <si>
    <t>P(famsup=yes|guardian=other)</t>
  </si>
  <si>
    <t>P(famsup=no|guardian=other)</t>
  </si>
  <si>
    <t>P(guardian=padres)</t>
  </si>
  <si>
    <t>P(guardian=other)</t>
  </si>
  <si>
    <t>P(famsup=yes|pstatus=T)</t>
  </si>
  <si>
    <t>P(famsup=no|pstatus=T)</t>
  </si>
  <si>
    <t>P(famsup=yes|pstatus=A)</t>
  </si>
  <si>
    <t>P(famsup=no|pstatus=A)</t>
  </si>
  <si>
    <t>P(pstatus=T)</t>
  </si>
  <si>
    <t>P(pstatus=A)</t>
  </si>
  <si>
    <t>Cuenta de famrel</t>
  </si>
  <si>
    <t>Probabilidad relación familiar</t>
  </si>
  <si>
    <t>P(famrel&lt;=3|Pstatus=A)</t>
  </si>
  <si>
    <t>P(famrel&gt;3|Pstatus=A)</t>
  </si>
  <si>
    <t>P(famrel&lt;=3|Pstatus=T)</t>
  </si>
  <si>
    <t>P(famrel&gt;3|Pstatus=T)</t>
  </si>
  <si>
    <t>P(Walc&lt;3)</t>
  </si>
  <si>
    <t>P(Walc&gt;=3)</t>
  </si>
  <si>
    <t>P(famrel&lt;=3|Walc&lt;3)</t>
  </si>
  <si>
    <t>P(famrel&gt;3|Walc&lt;3)</t>
  </si>
  <si>
    <t>P(famrel&lt;=3|Walc&gt;=3)</t>
  </si>
  <si>
    <t>P(famrel&gt;3|Walc&gt;=3)</t>
  </si>
  <si>
    <t>P(famrel&lt;=3|Dalc=1)</t>
  </si>
  <si>
    <t>P(famrel&gt;3|Dalc=1)</t>
  </si>
  <si>
    <t>P(famrel&lt;=3|Dalc&gt;1)</t>
  </si>
  <si>
    <t>P(famrel&gt;3|Dalc&gt;1)</t>
  </si>
  <si>
    <t>P(Dalc=1)</t>
  </si>
  <si>
    <t>P(Dalc&gt;1)</t>
  </si>
  <si>
    <t>Cuenta de health</t>
  </si>
  <si>
    <t>Probabilidad de salud</t>
  </si>
  <si>
    <t>P(health&lt;=3|famrel&lt;=3)</t>
  </si>
  <si>
    <t>P(health&gt;3|famrel&lt;=3)</t>
  </si>
  <si>
    <t>P(health&lt;=3|famrel&gt;3)</t>
  </si>
  <si>
    <t>P(health&gt;3|famrel&gt;3)</t>
  </si>
  <si>
    <t>P(famrel&gt;3)</t>
  </si>
  <si>
    <t>P(famrel&lt;=3)</t>
  </si>
  <si>
    <t>P(health&lt;=3|Dalc=1)</t>
  </si>
  <si>
    <t>P(health&gt;3|Dalc=1</t>
  </si>
  <si>
    <t>P(health&lt;=3|Dalc&gt;1)</t>
  </si>
  <si>
    <t>P(health&gt;3|Dalc&gt;1)</t>
  </si>
  <si>
    <t>P(health&lt;=3|absences&lt;=4)</t>
  </si>
  <si>
    <t>P(health&gt;3|absences&lt;=4)</t>
  </si>
  <si>
    <t>P(health&lt;=3|absences&gt;4)</t>
  </si>
  <si>
    <t>P(health&gt;3|absences&gt;4)</t>
  </si>
  <si>
    <t>P(absences&lt;=4)</t>
  </si>
  <si>
    <t>P(absences&gt;4)</t>
  </si>
  <si>
    <t>Cuenta de goout</t>
  </si>
  <si>
    <t>Probabilidad salir con amigos</t>
  </si>
  <si>
    <t>P(goout&lt;=3|absences&lt;=4)</t>
  </si>
  <si>
    <t>P(goout&gt;3|absences&lt;=4)</t>
  </si>
  <si>
    <t>P(goout&lt;=3|absences&gt;4)</t>
  </si>
  <si>
    <t>P(goout&gt;3|absences&gt;4)</t>
  </si>
  <si>
    <t>P(goout&lt;=3|activities=yes)</t>
  </si>
  <si>
    <t>P(goout&gt;3|activities=yes)</t>
  </si>
  <si>
    <t>P(goout&lt;=3|activities=no)</t>
  </si>
  <si>
    <t>P(goout&gt;3|activities=no)</t>
  </si>
  <si>
    <t>P(activities=yes)</t>
  </si>
  <si>
    <t>P(activities=no)</t>
  </si>
  <si>
    <t>P(goout&lt;=3|freetime&lt;=3)</t>
  </si>
  <si>
    <t>P(goout&gt;3|freetime&lt;=3)</t>
  </si>
  <si>
    <t>P(goout&lt;=3|freetime&gt;3)</t>
  </si>
  <si>
    <t>P(goout&gt;3|freetime&gt;3)</t>
  </si>
  <si>
    <t>P(freetime&lt;=3)</t>
  </si>
  <si>
    <t>P(freetime&gt;3)</t>
  </si>
  <si>
    <t>Cuenta de G3</t>
  </si>
  <si>
    <t>Probabilidad de G3</t>
  </si>
  <si>
    <t>P(G3&lt;11|G1&lt;11)</t>
  </si>
  <si>
    <t>P(G1&lt;11)</t>
  </si>
  <si>
    <t>P(G3&gt;=11|G1&lt;11)</t>
  </si>
  <si>
    <t>P(G3&gt;=11|G1&gt;=11)</t>
  </si>
  <si>
    <t>P(G3&lt;11|G1&gt;=11)</t>
  </si>
  <si>
    <t>P(G1&gt;=11)</t>
  </si>
  <si>
    <t>P(G3&lt;11|G2&lt;11)</t>
  </si>
  <si>
    <t>P(G3&gt;=11|G2&lt;11)</t>
  </si>
  <si>
    <t>P(G3&lt;11|G2&gt;=11)</t>
  </si>
  <si>
    <t>P(G3&gt;=11|G2&gt;=11)</t>
  </si>
  <si>
    <t>P(G2&lt;11)</t>
  </si>
  <si>
    <t>P(G2&gt;=11)</t>
  </si>
  <si>
    <t>Cuenta de higher</t>
  </si>
  <si>
    <t>Probabilidad de que quiera ir a la universidad</t>
  </si>
  <si>
    <t>P(higher=yes|reason=(home,reputation))</t>
  </si>
  <si>
    <t>P(higher=no|reason=(home,reputation))</t>
  </si>
  <si>
    <t>P(higher=yes|reason=(course,other))</t>
  </si>
  <si>
    <t>P(higher=no|reason=(course,other))</t>
  </si>
  <si>
    <t>P(reason=(home,reputation))</t>
  </si>
  <si>
    <t>P(reason=(course,other))</t>
  </si>
  <si>
    <t>P(paid=yes)</t>
  </si>
  <si>
    <t>P(higher=yes|paid=yes)</t>
  </si>
  <si>
    <t>P(higher=no|paid=yes)</t>
  </si>
  <si>
    <t>P(higher=yes|paid=no)</t>
  </si>
  <si>
    <t>P(higher=no|paid=no)</t>
  </si>
  <si>
    <t>P(paid=no)</t>
  </si>
  <si>
    <t>P(higher=yes|studytime&lt;3)</t>
  </si>
  <si>
    <t>P(higher=no|studytime&lt;3)</t>
  </si>
  <si>
    <t>P(higher=yes|studytime&gt;=3)</t>
  </si>
  <si>
    <t>P(higher=no|studytime&gt;=3)</t>
  </si>
  <si>
    <t>P(studytime&lt;3)</t>
  </si>
  <si>
    <t>P(studytime&gt;=3)</t>
  </si>
  <si>
    <t>Cuenta de G1</t>
  </si>
  <si>
    <t>Probabilidad de G1</t>
  </si>
  <si>
    <t>P(G1&lt;11|higher=yes)</t>
  </si>
  <si>
    <t>P(G1&gt;=11|higher=yes)</t>
  </si>
  <si>
    <t>P(G1&lt;11|higher=no)</t>
  </si>
  <si>
    <t>P(G1&gt;=11|higher=no)</t>
  </si>
  <si>
    <t>P(higher=yes)</t>
  </si>
  <si>
    <t>P(higher=no)</t>
  </si>
  <si>
    <t>P(G1&lt;11|health&lt;=3)</t>
  </si>
  <si>
    <t>P(G1&gt;=11|health&lt;=3)</t>
  </si>
  <si>
    <t>P(G1&lt;11|health&gt;3)</t>
  </si>
  <si>
    <t>P(G1&gt;=11|health&gt;3)</t>
  </si>
  <si>
    <t>P(health&lt;=3)</t>
  </si>
  <si>
    <t>P(health&gt;3)</t>
  </si>
  <si>
    <t>P(G1&lt;11|goout&lt;=3)</t>
  </si>
  <si>
    <t>P(G1&gt;=11|goout&lt;=3)</t>
  </si>
  <si>
    <t>P(G1&lt;11|goout&gt;3)</t>
  </si>
  <si>
    <t>P(G1&gt;=11|goout&gt;3)</t>
  </si>
  <si>
    <t>P(goout&lt;=3)</t>
  </si>
  <si>
    <t>P(goout&gt;3)</t>
  </si>
  <si>
    <t>Cuenta de G2</t>
  </si>
  <si>
    <t>Probabilidad de G2</t>
  </si>
  <si>
    <t>P(G2&lt;11|G1&lt;11)</t>
  </si>
  <si>
    <t>P(G2&gt;=11|G1&lt;11)</t>
  </si>
  <si>
    <t>P(G2&lt;11|G1&gt;=11)</t>
  </si>
  <si>
    <t>P(G2&gt;=11|G1&gt;=11)</t>
  </si>
  <si>
    <t>P(G2&lt;11|goout&lt;=3)</t>
  </si>
  <si>
    <t>P(G2&gt;=11|goout&lt;=3)</t>
  </si>
  <si>
    <t>P(G2&lt;11|goout&gt;3)</t>
  </si>
  <si>
    <t>P(G2&gt;=11|goout&gt;3)</t>
  </si>
  <si>
    <t>P(G2&lt;11|health&lt;=3)</t>
  </si>
  <si>
    <t>P(G2&gt;=11|health&lt;=3)</t>
  </si>
  <si>
    <t>P(G2&lt;11|health&gt;3)</t>
  </si>
  <si>
    <t>P(G2&gt;=11|health&gt;3)</t>
  </si>
  <si>
    <t>P(G2&lt;11|higher=yes)</t>
  </si>
  <si>
    <t>P(G2&gt;=11|higher=yes)</t>
  </si>
  <si>
    <t>P(G2&lt;11|higher=no)</t>
  </si>
  <si>
    <t>P(G2&gt;=11|higher=no)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</si>
</sst>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9" Type="http://schemas.openxmlformats.org/officeDocument/2006/relationships/pivotCacheDefinition" Target="pivotCache/pivotCacheDefinition18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3.xml"/><Relationship Id="rId42" Type="http://schemas.openxmlformats.org/officeDocument/2006/relationships/pivotCacheDefinition" Target="pivotCache/pivotCacheDefinition21.xml"/><Relationship Id="rId47" Type="http://schemas.openxmlformats.org/officeDocument/2006/relationships/pivotCacheDefinition" Target="pivotCache/pivotCacheDefinition26.xml"/><Relationship Id="rId50" Type="http://schemas.openxmlformats.org/officeDocument/2006/relationships/pivotCacheDefinition" Target="pivotCache/pivotCacheDefinition29.xml"/><Relationship Id="rId55" Type="http://schemas.openxmlformats.org/officeDocument/2006/relationships/pivotCacheDefinition" Target="pivotCache/pivotCacheDefinition34.xml"/><Relationship Id="rId63" Type="http://schemas.openxmlformats.org/officeDocument/2006/relationships/pivotCacheDefinition" Target="pivotCache/pivotCacheDefinition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pivotCacheDefinition" Target="pivotCache/pivotCacheDefinition11.xml"/><Relationship Id="rId37" Type="http://schemas.openxmlformats.org/officeDocument/2006/relationships/pivotCacheDefinition" Target="pivotCache/pivotCacheDefinition16.xml"/><Relationship Id="rId40" Type="http://schemas.openxmlformats.org/officeDocument/2006/relationships/pivotCacheDefinition" Target="pivotCache/pivotCacheDefinition19.xml"/><Relationship Id="rId45" Type="http://schemas.openxmlformats.org/officeDocument/2006/relationships/pivotCacheDefinition" Target="pivotCache/pivotCacheDefinition24.xml"/><Relationship Id="rId53" Type="http://schemas.openxmlformats.org/officeDocument/2006/relationships/pivotCacheDefinition" Target="pivotCache/pivotCacheDefinition32.xml"/><Relationship Id="rId58" Type="http://schemas.openxmlformats.org/officeDocument/2006/relationships/pivotCacheDefinition" Target="pivotCache/pivotCacheDefinition37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36" Type="http://schemas.openxmlformats.org/officeDocument/2006/relationships/pivotCacheDefinition" Target="pivotCache/pivotCacheDefinition15.xml"/><Relationship Id="rId49" Type="http://schemas.openxmlformats.org/officeDocument/2006/relationships/pivotCacheDefinition" Target="pivotCache/pivotCacheDefinition28.xml"/><Relationship Id="rId57" Type="http://schemas.openxmlformats.org/officeDocument/2006/relationships/pivotCacheDefinition" Target="pivotCache/pivotCacheDefinition36.xml"/><Relationship Id="rId61" Type="http://schemas.openxmlformats.org/officeDocument/2006/relationships/pivotCacheDefinition" Target="pivotCache/pivotCacheDefinition4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4" Type="http://schemas.openxmlformats.org/officeDocument/2006/relationships/pivotCacheDefinition" Target="pivotCache/pivotCacheDefinition23.xml"/><Relationship Id="rId52" Type="http://schemas.openxmlformats.org/officeDocument/2006/relationships/pivotCacheDefinition" Target="pivotCache/pivotCacheDefinition31.xml"/><Relationship Id="rId60" Type="http://schemas.openxmlformats.org/officeDocument/2006/relationships/pivotCacheDefinition" Target="pivotCache/pivotCacheDefinition39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35" Type="http://schemas.openxmlformats.org/officeDocument/2006/relationships/pivotCacheDefinition" Target="pivotCache/pivotCacheDefinition14.xml"/><Relationship Id="rId43" Type="http://schemas.openxmlformats.org/officeDocument/2006/relationships/pivotCacheDefinition" Target="pivotCache/pivotCacheDefinition22.xml"/><Relationship Id="rId48" Type="http://schemas.openxmlformats.org/officeDocument/2006/relationships/pivotCacheDefinition" Target="pivotCache/pivotCacheDefinition27.xml"/><Relationship Id="rId56" Type="http://schemas.openxmlformats.org/officeDocument/2006/relationships/pivotCacheDefinition" Target="pivotCache/pivotCacheDefinition35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3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pivotCacheDefinition" Target="pivotCache/pivotCacheDefinition12.xml"/><Relationship Id="rId38" Type="http://schemas.openxmlformats.org/officeDocument/2006/relationships/pivotCacheDefinition" Target="pivotCache/pivotCacheDefinition17.xml"/><Relationship Id="rId46" Type="http://schemas.openxmlformats.org/officeDocument/2006/relationships/pivotCacheDefinition" Target="pivotCache/pivotCacheDefinition25.xml"/><Relationship Id="rId59" Type="http://schemas.openxmlformats.org/officeDocument/2006/relationships/pivotCacheDefinition" Target="pivotCache/pivotCacheDefinition38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0.xml"/><Relationship Id="rId54" Type="http://schemas.openxmlformats.org/officeDocument/2006/relationships/pivotCacheDefinition" Target="pivotCache/pivotCacheDefinition33.xml"/><Relationship Id="rId62" Type="http://schemas.openxmlformats.org/officeDocument/2006/relationships/pivotCacheDefinition" Target="pivotCache/pivotCacheDefinition4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Alumno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_rels/pivotCacheDefinition3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6.xml"/></Relationships>
</file>

<file path=xl/pivotCache/_rels/pivotCacheDefinition3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7.xml"/></Relationships>
</file>

<file path=xl/pivotCache/_rels/pivotCacheDefinition3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8.xml"/></Relationships>
</file>

<file path=xl/pivotCache/_rels/pivotCacheDefinition3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9.xml"/></Relationships>
</file>

<file path=xl/pivotCache/_rels/pivotCacheDefinition4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0.xml"/></Relationships>
</file>

<file path=xl/pivotCache/_rels/pivotCacheDefinition4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1.xml"/></Relationships>
</file>

<file path=xl/pivotCache/_rels/pivotCacheDefinition4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u Moreno" refreshedDate="43271.639395833336" createdVersion="6" refreshedVersion="6" minRefreshableVersion="3" recordCount="349">
  <cacheSource type="worksheet">
    <worksheetSource ref="A1:B350" sheet="Hoja1" r:id="rId2"/>
  </cacheSource>
  <cacheFields count="2">
    <cacheField name="sex" numFmtId="0">
      <sharedItems count="2">
        <s v="F"/>
        <s v="M"/>
      </sharedItems>
    </cacheField>
    <cacheField name="Walc" numFmtId="0">
      <sharedItems containsSemiMixedTypes="0" containsString="0" containsNumber="1" containsInteger="1" minValue="1" maxValue="5" count="5">
        <n v="1"/>
        <n v="3"/>
        <n v="2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u Moreno" refreshedDate="43272.001947569443" createdVersion="6" refreshedVersion="6" minRefreshableVersion="3" recordCount="349">
  <cacheSource type="worksheet">
    <worksheetSource ref="B1:C350" sheet="CAW"/>
  </cacheSource>
  <cacheFields count="2">
    <cacheField name="Walc" numFmtId="0">
      <sharedItems containsSemiMixedTypes="0" containsString="0" containsNumber="1" containsInteger="1" minValue="1" maxValue="5" count="5">
        <n v="1"/>
        <n v="3"/>
        <n v="2"/>
        <n v="4"/>
        <n v="5"/>
      </sharedItems>
    </cacheField>
    <cacheField name="age" numFmtId="0">
      <sharedItems containsSemiMixedTypes="0" containsString="0" containsNumber="1" containsInteger="1" minValue="15" maxValue="22" count="7">
        <n v="18"/>
        <n v="17"/>
        <n v="15"/>
        <n v="16"/>
        <n v="19"/>
        <n v="22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du Moreno" refreshedDate="43272.013861226849" createdVersion="6" refreshedVersion="6" minRefreshableVersion="3" recordCount="349">
  <cacheSource type="worksheet">
    <worksheetSource ref="A1:B350" sheet="CAD"/>
  </cacheSource>
  <cacheFields count="2">
    <cacheField name="sex" numFmtId="0">
      <sharedItems count="2">
        <s v="F"/>
        <s v="M"/>
      </sharedItems>
    </cacheField>
    <cacheField name="Dalc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du Moreno" refreshedDate="43272.015941782411" createdVersion="6" refreshedVersion="6" minRefreshableVersion="3" recordCount="349">
  <cacheSource type="worksheet">
    <worksheetSource ref="B1:C350" sheet="CAD"/>
  </cacheSource>
  <cacheFields count="2">
    <cacheField name="Dalc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  <cacheField name="age" numFmtId="0">
      <sharedItems containsSemiMixedTypes="0" containsString="0" containsNumber="1" containsInteger="1" minValue="15" maxValue="22" count="7">
        <n v="18"/>
        <n v="17"/>
        <n v="15"/>
        <n v="16"/>
        <n v="19"/>
        <n v="22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du Moreno" refreshedDate="43272.019188194441" createdVersion="6" refreshedVersion="6" minRefreshableVersion="3" recordCount="349">
  <cacheSource type="worksheet">
    <worksheetSource ref="A1:B350" sheet="TrabajoMama"/>
  </cacheSource>
  <cacheFields count="2">
    <cacheField name="Medu" numFmtId="0">
      <sharedItems containsSemiMixedTypes="0" containsString="0" containsNumber="1" containsInteger="1" minValue="0" maxValue="4" count="5">
        <n v="4"/>
        <n v="1"/>
        <n v="3"/>
        <n v="2"/>
        <n v="0"/>
      </sharedItems>
    </cacheField>
    <cacheField name="Mjob" numFmtId="0">
      <sharedItems count="5">
        <s v="at_home"/>
        <s v="health"/>
        <s v="other"/>
        <s v="services"/>
        <s v="teac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du Moreno" refreshedDate="43272.033270717591" createdVersion="6" refreshedVersion="6" minRefreshableVersion="3" recordCount="349">
  <cacheSource type="worksheet">
    <worksheetSource ref="A1:B350" sheet="TrabajoPapa"/>
  </cacheSource>
  <cacheFields count="2">
    <cacheField name="Fedu" numFmtId="0">
      <sharedItems containsSemiMixedTypes="0" containsString="0" containsNumber="1" containsInteger="1" minValue="0" maxValue="4" count="5">
        <n v="4"/>
        <n v="1"/>
        <n v="2"/>
        <n v="3"/>
        <n v="0"/>
      </sharedItems>
    </cacheField>
    <cacheField name="Fjob" numFmtId="0">
      <sharedItems count="5">
        <s v="teacher"/>
        <s v="other"/>
        <s v="services"/>
        <s v="health"/>
        <s v="at_ho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du Moreno" refreshedDate="43272.072532175924" createdVersion="6" refreshedVersion="6" minRefreshableVersion="3" recordCount="349">
  <cacheSource type="worksheet">
    <worksheetSource ref="A1:C350" sheet="ConvivenciaPadres"/>
  </cacheSource>
  <cacheFields count="2">
    <cacheField name="Pstatus" numFmtId="0">
      <sharedItems count="2">
        <s v="A"/>
        <s v="T"/>
      </sharedItems>
    </cacheField>
    <cacheField name="Mjob" numFmtId="0">
      <sharedItems count="5">
        <s v="at_home"/>
        <s v="health"/>
        <s v="other"/>
        <s v="services"/>
        <s v="teac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du Moreno" refreshedDate="43272.081291087961" createdVersion="6" refreshedVersion="6" minRefreshableVersion="3" recordCount="349">
  <cacheSource type="worksheet">
    <worksheetSource ref="A1:B350" sheet="ConvivenciaPadres"/>
  </cacheSource>
  <cacheFields count="2">
    <cacheField name="Pstatus" numFmtId="0">
      <sharedItems count="2">
        <s v="A"/>
        <s v="T"/>
      </sharedItems>
    </cacheField>
    <cacheField name="Fjob" numFmtId="0">
      <sharedItems count="5">
        <s v="teacher"/>
        <s v="other"/>
        <s v="services"/>
        <s v="health"/>
        <s v="at_ho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du Moreno" refreshedDate="43272.089845717594" createdVersion="6" refreshedVersion="6" minRefreshableVersion="3" recordCount="349">
  <cacheSource type="worksheet">
    <worksheetSource ref="A1:B350" sheet="TiempoViaje"/>
  </cacheSource>
  <cacheFields count="2">
    <cacheField name="traveltime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address" numFmtId="0">
      <sharedItems count="2">
        <s v="U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Edu Moreno" refreshedDate="43272.092940046299" createdVersion="6" refreshedVersion="6" minRefreshableVersion="3" recordCount="349">
  <cacheSource type="worksheet">
    <worksheetSource ref="A1:B350" sheet="Internet"/>
  </cacheSource>
  <cacheFields count="2">
    <cacheField name="traveltime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internet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Edu Moreno" refreshedDate="43272.096406018522" createdVersion="6" refreshedVersion="6" minRefreshableVersion="3" recordCount="349">
  <cacheSource type="worksheet">
    <worksheetSource ref="B1:C350" sheet="Internet"/>
  </cacheSource>
  <cacheFields count="2">
    <cacheField name="internet" numFmtId="0">
      <sharedItems count="2">
        <s v="no"/>
        <s v="yes"/>
      </sharedItems>
    </cacheField>
    <cacheField name="address" numFmtId="0">
      <sharedItems count="2">
        <s v="U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Edu Moreno" refreshedDate="43272.100810300923" createdVersion="6" refreshedVersion="6" minRefreshableVersion="3" recordCount="349">
  <cacheSource type="worksheet">
    <worksheetSource ref="B1:B350" sheet="ApoyoEduExtra"/>
  </cacheSource>
  <cacheFields count="2">
    <cacheField name="schoolsup" numFmtId="0">
      <sharedItems count="2">
        <s v="yes"/>
        <s v="no"/>
      </sharedItems>
    </cacheField>
    <cacheField name="famsup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Edu Moreno" refreshedDate="43272.105021990741" createdVersion="6" refreshedVersion="6" minRefreshableVersion="3" recordCount="349">
  <cacheSource type="worksheet">
    <worksheetSource ref="A1:B350" sheet="ActividadesExtra"/>
  </cacheSource>
  <cacheFields count="2">
    <cacheField name="schoolsup" numFmtId="0">
      <sharedItems count="2">
        <s v="yes"/>
        <s v="no"/>
      </sharedItems>
    </cacheField>
    <cacheField name="activities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Edu Moreno" refreshedDate="43272.107803819446" createdVersion="6" refreshedVersion="6" minRefreshableVersion="3" recordCount="349">
  <cacheSource type="worksheet">
    <worksheetSource ref="A1:B350" sheet="ClasesExtra"/>
  </cacheSource>
  <cacheFields count="2">
    <cacheField name="schoolsup" numFmtId="0">
      <sharedItems count="2">
        <s v="yes"/>
        <s v="no"/>
      </sharedItems>
    </cacheField>
    <cacheField name="pai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Edu Moreno" refreshedDate="43272.110321874999" createdVersion="6" refreshedVersion="6" minRefreshableVersion="3" recordCount="349">
  <cacheSource type="worksheet">
    <worksheetSource ref="B1:C350" sheet="TiempoEstudio"/>
  </cacheSource>
  <cacheFields count="2"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romantic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Edu Moreno" refreshedDate="43272.112537847221" createdVersion="6" refreshedVersion="6" minRefreshableVersion="3" recordCount="349">
  <cacheSource type="worksheet">
    <worksheetSource ref="A1:B350" sheet="TiempoEstudio"/>
  </cacheSource>
  <cacheFields count="2">
    <cacheField name="failures" numFmtId="0">
      <sharedItems containsSemiMixedTypes="0" containsString="0" containsNumber="1" containsInteger="1" minValue="0" maxValue="3" count="4">
        <n v="0"/>
        <n v="3"/>
        <n v="2"/>
        <n v="1"/>
      </sharedItems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Edu Moreno" refreshedDate="43272.118017245368" createdVersion="6" refreshedVersion="6" minRefreshableVersion="3" recordCount="349">
  <cacheSource type="worksheet">
    <worksheetSource ref="A1:B350" sheet="Ausencias"/>
  </cacheSource>
  <cacheFields count="2">
    <cacheField name="famsup" numFmtId="0">
      <sharedItems count="2">
        <s v="no"/>
        <s v="yes"/>
      </sharedItems>
    </cacheField>
    <cacheField name="absences" numFmtId="0">
      <sharedItems containsSemiMixedTypes="0" containsString="0" containsNumber="1" containsInteger="1" minValue="0" maxValue="75" count="33">
        <n v="6"/>
        <n v="4"/>
        <n v="10"/>
        <n v="2"/>
        <n v="0"/>
        <n v="16"/>
        <n v="14"/>
        <n v="7"/>
        <n v="8"/>
        <n v="25"/>
        <n v="12"/>
        <n v="54"/>
        <n v="18"/>
        <n v="26"/>
        <n v="20"/>
        <n v="56"/>
        <n v="24"/>
        <n v="28"/>
        <n v="5"/>
        <n v="13"/>
        <n v="15"/>
        <n v="22"/>
        <n v="3"/>
        <n v="21"/>
        <n v="1"/>
        <n v="75"/>
        <n v="30"/>
        <n v="19"/>
        <n v="9"/>
        <n v="11"/>
        <n v="38"/>
        <n v="40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Edu Moreno" refreshedDate="43272.120989120369" createdVersion="6" refreshedVersion="6" minRefreshableVersion="3" recordCount="349">
  <cacheSource type="worksheet">
    <worksheetSource ref="B1:C350" sheet="Ausencias"/>
  </cacheSource>
  <cacheFields count="2">
    <cacheField name="absences" numFmtId="0">
      <sharedItems containsSemiMixedTypes="0" containsString="0" containsNumber="1" containsInteger="1" minValue="0" maxValue="75" count="33">
        <n v="6"/>
        <n v="4"/>
        <n v="10"/>
        <n v="2"/>
        <n v="0"/>
        <n v="16"/>
        <n v="14"/>
        <n v="7"/>
        <n v="8"/>
        <n v="25"/>
        <n v="12"/>
        <n v="54"/>
        <n v="18"/>
        <n v="26"/>
        <n v="20"/>
        <n v="56"/>
        <n v="24"/>
        <n v="28"/>
        <n v="5"/>
        <n v="13"/>
        <n v="15"/>
        <n v="22"/>
        <n v="3"/>
        <n v="21"/>
        <n v="1"/>
        <n v="75"/>
        <n v="30"/>
        <n v="19"/>
        <n v="9"/>
        <n v="11"/>
        <n v="38"/>
        <n v="40"/>
        <n v="23"/>
      </sharedItems>
    </cacheField>
    <cacheField name="Dalc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Edu Moreno" refreshedDate="43272.818205902775" createdVersion="6" refreshedVersion="6" minRefreshableVersion="3" recordCount="349">
  <cacheSource type="worksheet">
    <worksheetSource ref="A1:C350" sheet="ApoyoEducacionDeFamilia"/>
  </cacheSource>
  <cacheFields count="2">
    <cacheField name="famsize" numFmtId="0">
      <sharedItems count="2">
        <s v="GT3"/>
        <s v="LE3"/>
      </sharedItems>
    </cacheField>
    <cacheField name="famsup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Edu Moreno" refreshedDate="43272.820261226851" createdVersion="6" refreshedVersion="6" minRefreshableVersion="3" recordCount="349">
  <cacheSource type="worksheet">
    <worksheetSource ref="C1:E350" sheet="ApoyoEducacionDeFamilia"/>
  </cacheSource>
  <cacheFields count="2">
    <cacheField name="famsup" numFmtId="0">
      <sharedItems count="2">
        <s v="no"/>
        <s v="yes"/>
      </sharedItems>
    </cacheField>
    <cacheField name="guardian" numFmtId="0">
      <sharedItems count="3">
        <s v="mother"/>
        <s v="father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Edu Moreno" refreshedDate="43272.822631828705" createdVersion="6" refreshedVersion="6" minRefreshableVersion="3" recordCount="349">
  <cacheSource type="worksheet">
    <worksheetSource ref="C1:D350" sheet="ApoyoEducacionDeFamilia"/>
  </cacheSource>
  <cacheFields count="2">
    <cacheField name="famsup" numFmtId="0">
      <sharedItems count="2">
        <s v="no"/>
        <s v="yes"/>
      </sharedItems>
    </cacheField>
    <cacheField name="Pstatus" numFmtId="0">
      <sharedItems count="2">
        <s v="A"/>
        <s v="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Edu Moreno" refreshedDate="43272.82712361111" createdVersion="6" refreshedVersion="6" minRefreshableVersion="3" recordCount="349">
  <cacheSource type="worksheet">
    <worksheetSource ref="B1:D350" sheet="CalidadRelacionFamiliar"/>
  </cacheSource>
  <cacheFields count="2">
    <cacheField name="famrel" numFmtId="0">
      <sharedItems containsSemiMixedTypes="0" containsString="0" containsNumber="1" containsInteger="1" minValue="1" maxValue="5" count="5">
        <n v="4"/>
        <n v="5"/>
        <n v="3"/>
        <n v="1"/>
        <n v="2"/>
      </sharedItems>
    </cacheField>
    <cacheField name="Pstatus" numFmtId="0">
      <sharedItems count="2">
        <s v="A"/>
        <s v="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Edu Moreno" refreshedDate="43272.828880555557" createdVersion="6" refreshedVersion="6" minRefreshableVersion="3" recordCount="349">
  <cacheSource type="worksheet">
    <worksheetSource ref="A1:B350" sheet="CalidadRelacionFamiliar"/>
  </cacheSource>
  <cacheFields count="2">
    <cacheField name="Walc" numFmtId="0">
      <sharedItems containsSemiMixedTypes="0" containsString="0" containsNumber="1" containsInteger="1" minValue="1" maxValue="5" count="5">
        <n v="1"/>
        <n v="3"/>
        <n v="2"/>
        <n v="4"/>
        <n v="5"/>
      </sharedItems>
    </cacheField>
    <cacheField name="famrel" numFmtId="0">
      <sharedItems containsSemiMixedTypes="0" containsString="0" containsNumber="1" containsInteger="1" minValue="1" maxValue="5" count="5">
        <n v="4"/>
        <n v="5"/>
        <n v="3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Edu Moreno" refreshedDate="43272.83138113426" createdVersion="6" refreshedVersion="6" minRefreshableVersion="3" recordCount="349">
  <cacheSource type="worksheet">
    <worksheetSource ref="B1:C350" sheet="CalidadRelacionFamiliar"/>
  </cacheSource>
  <cacheFields count="2">
    <cacheField name="famrel" numFmtId="0">
      <sharedItems containsSemiMixedTypes="0" containsString="0" containsNumber="1" containsInteger="1" minValue="1" maxValue="5" count="5">
        <n v="4"/>
        <n v="5"/>
        <n v="3"/>
        <n v="1"/>
        <n v="2"/>
      </sharedItems>
    </cacheField>
    <cacheField name="Dalc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Edu Moreno" refreshedDate="43272.837799884262" createdVersion="6" refreshedVersion="6" minRefreshableVersion="3" recordCount="349">
  <cacheSource type="worksheet">
    <worksheetSource ref="A1:B350" sheet="EstadoSalud"/>
  </cacheSource>
  <cacheFields count="2">
    <cacheField name="famrel" numFmtId="0">
      <sharedItems containsSemiMixedTypes="0" containsString="0" containsNumber="1" containsInteger="1" minValue="1" maxValue="5" count="5">
        <n v="4"/>
        <n v="5"/>
        <n v="3"/>
        <n v="1"/>
        <n v="2"/>
      </sharedItems>
    </cacheField>
    <cacheField name="health" numFmtId="0">
      <sharedItems containsSemiMixedTypes="0" containsString="0" containsNumber="1" containsInteger="1" minValue="1" maxValue="5" count="5">
        <n v="3"/>
        <n v="5"/>
        <n v="1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Edu Moreno" refreshedDate="43272.842417824075" createdVersion="6" refreshedVersion="6" minRefreshableVersion="3" recordCount="349">
  <cacheSource type="worksheet">
    <worksheetSource ref="B1:D350" sheet="EstadoSalud"/>
  </cacheSource>
  <cacheFields count="2">
    <cacheField name="health" numFmtId="0">
      <sharedItems containsSemiMixedTypes="0" containsString="0" containsNumber="1" containsInteger="1" minValue="1" maxValue="5" count="5">
        <n v="3"/>
        <n v="5"/>
        <n v="1"/>
        <n v="2"/>
        <n v="4"/>
      </sharedItems>
    </cacheField>
    <cacheField name="Dalc" numFmtId="0">
      <sharedItems containsSemiMixedTypes="0" containsString="0" containsNumber="1" containsInteger="1" minValue="1" maxValue="5" count="5">
        <n v="1"/>
        <n v="2"/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r:id="rId1" refreshedBy="Edu Moreno" refreshedDate="43272.843982986109" createdVersion="6" refreshedVersion="6" minRefreshableVersion="3" recordCount="349">
  <cacheSource type="worksheet">
    <worksheetSource ref="B1:C350" sheet="EstadoSalud"/>
  </cacheSource>
  <cacheFields count="2">
    <cacheField name="health" numFmtId="0">
      <sharedItems containsSemiMixedTypes="0" containsString="0" containsNumber="1" containsInteger="1" minValue="1" maxValue="5" count="5">
        <n v="3"/>
        <n v="5"/>
        <n v="1"/>
        <n v="2"/>
        <n v="4"/>
      </sharedItems>
    </cacheField>
    <cacheField name="absences" numFmtId="0">
      <sharedItems containsSemiMixedTypes="0" containsString="0" containsNumber="1" containsInteger="1" minValue="0" maxValue="75" count="33">
        <n v="6"/>
        <n v="4"/>
        <n v="10"/>
        <n v="2"/>
        <n v="0"/>
        <n v="16"/>
        <n v="14"/>
        <n v="7"/>
        <n v="8"/>
        <n v="25"/>
        <n v="12"/>
        <n v="54"/>
        <n v="18"/>
        <n v="26"/>
        <n v="20"/>
        <n v="56"/>
        <n v="24"/>
        <n v="28"/>
        <n v="5"/>
        <n v="13"/>
        <n v="15"/>
        <n v="22"/>
        <n v="3"/>
        <n v="21"/>
        <n v="1"/>
        <n v="75"/>
        <n v="30"/>
        <n v="19"/>
        <n v="9"/>
        <n v="11"/>
        <n v="38"/>
        <n v="40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r:id="rId1" refreshedBy="Edu Moreno" refreshedDate="43272.848578240744" createdVersion="6" refreshedVersion="6" minRefreshableVersion="3" recordCount="349">
  <cacheSource type="worksheet">
    <worksheetSource ref="A1:B350" sheet="SalirAmigos"/>
  </cacheSource>
  <cacheFields count="2">
    <cacheField name="absences" numFmtId="0">
      <sharedItems containsSemiMixedTypes="0" containsString="0" containsNumber="1" containsInteger="1" minValue="0" maxValue="75" count="33">
        <n v="6"/>
        <n v="4"/>
        <n v="10"/>
        <n v="2"/>
        <n v="0"/>
        <n v="16"/>
        <n v="14"/>
        <n v="7"/>
        <n v="8"/>
        <n v="25"/>
        <n v="12"/>
        <n v="54"/>
        <n v="18"/>
        <n v="26"/>
        <n v="20"/>
        <n v="56"/>
        <n v="24"/>
        <n v="28"/>
        <n v="5"/>
        <n v="13"/>
        <n v="15"/>
        <n v="22"/>
        <n v="3"/>
        <n v="21"/>
        <n v="1"/>
        <n v="75"/>
        <n v="30"/>
        <n v="19"/>
        <n v="9"/>
        <n v="11"/>
        <n v="38"/>
        <n v="40"/>
        <n v="23"/>
      </sharedItems>
    </cacheField>
    <cacheField name="goout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r:id="rId1" refreshedBy="Edu Moreno" refreshedDate="43272.852312499999" createdVersion="6" refreshedVersion="6" minRefreshableVersion="3" recordCount="349">
  <cacheSource type="worksheet">
    <worksheetSource ref="B1:D350" sheet="SalirAmigos"/>
  </cacheSource>
  <cacheFields count="2">
    <cacheField name="goout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activities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r:id="rId1" refreshedBy="Edu Moreno" refreshedDate="43272.853649652781" createdVersion="6" refreshedVersion="6" minRefreshableVersion="3" recordCount="349">
  <cacheSource type="worksheet">
    <worksheetSource ref="B1:C350" sheet="SalirAmigos"/>
  </cacheSource>
  <cacheFields count="2">
    <cacheField name="goout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freetime" numFmtId="0">
      <sharedItems containsSemiMixedTypes="0" containsString="0" containsNumber="1" containsInteger="1" minValue="1" maxValue="5" count="5">
        <n v="3"/>
        <n v="2"/>
        <n v="4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r:id="rId1" refreshedBy="Edu Moreno" refreshedDate="43272.855898958333" createdVersion="6" refreshedVersion="6" minRefreshableVersion="3" recordCount="349">
  <cacheSource type="worksheet">
    <worksheetSource ref="A1:B350" sheet="G3"/>
  </cacheSource>
  <cacheFields count="2">
    <cacheField name="G1" numFmtId="0">
      <sharedItems containsSemiMixedTypes="0" containsString="0" containsNumber="1" containsInteger="1" minValue="3" maxValue="19" count="17">
        <n v="5"/>
        <n v="7"/>
        <n v="15"/>
        <n v="6"/>
        <n v="12"/>
        <n v="16"/>
        <n v="14"/>
        <n v="10"/>
        <n v="13"/>
        <n v="8"/>
        <n v="11"/>
        <n v="9"/>
        <n v="17"/>
        <n v="19"/>
        <n v="18"/>
        <n v="4"/>
        <n v="3"/>
      </sharedItems>
    </cacheField>
    <cacheField name="G3" numFmtId="0">
      <sharedItems containsSemiMixedTypes="0" containsString="0" containsNumber="1" containsInteger="1" minValue="0" maxValue="20" count="18">
        <n v="6"/>
        <n v="10"/>
        <n v="15"/>
        <n v="11"/>
        <n v="19"/>
        <n v="9"/>
        <n v="12"/>
        <n v="14"/>
        <n v="16"/>
        <n v="5"/>
        <n v="8"/>
        <n v="17"/>
        <n v="18"/>
        <n v="13"/>
        <n v="20"/>
        <n v="7"/>
        <n v="0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r:id="rId1" refreshedBy="Edu Moreno" refreshedDate="43272.859118171298" createdVersion="6" refreshedVersion="6" minRefreshableVersion="3" recordCount="349">
  <cacheSource type="worksheet">
    <worksheetSource ref="B1:C350" sheet="G3"/>
  </cacheSource>
  <cacheFields count="2">
    <cacheField name="G3" numFmtId="0">
      <sharedItems containsSemiMixedTypes="0" containsString="0" containsNumber="1" containsInteger="1" minValue="0" maxValue="20" count="18">
        <n v="6"/>
        <n v="10"/>
        <n v="15"/>
        <n v="11"/>
        <n v="19"/>
        <n v="9"/>
        <n v="12"/>
        <n v="14"/>
        <n v="16"/>
        <n v="5"/>
        <n v="8"/>
        <n v="17"/>
        <n v="18"/>
        <n v="13"/>
        <n v="20"/>
        <n v="7"/>
        <n v="0"/>
        <n v="4"/>
      </sharedItems>
    </cacheField>
    <cacheField name="G2" numFmtId="0">
      <sharedItems containsSemiMixedTypes="0" containsString="0" containsNumber="1" containsInteger="1" minValue="0" maxValue="19" count="17">
        <n v="6"/>
        <n v="5"/>
        <n v="8"/>
        <n v="14"/>
        <n v="10"/>
        <n v="15"/>
        <n v="12"/>
        <n v="18"/>
        <n v="16"/>
        <n v="13"/>
        <n v="9"/>
        <n v="11"/>
        <n v="7"/>
        <n v="19"/>
        <n v="17"/>
        <n v="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r:id="rId1" refreshedBy="Edu Moreno" refreshedDate="43272.866937962965" createdVersion="6" refreshedVersion="6" minRefreshableVersion="3" recordCount="349">
  <cacheSource type="worksheet">
    <worksheetSource ref="A1:B350" sheet="EducacionSuperior"/>
  </cacheSource>
  <cacheFields count="2">
    <cacheField name="reason" numFmtId="0">
      <sharedItems count="4">
        <s v="course"/>
        <s v="other"/>
        <s v="home"/>
        <s v="reputation"/>
      </sharedItems>
    </cacheField>
    <cacheField name="higher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r:id="rId1" refreshedBy="Edu Moreno" refreshedDate="43272.869357175929" createdVersion="6" refreshedVersion="6" minRefreshableVersion="3" recordCount="349">
  <cacheSource type="worksheet">
    <worksheetSource ref="B1:D350" sheet="EducacionSuperior"/>
  </cacheSource>
  <cacheFields count="2">
    <cacheField name="higher" numFmtId="0">
      <sharedItems count="2">
        <s v="yes"/>
        <s v="no"/>
      </sharedItems>
    </cacheField>
    <cacheField name="pai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r:id="rId1" refreshedBy="Edu Moreno" refreshedDate="43272.871066898151" createdVersion="6" refreshedVersion="6" minRefreshableVersion="3" recordCount="349">
  <cacheSource type="worksheet">
    <worksheetSource ref="B1:C350" sheet="EducacionSuperior"/>
  </cacheSource>
  <cacheFields count="2">
    <cacheField name="higher" numFmtId="0">
      <sharedItems count="2">
        <s v="yes"/>
        <s v="no"/>
      </sharedItems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6.xml><?xml version="1.0" encoding="utf-8"?>
<pivotCacheDefinition xmlns="http://schemas.openxmlformats.org/spreadsheetml/2006/main" xmlns:r="http://schemas.openxmlformats.org/officeDocument/2006/relationships" r:id="rId1" refreshedBy="Edu Moreno" refreshedDate="43272.873653935188" createdVersion="6" refreshedVersion="6" minRefreshableVersion="3" recordCount="349">
  <cacheSource type="worksheet">
    <worksheetSource ref="A1:B350" sheet="G1"/>
  </cacheSource>
  <cacheFields count="2">
    <cacheField name="higher" numFmtId="0">
      <sharedItems count="2">
        <s v="yes"/>
        <s v="no"/>
      </sharedItems>
    </cacheField>
    <cacheField name="G1" numFmtId="0">
      <sharedItems containsSemiMixedTypes="0" containsString="0" containsNumber="1" containsInteger="1" minValue="3" maxValue="19" count="17">
        <n v="5"/>
        <n v="7"/>
        <n v="15"/>
        <n v="6"/>
        <n v="12"/>
        <n v="16"/>
        <n v="14"/>
        <n v="10"/>
        <n v="13"/>
        <n v="8"/>
        <n v="11"/>
        <n v="9"/>
        <n v="17"/>
        <n v="19"/>
        <n v="18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7.xml><?xml version="1.0" encoding="utf-8"?>
<pivotCacheDefinition xmlns="http://schemas.openxmlformats.org/spreadsheetml/2006/main" xmlns:r="http://schemas.openxmlformats.org/officeDocument/2006/relationships" r:id="rId1" refreshedBy="Edu Moreno" refreshedDate="43272.875057175923" createdVersion="6" refreshedVersion="6" minRefreshableVersion="3" recordCount="349">
  <cacheSource type="worksheet">
    <worksheetSource ref="B1:D350" sheet="G1"/>
  </cacheSource>
  <cacheFields count="2">
    <cacheField name="G1" numFmtId="0">
      <sharedItems containsSemiMixedTypes="0" containsString="0" containsNumber="1" containsInteger="1" minValue="3" maxValue="19" count="17">
        <n v="5"/>
        <n v="7"/>
        <n v="15"/>
        <n v="6"/>
        <n v="12"/>
        <n v="16"/>
        <n v="14"/>
        <n v="10"/>
        <n v="13"/>
        <n v="8"/>
        <n v="11"/>
        <n v="9"/>
        <n v="17"/>
        <n v="19"/>
        <n v="18"/>
        <n v="4"/>
        <n v="3"/>
      </sharedItems>
    </cacheField>
    <cacheField name="health" numFmtId="0">
      <sharedItems containsSemiMixedTypes="0" containsString="0" containsNumber="1" containsInteger="1" minValue="1" maxValue="5" count="5">
        <n v="3"/>
        <n v="5"/>
        <n v="1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8.xml><?xml version="1.0" encoding="utf-8"?>
<pivotCacheDefinition xmlns="http://schemas.openxmlformats.org/spreadsheetml/2006/main" xmlns:r="http://schemas.openxmlformats.org/officeDocument/2006/relationships" r:id="rId1" refreshedBy="Edu Moreno" refreshedDate="43272.876802430554" createdVersion="6" refreshedVersion="6" minRefreshableVersion="3" recordCount="349">
  <cacheSource type="worksheet">
    <worksheetSource ref="B1:C350" sheet="G1"/>
  </cacheSource>
  <cacheFields count="2">
    <cacheField name="G1" numFmtId="0">
      <sharedItems containsSemiMixedTypes="0" containsString="0" containsNumber="1" containsInteger="1" minValue="3" maxValue="19" count="17">
        <n v="5"/>
        <n v="7"/>
        <n v="15"/>
        <n v="6"/>
        <n v="12"/>
        <n v="16"/>
        <n v="14"/>
        <n v="10"/>
        <n v="13"/>
        <n v="8"/>
        <n v="11"/>
        <n v="9"/>
        <n v="17"/>
        <n v="19"/>
        <n v="18"/>
        <n v="4"/>
        <n v="3"/>
      </sharedItems>
    </cacheField>
    <cacheField name="goout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9.xml><?xml version="1.0" encoding="utf-8"?>
<pivotCacheDefinition xmlns="http://schemas.openxmlformats.org/spreadsheetml/2006/main" xmlns:r="http://schemas.openxmlformats.org/officeDocument/2006/relationships" r:id="rId1" refreshedBy="Edu Moreno" refreshedDate="43272.879957754631" createdVersion="6" refreshedVersion="6" minRefreshableVersion="3" recordCount="349">
  <cacheSource type="worksheet">
    <worksheetSource ref="A1:D350" sheet="G2"/>
  </cacheSource>
  <cacheFields count="2">
    <cacheField name="G1" numFmtId="0">
      <sharedItems containsSemiMixedTypes="0" containsString="0" containsNumber="1" containsInteger="1" minValue="3" maxValue="19" count="17">
        <n v="5"/>
        <n v="7"/>
        <n v="15"/>
        <n v="6"/>
        <n v="12"/>
        <n v="16"/>
        <n v="14"/>
        <n v="10"/>
        <n v="13"/>
        <n v="8"/>
        <n v="11"/>
        <n v="9"/>
        <n v="17"/>
        <n v="19"/>
        <n v="18"/>
        <n v="4"/>
        <n v="3"/>
      </sharedItems>
    </cacheField>
    <cacheField name="G2" numFmtId="0">
      <sharedItems containsSemiMixedTypes="0" containsString="0" containsNumber="1" containsInteger="1" minValue="0" maxValue="19" count="17">
        <n v="6"/>
        <n v="5"/>
        <n v="8"/>
        <n v="14"/>
        <n v="10"/>
        <n v="15"/>
        <n v="12"/>
        <n v="18"/>
        <n v="16"/>
        <n v="13"/>
        <n v="9"/>
        <n v="11"/>
        <n v="7"/>
        <n v="19"/>
        <n v="17"/>
        <n v="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0.xml><?xml version="1.0" encoding="utf-8"?>
<pivotCacheDefinition xmlns="http://schemas.openxmlformats.org/spreadsheetml/2006/main" xmlns:r="http://schemas.openxmlformats.org/officeDocument/2006/relationships" r:id="rId1" refreshedBy="Edu Moreno" refreshedDate="43272.881650810188" createdVersion="6" refreshedVersion="6" minRefreshableVersion="3" recordCount="349">
  <cacheSource type="worksheet">
    <worksheetSource ref="C1:F350" sheet="G2"/>
  </cacheSource>
  <cacheFields count="2">
    <cacheField name="G2" numFmtId="0">
      <sharedItems containsSemiMixedTypes="0" containsString="0" containsNumber="1" containsInteger="1" minValue="0" maxValue="19" count="17">
        <n v="6"/>
        <n v="5"/>
        <n v="8"/>
        <n v="14"/>
        <n v="10"/>
        <n v="15"/>
        <n v="12"/>
        <n v="18"/>
        <n v="16"/>
        <n v="13"/>
        <n v="9"/>
        <n v="11"/>
        <n v="7"/>
        <n v="19"/>
        <n v="17"/>
        <n v="4"/>
        <n v="0"/>
      </sharedItems>
    </cacheField>
    <cacheField name="goout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1.xml><?xml version="1.0" encoding="utf-8"?>
<pivotCacheDefinition xmlns="http://schemas.openxmlformats.org/spreadsheetml/2006/main" xmlns:r="http://schemas.openxmlformats.org/officeDocument/2006/relationships" r:id="rId1" refreshedBy="Edu Moreno" refreshedDate="43272.883860648151" createdVersion="6" refreshedVersion="6" minRefreshableVersion="3" recordCount="349">
  <cacheSource type="worksheet">
    <worksheetSource ref="C1:D350" sheet="G2"/>
  </cacheSource>
  <cacheFields count="2">
    <cacheField name="health" numFmtId="0">
      <sharedItems containsSemiMixedTypes="0" containsString="0" containsNumber="1" containsInteger="1" minValue="1" maxValue="5" count="5">
        <n v="3"/>
        <n v="5"/>
        <n v="1"/>
        <n v="2"/>
        <n v="4"/>
      </sharedItems>
    </cacheField>
    <cacheField name="G2" numFmtId="0">
      <sharedItems containsSemiMixedTypes="0" containsString="0" containsNumber="1" containsInteger="1" minValue="0" maxValue="19" count="17">
        <n v="6"/>
        <n v="5"/>
        <n v="8"/>
        <n v="14"/>
        <n v="10"/>
        <n v="15"/>
        <n v="12"/>
        <n v="18"/>
        <n v="16"/>
        <n v="13"/>
        <n v="9"/>
        <n v="11"/>
        <n v="7"/>
        <n v="19"/>
        <n v="17"/>
        <n v="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2.xml><?xml version="1.0" encoding="utf-8"?>
<pivotCacheDefinition xmlns="http://schemas.openxmlformats.org/spreadsheetml/2006/main" xmlns:r="http://schemas.openxmlformats.org/officeDocument/2006/relationships" r:id="rId1" refreshedBy="Edu Moreno" refreshedDate="43272.888241898145" createdVersion="6" refreshedVersion="6" minRefreshableVersion="3" recordCount="349">
  <cacheSource type="worksheet">
    <worksheetSource ref="D1:E350" sheet="G2"/>
  </cacheSource>
  <cacheFields count="2">
    <cacheField name="G2" numFmtId="0">
      <sharedItems containsSemiMixedTypes="0" containsString="0" containsNumber="1" containsInteger="1" minValue="0" maxValue="19" count="17">
        <n v="6"/>
        <n v="5"/>
        <n v="8"/>
        <n v="14"/>
        <n v="10"/>
        <n v="15"/>
        <n v="12"/>
        <n v="18"/>
        <n v="16"/>
        <n v="13"/>
        <n v="9"/>
        <n v="11"/>
        <n v="7"/>
        <n v="19"/>
        <n v="17"/>
        <n v="4"/>
        <n v="0"/>
      </sharedItems>
    </cacheField>
    <cacheField name="higher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1"/>
  </r>
  <r>
    <x v="0"/>
    <x v="0"/>
  </r>
  <r>
    <x v="0"/>
    <x v="2"/>
  </r>
  <r>
    <x v="1"/>
    <x v="2"/>
  </r>
  <r>
    <x v="1"/>
    <x v="0"/>
  </r>
  <r>
    <x v="0"/>
    <x v="0"/>
  </r>
  <r>
    <x v="1"/>
    <x v="0"/>
  </r>
  <r>
    <x v="1"/>
    <x v="0"/>
  </r>
  <r>
    <x v="0"/>
    <x v="2"/>
  </r>
  <r>
    <x v="0"/>
    <x v="0"/>
  </r>
  <r>
    <x v="1"/>
    <x v="1"/>
  </r>
  <r>
    <x v="1"/>
    <x v="2"/>
  </r>
  <r>
    <x v="1"/>
    <x v="0"/>
  </r>
  <r>
    <x v="0"/>
    <x v="2"/>
  </r>
  <r>
    <x v="0"/>
    <x v="2"/>
  </r>
  <r>
    <x v="0"/>
    <x v="0"/>
  </r>
  <r>
    <x v="1"/>
    <x v="3"/>
  </r>
  <r>
    <x v="1"/>
    <x v="1"/>
  </r>
  <r>
    <x v="1"/>
    <x v="0"/>
  </r>
  <r>
    <x v="1"/>
    <x v="0"/>
  </r>
  <r>
    <x v="1"/>
    <x v="1"/>
  </r>
  <r>
    <x v="1"/>
    <x v="3"/>
  </r>
  <r>
    <x v="0"/>
    <x v="0"/>
  </r>
  <r>
    <x v="0"/>
    <x v="1"/>
  </r>
  <r>
    <x v="1"/>
    <x v="2"/>
  </r>
  <r>
    <x v="1"/>
    <x v="3"/>
  </r>
  <r>
    <x v="1"/>
    <x v="0"/>
  </r>
  <r>
    <x v="1"/>
    <x v="4"/>
  </r>
  <r>
    <x v="1"/>
    <x v="3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2"/>
  </r>
  <r>
    <x v="1"/>
    <x v="3"/>
  </r>
  <r>
    <x v="1"/>
    <x v="0"/>
  </r>
  <r>
    <x v="1"/>
    <x v="0"/>
  </r>
  <r>
    <x v="0"/>
    <x v="2"/>
  </r>
  <r>
    <x v="0"/>
    <x v="0"/>
  </r>
  <r>
    <x v="0"/>
    <x v="3"/>
  </r>
  <r>
    <x v="1"/>
    <x v="0"/>
  </r>
  <r>
    <x v="1"/>
    <x v="2"/>
  </r>
  <r>
    <x v="0"/>
    <x v="0"/>
  </r>
  <r>
    <x v="0"/>
    <x v="1"/>
  </r>
  <r>
    <x v="0"/>
    <x v="0"/>
  </r>
  <r>
    <x v="1"/>
    <x v="3"/>
  </r>
  <r>
    <x v="0"/>
    <x v="1"/>
  </r>
  <r>
    <x v="0"/>
    <x v="3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4"/>
  </r>
  <r>
    <x v="0"/>
    <x v="0"/>
  </r>
  <r>
    <x v="0"/>
    <x v="3"/>
  </r>
  <r>
    <x v="0"/>
    <x v="3"/>
  </r>
  <r>
    <x v="0"/>
    <x v="2"/>
  </r>
  <r>
    <x v="1"/>
    <x v="4"/>
  </r>
  <r>
    <x v="0"/>
    <x v="2"/>
  </r>
  <r>
    <x v="0"/>
    <x v="1"/>
  </r>
  <r>
    <x v="0"/>
    <x v="1"/>
  </r>
  <r>
    <x v="1"/>
    <x v="0"/>
  </r>
  <r>
    <x v="1"/>
    <x v="0"/>
  </r>
  <r>
    <x v="0"/>
    <x v="3"/>
  </r>
  <r>
    <x v="1"/>
    <x v="2"/>
  </r>
  <r>
    <x v="0"/>
    <x v="3"/>
  </r>
  <r>
    <x v="1"/>
    <x v="1"/>
  </r>
  <r>
    <x v="1"/>
    <x v="0"/>
  </r>
  <r>
    <x v="0"/>
    <x v="1"/>
  </r>
  <r>
    <x v="1"/>
    <x v="0"/>
  </r>
  <r>
    <x v="0"/>
    <x v="2"/>
  </r>
  <r>
    <x v="1"/>
    <x v="1"/>
  </r>
  <r>
    <x v="1"/>
    <x v="2"/>
  </r>
  <r>
    <x v="0"/>
    <x v="0"/>
  </r>
  <r>
    <x v="1"/>
    <x v="1"/>
  </r>
  <r>
    <x v="0"/>
    <x v="1"/>
  </r>
  <r>
    <x v="0"/>
    <x v="1"/>
  </r>
  <r>
    <x v="0"/>
    <x v="2"/>
  </r>
  <r>
    <x v="0"/>
    <x v="1"/>
  </r>
  <r>
    <x v="1"/>
    <x v="0"/>
  </r>
  <r>
    <x v="1"/>
    <x v="4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2"/>
  </r>
  <r>
    <x v="0"/>
    <x v="0"/>
  </r>
  <r>
    <x v="1"/>
    <x v="4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4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3"/>
  </r>
  <r>
    <x v="1"/>
    <x v="2"/>
  </r>
  <r>
    <x v="0"/>
    <x v="2"/>
  </r>
  <r>
    <x v="1"/>
    <x v="2"/>
  </r>
  <r>
    <x v="0"/>
    <x v="2"/>
  </r>
  <r>
    <x v="1"/>
    <x v="3"/>
  </r>
  <r>
    <x v="0"/>
    <x v="0"/>
  </r>
  <r>
    <x v="1"/>
    <x v="2"/>
  </r>
  <r>
    <x v="0"/>
    <x v="0"/>
  </r>
  <r>
    <x v="0"/>
    <x v="0"/>
  </r>
  <r>
    <x v="1"/>
    <x v="2"/>
  </r>
  <r>
    <x v="1"/>
    <x v="4"/>
  </r>
  <r>
    <x v="0"/>
    <x v="2"/>
  </r>
  <r>
    <x v="0"/>
    <x v="2"/>
  </r>
  <r>
    <x v="0"/>
    <x v="1"/>
  </r>
  <r>
    <x v="0"/>
    <x v="3"/>
  </r>
  <r>
    <x v="1"/>
    <x v="0"/>
  </r>
  <r>
    <x v="0"/>
    <x v="0"/>
  </r>
  <r>
    <x v="1"/>
    <x v="3"/>
  </r>
  <r>
    <x v="0"/>
    <x v="0"/>
  </r>
  <r>
    <x v="1"/>
    <x v="1"/>
  </r>
  <r>
    <x v="0"/>
    <x v="0"/>
  </r>
  <r>
    <x v="1"/>
    <x v="0"/>
  </r>
  <r>
    <x v="1"/>
    <x v="2"/>
  </r>
  <r>
    <x v="0"/>
    <x v="0"/>
  </r>
  <r>
    <x v="0"/>
    <x v="1"/>
  </r>
  <r>
    <x v="1"/>
    <x v="2"/>
  </r>
  <r>
    <x v="0"/>
    <x v="2"/>
  </r>
  <r>
    <x v="0"/>
    <x v="0"/>
  </r>
  <r>
    <x v="0"/>
    <x v="0"/>
  </r>
  <r>
    <x v="1"/>
    <x v="0"/>
  </r>
  <r>
    <x v="1"/>
    <x v="4"/>
  </r>
  <r>
    <x v="1"/>
    <x v="4"/>
  </r>
  <r>
    <x v="1"/>
    <x v="4"/>
  </r>
  <r>
    <x v="0"/>
    <x v="1"/>
  </r>
  <r>
    <x v="1"/>
    <x v="0"/>
  </r>
  <r>
    <x v="0"/>
    <x v="0"/>
  </r>
  <r>
    <x v="1"/>
    <x v="0"/>
  </r>
  <r>
    <x v="1"/>
    <x v="1"/>
  </r>
  <r>
    <x v="0"/>
    <x v="4"/>
  </r>
  <r>
    <x v="1"/>
    <x v="2"/>
  </r>
  <r>
    <x v="1"/>
    <x v="3"/>
  </r>
  <r>
    <x v="1"/>
    <x v="2"/>
  </r>
  <r>
    <x v="1"/>
    <x v="3"/>
  </r>
  <r>
    <x v="1"/>
    <x v="3"/>
  </r>
  <r>
    <x v="1"/>
    <x v="3"/>
  </r>
  <r>
    <x v="1"/>
    <x v="4"/>
  </r>
  <r>
    <x v="1"/>
    <x v="0"/>
  </r>
  <r>
    <x v="1"/>
    <x v="3"/>
  </r>
  <r>
    <x v="0"/>
    <x v="0"/>
  </r>
  <r>
    <x v="0"/>
    <x v="0"/>
  </r>
  <r>
    <x v="0"/>
    <x v="0"/>
  </r>
  <r>
    <x v="1"/>
    <x v="3"/>
  </r>
  <r>
    <x v="1"/>
    <x v="0"/>
  </r>
  <r>
    <x v="1"/>
    <x v="1"/>
  </r>
  <r>
    <x v="0"/>
    <x v="0"/>
  </r>
  <r>
    <x v="0"/>
    <x v="0"/>
  </r>
  <r>
    <x v="1"/>
    <x v="3"/>
  </r>
  <r>
    <x v="0"/>
    <x v="3"/>
  </r>
  <r>
    <x v="1"/>
    <x v="3"/>
  </r>
  <r>
    <x v="1"/>
    <x v="3"/>
  </r>
  <r>
    <x v="1"/>
    <x v="0"/>
  </r>
  <r>
    <x v="1"/>
    <x v="1"/>
  </r>
  <r>
    <x v="1"/>
    <x v="2"/>
  </r>
  <r>
    <x v="0"/>
    <x v="1"/>
  </r>
  <r>
    <x v="0"/>
    <x v="1"/>
  </r>
  <r>
    <x v="0"/>
    <x v="2"/>
  </r>
  <r>
    <x v="1"/>
    <x v="1"/>
  </r>
  <r>
    <x v="1"/>
    <x v="2"/>
  </r>
  <r>
    <x v="1"/>
    <x v="2"/>
  </r>
  <r>
    <x v="0"/>
    <x v="1"/>
  </r>
  <r>
    <x v="1"/>
    <x v="4"/>
  </r>
  <r>
    <x v="0"/>
    <x v="0"/>
  </r>
  <r>
    <x v="0"/>
    <x v="0"/>
  </r>
  <r>
    <x v="1"/>
    <x v="4"/>
  </r>
  <r>
    <x v="1"/>
    <x v="3"/>
  </r>
  <r>
    <x v="1"/>
    <x v="0"/>
  </r>
  <r>
    <x v="0"/>
    <x v="0"/>
  </r>
  <r>
    <x v="1"/>
    <x v="2"/>
  </r>
  <r>
    <x v="1"/>
    <x v="4"/>
  </r>
  <r>
    <x v="0"/>
    <x v="1"/>
  </r>
  <r>
    <x v="0"/>
    <x v="2"/>
  </r>
  <r>
    <x v="0"/>
    <x v="4"/>
  </r>
  <r>
    <x v="0"/>
    <x v="1"/>
  </r>
  <r>
    <x v="0"/>
    <x v="1"/>
  </r>
  <r>
    <x v="0"/>
    <x v="2"/>
  </r>
  <r>
    <x v="0"/>
    <x v="0"/>
  </r>
  <r>
    <x v="0"/>
    <x v="3"/>
  </r>
  <r>
    <x v="0"/>
    <x v="2"/>
  </r>
  <r>
    <x v="0"/>
    <x v="0"/>
  </r>
  <r>
    <x v="0"/>
    <x v="3"/>
  </r>
  <r>
    <x v="0"/>
    <x v="0"/>
  </r>
  <r>
    <x v="0"/>
    <x v="2"/>
  </r>
  <r>
    <x v="1"/>
    <x v="4"/>
  </r>
  <r>
    <x v="0"/>
    <x v="0"/>
  </r>
  <r>
    <x v="1"/>
    <x v="3"/>
  </r>
  <r>
    <x v="0"/>
    <x v="2"/>
  </r>
  <r>
    <x v="0"/>
    <x v="1"/>
  </r>
  <r>
    <x v="0"/>
    <x v="3"/>
  </r>
  <r>
    <x v="1"/>
    <x v="3"/>
  </r>
  <r>
    <x v="0"/>
    <x v="3"/>
  </r>
  <r>
    <x v="0"/>
    <x v="0"/>
  </r>
  <r>
    <x v="0"/>
    <x v="2"/>
  </r>
  <r>
    <x v="0"/>
    <x v="0"/>
  </r>
  <r>
    <x v="0"/>
    <x v="0"/>
  </r>
  <r>
    <x v="1"/>
    <x v="4"/>
  </r>
  <r>
    <x v="0"/>
    <x v="0"/>
  </r>
  <r>
    <x v="0"/>
    <x v="0"/>
  </r>
  <r>
    <x v="0"/>
    <x v="1"/>
  </r>
  <r>
    <x v="1"/>
    <x v="1"/>
  </r>
  <r>
    <x v="1"/>
    <x v="4"/>
  </r>
  <r>
    <x v="0"/>
    <x v="2"/>
  </r>
  <r>
    <x v="0"/>
    <x v="2"/>
  </r>
  <r>
    <x v="1"/>
    <x v="0"/>
  </r>
  <r>
    <x v="1"/>
    <x v="1"/>
  </r>
  <r>
    <x v="1"/>
    <x v="3"/>
  </r>
  <r>
    <x v="1"/>
    <x v="0"/>
  </r>
  <r>
    <x v="1"/>
    <x v="1"/>
  </r>
  <r>
    <x v="1"/>
    <x v="4"/>
  </r>
  <r>
    <x v="0"/>
    <x v="0"/>
  </r>
  <r>
    <x v="0"/>
    <x v="0"/>
  </r>
  <r>
    <x v="1"/>
    <x v="4"/>
  </r>
  <r>
    <x v="1"/>
    <x v="3"/>
  </r>
  <r>
    <x v="1"/>
    <x v="1"/>
  </r>
  <r>
    <x v="1"/>
    <x v="0"/>
  </r>
  <r>
    <x v="1"/>
    <x v="2"/>
  </r>
  <r>
    <x v="0"/>
    <x v="0"/>
  </r>
  <r>
    <x v="1"/>
    <x v="0"/>
  </r>
  <r>
    <x v="1"/>
    <x v="0"/>
  </r>
  <r>
    <x v="1"/>
    <x v="4"/>
  </r>
  <r>
    <x v="1"/>
    <x v="1"/>
  </r>
  <r>
    <x v="1"/>
    <x v="3"/>
  </r>
  <r>
    <x v="1"/>
    <x v="3"/>
  </r>
  <r>
    <x v="1"/>
    <x v="1"/>
  </r>
  <r>
    <x v="1"/>
    <x v="4"/>
  </r>
  <r>
    <x v="1"/>
    <x v="1"/>
  </r>
  <r>
    <x v="1"/>
    <x v="3"/>
  </r>
  <r>
    <x v="1"/>
    <x v="2"/>
  </r>
  <r>
    <x v="0"/>
    <x v="0"/>
  </r>
  <r>
    <x v="1"/>
    <x v="0"/>
  </r>
  <r>
    <x v="1"/>
    <x v="2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3"/>
  </r>
  <r>
    <x v="1"/>
    <x v="3"/>
  </r>
  <r>
    <x v="0"/>
    <x v="2"/>
  </r>
  <r>
    <x v="1"/>
    <x v="1"/>
  </r>
  <r>
    <x v="0"/>
    <x v="2"/>
  </r>
  <r>
    <x v="0"/>
    <x v="1"/>
  </r>
  <r>
    <x v="0"/>
    <x v="1"/>
  </r>
  <r>
    <x v="0"/>
    <x v="0"/>
  </r>
  <r>
    <x v="1"/>
    <x v="2"/>
  </r>
  <r>
    <x v="0"/>
    <x v="0"/>
  </r>
  <r>
    <x v="0"/>
    <x v="1"/>
  </r>
  <r>
    <x v="0"/>
    <x v="0"/>
  </r>
  <r>
    <x v="1"/>
    <x v="3"/>
  </r>
  <r>
    <x v="0"/>
    <x v="0"/>
  </r>
  <r>
    <x v="1"/>
    <x v="2"/>
  </r>
  <r>
    <x v="1"/>
    <x v="3"/>
  </r>
  <r>
    <x v="1"/>
    <x v="3"/>
  </r>
  <r>
    <x v="0"/>
    <x v="0"/>
  </r>
  <r>
    <x v="0"/>
    <x v="0"/>
  </r>
  <r>
    <x v="0"/>
    <x v="2"/>
  </r>
  <r>
    <x v="1"/>
    <x v="2"/>
  </r>
  <r>
    <x v="0"/>
    <x v="2"/>
  </r>
  <r>
    <x v="0"/>
    <x v="0"/>
  </r>
  <r>
    <x v="1"/>
    <x v="1"/>
  </r>
  <r>
    <x v="1"/>
    <x v="0"/>
  </r>
  <r>
    <x v="1"/>
    <x v="3"/>
  </r>
  <r>
    <x v="0"/>
    <x v="2"/>
  </r>
  <r>
    <x v="0"/>
    <x v="0"/>
  </r>
  <r>
    <x v="0"/>
    <x v="0"/>
  </r>
  <r>
    <x v="1"/>
    <x v="0"/>
  </r>
  <r>
    <x v="1"/>
    <x v="1"/>
  </r>
  <r>
    <x v="0"/>
    <x v="1"/>
  </r>
  <r>
    <x v="0"/>
    <x v="2"/>
  </r>
  <r>
    <x v="0"/>
    <x v="0"/>
  </r>
  <r>
    <x v="1"/>
    <x v="2"/>
  </r>
  <r>
    <x v="0"/>
    <x v="0"/>
  </r>
  <r>
    <x v="1"/>
    <x v="2"/>
  </r>
  <r>
    <x v="0"/>
    <x v="0"/>
  </r>
  <r>
    <x v="0"/>
    <x v="2"/>
  </r>
  <r>
    <x v="1"/>
    <x v="0"/>
  </r>
  <r>
    <x v="0"/>
    <x v="0"/>
  </r>
  <r>
    <x v="1"/>
    <x v="0"/>
  </r>
  <r>
    <x v="1"/>
    <x v="0"/>
  </r>
  <r>
    <x v="1"/>
    <x v="2"/>
  </r>
  <r>
    <x v="0"/>
    <x v="1"/>
  </r>
  <r>
    <x v="0"/>
    <x v="2"/>
  </r>
  <r>
    <x v="0"/>
    <x v="0"/>
  </r>
  <r>
    <x v="1"/>
    <x v="2"/>
  </r>
  <r>
    <x v="0"/>
    <x v="2"/>
  </r>
  <r>
    <x v="0"/>
    <x v="0"/>
  </r>
  <r>
    <x v="0"/>
    <x v="0"/>
  </r>
  <r>
    <x v="0"/>
    <x v="2"/>
  </r>
  <r>
    <x v="0"/>
    <x v="0"/>
  </r>
  <r>
    <x v="0"/>
    <x v="4"/>
  </r>
  <r>
    <x v="0"/>
    <x v="1"/>
  </r>
  <r>
    <x v="0"/>
    <x v="2"/>
  </r>
  <r>
    <x v="0"/>
    <x v="0"/>
  </r>
  <r>
    <x v="0"/>
    <x v="2"/>
  </r>
  <r>
    <x v="0"/>
    <x v="1"/>
  </r>
  <r>
    <x v="0"/>
    <x v="1"/>
  </r>
  <r>
    <x v="1"/>
    <x v="2"/>
  </r>
  <r>
    <x v="1"/>
    <x v="4"/>
  </r>
  <r>
    <x v="1"/>
    <x v="4"/>
  </r>
  <r>
    <x v="0"/>
    <x v="1"/>
  </r>
  <r>
    <x v="0"/>
    <x v="2"/>
  </r>
  <r>
    <x v="1"/>
    <x v="3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1"/>
  </r>
  <r>
    <x v="0"/>
    <x v="1"/>
  </r>
  <r>
    <x v="1"/>
    <x v="2"/>
  </r>
  <r>
    <x v="1"/>
    <x v="1"/>
  </r>
  <r>
    <x v="0"/>
    <x v="2"/>
  </r>
  <r>
    <x v="0"/>
    <x v="2"/>
  </r>
  <r>
    <x v="0"/>
    <x v="1"/>
  </r>
  <r>
    <x v="1"/>
    <x v="2"/>
  </r>
  <r>
    <x v="1"/>
    <x v="1"/>
  </r>
  <r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2"/>
  </r>
  <r>
    <x v="0"/>
    <x v="2"/>
  </r>
  <r>
    <x v="2"/>
    <x v="3"/>
  </r>
  <r>
    <x v="2"/>
    <x v="3"/>
  </r>
  <r>
    <x v="0"/>
    <x v="3"/>
  </r>
  <r>
    <x v="0"/>
    <x v="1"/>
  </r>
  <r>
    <x v="0"/>
    <x v="2"/>
  </r>
  <r>
    <x v="0"/>
    <x v="2"/>
  </r>
  <r>
    <x v="2"/>
    <x v="2"/>
  </r>
  <r>
    <x v="0"/>
    <x v="2"/>
  </r>
  <r>
    <x v="1"/>
    <x v="2"/>
  </r>
  <r>
    <x v="2"/>
    <x v="2"/>
  </r>
  <r>
    <x v="0"/>
    <x v="2"/>
  </r>
  <r>
    <x v="2"/>
    <x v="3"/>
  </r>
  <r>
    <x v="2"/>
    <x v="3"/>
  </r>
  <r>
    <x v="0"/>
    <x v="3"/>
  </r>
  <r>
    <x v="3"/>
    <x v="1"/>
  </r>
  <r>
    <x v="1"/>
    <x v="3"/>
  </r>
  <r>
    <x v="0"/>
    <x v="2"/>
  </r>
  <r>
    <x v="0"/>
    <x v="2"/>
  </r>
  <r>
    <x v="1"/>
    <x v="3"/>
  </r>
  <r>
    <x v="3"/>
    <x v="3"/>
  </r>
  <r>
    <x v="0"/>
    <x v="2"/>
  </r>
  <r>
    <x v="1"/>
    <x v="3"/>
  </r>
  <r>
    <x v="2"/>
    <x v="2"/>
  </r>
  <r>
    <x v="3"/>
    <x v="2"/>
  </r>
  <r>
    <x v="0"/>
    <x v="3"/>
  </r>
  <r>
    <x v="4"/>
    <x v="3"/>
  </r>
  <r>
    <x v="3"/>
    <x v="2"/>
  </r>
  <r>
    <x v="0"/>
    <x v="2"/>
  </r>
  <r>
    <x v="0"/>
    <x v="2"/>
  </r>
  <r>
    <x v="0"/>
    <x v="2"/>
  </r>
  <r>
    <x v="0"/>
    <x v="3"/>
  </r>
  <r>
    <x v="0"/>
    <x v="2"/>
  </r>
  <r>
    <x v="0"/>
    <x v="2"/>
  </r>
  <r>
    <x v="0"/>
    <x v="3"/>
  </r>
  <r>
    <x v="0"/>
    <x v="2"/>
  </r>
  <r>
    <x v="0"/>
    <x v="2"/>
  </r>
  <r>
    <x v="2"/>
    <x v="3"/>
  </r>
  <r>
    <x v="3"/>
    <x v="2"/>
  </r>
  <r>
    <x v="0"/>
    <x v="2"/>
  </r>
  <r>
    <x v="0"/>
    <x v="2"/>
  </r>
  <r>
    <x v="2"/>
    <x v="3"/>
  </r>
  <r>
    <x v="0"/>
    <x v="2"/>
  </r>
  <r>
    <x v="3"/>
    <x v="3"/>
  </r>
  <r>
    <x v="0"/>
    <x v="3"/>
  </r>
  <r>
    <x v="2"/>
    <x v="2"/>
  </r>
  <r>
    <x v="0"/>
    <x v="2"/>
  </r>
  <r>
    <x v="1"/>
    <x v="3"/>
  </r>
  <r>
    <x v="0"/>
    <x v="2"/>
  </r>
  <r>
    <x v="3"/>
    <x v="2"/>
  </r>
  <r>
    <x v="1"/>
    <x v="2"/>
  </r>
  <r>
    <x v="3"/>
    <x v="2"/>
  </r>
  <r>
    <x v="0"/>
    <x v="3"/>
  </r>
  <r>
    <x v="0"/>
    <x v="2"/>
  </r>
  <r>
    <x v="0"/>
    <x v="2"/>
  </r>
  <r>
    <x v="0"/>
    <x v="2"/>
  </r>
  <r>
    <x v="0"/>
    <x v="3"/>
  </r>
  <r>
    <x v="1"/>
    <x v="3"/>
  </r>
  <r>
    <x v="4"/>
    <x v="3"/>
  </r>
  <r>
    <x v="0"/>
    <x v="3"/>
  </r>
  <r>
    <x v="3"/>
    <x v="3"/>
  </r>
  <r>
    <x v="3"/>
    <x v="2"/>
  </r>
  <r>
    <x v="2"/>
    <x v="3"/>
  </r>
  <r>
    <x v="4"/>
    <x v="2"/>
  </r>
  <r>
    <x v="2"/>
    <x v="3"/>
  </r>
  <r>
    <x v="1"/>
    <x v="2"/>
  </r>
  <r>
    <x v="1"/>
    <x v="2"/>
  </r>
  <r>
    <x v="0"/>
    <x v="3"/>
  </r>
  <r>
    <x v="0"/>
    <x v="2"/>
  </r>
  <r>
    <x v="3"/>
    <x v="2"/>
  </r>
  <r>
    <x v="2"/>
    <x v="3"/>
  </r>
  <r>
    <x v="3"/>
    <x v="3"/>
  </r>
  <r>
    <x v="1"/>
    <x v="2"/>
  </r>
  <r>
    <x v="0"/>
    <x v="2"/>
  </r>
  <r>
    <x v="1"/>
    <x v="3"/>
  </r>
  <r>
    <x v="0"/>
    <x v="1"/>
  </r>
  <r>
    <x v="2"/>
    <x v="3"/>
  </r>
  <r>
    <x v="1"/>
    <x v="2"/>
  </r>
  <r>
    <x v="2"/>
    <x v="2"/>
  </r>
  <r>
    <x v="0"/>
    <x v="2"/>
  </r>
  <r>
    <x v="1"/>
    <x v="2"/>
  </r>
  <r>
    <x v="1"/>
    <x v="2"/>
  </r>
  <r>
    <x v="1"/>
    <x v="2"/>
  </r>
  <r>
    <x v="2"/>
    <x v="3"/>
  </r>
  <r>
    <x v="1"/>
    <x v="2"/>
  </r>
  <r>
    <x v="0"/>
    <x v="3"/>
  </r>
  <r>
    <x v="4"/>
    <x v="3"/>
  </r>
  <r>
    <x v="1"/>
    <x v="3"/>
  </r>
  <r>
    <x v="1"/>
    <x v="2"/>
  </r>
  <r>
    <x v="1"/>
    <x v="3"/>
  </r>
  <r>
    <x v="0"/>
    <x v="3"/>
  </r>
  <r>
    <x v="0"/>
    <x v="2"/>
  </r>
  <r>
    <x v="0"/>
    <x v="2"/>
  </r>
  <r>
    <x v="0"/>
    <x v="3"/>
  </r>
  <r>
    <x v="0"/>
    <x v="3"/>
  </r>
  <r>
    <x v="2"/>
    <x v="3"/>
  </r>
  <r>
    <x v="0"/>
    <x v="3"/>
  </r>
  <r>
    <x v="4"/>
    <x v="3"/>
  </r>
  <r>
    <x v="0"/>
    <x v="3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4"/>
    <x v="2"/>
  </r>
  <r>
    <x v="0"/>
    <x v="3"/>
  </r>
  <r>
    <x v="0"/>
    <x v="2"/>
  </r>
  <r>
    <x v="0"/>
    <x v="3"/>
  </r>
  <r>
    <x v="0"/>
    <x v="3"/>
  </r>
  <r>
    <x v="0"/>
    <x v="2"/>
  </r>
  <r>
    <x v="0"/>
    <x v="2"/>
  </r>
  <r>
    <x v="2"/>
    <x v="3"/>
  </r>
  <r>
    <x v="0"/>
    <x v="2"/>
  </r>
  <r>
    <x v="0"/>
    <x v="3"/>
  </r>
  <r>
    <x v="3"/>
    <x v="1"/>
  </r>
  <r>
    <x v="2"/>
    <x v="2"/>
  </r>
  <r>
    <x v="2"/>
    <x v="2"/>
  </r>
  <r>
    <x v="2"/>
    <x v="2"/>
  </r>
  <r>
    <x v="2"/>
    <x v="3"/>
  </r>
  <r>
    <x v="3"/>
    <x v="3"/>
  </r>
  <r>
    <x v="0"/>
    <x v="3"/>
  </r>
  <r>
    <x v="2"/>
    <x v="2"/>
  </r>
  <r>
    <x v="0"/>
    <x v="2"/>
  </r>
  <r>
    <x v="0"/>
    <x v="4"/>
  </r>
  <r>
    <x v="2"/>
    <x v="0"/>
  </r>
  <r>
    <x v="4"/>
    <x v="3"/>
  </r>
  <r>
    <x v="2"/>
    <x v="2"/>
  </r>
  <r>
    <x v="2"/>
    <x v="2"/>
  </r>
  <r>
    <x v="1"/>
    <x v="1"/>
  </r>
  <r>
    <x v="3"/>
    <x v="3"/>
  </r>
  <r>
    <x v="0"/>
    <x v="2"/>
  </r>
  <r>
    <x v="0"/>
    <x v="2"/>
  </r>
  <r>
    <x v="3"/>
    <x v="1"/>
  </r>
  <r>
    <x v="0"/>
    <x v="3"/>
  </r>
  <r>
    <x v="1"/>
    <x v="3"/>
  </r>
  <r>
    <x v="0"/>
    <x v="2"/>
  </r>
  <r>
    <x v="0"/>
    <x v="2"/>
  </r>
  <r>
    <x v="2"/>
    <x v="3"/>
  </r>
  <r>
    <x v="0"/>
    <x v="2"/>
  </r>
  <r>
    <x v="1"/>
    <x v="3"/>
  </r>
  <r>
    <x v="2"/>
    <x v="1"/>
  </r>
  <r>
    <x v="2"/>
    <x v="2"/>
  </r>
  <r>
    <x v="0"/>
    <x v="2"/>
  </r>
  <r>
    <x v="0"/>
    <x v="2"/>
  </r>
  <r>
    <x v="0"/>
    <x v="3"/>
  </r>
  <r>
    <x v="4"/>
    <x v="2"/>
  </r>
  <r>
    <x v="4"/>
    <x v="0"/>
  </r>
  <r>
    <x v="4"/>
    <x v="3"/>
  </r>
  <r>
    <x v="1"/>
    <x v="2"/>
  </r>
  <r>
    <x v="0"/>
    <x v="4"/>
  </r>
  <r>
    <x v="0"/>
    <x v="1"/>
  </r>
  <r>
    <x v="0"/>
    <x v="2"/>
  </r>
  <r>
    <x v="1"/>
    <x v="1"/>
  </r>
  <r>
    <x v="4"/>
    <x v="0"/>
  </r>
  <r>
    <x v="2"/>
    <x v="3"/>
  </r>
  <r>
    <x v="3"/>
    <x v="3"/>
  </r>
  <r>
    <x v="2"/>
    <x v="1"/>
  </r>
  <r>
    <x v="3"/>
    <x v="2"/>
  </r>
  <r>
    <x v="3"/>
    <x v="3"/>
  </r>
  <r>
    <x v="3"/>
    <x v="1"/>
  </r>
  <r>
    <x v="4"/>
    <x v="1"/>
  </r>
  <r>
    <x v="0"/>
    <x v="3"/>
  </r>
  <r>
    <x v="3"/>
    <x v="3"/>
  </r>
  <r>
    <x v="0"/>
    <x v="3"/>
  </r>
  <r>
    <x v="0"/>
    <x v="3"/>
  </r>
  <r>
    <x v="0"/>
    <x v="3"/>
  </r>
  <r>
    <x v="3"/>
    <x v="3"/>
  </r>
  <r>
    <x v="0"/>
    <x v="3"/>
  </r>
  <r>
    <x v="1"/>
    <x v="1"/>
  </r>
  <r>
    <x v="0"/>
    <x v="3"/>
  </r>
  <r>
    <x v="0"/>
    <x v="3"/>
  </r>
  <r>
    <x v="3"/>
    <x v="1"/>
  </r>
  <r>
    <x v="3"/>
    <x v="3"/>
  </r>
  <r>
    <x v="3"/>
    <x v="1"/>
  </r>
  <r>
    <x v="3"/>
    <x v="3"/>
  </r>
  <r>
    <x v="0"/>
    <x v="1"/>
  </r>
  <r>
    <x v="1"/>
    <x v="3"/>
  </r>
  <r>
    <x v="2"/>
    <x v="3"/>
  </r>
  <r>
    <x v="1"/>
    <x v="1"/>
  </r>
  <r>
    <x v="1"/>
    <x v="1"/>
  </r>
  <r>
    <x v="2"/>
    <x v="3"/>
  </r>
  <r>
    <x v="1"/>
    <x v="1"/>
  </r>
  <r>
    <x v="2"/>
    <x v="3"/>
  </r>
  <r>
    <x v="2"/>
    <x v="3"/>
  </r>
  <r>
    <x v="1"/>
    <x v="1"/>
  </r>
  <r>
    <x v="4"/>
    <x v="1"/>
  </r>
  <r>
    <x v="0"/>
    <x v="3"/>
  </r>
  <r>
    <x v="0"/>
    <x v="1"/>
  </r>
  <r>
    <x v="4"/>
    <x v="1"/>
  </r>
  <r>
    <x v="3"/>
    <x v="3"/>
  </r>
  <r>
    <x v="0"/>
    <x v="3"/>
  </r>
  <r>
    <x v="0"/>
    <x v="1"/>
  </r>
  <r>
    <x v="2"/>
    <x v="1"/>
  </r>
  <r>
    <x v="4"/>
    <x v="3"/>
  </r>
  <r>
    <x v="1"/>
    <x v="1"/>
  </r>
  <r>
    <x v="2"/>
    <x v="3"/>
  </r>
  <r>
    <x v="4"/>
    <x v="3"/>
  </r>
  <r>
    <x v="1"/>
    <x v="3"/>
  </r>
  <r>
    <x v="1"/>
    <x v="1"/>
  </r>
  <r>
    <x v="2"/>
    <x v="1"/>
  </r>
  <r>
    <x v="0"/>
    <x v="3"/>
  </r>
  <r>
    <x v="3"/>
    <x v="1"/>
  </r>
  <r>
    <x v="2"/>
    <x v="3"/>
  </r>
  <r>
    <x v="0"/>
    <x v="3"/>
  </r>
  <r>
    <x v="3"/>
    <x v="3"/>
  </r>
  <r>
    <x v="0"/>
    <x v="1"/>
  </r>
  <r>
    <x v="2"/>
    <x v="4"/>
  </r>
  <r>
    <x v="4"/>
    <x v="1"/>
  </r>
  <r>
    <x v="0"/>
    <x v="3"/>
  </r>
  <r>
    <x v="3"/>
    <x v="0"/>
  </r>
  <r>
    <x v="2"/>
    <x v="1"/>
  </r>
  <r>
    <x v="1"/>
    <x v="1"/>
  </r>
  <r>
    <x v="3"/>
    <x v="1"/>
  </r>
  <r>
    <x v="3"/>
    <x v="0"/>
  </r>
  <r>
    <x v="3"/>
    <x v="1"/>
  </r>
  <r>
    <x v="0"/>
    <x v="1"/>
  </r>
  <r>
    <x v="2"/>
    <x v="1"/>
  </r>
  <r>
    <x v="0"/>
    <x v="1"/>
  </r>
  <r>
    <x v="0"/>
    <x v="3"/>
  </r>
  <r>
    <x v="4"/>
    <x v="0"/>
  </r>
  <r>
    <x v="0"/>
    <x v="3"/>
  </r>
  <r>
    <x v="0"/>
    <x v="0"/>
  </r>
  <r>
    <x v="1"/>
    <x v="1"/>
  </r>
  <r>
    <x v="1"/>
    <x v="1"/>
  </r>
  <r>
    <x v="4"/>
    <x v="0"/>
  </r>
  <r>
    <x v="2"/>
    <x v="1"/>
  </r>
  <r>
    <x v="2"/>
    <x v="1"/>
  </r>
  <r>
    <x v="0"/>
    <x v="1"/>
  </r>
  <r>
    <x v="1"/>
    <x v="1"/>
  </r>
  <r>
    <x v="3"/>
    <x v="3"/>
  </r>
  <r>
    <x v="0"/>
    <x v="3"/>
  </r>
  <r>
    <x v="1"/>
    <x v="3"/>
  </r>
  <r>
    <x v="4"/>
    <x v="1"/>
  </r>
  <r>
    <x v="0"/>
    <x v="3"/>
  </r>
  <r>
    <x v="0"/>
    <x v="1"/>
  </r>
  <r>
    <x v="4"/>
    <x v="0"/>
  </r>
  <r>
    <x v="3"/>
    <x v="1"/>
  </r>
  <r>
    <x v="1"/>
    <x v="1"/>
  </r>
  <r>
    <x v="0"/>
    <x v="3"/>
  </r>
  <r>
    <x v="2"/>
    <x v="3"/>
  </r>
  <r>
    <x v="0"/>
    <x v="0"/>
  </r>
  <r>
    <x v="0"/>
    <x v="3"/>
  </r>
  <r>
    <x v="0"/>
    <x v="1"/>
  </r>
  <r>
    <x v="4"/>
    <x v="5"/>
  </r>
  <r>
    <x v="1"/>
    <x v="0"/>
  </r>
  <r>
    <x v="3"/>
    <x v="3"/>
  </r>
  <r>
    <x v="3"/>
    <x v="0"/>
  </r>
  <r>
    <x v="1"/>
    <x v="3"/>
  </r>
  <r>
    <x v="4"/>
    <x v="0"/>
  </r>
  <r>
    <x v="1"/>
    <x v="3"/>
  </r>
  <r>
    <x v="3"/>
    <x v="1"/>
  </r>
  <r>
    <x v="2"/>
    <x v="1"/>
  </r>
  <r>
    <x v="0"/>
    <x v="1"/>
  </r>
  <r>
    <x v="0"/>
    <x v="4"/>
  </r>
  <r>
    <x v="2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3"/>
    <x v="0"/>
  </r>
  <r>
    <x v="3"/>
    <x v="1"/>
  </r>
  <r>
    <x v="2"/>
    <x v="0"/>
  </r>
  <r>
    <x v="1"/>
    <x v="0"/>
  </r>
  <r>
    <x v="2"/>
    <x v="0"/>
  </r>
  <r>
    <x v="1"/>
    <x v="4"/>
  </r>
  <r>
    <x v="1"/>
    <x v="0"/>
  </r>
  <r>
    <x v="0"/>
    <x v="0"/>
  </r>
  <r>
    <x v="2"/>
    <x v="1"/>
  </r>
  <r>
    <x v="0"/>
    <x v="1"/>
  </r>
  <r>
    <x v="1"/>
    <x v="1"/>
  </r>
  <r>
    <x v="0"/>
    <x v="0"/>
  </r>
  <r>
    <x v="3"/>
    <x v="0"/>
  </r>
  <r>
    <x v="0"/>
    <x v="0"/>
  </r>
  <r>
    <x v="2"/>
    <x v="0"/>
  </r>
  <r>
    <x v="3"/>
    <x v="1"/>
  </r>
  <r>
    <x v="3"/>
    <x v="1"/>
  </r>
  <r>
    <x v="0"/>
    <x v="0"/>
  </r>
  <r>
    <x v="0"/>
    <x v="0"/>
  </r>
  <r>
    <x v="2"/>
    <x v="1"/>
  </r>
  <r>
    <x v="2"/>
    <x v="1"/>
  </r>
  <r>
    <x v="2"/>
    <x v="0"/>
  </r>
  <r>
    <x v="0"/>
    <x v="1"/>
  </r>
  <r>
    <x v="1"/>
    <x v="0"/>
  </r>
  <r>
    <x v="0"/>
    <x v="0"/>
  </r>
  <r>
    <x v="3"/>
    <x v="0"/>
  </r>
  <r>
    <x v="2"/>
    <x v="1"/>
  </r>
  <r>
    <x v="0"/>
    <x v="0"/>
  </r>
  <r>
    <x v="0"/>
    <x v="1"/>
  </r>
  <r>
    <x v="0"/>
    <x v="0"/>
  </r>
  <r>
    <x v="1"/>
    <x v="1"/>
  </r>
  <r>
    <x v="1"/>
    <x v="4"/>
  </r>
  <r>
    <x v="2"/>
    <x v="0"/>
  </r>
  <r>
    <x v="0"/>
    <x v="0"/>
  </r>
  <r>
    <x v="2"/>
    <x v="0"/>
  </r>
  <r>
    <x v="0"/>
    <x v="0"/>
  </r>
  <r>
    <x v="2"/>
    <x v="1"/>
  </r>
  <r>
    <x v="0"/>
    <x v="1"/>
  </r>
  <r>
    <x v="2"/>
    <x v="1"/>
  </r>
  <r>
    <x v="0"/>
    <x v="4"/>
  </r>
  <r>
    <x v="0"/>
    <x v="0"/>
  </r>
  <r>
    <x v="0"/>
    <x v="6"/>
  </r>
  <r>
    <x v="0"/>
    <x v="4"/>
  </r>
  <r>
    <x v="2"/>
    <x v="4"/>
  </r>
  <r>
    <x v="1"/>
    <x v="4"/>
  </r>
  <r>
    <x v="2"/>
    <x v="4"/>
  </r>
  <r>
    <x v="0"/>
    <x v="4"/>
  </r>
  <r>
    <x v="2"/>
    <x v="4"/>
  </r>
  <r>
    <x v="2"/>
    <x v="4"/>
  </r>
  <r>
    <x v="0"/>
    <x v="4"/>
  </r>
  <r>
    <x v="0"/>
    <x v="4"/>
  </r>
  <r>
    <x v="2"/>
    <x v="0"/>
  </r>
  <r>
    <x v="0"/>
    <x v="0"/>
  </r>
  <r>
    <x v="4"/>
    <x v="1"/>
  </r>
  <r>
    <x v="1"/>
    <x v="0"/>
  </r>
  <r>
    <x v="2"/>
    <x v="1"/>
  </r>
  <r>
    <x v="0"/>
    <x v="1"/>
  </r>
  <r>
    <x v="2"/>
    <x v="1"/>
  </r>
  <r>
    <x v="1"/>
    <x v="1"/>
  </r>
  <r>
    <x v="1"/>
    <x v="1"/>
  </r>
  <r>
    <x v="2"/>
    <x v="0"/>
  </r>
  <r>
    <x v="4"/>
    <x v="1"/>
  </r>
  <r>
    <x v="4"/>
    <x v="1"/>
  </r>
  <r>
    <x v="1"/>
    <x v="1"/>
  </r>
  <r>
    <x v="2"/>
    <x v="1"/>
  </r>
  <r>
    <x v="3"/>
    <x v="0"/>
  </r>
  <r>
    <x v="0"/>
    <x v="1"/>
  </r>
  <r>
    <x v="0"/>
    <x v="0"/>
  </r>
  <r>
    <x v="0"/>
    <x v="0"/>
  </r>
  <r>
    <x v="0"/>
    <x v="0"/>
  </r>
  <r>
    <x v="1"/>
    <x v="1"/>
  </r>
  <r>
    <x v="2"/>
    <x v="4"/>
  </r>
  <r>
    <x v="1"/>
    <x v="1"/>
  </r>
  <r>
    <x v="0"/>
    <x v="0"/>
  </r>
  <r>
    <x v="1"/>
    <x v="1"/>
  </r>
  <r>
    <x v="1"/>
    <x v="4"/>
  </r>
  <r>
    <x v="2"/>
    <x v="0"/>
  </r>
  <r>
    <x v="1"/>
    <x v="0"/>
  </r>
  <r>
    <x v="2"/>
    <x v="1"/>
  </r>
  <r>
    <x v="2"/>
    <x v="0"/>
  </r>
  <r>
    <x v="1"/>
    <x v="0"/>
  </r>
  <r>
    <x v="2"/>
    <x v="0"/>
  </r>
  <r>
    <x v="1"/>
    <x v="0"/>
  </r>
  <r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1"/>
    <x v="1"/>
  </r>
  <r>
    <x v="1"/>
    <x v="0"/>
  </r>
  <r>
    <x v="1"/>
    <x v="2"/>
  </r>
  <r>
    <x v="1"/>
    <x v="3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1"/>
    <x v="3"/>
  </r>
  <r>
    <x v="0"/>
    <x v="1"/>
  </r>
  <r>
    <x v="0"/>
    <x v="4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2"/>
  </r>
  <r>
    <x v="0"/>
    <x v="0"/>
  </r>
  <r>
    <x v="0"/>
    <x v="1"/>
  </r>
  <r>
    <x v="0"/>
    <x v="1"/>
  </r>
  <r>
    <x v="0"/>
    <x v="0"/>
  </r>
  <r>
    <x v="1"/>
    <x v="2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0"/>
    <x v="1"/>
  </r>
  <r>
    <x v="1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1"/>
    <x v="0"/>
  </r>
  <r>
    <x v="1"/>
    <x v="3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3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3"/>
  </r>
  <r>
    <x v="0"/>
    <x v="0"/>
  </r>
  <r>
    <x v="0"/>
    <x v="0"/>
  </r>
  <r>
    <x v="1"/>
    <x v="0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3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3"/>
  </r>
  <r>
    <x v="0"/>
    <x v="1"/>
  </r>
  <r>
    <x v="1"/>
    <x v="0"/>
  </r>
  <r>
    <x v="0"/>
    <x v="0"/>
  </r>
  <r>
    <x v="1"/>
    <x v="0"/>
  </r>
  <r>
    <x v="1"/>
    <x v="3"/>
  </r>
  <r>
    <x v="0"/>
    <x v="0"/>
  </r>
  <r>
    <x v="1"/>
    <x v="0"/>
  </r>
  <r>
    <x v="1"/>
    <x v="4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1"/>
    <x v="4"/>
  </r>
  <r>
    <x v="0"/>
    <x v="0"/>
  </r>
  <r>
    <x v="1"/>
    <x v="0"/>
  </r>
  <r>
    <x v="1"/>
    <x v="3"/>
  </r>
  <r>
    <x v="1"/>
    <x v="0"/>
  </r>
  <r>
    <x v="1"/>
    <x v="1"/>
  </r>
  <r>
    <x v="1"/>
    <x v="0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4"/>
  </r>
  <r>
    <x v="1"/>
    <x v="3"/>
  </r>
  <r>
    <x v="1"/>
    <x v="0"/>
  </r>
  <r>
    <x v="0"/>
    <x v="0"/>
  </r>
  <r>
    <x v="1"/>
    <x v="0"/>
  </r>
  <r>
    <x v="1"/>
    <x v="3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1"/>
    <x v="4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0"/>
  </r>
  <r>
    <x v="0"/>
    <x v="0"/>
  </r>
  <r>
    <x v="0"/>
    <x v="0"/>
  </r>
  <r>
    <x v="1"/>
    <x v="0"/>
  </r>
  <r>
    <x v="1"/>
    <x v="4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0"/>
    <x v="0"/>
  </r>
  <r>
    <x v="0"/>
    <x v="0"/>
  </r>
  <r>
    <x v="1"/>
    <x v="3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3"/>
  </r>
  <r>
    <x v="1"/>
    <x v="3"/>
  </r>
  <r>
    <x v="0"/>
    <x v="1"/>
  </r>
  <r>
    <x v="1"/>
    <x v="0"/>
  </r>
  <r>
    <x v="0"/>
    <x v="0"/>
  </r>
  <r>
    <x v="0"/>
    <x v="3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3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3"/>
  </r>
  <r>
    <x v="1"/>
    <x v="2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2"/>
  </r>
  <r>
    <x v="0"/>
    <x v="2"/>
  </r>
  <r>
    <x v="0"/>
    <x v="3"/>
  </r>
  <r>
    <x v="0"/>
    <x v="3"/>
  </r>
  <r>
    <x v="0"/>
    <x v="3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1"/>
    <x v="1"/>
  </r>
  <r>
    <x v="0"/>
    <x v="3"/>
  </r>
  <r>
    <x v="0"/>
    <x v="2"/>
  </r>
  <r>
    <x v="0"/>
    <x v="2"/>
  </r>
  <r>
    <x v="0"/>
    <x v="3"/>
  </r>
  <r>
    <x v="1"/>
    <x v="3"/>
  </r>
  <r>
    <x v="0"/>
    <x v="2"/>
  </r>
  <r>
    <x v="0"/>
    <x v="3"/>
  </r>
  <r>
    <x v="0"/>
    <x v="2"/>
  </r>
  <r>
    <x v="1"/>
    <x v="2"/>
  </r>
  <r>
    <x v="0"/>
    <x v="3"/>
  </r>
  <r>
    <x v="2"/>
    <x v="3"/>
  </r>
  <r>
    <x v="3"/>
    <x v="2"/>
  </r>
  <r>
    <x v="0"/>
    <x v="2"/>
  </r>
  <r>
    <x v="0"/>
    <x v="2"/>
  </r>
  <r>
    <x v="0"/>
    <x v="2"/>
  </r>
  <r>
    <x v="0"/>
    <x v="3"/>
  </r>
  <r>
    <x v="0"/>
    <x v="2"/>
  </r>
  <r>
    <x v="0"/>
    <x v="2"/>
  </r>
  <r>
    <x v="0"/>
    <x v="3"/>
  </r>
  <r>
    <x v="0"/>
    <x v="2"/>
  </r>
  <r>
    <x v="0"/>
    <x v="2"/>
  </r>
  <r>
    <x v="0"/>
    <x v="3"/>
  </r>
  <r>
    <x v="1"/>
    <x v="2"/>
  </r>
  <r>
    <x v="0"/>
    <x v="2"/>
  </r>
  <r>
    <x v="0"/>
    <x v="2"/>
  </r>
  <r>
    <x v="1"/>
    <x v="3"/>
  </r>
  <r>
    <x v="0"/>
    <x v="2"/>
  </r>
  <r>
    <x v="0"/>
    <x v="3"/>
  </r>
  <r>
    <x v="0"/>
    <x v="3"/>
  </r>
  <r>
    <x v="1"/>
    <x v="2"/>
  </r>
  <r>
    <x v="0"/>
    <x v="2"/>
  </r>
  <r>
    <x v="1"/>
    <x v="3"/>
  </r>
  <r>
    <x v="0"/>
    <x v="2"/>
  </r>
  <r>
    <x v="3"/>
    <x v="2"/>
  </r>
  <r>
    <x v="1"/>
    <x v="2"/>
  </r>
  <r>
    <x v="4"/>
    <x v="2"/>
  </r>
  <r>
    <x v="0"/>
    <x v="3"/>
  </r>
  <r>
    <x v="0"/>
    <x v="2"/>
  </r>
  <r>
    <x v="0"/>
    <x v="2"/>
  </r>
  <r>
    <x v="0"/>
    <x v="2"/>
  </r>
  <r>
    <x v="0"/>
    <x v="3"/>
  </r>
  <r>
    <x v="1"/>
    <x v="3"/>
  </r>
  <r>
    <x v="2"/>
    <x v="3"/>
  </r>
  <r>
    <x v="0"/>
    <x v="3"/>
  </r>
  <r>
    <x v="1"/>
    <x v="3"/>
  </r>
  <r>
    <x v="1"/>
    <x v="2"/>
  </r>
  <r>
    <x v="0"/>
    <x v="3"/>
  </r>
  <r>
    <x v="2"/>
    <x v="2"/>
  </r>
  <r>
    <x v="0"/>
    <x v="3"/>
  </r>
  <r>
    <x v="0"/>
    <x v="2"/>
  </r>
  <r>
    <x v="1"/>
    <x v="2"/>
  </r>
  <r>
    <x v="0"/>
    <x v="3"/>
  </r>
  <r>
    <x v="0"/>
    <x v="2"/>
  </r>
  <r>
    <x v="1"/>
    <x v="2"/>
  </r>
  <r>
    <x v="1"/>
    <x v="3"/>
  </r>
  <r>
    <x v="1"/>
    <x v="3"/>
  </r>
  <r>
    <x v="1"/>
    <x v="2"/>
  </r>
  <r>
    <x v="0"/>
    <x v="2"/>
  </r>
  <r>
    <x v="0"/>
    <x v="3"/>
  </r>
  <r>
    <x v="0"/>
    <x v="1"/>
  </r>
  <r>
    <x v="0"/>
    <x v="3"/>
  </r>
  <r>
    <x v="0"/>
    <x v="2"/>
  </r>
  <r>
    <x v="0"/>
    <x v="2"/>
  </r>
  <r>
    <x v="0"/>
    <x v="2"/>
  </r>
  <r>
    <x v="0"/>
    <x v="2"/>
  </r>
  <r>
    <x v="1"/>
    <x v="2"/>
  </r>
  <r>
    <x v="1"/>
    <x v="2"/>
  </r>
  <r>
    <x v="0"/>
    <x v="3"/>
  </r>
  <r>
    <x v="0"/>
    <x v="2"/>
  </r>
  <r>
    <x v="0"/>
    <x v="3"/>
  </r>
  <r>
    <x v="3"/>
    <x v="3"/>
  </r>
  <r>
    <x v="0"/>
    <x v="3"/>
  </r>
  <r>
    <x v="0"/>
    <x v="2"/>
  </r>
  <r>
    <x v="1"/>
    <x v="3"/>
  </r>
  <r>
    <x v="0"/>
    <x v="3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2"/>
    <x v="3"/>
  </r>
  <r>
    <x v="0"/>
    <x v="3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3"/>
    <x v="2"/>
  </r>
  <r>
    <x v="0"/>
    <x v="3"/>
  </r>
  <r>
    <x v="0"/>
    <x v="2"/>
  </r>
  <r>
    <x v="0"/>
    <x v="3"/>
  </r>
  <r>
    <x v="0"/>
    <x v="3"/>
  </r>
  <r>
    <x v="0"/>
    <x v="2"/>
  </r>
  <r>
    <x v="0"/>
    <x v="2"/>
  </r>
  <r>
    <x v="0"/>
    <x v="3"/>
  </r>
  <r>
    <x v="0"/>
    <x v="2"/>
  </r>
  <r>
    <x v="0"/>
    <x v="3"/>
  </r>
  <r>
    <x v="0"/>
    <x v="1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3"/>
    <x v="2"/>
  </r>
  <r>
    <x v="0"/>
    <x v="2"/>
  </r>
  <r>
    <x v="0"/>
    <x v="4"/>
  </r>
  <r>
    <x v="0"/>
    <x v="0"/>
  </r>
  <r>
    <x v="1"/>
    <x v="3"/>
  </r>
  <r>
    <x v="1"/>
    <x v="2"/>
  </r>
  <r>
    <x v="0"/>
    <x v="2"/>
  </r>
  <r>
    <x v="0"/>
    <x v="1"/>
  </r>
  <r>
    <x v="0"/>
    <x v="3"/>
  </r>
  <r>
    <x v="0"/>
    <x v="2"/>
  </r>
  <r>
    <x v="0"/>
    <x v="2"/>
  </r>
  <r>
    <x v="1"/>
    <x v="1"/>
  </r>
  <r>
    <x v="0"/>
    <x v="3"/>
  </r>
  <r>
    <x v="0"/>
    <x v="3"/>
  </r>
  <r>
    <x v="0"/>
    <x v="2"/>
  </r>
  <r>
    <x v="0"/>
    <x v="2"/>
  </r>
  <r>
    <x v="1"/>
    <x v="3"/>
  </r>
  <r>
    <x v="0"/>
    <x v="2"/>
  </r>
  <r>
    <x v="3"/>
    <x v="3"/>
  </r>
  <r>
    <x v="0"/>
    <x v="1"/>
  </r>
  <r>
    <x v="0"/>
    <x v="2"/>
  </r>
  <r>
    <x v="0"/>
    <x v="2"/>
  </r>
  <r>
    <x v="0"/>
    <x v="2"/>
  </r>
  <r>
    <x v="1"/>
    <x v="3"/>
  </r>
  <r>
    <x v="1"/>
    <x v="2"/>
  </r>
  <r>
    <x v="1"/>
    <x v="0"/>
  </r>
  <r>
    <x v="3"/>
    <x v="3"/>
  </r>
  <r>
    <x v="1"/>
    <x v="2"/>
  </r>
  <r>
    <x v="0"/>
    <x v="4"/>
  </r>
  <r>
    <x v="0"/>
    <x v="1"/>
  </r>
  <r>
    <x v="0"/>
    <x v="2"/>
  </r>
  <r>
    <x v="3"/>
    <x v="1"/>
  </r>
  <r>
    <x v="0"/>
    <x v="0"/>
  </r>
  <r>
    <x v="0"/>
    <x v="3"/>
  </r>
  <r>
    <x v="4"/>
    <x v="3"/>
  </r>
  <r>
    <x v="1"/>
    <x v="1"/>
  </r>
  <r>
    <x v="0"/>
    <x v="2"/>
  </r>
  <r>
    <x v="1"/>
    <x v="3"/>
  </r>
  <r>
    <x v="0"/>
    <x v="1"/>
  </r>
  <r>
    <x v="0"/>
    <x v="1"/>
  </r>
  <r>
    <x v="0"/>
    <x v="3"/>
  </r>
  <r>
    <x v="1"/>
    <x v="3"/>
  </r>
  <r>
    <x v="0"/>
    <x v="3"/>
  </r>
  <r>
    <x v="0"/>
    <x v="3"/>
  </r>
  <r>
    <x v="0"/>
    <x v="3"/>
  </r>
  <r>
    <x v="1"/>
    <x v="3"/>
  </r>
  <r>
    <x v="0"/>
    <x v="3"/>
  </r>
  <r>
    <x v="0"/>
    <x v="1"/>
  </r>
  <r>
    <x v="0"/>
    <x v="3"/>
  </r>
  <r>
    <x v="0"/>
    <x v="3"/>
  </r>
  <r>
    <x v="4"/>
    <x v="1"/>
  </r>
  <r>
    <x v="0"/>
    <x v="3"/>
  </r>
  <r>
    <x v="0"/>
    <x v="1"/>
  </r>
  <r>
    <x v="3"/>
    <x v="3"/>
  </r>
  <r>
    <x v="0"/>
    <x v="1"/>
  </r>
  <r>
    <x v="1"/>
    <x v="3"/>
  </r>
  <r>
    <x v="0"/>
    <x v="3"/>
  </r>
  <r>
    <x v="1"/>
    <x v="1"/>
  </r>
  <r>
    <x v="1"/>
    <x v="1"/>
  </r>
  <r>
    <x v="0"/>
    <x v="3"/>
  </r>
  <r>
    <x v="1"/>
    <x v="1"/>
  </r>
  <r>
    <x v="0"/>
    <x v="3"/>
  </r>
  <r>
    <x v="0"/>
    <x v="3"/>
  </r>
  <r>
    <x v="0"/>
    <x v="1"/>
  </r>
  <r>
    <x v="0"/>
    <x v="1"/>
  </r>
  <r>
    <x v="0"/>
    <x v="3"/>
  </r>
  <r>
    <x v="0"/>
    <x v="1"/>
  </r>
  <r>
    <x v="4"/>
    <x v="1"/>
  </r>
  <r>
    <x v="3"/>
    <x v="3"/>
  </r>
  <r>
    <x v="0"/>
    <x v="3"/>
  </r>
  <r>
    <x v="0"/>
    <x v="1"/>
  </r>
  <r>
    <x v="0"/>
    <x v="1"/>
  </r>
  <r>
    <x v="3"/>
    <x v="3"/>
  </r>
  <r>
    <x v="1"/>
    <x v="1"/>
  </r>
  <r>
    <x v="0"/>
    <x v="3"/>
  </r>
  <r>
    <x v="0"/>
    <x v="3"/>
  </r>
  <r>
    <x v="0"/>
    <x v="3"/>
  </r>
  <r>
    <x v="0"/>
    <x v="1"/>
  </r>
  <r>
    <x v="0"/>
    <x v="1"/>
  </r>
  <r>
    <x v="0"/>
    <x v="3"/>
  </r>
  <r>
    <x v="3"/>
    <x v="1"/>
  </r>
  <r>
    <x v="1"/>
    <x v="3"/>
  </r>
  <r>
    <x v="0"/>
    <x v="3"/>
  </r>
  <r>
    <x v="0"/>
    <x v="3"/>
  </r>
  <r>
    <x v="0"/>
    <x v="1"/>
  </r>
  <r>
    <x v="0"/>
    <x v="4"/>
  </r>
  <r>
    <x v="4"/>
    <x v="1"/>
  </r>
  <r>
    <x v="0"/>
    <x v="3"/>
  </r>
  <r>
    <x v="1"/>
    <x v="0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3"/>
  </r>
  <r>
    <x v="2"/>
    <x v="0"/>
  </r>
  <r>
    <x v="0"/>
    <x v="3"/>
  </r>
  <r>
    <x v="0"/>
    <x v="0"/>
  </r>
  <r>
    <x v="0"/>
    <x v="1"/>
  </r>
  <r>
    <x v="0"/>
    <x v="1"/>
  </r>
  <r>
    <x v="4"/>
    <x v="0"/>
  </r>
  <r>
    <x v="0"/>
    <x v="1"/>
  </r>
  <r>
    <x v="0"/>
    <x v="1"/>
  </r>
  <r>
    <x v="0"/>
    <x v="1"/>
  </r>
  <r>
    <x v="0"/>
    <x v="1"/>
  </r>
  <r>
    <x v="1"/>
    <x v="3"/>
  </r>
  <r>
    <x v="0"/>
    <x v="3"/>
  </r>
  <r>
    <x v="0"/>
    <x v="3"/>
  </r>
  <r>
    <x v="2"/>
    <x v="1"/>
  </r>
  <r>
    <x v="0"/>
    <x v="3"/>
  </r>
  <r>
    <x v="0"/>
    <x v="1"/>
  </r>
  <r>
    <x v="3"/>
    <x v="0"/>
  </r>
  <r>
    <x v="0"/>
    <x v="1"/>
  </r>
  <r>
    <x v="1"/>
    <x v="1"/>
  </r>
  <r>
    <x v="0"/>
    <x v="3"/>
  </r>
  <r>
    <x v="0"/>
    <x v="3"/>
  </r>
  <r>
    <x v="0"/>
    <x v="0"/>
  </r>
  <r>
    <x v="0"/>
    <x v="3"/>
  </r>
  <r>
    <x v="0"/>
    <x v="1"/>
  </r>
  <r>
    <x v="2"/>
    <x v="5"/>
  </r>
  <r>
    <x v="0"/>
    <x v="0"/>
  </r>
  <r>
    <x v="1"/>
    <x v="3"/>
  </r>
  <r>
    <x v="1"/>
    <x v="0"/>
  </r>
  <r>
    <x v="0"/>
    <x v="3"/>
  </r>
  <r>
    <x v="1"/>
    <x v="0"/>
  </r>
  <r>
    <x v="0"/>
    <x v="3"/>
  </r>
  <r>
    <x v="1"/>
    <x v="1"/>
  </r>
  <r>
    <x v="0"/>
    <x v="1"/>
  </r>
  <r>
    <x v="0"/>
    <x v="1"/>
  </r>
  <r>
    <x v="0"/>
    <x v="4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3"/>
    <x v="0"/>
  </r>
  <r>
    <x v="3"/>
    <x v="1"/>
  </r>
  <r>
    <x v="1"/>
    <x v="0"/>
  </r>
  <r>
    <x v="0"/>
    <x v="0"/>
  </r>
  <r>
    <x v="0"/>
    <x v="0"/>
  </r>
  <r>
    <x v="3"/>
    <x v="4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3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4"/>
  </r>
  <r>
    <x v="0"/>
    <x v="0"/>
  </r>
  <r>
    <x v="0"/>
    <x v="0"/>
  </r>
  <r>
    <x v="1"/>
    <x v="0"/>
  </r>
  <r>
    <x v="0"/>
    <x v="0"/>
  </r>
  <r>
    <x v="1"/>
    <x v="1"/>
  </r>
  <r>
    <x v="0"/>
    <x v="1"/>
  </r>
  <r>
    <x v="0"/>
    <x v="1"/>
  </r>
  <r>
    <x v="0"/>
    <x v="4"/>
  </r>
  <r>
    <x v="0"/>
    <x v="0"/>
  </r>
  <r>
    <x v="0"/>
    <x v="6"/>
  </r>
  <r>
    <x v="0"/>
    <x v="4"/>
  </r>
  <r>
    <x v="0"/>
    <x v="4"/>
  </r>
  <r>
    <x v="0"/>
    <x v="4"/>
  </r>
  <r>
    <x v="1"/>
    <x v="4"/>
  </r>
  <r>
    <x v="0"/>
    <x v="4"/>
  </r>
  <r>
    <x v="1"/>
    <x v="4"/>
  </r>
  <r>
    <x v="0"/>
    <x v="4"/>
  </r>
  <r>
    <x v="0"/>
    <x v="4"/>
  </r>
  <r>
    <x v="0"/>
    <x v="4"/>
  </r>
  <r>
    <x v="0"/>
    <x v="0"/>
  </r>
  <r>
    <x v="0"/>
    <x v="0"/>
  </r>
  <r>
    <x v="1"/>
    <x v="1"/>
  </r>
  <r>
    <x v="3"/>
    <x v="0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3"/>
    <x v="1"/>
  </r>
  <r>
    <x v="2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4"/>
  </r>
  <r>
    <x v="1"/>
    <x v="1"/>
  </r>
  <r>
    <x v="0"/>
    <x v="0"/>
  </r>
  <r>
    <x v="1"/>
    <x v="1"/>
  </r>
  <r>
    <x v="0"/>
    <x v="4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1"/>
    <x v="0"/>
  </r>
  <r>
    <x v="0"/>
    <x v="1"/>
  </r>
  <r>
    <x v="2"/>
    <x v="2"/>
  </r>
  <r>
    <x v="0"/>
    <x v="3"/>
  </r>
  <r>
    <x v="3"/>
    <x v="2"/>
  </r>
  <r>
    <x v="0"/>
    <x v="2"/>
  </r>
  <r>
    <x v="2"/>
    <x v="3"/>
  </r>
  <r>
    <x v="2"/>
    <x v="2"/>
  </r>
  <r>
    <x v="0"/>
    <x v="4"/>
  </r>
  <r>
    <x v="3"/>
    <x v="3"/>
  </r>
  <r>
    <x v="0"/>
    <x v="1"/>
  </r>
  <r>
    <x v="0"/>
    <x v="4"/>
  </r>
  <r>
    <x v="3"/>
    <x v="2"/>
  </r>
  <r>
    <x v="0"/>
    <x v="1"/>
  </r>
  <r>
    <x v="0"/>
    <x v="3"/>
  </r>
  <r>
    <x v="2"/>
    <x v="2"/>
  </r>
  <r>
    <x v="2"/>
    <x v="3"/>
  </r>
  <r>
    <x v="0"/>
    <x v="1"/>
  </r>
  <r>
    <x v="0"/>
    <x v="4"/>
  </r>
  <r>
    <x v="0"/>
    <x v="1"/>
  </r>
  <r>
    <x v="0"/>
    <x v="4"/>
  </r>
  <r>
    <x v="3"/>
    <x v="2"/>
  </r>
  <r>
    <x v="3"/>
    <x v="3"/>
  </r>
  <r>
    <x v="3"/>
    <x v="3"/>
  </r>
  <r>
    <x v="3"/>
    <x v="2"/>
  </r>
  <r>
    <x v="0"/>
    <x v="1"/>
  </r>
  <r>
    <x v="2"/>
    <x v="3"/>
  </r>
  <r>
    <x v="0"/>
    <x v="4"/>
  </r>
  <r>
    <x v="0"/>
    <x v="1"/>
  </r>
  <r>
    <x v="0"/>
    <x v="3"/>
  </r>
  <r>
    <x v="0"/>
    <x v="4"/>
  </r>
  <r>
    <x v="2"/>
    <x v="2"/>
  </r>
  <r>
    <x v="2"/>
    <x v="2"/>
  </r>
  <r>
    <x v="3"/>
    <x v="2"/>
  </r>
  <r>
    <x v="0"/>
    <x v="4"/>
  </r>
  <r>
    <x v="0"/>
    <x v="2"/>
  </r>
  <r>
    <x v="2"/>
    <x v="3"/>
  </r>
  <r>
    <x v="3"/>
    <x v="0"/>
  </r>
  <r>
    <x v="3"/>
    <x v="2"/>
  </r>
  <r>
    <x v="0"/>
    <x v="4"/>
  </r>
  <r>
    <x v="0"/>
    <x v="3"/>
  </r>
  <r>
    <x v="3"/>
    <x v="3"/>
  </r>
  <r>
    <x v="3"/>
    <x v="2"/>
  </r>
  <r>
    <x v="0"/>
    <x v="2"/>
  </r>
  <r>
    <x v="2"/>
    <x v="2"/>
  </r>
  <r>
    <x v="0"/>
    <x v="1"/>
  </r>
  <r>
    <x v="0"/>
    <x v="4"/>
  </r>
  <r>
    <x v="0"/>
    <x v="3"/>
  </r>
  <r>
    <x v="3"/>
    <x v="3"/>
  </r>
  <r>
    <x v="0"/>
    <x v="1"/>
  </r>
  <r>
    <x v="0"/>
    <x v="1"/>
  </r>
  <r>
    <x v="0"/>
    <x v="3"/>
  </r>
  <r>
    <x v="2"/>
    <x v="2"/>
  </r>
  <r>
    <x v="3"/>
    <x v="2"/>
  </r>
  <r>
    <x v="0"/>
    <x v="3"/>
  </r>
  <r>
    <x v="0"/>
    <x v="4"/>
  </r>
  <r>
    <x v="1"/>
    <x v="2"/>
  </r>
  <r>
    <x v="0"/>
    <x v="3"/>
  </r>
  <r>
    <x v="0"/>
    <x v="1"/>
  </r>
  <r>
    <x v="1"/>
    <x v="3"/>
  </r>
  <r>
    <x v="1"/>
    <x v="2"/>
  </r>
  <r>
    <x v="0"/>
    <x v="4"/>
  </r>
  <r>
    <x v="0"/>
    <x v="3"/>
  </r>
  <r>
    <x v="0"/>
    <x v="4"/>
  </r>
  <r>
    <x v="0"/>
    <x v="2"/>
  </r>
  <r>
    <x v="2"/>
    <x v="3"/>
  </r>
  <r>
    <x v="3"/>
    <x v="1"/>
  </r>
  <r>
    <x v="2"/>
    <x v="2"/>
  </r>
  <r>
    <x v="2"/>
    <x v="2"/>
  </r>
  <r>
    <x v="0"/>
    <x v="2"/>
  </r>
  <r>
    <x v="1"/>
    <x v="2"/>
  </r>
  <r>
    <x v="2"/>
    <x v="2"/>
  </r>
  <r>
    <x v="2"/>
    <x v="2"/>
  </r>
  <r>
    <x v="0"/>
    <x v="4"/>
  </r>
  <r>
    <x v="0"/>
    <x v="4"/>
  </r>
  <r>
    <x v="3"/>
    <x v="2"/>
  </r>
  <r>
    <x v="3"/>
    <x v="2"/>
  </r>
  <r>
    <x v="2"/>
    <x v="0"/>
  </r>
  <r>
    <x v="3"/>
    <x v="2"/>
  </r>
  <r>
    <x v="3"/>
    <x v="2"/>
  </r>
  <r>
    <x v="2"/>
    <x v="3"/>
  </r>
  <r>
    <x v="3"/>
    <x v="3"/>
  </r>
  <r>
    <x v="1"/>
    <x v="2"/>
  </r>
  <r>
    <x v="0"/>
    <x v="3"/>
  </r>
  <r>
    <x v="3"/>
    <x v="0"/>
  </r>
  <r>
    <x v="0"/>
    <x v="2"/>
  </r>
  <r>
    <x v="3"/>
    <x v="3"/>
  </r>
  <r>
    <x v="0"/>
    <x v="4"/>
  </r>
  <r>
    <x v="2"/>
    <x v="2"/>
  </r>
  <r>
    <x v="0"/>
    <x v="3"/>
  </r>
  <r>
    <x v="2"/>
    <x v="2"/>
  </r>
  <r>
    <x v="0"/>
    <x v="4"/>
  </r>
  <r>
    <x v="3"/>
    <x v="3"/>
  </r>
  <r>
    <x v="1"/>
    <x v="0"/>
  </r>
  <r>
    <x v="0"/>
    <x v="3"/>
  </r>
  <r>
    <x v="3"/>
    <x v="2"/>
  </r>
  <r>
    <x v="0"/>
    <x v="2"/>
  </r>
  <r>
    <x v="0"/>
    <x v="2"/>
  </r>
  <r>
    <x v="0"/>
    <x v="3"/>
  </r>
  <r>
    <x v="0"/>
    <x v="3"/>
  </r>
  <r>
    <x v="0"/>
    <x v="3"/>
  </r>
  <r>
    <x v="2"/>
    <x v="3"/>
  </r>
  <r>
    <x v="2"/>
    <x v="3"/>
  </r>
  <r>
    <x v="2"/>
    <x v="2"/>
  </r>
  <r>
    <x v="3"/>
    <x v="2"/>
  </r>
  <r>
    <x v="2"/>
    <x v="3"/>
  </r>
  <r>
    <x v="0"/>
    <x v="2"/>
  </r>
  <r>
    <x v="0"/>
    <x v="1"/>
  </r>
  <r>
    <x v="0"/>
    <x v="4"/>
  </r>
  <r>
    <x v="2"/>
    <x v="3"/>
  </r>
  <r>
    <x v="3"/>
    <x v="0"/>
  </r>
  <r>
    <x v="0"/>
    <x v="4"/>
  </r>
  <r>
    <x v="3"/>
    <x v="1"/>
  </r>
  <r>
    <x v="0"/>
    <x v="4"/>
  </r>
  <r>
    <x v="0"/>
    <x v="2"/>
  </r>
  <r>
    <x v="2"/>
    <x v="2"/>
  </r>
  <r>
    <x v="1"/>
    <x v="2"/>
  </r>
  <r>
    <x v="2"/>
    <x v="2"/>
  </r>
  <r>
    <x v="1"/>
    <x v="0"/>
  </r>
  <r>
    <x v="3"/>
    <x v="3"/>
  </r>
  <r>
    <x v="3"/>
    <x v="2"/>
  </r>
  <r>
    <x v="0"/>
    <x v="1"/>
  </r>
  <r>
    <x v="3"/>
    <x v="2"/>
  </r>
  <r>
    <x v="2"/>
    <x v="3"/>
  </r>
  <r>
    <x v="2"/>
    <x v="2"/>
  </r>
  <r>
    <x v="4"/>
    <x v="0"/>
  </r>
  <r>
    <x v="3"/>
    <x v="3"/>
  </r>
  <r>
    <x v="0"/>
    <x v="4"/>
  </r>
  <r>
    <x v="2"/>
    <x v="3"/>
  </r>
  <r>
    <x v="1"/>
    <x v="0"/>
  </r>
  <r>
    <x v="3"/>
    <x v="2"/>
  </r>
  <r>
    <x v="2"/>
    <x v="3"/>
  </r>
  <r>
    <x v="2"/>
    <x v="0"/>
  </r>
  <r>
    <x v="0"/>
    <x v="3"/>
  </r>
  <r>
    <x v="2"/>
    <x v="0"/>
  </r>
  <r>
    <x v="2"/>
    <x v="2"/>
  </r>
  <r>
    <x v="1"/>
    <x v="3"/>
  </r>
  <r>
    <x v="0"/>
    <x v="4"/>
  </r>
  <r>
    <x v="0"/>
    <x v="4"/>
  </r>
  <r>
    <x v="3"/>
    <x v="3"/>
  </r>
  <r>
    <x v="0"/>
    <x v="4"/>
  </r>
  <r>
    <x v="1"/>
    <x v="0"/>
  </r>
  <r>
    <x v="3"/>
    <x v="2"/>
  </r>
  <r>
    <x v="1"/>
    <x v="2"/>
  </r>
  <r>
    <x v="2"/>
    <x v="1"/>
  </r>
  <r>
    <x v="1"/>
    <x v="0"/>
  </r>
  <r>
    <x v="0"/>
    <x v="4"/>
  </r>
  <r>
    <x v="3"/>
    <x v="3"/>
  </r>
  <r>
    <x v="1"/>
    <x v="2"/>
  </r>
  <r>
    <x v="3"/>
    <x v="0"/>
  </r>
  <r>
    <x v="2"/>
    <x v="3"/>
  </r>
  <r>
    <x v="2"/>
    <x v="3"/>
  </r>
  <r>
    <x v="0"/>
    <x v="2"/>
  </r>
  <r>
    <x v="3"/>
    <x v="0"/>
  </r>
  <r>
    <x v="1"/>
    <x v="2"/>
  </r>
  <r>
    <x v="1"/>
    <x v="0"/>
  </r>
  <r>
    <x v="3"/>
    <x v="0"/>
  </r>
  <r>
    <x v="2"/>
    <x v="2"/>
  </r>
  <r>
    <x v="3"/>
    <x v="0"/>
  </r>
  <r>
    <x v="2"/>
    <x v="2"/>
  </r>
  <r>
    <x v="1"/>
    <x v="2"/>
  </r>
  <r>
    <x v="1"/>
    <x v="0"/>
  </r>
  <r>
    <x v="1"/>
    <x v="2"/>
  </r>
  <r>
    <x v="2"/>
    <x v="3"/>
  </r>
  <r>
    <x v="3"/>
    <x v="2"/>
  </r>
  <r>
    <x v="0"/>
    <x v="1"/>
  </r>
  <r>
    <x v="3"/>
    <x v="2"/>
  </r>
  <r>
    <x v="0"/>
    <x v="1"/>
  </r>
  <r>
    <x v="2"/>
    <x v="2"/>
  </r>
  <r>
    <x v="1"/>
    <x v="2"/>
  </r>
  <r>
    <x v="0"/>
    <x v="4"/>
  </r>
  <r>
    <x v="1"/>
    <x v="0"/>
  </r>
  <r>
    <x v="2"/>
    <x v="2"/>
  </r>
  <r>
    <x v="0"/>
    <x v="4"/>
  </r>
  <r>
    <x v="3"/>
    <x v="3"/>
  </r>
  <r>
    <x v="2"/>
    <x v="2"/>
  </r>
  <r>
    <x v="0"/>
    <x v="4"/>
  </r>
  <r>
    <x v="0"/>
    <x v="2"/>
  </r>
  <r>
    <x v="0"/>
    <x v="4"/>
  </r>
  <r>
    <x v="2"/>
    <x v="3"/>
  </r>
  <r>
    <x v="3"/>
    <x v="3"/>
  </r>
  <r>
    <x v="2"/>
    <x v="2"/>
  </r>
  <r>
    <x v="2"/>
    <x v="2"/>
  </r>
  <r>
    <x v="2"/>
    <x v="3"/>
  </r>
  <r>
    <x v="1"/>
    <x v="3"/>
  </r>
  <r>
    <x v="3"/>
    <x v="2"/>
  </r>
  <r>
    <x v="2"/>
    <x v="1"/>
  </r>
  <r>
    <x v="1"/>
    <x v="0"/>
  </r>
  <r>
    <x v="3"/>
    <x v="3"/>
  </r>
  <r>
    <x v="1"/>
    <x v="0"/>
  </r>
  <r>
    <x v="1"/>
    <x v="0"/>
  </r>
  <r>
    <x v="2"/>
    <x v="3"/>
  </r>
  <r>
    <x v="3"/>
    <x v="2"/>
  </r>
  <r>
    <x v="3"/>
    <x v="3"/>
  </r>
  <r>
    <x v="0"/>
    <x v="3"/>
  </r>
  <r>
    <x v="2"/>
    <x v="4"/>
  </r>
  <r>
    <x v="0"/>
    <x v="3"/>
  </r>
  <r>
    <x v="0"/>
    <x v="4"/>
  </r>
  <r>
    <x v="0"/>
    <x v="1"/>
  </r>
  <r>
    <x v="3"/>
    <x v="2"/>
  </r>
  <r>
    <x v="1"/>
    <x v="2"/>
  </r>
  <r>
    <x v="3"/>
    <x v="2"/>
  </r>
  <r>
    <x v="3"/>
    <x v="3"/>
  </r>
  <r>
    <x v="2"/>
    <x v="0"/>
  </r>
  <r>
    <x v="2"/>
    <x v="3"/>
  </r>
  <r>
    <x v="0"/>
    <x v="4"/>
  </r>
  <r>
    <x v="1"/>
    <x v="0"/>
  </r>
  <r>
    <x v="0"/>
    <x v="4"/>
  </r>
  <r>
    <x v="2"/>
    <x v="2"/>
  </r>
  <r>
    <x v="0"/>
    <x v="3"/>
  </r>
  <r>
    <x v="3"/>
    <x v="2"/>
  </r>
  <r>
    <x v="3"/>
    <x v="3"/>
  </r>
  <r>
    <x v="0"/>
    <x v="3"/>
  </r>
  <r>
    <x v="2"/>
    <x v="2"/>
  </r>
  <r>
    <x v="0"/>
    <x v="2"/>
  </r>
  <r>
    <x v="2"/>
    <x v="3"/>
  </r>
  <r>
    <x v="3"/>
    <x v="0"/>
  </r>
  <r>
    <x v="3"/>
    <x v="0"/>
  </r>
  <r>
    <x v="3"/>
    <x v="0"/>
  </r>
  <r>
    <x v="1"/>
    <x v="0"/>
  </r>
  <r>
    <x v="3"/>
    <x v="3"/>
  </r>
  <r>
    <x v="3"/>
    <x v="2"/>
  </r>
  <r>
    <x v="0"/>
    <x v="4"/>
  </r>
  <r>
    <x v="2"/>
    <x v="2"/>
  </r>
  <r>
    <x v="2"/>
    <x v="2"/>
  </r>
  <r>
    <x v="3"/>
    <x v="3"/>
  </r>
  <r>
    <x v="3"/>
    <x v="0"/>
  </r>
  <r>
    <x v="3"/>
    <x v="2"/>
  </r>
  <r>
    <x v="0"/>
    <x v="1"/>
  </r>
  <r>
    <x v="3"/>
    <x v="2"/>
  </r>
  <r>
    <x v="0"/>
    <x v="4"/>
  </r>
  <r>
    <x v="0"/>
    <x v="1"/>
  </r>
  <r>
    <x v="1"/>
    <x v="2"/>
  </r>
  <r>
    <x v="2"/>
    <x v="0"/>
  </r>
  <r>
    <x v="3"/>
    <x v="2"/>
  </r>
  <r>
    <x v="3"/>
    <x v="2"/>
  </r>
  <r>
    <x v="3"/>
    <x v="0"/>
  </r>
  <r>
    <x v="3"/>
    <x v="2"/>
  </r>
  <r>
    <x v="0"/>
    <x v="1"/>
  </r>
  <r>
    <x v="0"/>
    <x v="4"/>
  </r>
  <r>
    <x v="0"/>
    <x v="4"/>
  </r>
  <r>
    <x v="0"/>
    <x v="3"/>
  </r>
  <r>
    <x v="3"/>
    <x v="2"/>
  </r>
  <r>
    <x v="3"/>
    <x v="2"/>
  </r>
  <r>
    <x v="3"/>
    <x v="2"/>
  </r>
  <r>
    <x v="2"/>
    <x v="3"/>
  </r>
  <r>
    <x v="2"/>
    <x v="2"/>
  </r>
  <r>
    <x v="4"/>
    <x v="2"/>
  </r>
  <r>
    <x v="2"/>
    <x v="3"/>
  </r>
  <r>
    <x v="2"/>
    <x v="0"/>
  </r>
  <r>
    <x v="3"/>
    <x v="3"/>
  </r>
  <r>
    <x v="3"/>
    <x v="2"/>
  </r>
  <r>
    <x v="3"/>
    <x v="2"/>
  </r>
  <r>
    <x v="1"/>
    <x v="1"/>
  </r>
  <r>
    <x v="0"/>
    <x v="4"/>
  </r>
  <r>
    <x v="0"/>
    <x v="3"/>
  </r>
  <r>
    <x v="3"/>
    <x v="2"/>
  </r>
  <r>
    <x v="3"/>
    <x v="3"/>
  </r>
  <r>
    <x v="0"/>
    <x v="3"/>
  </r>
  <r>
    <x v="0"/>
    <x v="4"/>
  </r>
  <r>
    <x v="2"/>
    <x v="2"/>
  </r>
  <r>
    <x v="2"/>
    <x v="2"/>
  </r>
  <r>
    <x v="3"/>
    <x v="0"/>
  </r>
  <r>
    <x v="2"/>
    <x v="2"/>
  </r>
  <r>
    <x v="2"/>
    <x v="3"/>
  </r>
  <r>
    <x v="0"/>
    <x v="4"/>
  </r>
  <r>
    <x v="0"/>
    <x v="1"/>
  </r>
  <r>
    <x v="3"/>
    <x v="2"/>
  </r>
  <r>
    <x v="2"/>
    <x v="2"/>
  </r>
  <r>
    <x v="3"/>
    <x v="2"/>
  </r>
  <r>
    <x v="1"/>
    <x v="2"/>
  </r>
  <r>
    <x v="1"/>
    <x v="0"/>
  </r>
  <r>
    <x v="3"/>
    <x v="0"/>
  </r>
  <r>
    <x v="3"/>
    <x v="3"/>
  </r>
  <r>
    <x v="2"/>
    <x v="2"/>
  </r>
  <r>
    <x v="0"/>
    <x v="4"/>
  </r>
  <r>
    <x v="0"/>
    <x v="1"/>
  </r>
  <r>
    <x v="0"/>
    <x v="4"/>
  </r>
  <r>
    <x v="0"/>
    <x v="3"/>
  </r>
  <r>
    <x v="2"/>
    <x v="4"/>
  </r>
  <r>
    <x v="1"/>
    <x v="0"/>
  </r>
  <r>
    <x v="1"/>
    <x v="2"/>
  </r>
  <r>
    <x v="3"/>
    <x v="2"/>
  </r>
  <r>
    <x v="1"/>
    <x v="2"/>
  </r>
  <r>
    <x v="3"/>
    <x v="0"/>
  </r>
  <r>
    <x v="1"/>
    <x v="3"/>
  </r>
  <r>
    <x v="3"/>
    <x v="3"/>
  </r>
  <r>
    <x v="0"/>
    <x v="4"/>
  </r>
  <r>
    <x v="0"/>
    <x v="4"/>
  </r>
  <r>
    <x v="0"/>
    <x v="1"/>
  </r>
  <r>
    <x v="3"/>
    <x v="3"/>
  </r>
  <r>
    <x v="2"/>
    <x v="3"/>
  </r>
  <r>
    <x v="2"/>
    <x v="3"/>
  </r>
  <r>
    <x v="2"/>
    <x v="1"/>
  </r>
  <r>
    <x v="0"/>
    <x v="1"/>
  </r>
  <r>
    <x v="0"/>
    <x v="2"/>
  </r>
  <r>
    <x v="0"/>
    <x v="2"/>
  </r>
  <r>
    <x v="0"/>
    <x v="4"/>
  </r>
  <r>
    <x v="0"/>
    <x v="1"/>
  </r>
  <r>
    <x v="0"/>
    <x v="2"/>
  </r>
  <r>
    <x v="0"/>
    <x v="2"/>
  </r>
  <r>
    <x v="2"/>
    <x v="1"/>
  </r>
  <r>
    <x v="2"/>
    <x v="2"/>
  </r>
  <r>
    <x v="3"/>
    <x v="3"/>
  </r>
  <r>
    <x v="2"/>
    <x v="3"/>
  </r>
  <r>
    <x v="0"/>
    <x v="4"/>
  </r>
  <r>
    <x v="2"/>
    <x v="2"/>
  </r>
  <r>
    <x v="1"/>
    <x v="0"/>
  </r>
  <r>
    <x v="1"/>
    <x v="3"/>
  </r>
  <r>
    <x v="3"/>
    <x v="0"/>
  </r>
  <r>
    <x v="1"/>
    <x v="2"/>
  </r>
  <r>
    <x v="2"/>
    <x v="3"/>
  </r>
  <r>
    <x v="1"/>
    <x v="0"/>
  </r>
  <r>
    <x v="3"/>
    <x v="2"/>
  </r>
  <r>
    <x v="3"/>
    <x v="3"/>
  </r>
  <r>
    <x v="0"/>
    <x v="2"/>
  </r>
  <r>
    <x v="2"/>
    <x v="0"/>
  </r>
  <r>
    <x v="0"/>
    <x v="4"/>
  </r>
  <r>
    <x v="0"/>
    <x v="3"/>
  </r>
  <r>
    <x v="3"/>
    <x v="2"/>
  </r>
  <r>
    <x v="3"/>
    <x v="3"/>
  </r>
  <r>
    <x v="2"/>
    <x v="3"/>
  </r>
  <r>
    <x v="4"/>
    <x v="0"/>
  </r>
  <r>
    <x v="0"/>
    <x v="2"/>
  </r>
  <r>
    <x v="2"/>
    <x v="2"/>
  </r>
  <r>
    <x v="3"/>
    <x v="3"/>
  </r>
  <r>
    <x v="0"/>
    <x v="4"/>
  </r>
  <r>
    <x v="0"/>
    <x v="4"/>
  </r>
  <r>
    <x v="3"/>
    <x v="2"/>
  </r>
  <r>
    <x v="3"/>
    <x v="0"/>
  </r>
  <r>
    <x v="2"/>
    <x v="3"/>
  </r>
  <r>
    <x v="3"/>
    <x v="2"/>
  </r>
  <r>
    <x v="3"/>
    <x v="0"/>
  </r>
  <r>
    <x v="2"/>
    <x v="3"/>
  </r>
  <r>
    <x v="2"/>
    <x v="3"/>
  </r>
  <r>
    <x v="2"/>
    <x v="2"/>
  </r>
  <r>
    <x v="2"/>
    <x v="3"/>
  </r>
  <r>
    <x v="2"/>
    <x v="2"/>
  </r>
  <r>
    <x v="3"/>
    <x v="3"/>
  </r>
  <r>
    <x v="0"/>
    <x v="4"/>
  </r>
  <r>
    <x v="2"/>
    <x v="3"/>
  </r>
  <r>
    <x v="3"/>
    <x v="0"/>
  </r>
  <r>
    <x v="3"/>
    <x v="0"/>
  </r>
  <r>
    <x v="2"/>
    <x v="2"/>
  </r>
  <r>
    <x v="0"/>
    <x v="4"/>
  </r>
  <r>
    <x v="0"/>
    <x v="4"/>
  </r>
  <r>
    <x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1"/>
    <x v="1"/>
  </r>
  <r>
    <x v="2"/>
    <x v="2"/>
  </r>
  <r>
    <x v="3"/>
    <x v="1"/>
  </r>
  <r>
    <x v="3"/>
    <x v="1"/>
  </r>
  <r>
    <x v="2"/>
    <x v="1"/>
  </r>
  <r>
    <x v="0"/>
    <x v="0"/>
  </r>
  <r>
    <x v="2"/>
    <x v="1"/>
  </r>
  <r>
    <x v="0"/>
    <x v="1"/>
  </r>
  <r>
    <x v="0"/>
    <x v="3"/>
  </r>
  <r>
    <x v="1"/>
    <x v="1"/>
  </r>
  <r>
    <x v="0"/>
    <x v="2"/>
  </r>
  <r>
    <x v="3"/>
    <x v="1"/>
  </r>
  <r>
    <x v="2"/>
    <x v="1"/>
  </r>
  <r>
    <x v="0"/>
    <x v="1"/>
  </r>
  <r>
    <x v="0"/>
    <x v="2"/>
  </r>
  <r>
    <x v="3"/>
    <x v="1"/>
  </r>
  <r>
    <x v="2"/>
    <x v="2"/>
  </r>
  <r>
    <x v="3"/>
    <x v="1"/>
  </r>
  <r>
    <x v="3"/>
    <x v="1"/>
  </r>
  <r>
    <x v="0"/>
    <x v="3"/>
  </r>
  <r>
    <x v="2"/>
    <x v="1"/>
  </r>
  <r>
    <x v="2"/>
    <x v="1"/>
  </r>
  <r>
    <x v="0"/>
    <x v="3"/>
  </r>
  <r>
    <x v="2"/>
    <x v="2"/>
  </r>
  <r>
    <x v="2"/>
    <x v="1"/>
  </r>
  <r>
    <x v="2"/>
    <x v="2"/>
  </r>
  <r>
    <x v="0"/>
    <x v="1"/>
  </r>
  <r>
    <x v="0"/>
    <x v="0"/>
  </r>
  <r>
    <x v="0"/>
    <x v="2"/>
  </r>
  <r>
    <x v="0"/>
    <x v="2"/>
  </r>
  <r>
    <x v="3"/>
    <x v="4"/>
  </r>
  <r>
    <x v="3"/>
    <x v="1"/>
  </r>
  <r>
    <x v="2"/>
    <x v="1"/>
  </r>
  <r>
    <x v="3"/>
    <x v="1"/>
  </r>
  <r>
    <x v="3"/>
    <x v="2"/>
  </r>
  <r>
    <x v="0"/>
    <x v="0"/>
  </r>
  <r>
    <x v="0"/>
    <x v="3"/>
  </r>
  <r>
    <x v="2"/>
    <x v="1"/>
  </r>
  <r>
    <x v="2"/>
    <x v="1"/>
  </r>
  <r>
    <x v="0"/>
    <x v="1"/>
  </r>
  <r>
    <x v="0"/>
    <x v="0"/>
  </r>
  <r>
    <x v="2"/>
    <x v="2"/>
  </r>
  <r>
    <x v="2"/>
    <x v="4"/>
  </r>
  <r>
    <x v="3"/>
    <x v="1"/>
  </r>
  <r>
    <x v="3"/>
    <x v="2"/>
  </r>
  <r>
    <x v="3"/>
    <x v="2"/>
  </r>
  <r>
    <x v="2"/>
    <x v="1"/>
  </r>
  <r>
    <x v="0"/>
    <x v="0"/>
  </r>
  <r>
    <x v="2"/>
    <x v="2"/>
  </r>
  <r>
    <x v="2"/>
    <x v="1"/>
  </r>
  <r>
    <x v="2"/>
    <x v="3"/>
  </r>
  <r>
    <x v="0"/>
    <x v="2"/>
  </r>
  <r>
    <x v="3"/>
    <x v="1"/>
  </r>
  <r>
    <x v="1"/>
    <x v="1"/>
  </r>
  <r>
    <x v="3"/>
    <x v="2"/>
  </r>
  <r>
    <x v="0"/>
    <x v="3"/>
  </r>
  <r>
    <x v="2"/>
    <x v="4"/>
  </r>
  <r>
    <x v="2"/>
    <x v="1"/>
  </r>
  <r>
    <x v="0"/>
    <x v="0"/>
  </r>
  <r>
    <x v="1"/>
    <x v="2"/>
  </r>
  <r>
    <x v="2"/>
    <x v="2"/>
  </r>
  <r>
    <x v="3"/>
    <x v="3"/>
  </r>
  <r>
    <x v="3"/>
    <x v="2"/>
  </r>
  <r>
    <x v="3"/>
    <x v="2"/>
  </r>
  <r>
    <x v="0"/>
    <x v="2"/>
  </r>
  <r>
    <x v="1"/>
    <x v="1"/>
  </r>
  <r>
    <x v="2"/>
    <x v="2"/>
  </r>
  <r>
    <x v="1"/>
    <x v="1"/>
  </r>
  <r>
    <x v="1"/>
    <x v="1"/>
  </r>
  <r>
    <x v="2"/>
    <x v="1"/>
  </r>
  <r>
    <x v="1"/>
    <x v="1"/>
  </r>
  <r>
    <x v="1"/>
    <x v="1"/>
  </r>
  <r>
    <x v="3"/>
    <x v="2"/>
  </r>
  <r>
    <x v="3"/>
    <x v="1"/>
  </r>
  <r>
    <x v="4"/>
    <x v="1"/>
  </r>
  <r>
    <x v="2"/>
    <x v="1"/>
  </r>
  <r>
    <x v="1"/>
    <x v="1"/>
  </r>
  <r>
    <x v="0"/>
    <x v="1"/>
  </r>
  <r>
    <x v="3"/>
    <x v="2"/>
  </r>
  <r>
    <x v="3"/>
    <x v="1"/>
  </r>
  <r>
    <x v="2"/>
    <x v="1"/>
  </r>
  <r>
    <x v="2"/>
    <x v="2"/>
  </r>
  <r>
    <x v="1"/>
    <x v="1"/>
  </r>
  <r>
    <x v="0"/>
    <x v="2"/>
  </r>
  <r>
    <x v="2"/>
    <x v="1"/>
  </r>
  <r>
    <x v="2"/>
    <x v="1"/>
  </r>
  <r>
    <x v="2"/>
    <x v="1"/>
  </r>
  <r>
    <x v="0"/>
    <x v="3"/>
  </r>
  <r>
    <x v="3"/>
    <x v="1"/>
  </r>
  <r>
    <x v="3"/>
    <x v="1"/>
  </r>
  <r>
    <x v="1"/>
    <x v="1"/>
  </r>
  <r>
    <x v="2"/>
    <x v="2"/>
  </r>
  <r>
    <x v="2"/>
    <x v="3"/>
  </r>
  <r>
    <x v="1"/>
    <x v="1"/>
  </r>
  <r>
    <x v="3"/>
    <x v="1"/>
  </r>
  <r>
    <x v="1"/>
    <x v="1"/>
  </r>
  <r>
    <x v="0"/>
    <x v="1"/>
  </r>
  <r>
    <x v="3"/>
    <x v="4"/>
  </r>
  <r>
    <x v="0"/>
    <x v="2"/>
  </r>
  <r>
    <x v="0"/>
    <x v="0"/>
  </r>
  <r>
    <x v="0"/>
    <x v="1"/>
  </r>
  <r>
    <x v="2"/>
    <x v="1"/>
  </r>
  <r>
    <x v="0"/>
    <x v="1"/>
  </r>
  <r>
    <x v="3"/>
    <x v="3"/>
  </r>
  <r>
    <x v="2"/>
    <x v="1"/>
  </r>
  <r>
    <x v="3"/>
    <x v="1"/>
  </r>
  <r>
    <x v="0"/>
    <x v="1"/>
  </r>
  <r>
    <x v="0"/>
    <x v="3"/>
  </r>
  <r>
    <x v="0"/>
    <x v="0"/>
  </r>
  <r>
    <x v="3"/>
    <x v="1"/>
  </r>
  <r>
    <x v="2"/>
    <x v="1"/>
  </r>
  <r>
    <x v="2"/>
    <x v="1"/>
  </r>
  <r>
    <x v="1"/>
    <x v="2"/>
  </r>
  <r>
    <x v="0"/>
    <x v="0"/>
  </r>
  <r>
    <x v="0"/>
    <x v="0"/>
  </r>
  <r>
    <x v="3"/>
    <x v="2"/>
  </r>
  <r>
    <x v="3"/>
    <x v="1"/>
  </r>
  <r>
    <x v="0"/>
    <x v="1"/>
  </r>
  <r>
    <x v="2"/>
    <x v="2"/>
  </r>
  <r>
    <x v="2"/>
    <x v="2"/>
  </r>
  <r>
    <x v="0"/>
    <x v="3"/>
  </r>
  <r>
    <x v="0"/>
    <x v="1"/>
  </r>
  <r>
    <x v="2"/>
    <x v="1"/>
  </r>
  <r>
    <x v="0"/>
    <x v="2"/>
  </r>
  <r>
    <x v="0"/>
    <x v="1"/>
  </r>
  <r>
    <x v="1"/>
    <x v="1"/>
  </r>
  <r>
    <x v="2"/>
    <x v="1"/>
  </r>
  <r>
    <x v="0"/>
    <x v="0"/>
  </r>
  <r>
    <x v="0"/>
    <x v="0"/>
  </r>
  <r>
    <x v="1"/>
    <x v="1"/>
  </r>
  <r>
    <x v="2"/>
    <x v="1"/>
  </r>
  <r>
    <x v="0"/>
    <x v="1"/>
  </r>
  <r>
    <x v="0"/>
    <x v="0"/>
  </r>
  <r>
    <x v="0"/>
    <x v="4"/>
  </r>
  <r>
    <x v="0"/>
    <x v="1"/>
  </r>
  <r>
    <x v="3"/>
    <x v="1"/>
  </r>
  <r>
    <x v="1"/>
    <x v="1"/>
  </r>
  <r>
    <x v="0"/>
    <x v="0"/>
  </r>
  <r>
    <x v="3"/>
    <x v="2"/>
  </r>
  <r>
    <x v="2"/>
    <x v="2"/>
  </r>
  <r>
    <x v="0"/>
    <x v="2"/>
  </r>
  <r>
    <x v="1"/>
    <x v="4"/>
  </r>
  <r>
    <x v="1"/>
    <x v="1"/>
  </r>
  <r>
    <x v="1"/>
    <x v="2"/>
  </r>
  <r>
    <x v="2"/>
    <x v="2"/>
  </r>
  <r>
    <x v="2"/>
    <x v="1"/>
  </r>
  <r>
    <x v="0"/>
    <x v="0"/>
  </r>
  <r>
    <x v="1"/>
    <x v="1"/>
  </r>
  <r>
    <x v="1"/>
    <x v="1"/>
  </r>
  <r>
    <x v="1"/>
    <x v="1"/>
  </r>
  <r>
    <x v="3"/>
    <x v="2"/>
  </r>
  <r>
    <x v="2"/>
    <x v="4"/>
  </r>
  <r>
    <x v="0"/>
    <x v="0"/>
  </r>
  <r>
    <x v="3"/>
    <x v="2"/>
  </r>
  <r>
    <x v="2"/>
    <x v="1"/>
  </r>
  <r>
    <x v="1"/>
    <x v="1"/>
  </r>
  <r>
    <x v="2"/>
    <x v="1"/>
  </r>
  <r>
    <x v="3"/>
    <x v="2"/>
  </r>
  <r>
    <x v="1"/>
    <x v="1"/>
  </r>
  <r>
    <x v="2"/>
    <x v="1"/>
  </r>
  <r>
    <x v="2"/>
    <x v="1"/>
  </r>
  <r>
    <x v="3"/>
    <x v="2"/>
  </r>
  <r>
    <x v="1"/>
    <x v="2"/>
  </r>
  <r>
    <x v="2"/>
    <x v="2"/>
  </r>
  <r>
    <x v="2"/>
    <x v="1"/>
  </r>
  <r>
    <x v="2"/>
    <x v="2"/>
  </r>
  <r>
    <x v="2"/>
    <x v="1"/>
  </r>
  <r>
    <x v="0"/>
    <x v="3"/>
  </r>
  <r>
    <x v="0"/>
    <x v="1"/>
  </r>
  <r>
    <x v="4"/>
    <x v="1"/>
  </r>
  <r>
    <x v="0"/>
    <x v="1"/>
  </r>
  <r>
    <x v="3"/>
    <x v="2"/>
  </r>
  <r>
    <x v="3"/>
    <x v="1"/>
  </r>
  <r>
    <x v="3"/>
    <x v="1"/>
  </r>
  <r>
    <x v="2"/>
    <x v="1"/>
  </r>
  <r>
    <x v="3"/>
    <x v="1"/>
  </r>
  <r>
    <x v="2"/>
    <x v="2"/>
  </r>
  <r>
    <x v="3"/>
    <x v="1"/>
  </r>
  <r>
    <x v="3"/>
    <x v="1"/>
  </r>
  <r>
    <x v="3"/>
    <x v="1"/>
  </r>
  <r>
    <x v="0"/>
    <x v="2"/>
  </r>
  <r>
    <x v="3"/>
    <x v="1"/>
  </r>
  <r>
    <x v="2"/>
    <x v="1"/>
  </r>
  <r>
    <x v="3"/>
    <x v="2"/>
  </r>
  <r>
    <x v="2"/>
    <x v="2"/>
  </r>
  <r>
    <x v="1"/>
    <x v="1"/>
  </r>
  <r>
    <x v="3"/>
    <x v="1"/>
  </r>
  <r>
    <x v="2"/>
    <x v="1"/>
  </r>
  <r>
    <x v="3"/>
    <x v="2"/>
  </r>
  <r>
    <x v="1"/>
    <x v="2"/>
  </r>
  <r>
    <x v="2"/>
    <x v="2"/>
  </r>
  <r>
    <x v="3"/>
    <x v="2"/>
  </r>
  <r>
    <x v="3"/>
    <x v="1"/>
  </r>
  <r>
    <x v="0"/>
    <x v="2"/>
  </r>
  <r>
    <x v="0"/>
    <x v="0"/>
  </r>
  <r>
    <x v="3"/>
    <x v="1"/>
  </r>
  <r>
    <x v="0"/>
    <x v="0"/>
  </r>
  <r>
    <x v="0"/>
    <x v="0"/>
  </r>
  <r>
    <x v="3"/>
    <x v="1"/>
  </r>
  <r>
    <x v="3"/>
    <x v="1"/>
  </r>
  <r>
    <x v="1"/>
    <x v="1"/>
  </r>
  <r>
    <x v="2"/>
    <x v="1"/>
  </r>
  <r>
    <x v="2"/>
    <x v="2"/>
  </r>
  <r>
    <x v="0"/>
    <x v="2"/>
  </r>
  <r>
    <x v="1"/>
    <x v="1"/>
  </r>
  <r>
    <x v="3"/>
    <x v="1"/>
  </r>
  <r>
    <x v="1"/>
    <x v="1"/>
  </r>
  <r>
    <x v="3"/>
    <x v="1"/>
  </r>
  <r>
    <x v="3"/>
    <x v="1"/>
  </r>
  <r>
    <x v="0"/>
    <x v="1"/>
  </r>
  <r>
    <x v="2"/>
    <x v="1"/>
  </r>
  <r>
    <x v="2"/>
    <x v="1"/>
  </r>
  <r>
    <x v="0"/>
    <x v="1"/>
  </r>
  <r>
    <x v="2"/>
    <x v="1"/>
  </r>
  <r>
    <x v="3"/>
    <x v="1"/>
  </r>
  <r>
    <x v="3"/>
    <x v="3"/>
  </r>
  <r>
    <x v="3"/>
    <x v="1"/>
  </r>
  <r>
    <x v="2"/>
    <x v="4"/>
  </r>
  <r>
    <x v="1"/>
    <x v="2"/>
  </r>
  <r>
    <x v="1"/>
    <x v="1"/>
  </r>
  <r>
    <x v="3"/>
    <x v="0"/>
  </r>
  <r>
    <x v="2"/>
    <x v="1"/>
  </r>
  <r>
    <x v="0"/>
    <x v="2"/>
  </r>
  <r>
    <x v="1"/>
    <x v="1"/>
  </r>
  <r>
    <x v="2"/>
    <x v="1"/>
  </r>
  <r>
    <x v="3"/>
    <x v="2"/>
  </r>
  <r>
    <x v="1"/>
    <x v="1"/>
  </r>
  <r>
    <x v="1"/>
    <x v="1"/>
  </r>
  <r>
    <x v="3"/>
    <x v="1"/>
  </r>
  <r>
    <x v="2"/>
    <x v="1"/>
  </r>
  <r>
    <x v="0"/>
    <x v="0"/>
  </r>
  <r>
    <x v="0"/>
    <x v="1"/>
  </r>
  <r>
    <x v="1"/>
    <x v="1"/>
  </r>
  <r>
    <x v="2"/>
    <x v="1"/>
  </r>
  <r>
    <x v="2"/>
    <x v="1"/>
  </r>
  <r>
    <x v="1"/>
    <x v="1"/>
  </r>
  <r>
    <x v="1"/>
    <x v="2"/>
  </r>
  <r>
    <x v="2"/>
    <x v="2"/>
  </r>
  <r>
    <x v="3"/>
    <x v="1"/>
  </r>
  <r>
    <x v="0"/>
    <x v="1"/>
  </r>
  <r>
    <x v="3"/>
    <x v="1"/>
  </r>
  <r>
    <x v="0"/>
    <x v="2"/>
  </r>
  <r>
    <x v="1"/>
    <x v="1"/>
  </r>
  <r>
    <x v="1"/>
    <x v="1"/>
  </r>
  <r>
    <x v="3"/>
    <x v="1"/>
  </r>
  <r>
    <x v="1"/>
    <x v="2"/>
  </r>
  <r>
    <x v="3"/>
    <x v="2"/>
  </r>
  <r>
    <x v="2"/>
    <x v="1"/>
  </r>
  <r>
    <x v="2"/>
    <x v="1"/>
  </r>
  <r>
    <x v="3"/>
    <x v="1"/>
  </r>
  <r>
    <x v="1"/>
    <x v="2"/>
  </r>
  <r>
    <x v="1"/>
    <x v="1"/>
  </r>
  <r>
    <x v="1"/>
    <x v="1"/>
  </r>
  <r>
    <x v="1"/>
    <x v="1"/>
  </r>
  <r>
    <x v="2"/>
    <x v="2"/>
  </r>
  <r>
    <x v="3"/>
    <x v="4"/>
  </r>
  <r>
    <x v="1"/>
    <x v="1"/>
  </r>
  <r>
    <x v="2"/>
    <x v="2"/>
  </r>
  <r>
    <x v="3"/>
    <x v="1"/>
  </r>
  <r>
    <x v="3"/>
    <x v="1"/>
  </r>
  <r>
    <x v="2"/>
    <x v="1"/>
  </r>
  <r>
    <x v="3"/>
    <x v="1"/>
  </r>
  <r>
    <x v="2"/>
    <x v="2"/>
  </r>
  <r>
    <x v="0"/>
    <x v="1"/>
  </r>
  <r>
    <x v="1"/>
    <x v="1"/>
  </r>
  <r>
    <x v="0"/>
    <x v="1"/>
  </r>
  <r>
    <x v="2"/>
    <x v="1"/>
  </r>
  <r>
    <x v="1"/>
    <x v="1"/>
  </r>
  <r>
    <x v="3"/>
    <x v="2"/>
  </r>
  <r>
    <x v="3"/>
    <x v="2"/>
  </r>
  <r>
    <x v="1"/>
    <x v="1"/>
  </r>
  <r>
    <x v="2"/>
    <x v="4"/>
  </r>
  <r>
    <x v="0"/>
    <x v="3"/>
  </r>
  <r>
    <x v="2"/>
    <x v="1"/>
  </r>
  <r>
    <x v="2"/>
    <x v="2"/>
  </r>
  <r>
    <x v="0"/>
    <x v="2"/>
  </r>
  <r>
    <x v="0"/>
    <x v="3"/>
  </r>
  <r>
    <x v="3"/>
    <x v="2"/>
  </r>
  <r>
    <x v="1"/>
    <x v="1"/>
  </r>
  <r>
    <x v="2"/>
    <x v="2"/>
  </r>
  <r>
    <x v="1"/>
    <x v="1"/>
  </r>
  <r>
    <x v="1"/>
    <x v="1"/>
  </r>
  <r>
    <x v="2"/>
    <x v="1"/>
  </r>
  <r>
    <x v="1"/>
    <x v="1"/>
  </r>
  <r>
    <x v="2"/>
    <x v="4"/>
  </r>
  <r>
    <x v="1"/>
    <x v="0"/>
  </r>
  <r>
    <x v="1"/>
    <x v="2"/>
  </r>
  <r>
    <x v="0"/>
    <x v="0"/>
  </r>
  <r>
    <x v="2"/>
    <x v="1"/>
  </r>
  <r>
    <x v="3"/>
    <x v="2"/>
  </r>
  <r>
    <x v="1"/>
    <x v="4"/>
  </r>
  <r>
    <x v="1"/>
    <x v="1"/>
  </r>
  <r>
    <x v="2"/>
    <x v="1"/>
  </r>
  <r>
    <x v="3"/>
    <x v="1"/>
  </r>
  <r>
    <x v="0"/>
    <x v="1"/>
  </r>
  <r>
    <x v="3"/>
    <x v="1"/>
  </r>
  <r>
    <x v="3"/>
    <x v="1"/>
  </r>
  <r>
    <x v="0"/>
    <x v="0"/>
  </r>
  <r>
    <x v="0"/>
    <x v="1"/>
  </r>
  <r>
    <x v="0"/>
    <x v="0"/>
  </r>
  <r>
    <x v="2"/>
    <x v="1"/>
  </r>
  <r>
    <x v="2"/>
    <x v="3"/>
  </r>
  <r>
    <x v="3"/>
    <x v="1"/>
  </r>
  <r>
    <x v="0"/>
    <x v="4"/>
  </r>
  <r>
    <x v="2"/>
    <x v="1"/>
  </r>
  <r>
    <x v="0"/>
    <x v="2"/>
  </r>
  <r>
    <x v="3"/>
    <x v="2"/>
  </r>
  <r>
    <x v="1"/>
    <x v="1"/>
  </r>
  <r>
    <x v="2"/>
    <x v="2"/>
  </r>
  <r>
    <x v="1"/>
    <x v="1"/>
  </r>
  <r>
    <x v="2"/>
    <x v="2"/>
  </r>
  <r>
    <x v="2"/>
    <x v="1"/>
  </r>
  <r>
    <x v="1"/>
    <x v="3"/>
  </r>
  <r>
    <x v="3"/>
    <x v="1"/>
  </r>
  <r>
    <x v="1"/>
    <x v="1"/>
  </r>
  <r>
    <x v="3"/>
    <x v="1"/>
  </r>
  <r>
    <x v="0"/>
    <x v="2"/>
  </r>
  <r>
    <x v="0"/>
    <x v="1"/>
  </r>
  <r>
    <x v="3"/>
    <x v="2"/>
  </r>
  <r>
    <x v="2"/>
    <x v="1"/>
  </r>
  <r>
    <x v="2"/>
    <x v="2"/>
  </r>
  <r>
    <x v="1"/>
    <x v="2"/>
  </r>
  <r>
    <x v="2"/>
    <x v="4"/>
  </r>
  <r>
    <x v="0"/>
    <x v="1"/>
  </r>
  <r>
    <x v="3"/>
    <x v="2"/>
  </r>
  <r>
    <x v="2"/>
    <x v="1"/>
  </r>
  <r>
    <x v="0"/>
    <x v="2"/>
  </r>
  <r>
    <x v="0"/>
    <x v="0"/>
  </r>
  <r>
    <x v="2"/>
    <x v="1"/>
  </r>
  <r>
    <x v="0"/>
    <x v="1"/>
  </r>
  <r>
    <x v="3"/>
    <x v="2"/>
  </r>
  <r>
    <x v="2"/>
    <x v="1"/>
  </r>
  <r>
    <x v="2"/>
    <x v="1"/>
  </r>
  <r>
    <x v="0"/>
    <x v="1"/>
  </r>
  <r>
    <x v="1"/>
    <x v="4"/>
  </r>
  <r>
    <x v="2"/>
    <x v="1"/>
  </r>
  <r>
    <x v="3"/>
    <x v="2"/>
  </r>
  <r>
    <x v="2"/>
    <x v="1"/>
  </r>
  <r>
    <x v="1"/>
    <x v="2"/>
  </r>
  <r>
    <x v="0"/>
    <x v="2"/>
  </r>
  <r>
    <x v="0"/>
    <x v="1"/>
  </r>
  <r>
    <x v="2"/>
    <x v="4"/>
  </r>
  <r>
    <x v="3"/>
    <x v="1"/>
  </r>
  <r>
    <x v="2"/>
    <x v="2"/>
  </r>
  <r>
    <x v="3"/>
    <x v="2"/>
  </r>
  <r>
    <x v="3"/>
    <x v="1"/>
  </r>
  <r>
    <x v="3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1"/>
    <x v="0"/>
  </r>
  <r>
    <x v="1"/>
    <x v="1"/>
  </r>
  <r>
    <x v="1"/>
    <x v="2"/>
  </r>
  <r>
    <x v="1"/>
    <x v="3"/>
  </r>
  <r>
    <x v="1"/>
    <x v="2"/>
  </r>
  <r>
    <x v="0"/>
    <x v="2"/>
  </r>
  <r>
    <x v="0"/>
    <x v="3"/>
  </r>
  <r>
    <x v="1"/>
    <x v="2"/>
  </r>
  <r>
    <x v="1"/>
    <x v="4"/>
  </r>
  <r>
    <x v="1"/>
    <x v="3"/>
  </r>
  <r>
    <x v="1"/>
    <x v="1"/>
  </r>
  <r>
    <x v="1"/>
    <x v="4"/>
  </r>
  <r>
    <x v="0"/>
    <x v="2"/>
  </r>
  <r>
    <x v="1"/>
    <x v="1"/>
  </r>
  <r>
    <x v="1"/>
    <x v="3"/>
  </r>
  <r>
    <x v="1"/>
    <x v="2"/>
  </r>
  <r>
    <x v="1"/>
    <x v="3"/>
  </r>
  <r>
    <x v="1"/>
    <x v="1"/>
  </r>
  <r>
    <x v="1"/>
    <x v="4"/>
  </r>
  <r>
    <x v="1"/>
    <x v="1"/>
  </r>
  <r>
    <x v="1"/>
    <x v="4"/>
  </r>
  <r>
    <x v="1"/>
    <x v="2"/>
  </r>
  <r>
    <x v="1"/>
    <x v="3"/>
  </r>
  <r>
    <x v="1"/>
    <x v="3"/>
  </r>
  <r>
    <x v="1"/>
    <x v="2"/>
  </r>
  <r>
    <x v="1"/>
    <x v="1"/>
  </r>
  <r>
    <x v="0"/>
    <x v="3"/>
  </r>
  <r>
    <x v="1"/>
    <x v="4"/>
  </r>
  <r>
    <x v="1"/>
    <x v="1"/>
  </r>
  <r>
    <x v="1"/>
    <x v="3"/>
  </r>
  <r>
    <x v="1"/>
    <x v="4"/>
  </r>
  <r>
    <x v="1"/>
    <x v="2"/>
  </r>
  <r>
    <x v="1"/>
    <x v="2"/>
  </r>
  <r>
    <x v="1"/>
    <x v="2"/>
  </r>
  <r>
    <x v="1"/>
    <x v="4"/>
  </r>
  <r>
    <x v="0"/>
    <x v="2"/>
  </r>
  <r>
    <x v="1"/>
    <x v="3"/>
  </r>
  <r>
    <x v="1"/>
    <x v="0"/>
  </r>
  <r>
    <x v="1"/>
    <x v="2"/>
  </r>
  <r>
    <x v="1"/>
    <x v="4"/>
  </r>
  <r>
    <x v="1"/>
    <x v="3"/>
  </r>
  <r>
    <x v="1"/>
    <x v="3"/>
  </r>
  <r>
    <x v="1"/>
    <x v="2"/>
  </r>
  <r>
    <x v="0"/>
    <x v="2"/>
  </r>
  <r>
    <x v="0"/>
    <x v="2"/>
  </r>
  <r>
    <x v="1"/>
    <x v="1"/>
  </r>
  <r>
    <x v="1"/>
    <x v="4"/>
  </r>
  <r>
    <x v="1"/>
    <x v="3"/>
  </r>
  <r>
    <x v="1"/>
    <x v="3"/>
  </r>
  <r>
    <x v="1"/>
    <x v="1"/>
  </r>
  <r>
    <x v="0"/>
    <x v="1"/>
  </r>
  <r>
    <x v="1"/>
    <x v="3"/>
  </r>
  <r>
    <x v="0"/>
    <x v="2"/>
  </r>
  <r>
    <x v="0"/>
    <x v="2"/>
  </r>
  <r>
    <x v="0"/>
    <x v="3"/>
  </r>
  <r>
    <x v="1"/>
    <x v="4"/>
  </r>
  <r>
    <x v="1"/>
    <x v="2"/>
  </r>
  <r>
    <x v="1"/>
    <x v="3"/>
  </r>
  <r>
    <x v="1"/>
    <x v="1"/>
  </r>
  <r>
    <x v="1"/>
    <x v="3"/>
  </r>
  <r>
    <x v="1"/>
    <x v="2"/>
  </r>
  <r>
    <x v="1"/>
    <x v="4"/>
  </r>
  <r>
    <x v="1"/>
    <x v="3"/>
  </r>
  <r>
    <x v="1"/>
    <x v="4"/>
  </r>
  <r>
    <x v="0"/>
    <x v="2"/>
  </r>
  <r>
    <x v="1"/>
    <x v="3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2"/>
  </r>
  <r>
    <x v="1"/>
    <x v="2"/>
  </r>
  <r>
    <x v="1"/>
    <x v="0"/>
  </r>
  <r>
    <x v="1"/>
    <x v="2"/>
  </r>
  <r>
    <x v="1"/>
    <x v="2"/>
  </r>
  <r>
    <x v="1"/>
    <x v="3"/>
  </r>
  <r>
    <x v="1"/>
    <x v="3"/>
  </r>
  <r>
    <x v="1"/>
    <x v="2"/>
  </r>
  <r>
    <x v="1"/>
    <x v="3"/>
  </r>
  <r>
    <x v="1"/>
    <x v="0"/>
  </r>
  <r>
    <x v="1"/>
    <x v="2"/>
  </r>
  <r>
    <x v="1"/>
    <x v="3"/>
  </r>
  <r>
    <x v="0"/>
    <x v="4"/>
  </r>
  <r>
    <x v="1"/>
    <x v="2"/>
  </r>
  <r>
    <x v="1"/>
    <x v="3"/>
  </r>
  <r>
    <x v="1"/>
    <x v="2"/>
  </r>
  <r>
    <x v="1"/>
    <x v="4"/>
  </r>
  <r>
    <x v="1"/>
    <x v="3"/>
  </r>
  <r>
    <x v="1"/>
    <x v="0"/>
  </r>
  <r>
    <x v="1"/>
    <x v="3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0"/>
    <x v="3"/>
  </r>
  <r>
    <x v="0"/>
    <x v="2"/>
  </r>
  <r>
    <x v="1"/>
    <x v="2"/>
  </r>
  <r>
    <x v="1"/>
    <x v="3"/>
  </r>
  <r>
    <x v="1"/>
    <x v="2"/>
  </r>
  <r>
    <x v="1"/>
    <x v="1"/>
  </r>
  <r>
    <x v="0"/>
    <x v="4"/>
  </r>
  <r>
    <x v="1"/>
    <x v="3"/>
  </r>
  <r>
    <x v="1"/>
    <x v="0"/>
  </r>
  <r>
    <x v="1"/>
    <x v="4"/>
  </r>
  <r>
    <x v="1"/>
    <x v="1"/>
  </r>
  <r>
    <x v="1"/>
    <x v="4"/>
  </r>
  <r>
    <x v="1"/>
    <x v="2"/>
  </r>
  <r>
    <x v="1"/>
    <x v="2"/>
  </r>
  <r>
    <x v="1"/>
    <x v="2"/>
  </r>
  <r>
    <x v="1"/>
    <x v="2"/>
  </r>
  <r>
    <x v="1"/>
    <x v="0"/>
  </r>
  <r>
    <x v="1"/>
    <x v="3"/>
  </r>
  <r>
    <x v="1"/>
    <x v="2"/>
  </r>
  <r>
    <x v="1"/>
    <x v="1"/>
  </r>
  <r>
    <x v="1"/>
    <x v="2"/>
  </r>
  <r>
    <x v="1"/>
    <x v="3"/>
  </r>
  <r>
    <x v="0"/>
    <x v="2"/>
  </r>
  <r>
    <x v="1"/>
    <x v="0"/>
  </r>
  <r>
    <x v="1"/>
    <x v="3"/>
  </r>
  <r>
    <x v="1"/>
    <x v="4"/>
  </r>
  <r>
    <x v="1"/>
    <x v="3"/>
  </r>
  <r>
    <x v="1"/>
    <x v="0"/>
  </r>
  <r>
    <x v="1"/>
    <x v="2"/>
  </r>
  <r>
    <x v="0"/>
    <x v="3"/>
  </r>
  <r>
    <x v="1"/>
    <x v="0"/>
  </r>
  <r>
    <x v="1"/>
    <x v="3"/>
  </r>
  <r>
    <x v="1"/>
    <x v="0"/>
  </r>
  <r>
    <x v="0"/>
    <x v="2"/>
  </r>
  <r>
    <x v="1"/>
    <x v="3"/>
  </r>
  <r>
    <x v="1"/>
    <x v="4"/>
  </r>
  <r>
    <x v="1"/>
    <x v="4"/>
  </r>
  <r>
    <x v="1"/>
    <x v="3"/>
  </r>
  <r>
    <x v="1"/>
    <x v="4"/>
  </r>
  <r>
    <x v="1"/>
    <x v="0"/>
  </r>
  <r>
    <x v="1"/>
    <x v="2"/>
  </r>
  <r>
    <x v="1"/>
    <x v="2"/>
  </r>
  <r>
    <x v="1"/>
    <x v="1"/>
  </r>
  <r>
    <x v="1"/>
    <x v="0"/>
  </r>
  <r>
    <x v="1"/>
    <x v="4"/>
  </r>
  <r>
    <x v="0"/>
    <x v="3"/>
  </r>
  <r>
    <x v="1"/>
    <x v="2"/>
  </r>
  <r>
    <x v="1"/>
    <x v="0"/>
  </r>
  <r>
    <x v="1"/>
    <x v="3"/>
  </r>
  <r>
    <x v="1"/>
    <x v="3"/>
  </r>
  <r>
    <x v="1"/>
    <x v="2"/>
  </r>
  <r>
    <x v="1"/>
    <x v="0"/>
  </r>
  <r>
    <x v="1"/>
    <x v="2"/>
  </r>
  <r>
    <x v="1"/>
    <x v="0"/>
  </r>
  <r>
    <x v="1"/>
    <x v="0"/>
  </r>
  <r>
    <x v="1"/>
    <x v="2"/>
  </r>
  <r>
    <x v="1"/>
    <x v="0"/>
  </r>
  <r>
    <x v="1"/>
    <x v="2"/>
  </r>
  <r>
    <x v="1"/>
    <x v="2"/>
  </r>
  <r>
    <x v="1"/>
    <x v="0"/>
  </r>
  <r>
    <x v="1"/>
    <x v="2"/>
  </r>
  <r>
    <x v="1"/>
    <x v="3"/>
  </r>
  <r>
    <x v="1"/>
    <x v="2"/>
  </r>
  <r>
    <x v="1"/>
    <x v="1"/>
  </r>
  <r>
    <x v="1"/>
    <x v="2"/>
  </r>
  <r>
    <x v="1"/>
    <x v="1"/>
  </r>
  <r>
    <x v="1"/>
    <x v="2"/>
  </r>
  <r>
    <x v="1"/>
    <x v="2"/>
  </r>
  <r>
    <x v="1"/>
    <x v="4"/>
  </r>
  <r>
    <x v="1"/>
    <x v="0"/>
  </r>
  <r>
    <x v="1"/>
    <x v="2"/>
  </r>
  <r>
    <x v="1"/>
    <x v="4"/>
  </r>
  <r>
    <x v="1"/>
    <x v="3"/>
  </r>
  <r>
    <x v="1"/>
    <x v="2"/>
  </r>
  <r>
    <x v="1"/>
    <x v="4"/>
  </r>
  <r>
    <x v="1"/>
    <x v="2"/>
  </r>
  <r>
    <x v="1"/>
    <x v="4"/>
  </r>
  <r>
    <x v="1"/>
    <x v="3"/>
  </r>
  <r>
    <x v="1"/>
    <x v="3"/>
  </r>
  <r>
    <x v="1"/>
    <x v="2"/>
  </r>
  <r>
    <x v="1"/>
    <x v="2"/>
  </r>
  <r>
    <x v="1"/>
    <x v="3"/>
  </r>
  <r>
    <x v="1"/>
    <x v="3"/>
  </r>
  <r>
    <x v="1"/>
    <x v="2"/>
  </r>
  <r>
    <x v="0"/>
    <x v="1"/>
  </r>
  <r>
    <x v="1"/>
    <x v="0"/>
  </r>
  <r>
    <x v="1"/>
    <x v="3"/>
  </r>
  <r>
    <x v="1"/>
    <x v="0"/>
  </r>
  <r>
    <x v="1"/>
    <x v="0"/>
  </r>
  <r>
    <x v="1"/>
    <x v="3"/>
  </r>
  <r>
    <x v="1"/>
    <x v="2"/>
  </r>
  <r>
    <x v="1"/>
    <x v="3"/>
  </r>
  <r>
    <x v="1"/>
    <x v="3"/>
  </r>
  <r>
    <x v="1"/>
    <x v="4"/>
  </r>
  <r>
    <x v="1"/>
    <x v="3"/>
  </r>
  <r>
    <x v="1"/>
    <x v="4"/>
  </r>
  <r>
    <x v="1"/>
    <x v="1"/>
  </r>
  <r>
    <x v="1"/>
    <x v="2"/>
  </r>
  <r>
    <x v="1"/>
    <x v="2"/>
  </r>
  <r>
    <x v="1"/>
    <x v="2"/>
  </r>
  <r>
    <x v="1"/>
    <x v="3"/>
  </r>
  <r>
    <x v="1"/>
    <x v="0"/>
  </r>
  <r>
    <x v="0"/>
    <x v="3"/>
  </r>
  <r>
    <x v="1"/>
    <x v="4"/>
  </r>
  <r>
    <x v="1"/>
    <x v="0"/>
  </r>
  <r>
    <x v="1"/>
    <x v="4"/>
  </r>
  <r>
    <x v="1"/>
    <x v="2"/>
  </r>
  <r>
    <x v="1"/>
    <x v="3"/>
  </r>
  <r>
    <x v="0"/>
    <x v="2"/>
  </r>
  <r>
    <x v="1"/>
    <x v="3"/>
  </r>
  <r>
    <x v="1"/>
    <x v="3"/>
  </r>
  <r>
    <x v="1"/>
    <x v="2"/>
  </r>
  <r>
    <x v="1"/>
    <x v="2"/>
  </r>
  <r>
    <x v="1"/>
    <x v="3"/>
  </r>
  <r>
    <x v="1"/>
    <x v="0"/>
  </r>
  <r>
    <x v="1"/>
    <x v="0"/>
  </r>
  <r>
    <x v="1"/>
    <x v="0"/>
  </r>
  <r>
    <x v="1"/>
    <x v="0"/>
  </r>
  <r>
    <x v="1"/>
    <x v="3"/>
  </r>
  <r>
    <x v="1"/>
    <x v="2"/>
  </r>
  <r>
    <x v="1"/>
    <x v="4"/>
  </r>
  <r>
    <x v="1"/>
    <x v="2"/>
  </r>
  <r>
    <x v="1"/>
    <x v="2"/>
  </r>
  <r>
    <x v="1"/>
    <x v="3"/>
  </r>
  <r>
    <x v="1"/>
    <x v="0"/>
  </r>
  <r>
    <x v="0"/>
    <x v="2"/>
  </r>
  <r>
    <x v="1"/>
    <x v="1"/>
  </r>
  <r>
    <x v="1"/>
    <x v="2"/>
  </r>
  <r>
    <x v="1"/>
    <x v="4"/>
  </r>
  <r>
    <x v="1"/>
    <x v="1"/>
  </r>
  <r>
    <x v="1"/>
    <x v="2"/>
  </r>
  <r>
    <x v="1"/>
    <x v="0"/>
  </r>
  <r>
    <x v="1"/>
    <x v="2"/>
  </r>
  <r>
    <x v="1"/>
    <x v="2"/>
  </r>
  <r>
    <x v="1"/>
    <x v="0"/>
  </r>
  <r>
    <x v="1"/>
    <x v="2"/>
  </r>
  <r>
    <x v="1"/>
    <x v="1"/>
  </r>
  <r>
    <x v="0"/>
    <x v="4"/>
  </r>
  <r>
    <x v="1"/>
    <x v="4"/>
  </r>
  <r>
    <x v="1"/>
    <x v="3"/>
  </r>
  <r>
    <x v="1"/>
    <x v="2"/>
  </r>
  <r>
    <x v="1"/>
    <x v="2"/>
  </r>
  <r>
    <x v="1"/>
    <x v="2"/>
  </r>
  <r>
    <x v="1"/>
    <x v="3"/>
  </r>
  <r>
    <x v="1"/>
    <x v="2"/>
  </r>
  <r>
    <x v="1"/>
    <x v="2"/>
  </r>
  <r>
    <x v="1"/>
    <x v="3"/>
  </r>
  <r>
    <x v="1"/>
    <x v="0"/>
  </r>
  <r>
    <x v="1"/>
    <x v="3"/>
  </r>
  <r>
    <x v="1"/>
    <x v="2"/>
  </r>
  <r>
    <x v="1"/>
    <x v="2"/>
  </r>
  <r>
    <x v="1"/>
    <x v="1"/>
  </r>
  <r>
    <x v="1"/>
    <x v="4"/>
  </r>
  <r>
    <x v="0"/>
    <x v="3"/>
  </r>
  <r>
    <x v="1"/>
    <x v="2"/>
  </r>
  <r>
    <x v="1"/>
    <x v="3"/>
  </r>
  <r>
    <x v="1"/>
    <x v="3"/>
  </r>
  <r>
    <x v="1"/>
    <x v="4"/>
  </r>
  <r>
    <x v="1"/>
    <x v="2"/>
  </r>
  <r>
    <x v="1"/>
    <x v="2"/>
  </r>
  <r>
    <x v="1"/>
    <x v="0"/>
  </r>
  <r>
    <x v="0"/>
    <x v="2"/>
  </r>
  <r>
    <x v="1"/>
    <x v="3"/>
  </r>
  <r>
    <x v="1"/>
    <x v="4"/>
  </r>
  <r>
    <x v="1"/>
    <x v="1"/>
  </r>
  <r>
    <x v="1"/>
    <x v="2"/>
  </r>
  <r>
    <x v="1"/>
    <x v="2"/>
  </r>
  <r>
    <x v="1"/>
    <x v="2"/>
  </r>
  <r>
    <x v="1"/>
    <x v="2"/>
  </r>
  <r>
    <x v="1"/>
    <x v="0"/>
  </r>
  <r>
    <x v="1"/>
    <x v="0"/>
  </r>
  <r>
    <x v="1"/>
    <x v="3"/>
  </r>
  <r>
    <x v="0"/>
    <x v="2"/>
  </r>
  <r>
    <x v="1"/>
    <x v="4"/>
  </r>
  <r>
    <x v="1"/>
    <x v="1"/>
  </r>
  <r>
    <x v="1"/>
    <x v="4"/>
  </r>
  <r>
    <x v="0"/>
    <x v="3"/>
  </r>
  <r>
    <x v="0"/>
    <x v="4"/>
  </r>
  <r>
    <x v="1"/>
    <x v="0"/>
  </r>
  <r>
    <x v="1"/>
    <x v="2"/>
  </r>
  <r>
    <x v="1"/>
    <x v="2"/>
  </r>
  <r>
    <x v="1"/>
    <x v="2"/>
  </r>
  <r>
    <x v="1"/>
    <x v="0"/>
  </r>
  <r>
    <x v="1"/>
    <x v="3"/>
  </r>
  <r>
    <x v="1"/>
    <x v="3"/>
  </r>
  <r>
    <x v="0"/>
    <x v="4"/>
  </r>
  <r>
    <x v="1"/>
    <x v="4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2"/>
  </r>
  <r>
    <x v="1"/>
    <x v="2"/>
  </r>
  <r>
    <x v="1"/>
    <x v="4"/>
  </r>
  <r>
    <x v="0"/>
    <x v="1"/>
  </r>
  <r>
    <x v="1"/>
    <x v="2"/>
  </r>
  <r>
    <x v="1"/>
    <x v="2"/>
  </r>
  <r>
    <x v="1"/>
    <x v="1"/>
  </r>
  <r>
    <x v="1"/>
    <x v="2"/>
  </r>
  <r>
    <x v="1"/>
    <x v="3"/>
  </r>
  <r>
    <x v="0"/>
    <x v="3"/>
  </r>
  <r>
    <x v="1"/>
    <x v="4"/>
  </r>
  <r>
    <x v="1"/>
    <x v="2"/>
  </r>
  <r>
    <x v="1"/>
    <x v="0"/>
  </r>
  <r>
    <x v="1"/>
    <x v="3"/>
  </r>
  <r>
    <x v="1"/>
    <x v="0"/>
  </r>
  <r>
    <x v="1"/>
    <x v="2"/>
  </r>
  <r>
    <x v="1"/>
    <x v="3"/>
  </r>
  <r>
    <x v="1"/>
    <x v="0"/>
  </r>
  <r>
    <x v="1"/>
    <x v="2"/>
  </r>
  <r>
    <x v="1"/>
    <x v="3"/>
  </r>
  <r>
    <x v="1"/>
    <x v="2"/>
  </r>
  <r>
    <x v="1"/>
    <x v="0"/>
  </r>
  <r>
    <x v="1"/>
    <x v="4"/>
  </r>
  <r>
    <x v="0"/>
    <x v="3"/>
  </r>
  <r>
    <x v="1"/>
    <x v="2"/>
  </r>
  <r>
    <x v="1"/>
    <x v="3"/>
  </r>
  <r>
    <x v="1"/>
    <x v="3"/>
  </r>
  <r>
    <x v="1"/>
    <x v="0"/>
  </r>
  <r>
    <x v="1"/>
    <x v="2"/>
  </r>
  <r>
    <x v="1"/>
    <x v="2"/>
  </r>
  <r>
    <x v="1"/>
    <x v="3"/>
  </r>
  <r>
    <x v="1"/>
    <x v="4"/>
  </r>
  <r>
    <x v="1"/>
    <x v="4"/>
  </r>
  <r>
    <x v="1"/>
    <x v="2"/>
  </r>
  <r>
    <x v="1"/>
    <x v="0"/>
  </r>
  <r>
    <x v="1"/>
    <x v="3"/>
  </r>
  <r>
    <x v="1"/>
    <x v="2"/>
  </r>
  <r>
    <x v="1"/>
    <x v="0"/>
  </r>
  <r>
    <x v="1"/>
    <x v="3"/>
  </r>
  <r>
    <x v="0"/>
    <x v="3"/>
  </r>
  <r>
    <x v="1"/>
    <x v="2"/>
  </r>
  <r>
    <x v="1"/>
    <x v="3"/>
  </r>
  <r>
    <x v="0"/>
    <x v="2"/>
  </r>
  <r>
    <x v="1"/>
    <x v="3"/>
  </r>
  <r>
    <x v="1"/>
    <x v="4"/>
  </r>
  <r>
    <x v="1"/>
    <x v="3"/>
  </r>
  <r>
    <x v="0"/>
    <x v="0"/>
  </r>
  <r>
    <x v="1"/>
    <x v="0"/>
  </r>
  <r>
    <x v="1"/>
    <x v="2"/>
  </r>
  <r>
    <x v="1"/>
    <x v="4"/>
  </r>
  <r>
    <x v="1"/>
    <x v="4"/>
  </r>
  <r>
    <x v="1"/>
    <x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3"/>
  </r>
  <r>
    <x v="1"/>
    <x v="1"/>
  </r>
  <r>
    <x v="1"/>
    <x v="2"/>
  </r>
  <r>
    <x v="1"/>
    <x v="1"/>
  </r>
  <r>
    <x v="0"/>
    <x v="1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1"/>
    <x v="3"/>
  </r>
  <r>
    <x v="1"/>
    <x v="1"/>
  </r>
  <r>
    <x v="1"/>
    <x v="1"/>
  </r>
  <r>
    <x v="1"/>
    <x v="3"/>
  </r>
  <r>
    <x v="1"/>
    <x v="2"/>
  </r>
  <r>
    <x v="1"/>
    <x v="1"/>
  </r>
  <r>
    <x v="1"/>
    <x v="2"/>
  </r>
  <r>
    <x v="0"/>
    <x v="1"/>
  </r>
  <r>
    <x v="1"/>
    <x v="0"/>
  </r>
  <r>
    <x v="1"/>
    <x v="2"/>
  </r>
  <r>
    <x v="1"/>
    <x v="2"/>
  </r>
  <r>
    <x v="1"/>
    <x v="4"/>
  </r>
  <r>
    <x v="1"/>
    <x v="1"/>
  </r>
  <r>
    <x v="1"/>
    <x v="1"/>
  </r>
  <r>
    <x v="1"/>
    <x v="1"/>
  </r>
  <r>
    <x v="1"/>
    <x v="2"/>
  </r>
  <r>
    <x v="0"/>
    <x v="0"/>
  </r>
  <r>
    <x v="1"/>
    <x v="3"/>
  </r>
  <r>
    <x v="1"/>
    <x v="1"/>
  </r>
  <r>
    <x v="1"/>
    <x v="1"/>
  </r>
  <r>
    <x v="1"/>
    <x v="1"/>
  </r>
  <r>
    <x v="1"/>
    <x v="0"/>
  </r>
  <r>
    <x v="1"/>
    <x v="2"/>
  </r>
  <r>
    <x v="1"/>
    <x v="4"/>
  </r>
  <r>
    <x v="0"/>
    <x v="1"/>
  </r>
  <r>
    <x v="0"/>
    <x v="2"/>
  </r>
  <r>
    <x v="1"/>
    <x v="2"/>
  </r>
  <r>
    <x v="1"/>
    <x v="1"/>
  </r>
  <r>
    <x v="1"/>
    <x v="0"/>
  </r>
  <r>
    <x v="1"/>
    <x v="2"/>
  </r>
  <r>
    <x v="1"/>
    <x v="1"/>
  </r>
  <r>
    <x v="0"/>
    <x v="3"/>
  </r>
  <r>
    <x v="1"/>
    <x v="2"/>
  </r>
  <r>
    <x v="0"/>
    <x v="1"/>
  </r>
  <r>
    <x v="0"/>
    <x v="1"/>
  </r>
  <r>
    <x v="0"/>
    <x v="2"/>
  </r>
  <r>
    <x v="1"/>
    <x v="3"/>
  </r>
  <r>
    <x v="1"/>
    <x v="4"/>
  </r>
  <r>
    <x v="1"/>
    <x v="1"/>
  </r>
  <r>
    <x v="1"/>
    <x v="0"/>
  </r>
  <r>
    <x v="1"/>
    <x v="2"/>
  </r>
  <r>
    <x v="1"/>
    <x v="2"/>
  </r>
  <r>
    <x v="1"/>
    <x v="3"/>
  </r>
  <r>
    <x v="1"/>
    <x v="2"/>
  </r>
  <r>
    <x v="1"/>
    <x v="2"/>
  </r>
  <r>
    <x v="0"/>
    <x v="2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1"/>
    <x v="1"/>
  </r>
  <r>
    <x v="0"/>
    <x v="3"/>
  </r>
  <r>
    <x v="1"/>
    <x v="1"/>
  </r>
  <r>
    <x v="1"/>
    <x v="1"/>
  </r>
  <r>
    <x v="1"/>
    <x v="1"/>
  </r>
  <r>
    <x v="1"/>
    <x v="2"/>
  </r>
  <r>
    <x v="1"/>
    <x v="3"/>
  </r>
  <r>
    <x v="1"/>
    <x v="1"/>
  </r>
  <r>
    <x v="1"/>
    <x v="1"/>
  </r>
  <r>
    <x v="1"/>
    <x v="1"/>
  </r>
  <r>
    <x v="1"/>
    <x v="1"/>
  </r>
  <r>
    <x v="1"/>
    <x v="4"/>
  </r>
  <r>
    <x v="1"/>
    <x v="2"/>
  </r>
  <r>
    <x v="1"/>
    <x v="0"/>
  </r>
  <r>
    <x v="1"/>
    <x v="1"/>
  </r>
  <r>
    <x v="1"/>
    <x v="1"/>
  </r>
  <r>
    <x v="0"/>
    <x v="1"/>
  </r>
  <r>
    <x v="0"/>
    <x v="3"/>
  </r>
  <r>
    <x v="1"/>
    <x v="1"/>
  </r>
  <r>
    <x v="1"/>
    <x v="1"/>
  </r>
  <r>
    <x v="1"/>
    <x v="1"/>
  </r>
  <r>
    <x v="1"/>
    <x v="3"/>
  </r>
  <r>
    <x v="0"/>
    <x v="0"/>
  </r>
  <r>
    <x v="1"/>
    <x v="1"/>
  </r>
  <r>
    <x v="1"/>
    <x v="1"/>
  </r>
  <r>
    <x v="1"/>
    <x v="1"/>
  </r>
  <r>
    <x v="1"/>
    <x v="2"/>
  </r>
  <r>
    <x v="1"/>
    <x v="0"/>
  </r>
  <r>
    <x v="1"/>
    <x v="0"/>
  </r>
  <r>
    <x v="1"/>
    <x v="2"/>
  </r>
  <r>
    <x v="1"/>
    <x v="1"/>
  </r>
  <r>
    <x v="1"/>
    <x v="1"/>
  </r>
  <r>
    <x v="1"/>
    <x v="2"/>
  </r>
  <r>
    <x v="1"/>
    <x v="2"/>
  </r>
  <r>
    <x v="1"/>
    <x v="3"/>
  </r>
  <r>
    <x v="1"/>
    <x v="1"/>
  </r>
  <r>
    <x v="1"/>
    <x v="1"/>
  </r>
  <r>
    <x v="1"/>
    <x v="2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4"/>
  </r>
  <r>
    <x v="1"/>
    <x v="1"/>
  </r>
  <r>
    <x v="0"/>
    <x v="1"/>
  </r>
  <r>
    <x v="1"/>
    <x v="1"/>
  </r>
  <r>
    <x v="1"/>
    <x v="0"/>
  </r>
  <r>
    <x v="1"/>
    <x v="2"/>
  </r>
  <r>
    <x v="1"/>
    <x v="2"/>
  </r>
  <r>
    <x v="1"/>
    <x v="2"/>
  </r>
  <r>
    <x v="1"/>
    <x v="4"/>
  </r>
  <r>
    <x v="1"/>
    <x v="1"/>
  </r>
  <r>
    <x v="1"/>
    <x v="2"/>
  </r>
  <r>
    <x v="1"/>
    <x v="2"/>
  </r>
  <r>
    <x v="1"/>
    <x v="1"/>
  </r>
  <r>
    <x v="1"/>
    <x v="0"/>
  </r>
  <r>
    <x v="0"/>
    <x v="1"/>
  </r>
  <r>
    <x v="1"/>
    <x v="1"/>
  </r>
  <r>
    <x v="1"/>
    <x v="1"/>
  </r>
  <r>
    <x v="1"/>
    <x v="2"/>
  </r>
  <r>
    <x v="1"/>
    <x v="4"/>
  </r>
  <r>
    <x v="1"/>
    <x v="0"/>
  </r>
  <r>
    <x v="1"/>
    <x v="2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1"/>
  </r>
  <r>
    <x v="1"/>
    <x v="2"/>
  </r>
  <r>
    <x v="1"/>
    <x v="1"/>
  </r>
  <r>
    <x v="1"/>
    <x v="3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2"/>
  </r>
  <r>
    <x v="1"/>
    <x v="2"/>
  </r>
  <r>
    <x v="1"/>
    <x v="1"/>
  </r>
  <r>
    <x v="0"/>
    <x v="1"/>
  </r>
  <r>
    <x v="1"/>
    <x v="1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3"/>
  </r>
  <r>
    <x v="1"/>
    <x v="1"/>
  </r>
  <r>
    <x v="1"/>
    <x v="4"/>
  </r>
  <r>
    <x v="1"/>
    <x v="2"/>
  </r>
  <r>
    <x v="1"/>
    <x v="1"/>
  </r>
  <r>
    <x v="1"/>
    <x v="0"/>
  </r>
  <r>
    <x v="1"/>
    <x v="1"/>
  </r>
  <r>
    <x v="1"/>
    <x v="2"/>
  </r>
  <r>
    <x v="1"/>
    <x v="1"/>
  </r>
  <r>
    <x v="1"/>
    <x v="1"/>
  </r>
  <r>
    <x v="1"/>
    <x v="2"/>
  </r>
  <r>
    <x v="1"/>
    <x v="1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1"/>
  </r>
  <r>
    <x v="0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2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0"/>
    <x v="4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2"/>
  </r>
  <r>
    <x v="0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1"/>
  </r>
  <r>
    <x v="1"/>
    <x v="4"/>
  </r>
  <r>
    <x v="1"/>
    <x v="3"/>
  </r>
  <r>
    <x v="1"/>
    <x v="1"/>
  </r>
  <r>
    <x v="0"/>
    <x v="2"/>
  </r>
  <r>
    <x v="1"/>
    <x v="2"/>
  </r>
  <r>
    <x v="1"/>
    <x v="3"/>
  </r>
  <r>
    <x v="1"/>
    <x v="2"/>
  </r>
  <r>
    <x v="0"/>
    <x v="1"/>
  </r>
  <r>
    <x v="0"/>
    <x v="2"/>
  </r>
  <r>
    <x v="1"/>
    <x v="1"/>
  </r>
  <r>
    <x v="1"/>
    <x v="1"/>
  </r>
  <r>
    <x v="1"/>
    <x v="1"/>
  </r>
  <r>
    <x v="1"/>
    <x v="1"/>
  </r>
  <r>
    <x v="1"/>
    <x v="4"/>
  </r>
  <r>
    <x v="1"/>
    <x v="0"/>
  </r>
  <r>
    <x v="1"/>
    <x v="2"/>
  </r>
  <r>
    <x v="0"/>
    <x v="0"/>
  </r>
  <r>
    <x v="1"/>
    <x v="1"/>
  </r>
  <r>
    <x v="1"/>
    <x v="2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3"/>
  </r>
  <r>
    <x v="1"/>
    <x v="1"/>
  </r>
  <r>
    <x v="1"/>
    <x v="4"/>
  </r>
  <r>
    <x v="0"/>
    <x v="1"/>
  </r>
  <r>
    <x v="1"/>
    <x v="2"/>
  </r>
  <r>
    <x v="1"/>
    <x v="2"/>
  </r>
  <r>
    <x v="1"/>
    <x v="1"/>
  </r>
  <r>
    <x v="1"/>
    <x v="2"/>
  </r>
  <r>
    <x v="1"/>
    <x v="1"/>
  </r>
  <r>
    <x v="1"/>
    <x v="2"/>
  </r>
  <r>
    <x v="1"/>
    <x v="1"/>
  </r>
  <r>
    <x v="1"/>
    <x v="3"/>
  </r>
  <r>
    <x v="1"/>
    <x v="1"/>
  </r>
  <r>
    <x v="1"/>
    <x v="1"/>
  </r>
  <r>
    <x v="1"/>
    <x v="1"/>
  </r>
  <r>
    <x v="1"/>
    <x v="2"/>
  </r>
  <r>
    <x v="1"/>
    <x v="1"/>
  </r>
  <r>
    <x v="0"/>
    <x v="2"/>
  </r>
  <r>
    <x v="1"/>
    <x v="1"/>
  </r>
  <r>
    <x v="1"/>
    <x v="2"/>
  </r>
  <r>
    <x v="1"/>
    <x v="2"/>
  </r>
  <r>
    <x v="1"/>
    <x v="4"/>
  </r>
  <r>
    <x v="1"/>
    <x v="1"/>
  </r>
  <r>
    <x v="1"/>
    <x v="2"/>
  </r>
  <r>
    <x v="1"/>
    <x v="1"/>
  </r>
  <r>
    <x v="1"/>
    <x v="2"/>
  </r>
  <r>
    <x v="1"/>
    <x v="0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0"/>
    <x v="4"/>
  </r>
  <r>
    <x v="1"/>
    <x v="1"/>
  </r>
  <r>
    <x v="1"/>
    <x v="2"/>
  </r>
  <r>
    <x v="0"/>
    <x v="1"/>
  </r>
  <r>
    <x v="1"/>
    <x v="2"/>
  </r>
  <r>
    <x v="1"/>
    <x v="2"/>
  </r>
  <r>
    <x v="1"/>
    <x v="1"/>
  </r>
  <r>
    <x v="0"/>
    <x v="4"/>
  </r>
  <r>
    <x v="1"/>
    <x v="1"/>
  </r>
  <r>
    <x v="1"/>
    <x v="2"/>
  </r>
  <r>
    <x v="1"/>
    <x v="2"/>
  </r>
  <r>
    <x v="1"/>
    <x v="1"/>
  </r>
  <r>
    <x v="1"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2"/>
    <x v="0"/>
  </r>
  <r>
    <x v="1"/>
    <x v="0"/>
  </r>
  <r>
    <x v="0"/>
    <x v="0"/>
  </r>
  <r>
    <x v="1"/>
    <x v="0"/>
  </r>
  <r>
    <x v="1"/>
    <x v="0"/>
  </r>
  <r>
    <x v="1"/>
    <x v="0"/>
  </r>
  <r>
    <x v="2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1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3"/>
    <x v="0"/>
  </r>
  <r>
    <x v="1"/>
    <x v="0"/>
  </r>
  <r>
    <x v="1"/>
    <x v="0"/>
  </r>
  <r>
    <x v="1"/>
    <x v="0"/>
  </r>
  <r>
    <x v="2"/>
    <x v="0"/>
  </r>
  <r>
    <x v="1"/>
    <x v="0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3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2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2"/>
    <x v="0"/>
  </r>
  <r>
    <x v="1"/>
    <x v="0"/>
  </r>
  <r>
    <x v="1"/>
    <x v="0"/>
  </r>
  <r>
    <x v="3"/>
    <x v="1"/>
  </r>
  <r>
    <x v="1"/>
    <x v="0"/>
  </r>
  <r>
    <x v="2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3"/>
    <x v="0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1"/>
    <x v="1"/>
  </r>
  <r>
    <x v="2"/>
    <x v="1"/>
  </r>
  <r>
    <x v="2"/>
    <x v="1"/>
  </r>
  <r>
    <x v="1"/>
    <x v="0"/>
  </r>
  <r>
    <x v="0"/>
    <x v="1"/>
  </r>
  <r>
    <x v="0"/>
    <x v="1"/>
  </r>
  <r>
    <x v="0"/>
    <x v="0"/>
  </r>
  <r>
    <x v="1"/>
    <x v="0"/>
  </r>
  <r>
    <x v="3"/>
    <x v="1"/>
  </r>
  <r>
    <x v="0"/>
    <x v="0"/>
  </r>
  <r>
    <x v="1"/>
    <x v="0"/>
  </r>
  <r>
    <x v="1"/>
    <x v="0"/>
  </r>
  <r>
    <x v="1"/>
    <x v="0"/>
  </r>
  <r>
    <x v="1"/>
    <x v="0"/>
  </r>
  <r>
    <x v="2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2"/>
    <x v="1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3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2"/>
    <x v="1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2"/>
    <x v="0"/>
  </r>
  <r>
    <x v="0"/>
    <x v="0"/>
  </r>
  <r>
    <x v="1"/>
    <x v="0"/>
  </r>
  <r>
    <x v="1"/>
    <x v="1"/>
  </r>
  <r>
    <x v="1"/>
    <x v="0"/>
  </r>
  <r>
    <x v="0"/>
    <x v="0"/>
  </r>
  <r>
    <x v="2"/>
    <x v="0"/>
  </r>
  <r>
    <x v="1"/>
    <x v="0"/>
  </r>
  <r>
    <x v="0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2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3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2"/>
    <x v="1"/>
  </r>
  <r>
    <x v="1"/>
    <x v="1"/>
  </r>
  <r>
    <x v="0"/>
    <x v="1"/>
  </r>
  <r>
    <x v="1"/>
    <x v="1"/>
  </r>
  <r>
    <x v="1"/>
    <x v="1"/>
  </r>
  <r>
    <x v="1"/>
    <x v="1"/>
  </r>
  <r>
    <x v="2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2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3"/>
    <x v="1"/>
  </r>
  <r>
    <x v="1"/>
    <x v="1"/>
  </r>
  <r>
    <x v="1"/>
    <x v="1"/>
  </r>
  <r>
    <x v="1"/>
    <x v="1"/>
  </r>
  <r>
    <x v="2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1"/>
    <x v="1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2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2"/>
    <x v="1"/>
  </r>
  <r>
    <x v="1"/>
    <x v="1"/>
  </r>
  <r>
    <x v="1"/>
    <x v="1"/>
  </r>
  <r>
    <x v="3"/>
    <x v="0"/>
  </r>
  <r>
    <x v="1"/>
    <x v="1"/>
  </r>
  <r>
    <x v="2"/>
    <x v="0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1"/>
    <x v="1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2"/>
    <x v="0"/>
  </r>
  <r>
    <x v="2"/>
    <x v="0"/>
  </r>
  <r>
    <x v="1"/>
    <x v="1"/>
  </r>
  <r>
    <x v="0"/>
    <x v="1"/>
  </r>
  <r>
    <x v="0"/>
    <x v="1"/>
  </r>
  <r>
    <x v="0"/>
    <x v="0"/>
  </r>
  <r>
    <x v="1"/>
    <x v="1"/>
  </r>
  <r>
    <x v="3"/>
    <x v="0"/>
  </r>
  <r>
    <x v="0"/>
    <x v="0"/>
  </r>
  <r>
    <x v="1"/>
    <x v="1"/>
  </r>
  <r>
    <x v="1"/>
    <x v="1"/>
  </r>
  <r>
    <x v="1"/>
    <x v="1"/>
  </r>
  <r>
    <x v="1"/>
    <x v="1"/>
  </r>
  <r>
    <x v="2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2"/>
    <x v="1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3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2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2"/>
    <x v="1"/>
  </r>
  <r>
    <x v="0"/>
    <x v="1"/>
  </r>
  <r>
    <x v="1"/>
    <x v="1"/>
  </r>
  <r>
    <x v="1"/>
    <x v="1"/>
  </r>
  <r>
    <x v="1"/>
    <x v="1"/>
  </r>
  <r>
    <x v="0"/>
    <x v="1"/>
  </r>
  <r>
    <x v="2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2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3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0"/>
    <x v="0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0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2"/>
    <x v="0"/>
  </r>
  <r>
    <x v="0"/>
    <x v="0"/>
  </r>
  <r>
    <x v="1"/>
    <x v="1"/>
  </r>
  <r>
    <x v="2"/>
    <x v="0"/>
  </r>
  <r>
    <x v="1"/>
    <x v="0"/>
  </r>
  <r>
    <x v="0"/>
    <x v="0"/>
  </r>
  <r>
    <x v="2"/>
    <x v="0"/>
  </r>
  <r>
    <x v="2"/>
    <x v="0"/>
  </r>
  <r>
    <x v="0"/>
    <x v="0"/>
  </r>
  <r>
    <x v="2"/>
    <x v="0"/>
  </r>
  <r>
    <x v="0"/>
    <x v="0"/>
  </r>
  <r>
    <x v="0"/>
    <x v="0"/>
  </r>
  <r>
    <x v="1"/>
    <x v="0"/>
  </r>
  <r>
    <x v="2"/>
    <x v="0"/>
  </r>
  <r>
    <x v="2"/>
    <x v="0"/>
  </r>
  <r>
    <x v="2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2"/>
    <x v="0"/>
  </r>
  <r>
    <x v="2"/>
    <x v="0"/>
  </r>
  <r>
    <x v="1"/>
    <x v="0"/>
  </r>
  <r>
    <x v="1"/>
    <x v="1"/>
  </r>
  <r>
    <x v="1"/>
    <x v="0"/>
  </r>
  <r>
    <x v="2"/>
    <x v="0"/>
  </r>
  <r>
    <x v="0"/>
    <x v="1"/>
  </r>
  <r>
    <x v="2"/>
    <x v="1"/>
  </r>
  <r>
    <x v="0"/>
    <x v="0"/>
  </r>
  <r>
    <x v="2"/>
    <x v="0"/>
  </r>
  <r>
    <x v="0"/>
    <x v="0"/>
  </r>
  <r>
    <x v="0"/>
    <x v="1"/>
  </r>
  <r>
    <x v="0"/>
    <x v="0"/>
  </r>
  <r>
    <x v="3"/>
    <x v="0"/>
  </r>
  <r>
    <x v="0"/>
    <x v="0"/>
  </r>
  <r>
    <x v="0"/>
    <x v="0"/>
  </r>
  <r>
    <x v="0"/>
    <x v="0"/>
  </r>
  <r>
    <x v="0"/>
    <x v="0"/>
  </r>
  <r>
    <x v="2"/>
    <x v="0"/>
  </r>
  <r>
    <x v="2"/>
    <x v="0"/>
  </r>
  <r>
    <x v="2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2"/>
    <x v="1"/>
  </r>
  <r>
    <x v="0"/>
    <x v="0"/>
  </r>
  <r>
    <x v="1"/>
    <x v="0"/>
  </r>
  <r>
    <x v="0"/>
    <x v="1"/>
  </r>
  <r>
    <x v="0"/>
    <x v="0"/>
  </r>
  <r>
    <x v="3"/>
    <x v="1"/>
  </r>
  <r>
    <x v="3"/>
    <x v="0"/>
  </r>
  <r>
    <x v="0"/>
    <x v="0"/>
  </r>
  <r>
    <x v="3"/>
    <x v="0"/>
  </r>
  <r>
    <x v="3"/>
    <x v="0"/>
  </r>
  <r>
    <x v="3"/>
    <x v="0"/>
  </r>
  <r>
    <x v="0"/>
    <x v="1"/>
  </r>
  <r>
    <x v="2"/>
    <x v="0"/>
  </r>
  <r>
    <x v="0"/>
    <x v="0"/>
  </r>
  <r>
    <x v="0"/>
    <x v="0"/>
  </r>
  <r>
    <x v="3"/>
    <x v="0"/>
  </r>
  <r>
    <x v="3"/>
    <x v="1"/>
  </r>
  <r>
    <x v="2"/>
    <x v="0"/>
  </r>
  <r>
    <x v="0"/>
    <x v="0"/>
  </r>
  <r>
    <x v="2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1"/>
  </r>
  <r>
    <x v="2"/>
    <x v="0"/>
  </r>
  <r>
    <x v="0"/>
    <x v="0"/>
  </r>
  <r>
    <x v="0"/>
    <x v="0"/>
  </r>
  <r>
    <x v="3"/>
    <x v="0"/>
  </r>
  <r>
    <x v="3"/>
    <x v="0"/>
  </r>
  <r>
    <x v="2"/>
    <x v="0"/>
  </r>
  <r>
    <x v="0"/>
    <x v="1"/>
  </r>
  <r>
    <x v="2"/>
    <x v="0"/>
  </r>
  <r>
    <x v="1"/>
    <x v="0"/>
  </r>
  <r>
    <x v="2"/>
    <x v="0"/>
  </r>
  <r>
    <x v="1"/>
    <x v="1"/>
  </r>
  <r>
    <x v="2"/>
    <x v="0"/>
  </r>
  <r>
    <x v="0"/>
    <x v="0"/>
  </r>
  <r>
    <x v="0"/>
    <x v="0"/>
  </r>
  <r>
    <x v="3"/>
    <x v="0"/>
  </r>
  <r>
    <x v="3"/>
    <x v="0"/>
  </r>
  <r>
    <x v="1"/>
    <x v="0"/>
  </r>
  <r>
    <x v="3"/>
    <x v="1"/>
  </r>
  <r>
    <x v="1"/>
    <x v="1"/>
  </r>
  <r>
    <x v="2"/>
    <x v="0"/>
  </r>
  <r>
    <x v="1"/>
    <x v="0"/>
  </r>
  <r>
    <x v="0"/>
    <x v="0"/>
  </r>
  <r>
    <x v="2"/>
    <x v="0"/>
  </r>
  <r>
    <x v="0"/>
    <x v="1"/>
  </r>
  <r>
    <x v="0"/>
    <x v="0"/>
  </r>
  <r>
    <x v="0"/>
    <x v="0"/>
  </r>
  <r>
    <x v="2"/>
    <x v="0"/>
  </r>
  <r>
    <x v="0"/>
    <x v="0"/>
  </r>
  <r>
    <x v="2"/>
    <x v="0"/>
  </r>
  <r>
    <x v="0"/>
    <x v="0"/>
  </r>
  <r>
    <x v="3"/>
    <x v="0"/>
  </r>
  <r>
    <x v="0"/>
    <x v="1"/>
  </r>
  <r>
    <x v="2"/>
    <x v="0"/>
  </r>
  <r>
    <x v="0"/>
    <x v="1"/>
  </r>
  <r>
    <x v="2"/>
    <x v="0"/>
  </r>
  <r>
    <x v="0"/>
    <x v="1"/>
  </r>
  <r>
    <x v="0"/>
    <x v="0"/>
  </r>
  <r>
    <x v="2"/>
    <x v="0"/>
  </r>
  <r>
    <x v="2"/>
    <x v="0"/>
  </r>
  <r>
    <x v="1"/>
    <x v="1"/>
  </r>
  <r>
    <x v="2"/>
    <x v="1"/>
  </r>
  <r>
    <x v="2"/>
    <x v="1"/>
  </r>
  <r>
    <x v="2"/>
    <x v="0"/>
  </r>
  <r>
    <x v="0"/>
    <x v="1"/>
  </r>
  <r>
    <x v="1"/>
    <x v="1"/>
  </r>
  <r>
    <x v="0"/>
    <x v="0"/>
  </r>
  <r>
    <x v="2"/>
    <x v="1"/>
  </r>
  <r>
    <x v="0"/>
    <x v="1"/>
  </r>
  <r>
    <x v="2"/>
    <x v="0"/>
  </r>
  <r>
    <x v="3"/>
    <x v="0"/>
  </r>
  <r>
    <x v="2"/>
    <x v="0"/>
  </r>
  <r>
    <x v="1"/>
    <x v="0"/>
  </r>
  <r>
    <x v="2"/>
    <x v="0"/>
  </r>
  <r>
    <x v="2"/>
    <x v="0"/>
  </r>
  <r>
    <x v="0"/>
    <x v="0"/>
  </r>
  <r>
    <x v="0"/>
    <x v="0"/>
  </r>
  <r>
    <x v="0"/>
    <x v="0"/>
  </r>
  <r>
    <x v="2"/>
    <x v="1"/>
  </r>
  <r>
    <x v="2"/>
    <x v="0"/>
  </r>
  <r>
    <x v="2"/>
    <x v="1"/>
  </r>
  <r>
    <x v="2"/>
    <x v="1"/>
  </r>
  <r>
    <x v="1"/>
    <x v="1"/>
  </r>
  <r>
    <x v="2"/>
    <x v="1"/>
  </r>
  <r>
    <x v="2"/>
    <x v="1"/>
  </r>
  <r>
    <x v="0"/>
    <x v="0"/>
  </r>
  <r>
    <x v="2"/>
    <x v="0"/>
  </r>
  <r>
    <x v="2"/>
    <x v="0"/>
  </r>
  <r>
    <x v="2"/>
    <x v="0"/>
  </r>
  <r>
    <x v="0"/>
    <x v="1"/>
  </r>
  <r>
    <x v="2"/>
    <x v="1"/>
  </r>
  <r>
    <x v="0"/>
    <x v="1"/>
  </r>
  <r>
    <x v="2"/>
    <x v="0"/>
  </r>
  <r>
    <x v="2"/>
    <x v="0"/>
  </r>
  <r>
    <x v="0"/>
    <x v="1"/>
  </r>
  <r>
    <x v="2"/>
    <x v="0"/>
  </r>
  <r>
    <x v="0"/>
    <x v="0"/>
  </r>
  <r>
    <x v="0"/>
    <x v="1"/>
  </r>
  <r>
    <x v="0"/>
    <x v="0"/>
  </r>
  <r>
    <x v="0"/>
    <x v="1"/>
  </r>
  <r>
    <x v="2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2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2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2"/>
    <x v="0"/>
  </r>
  <r>
    <x v="2"/>
    <x v="0"/>
  </r>
  <r>
    <x v="0"/>
    <x v="1"/>
  </r>
  <r>
    <x v="2"/>
    <x v="0"/>
  </r>
  <r>
    <x v="2"/>
    <x v="0"/>
  </r>
  <r>
    <x v="2"/>
    <x v="0"/>
  </r>
  <r>
    <x v="0"/>
    <x v="0"/>
  </r>
  <r>
    <x v="0"/>
    <x v="0"/>
  </r>
  <r>
    <x v="0"/>
    <x v="0"/>
  </r>
  <r>
    <x v="0"/>
    <x v="0"/>
  </r>
  <r>
    <x v="2"/>
    <x v="0"/>
  </r>
  <r>
    <x v="3"/>
    <x v="0"/>
  </r>
  <r>
    <x v="1"/>
    <x v="1"/>
  </r>
  <r>
    <x v="0"/>
    <x v="0"/>
  </r>
  <r>
    <x v="0"/>
    <x v="1"/>
  </r>
  <r>
    <x v="2"/>
    <x v="0"/>
  </r>
  <r>
    <x v="1"/>
    <x v="1"/>
  </r>
  <r>
    <x v="3"/>
    <x v="0"/>
  </r>
  <r>
    <x v="0"/>
    <x v="1"/>
  </r>
  <r>
    <x v="0"/>
    <x v="0"/>
  </r>
  <r>
    <x v="0"/>
    <x v="0"/>
  </r>
  <r>
    <x v="2"/>
    <x v="0"/>
  </r>
  <r>
    <x v="0"/>
    <x v="0"/>
  </r>
  <r>
    <x v="0"/>
    <x v="1"/>
  </r>
  <r>
    <x v="0"/>
    <x v="0"/>
  </r>
  <r>
    <x v="2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2"/>
    <x v="1"/>
  </r>
  <r>
    <x v="0"/>
    <x v="0"/>
  </r>
  <r>
    <x v="0"/>
    <x v="0"/>
  </r>
  <r>
    <x v="0"/>
    <x v="1"/>
  </r>
  <r>
    <x v="0"/>
    <x v="0"/>
  </r>
  <r>
    <x v="2"/>
    <x v="0"/>
  </r>
  <r>
    <x v="2"/>
    <x v="0"/>
  </r>
  <r>
    <x v="1"/>
    <x v="1"/>
  </r>
  <r>
    <x v="2"/>
    <x v="0"/>
  </r>
  <r>
    <x v="2"/>
    <x v="0"/>
  </r>
  <r>
    <x v="2"/>
    <x v="1"/>
  </r>
  <r>
    <x v="0"/>
    <x v="1"/>
  </r>
  <r>
    <x v="2"/>
    <x v="0"/>
  </r>
  <r>
    <x v="2"/>
    <x v="0"/>
  </r>
  <r>
    <x v="0"/>
    <x v="0"/>
  </r>
  <r>
    <x v="2"/>
    <x v="0"/>
  </r>
  <r>
    <x v="2"/>
    <x v="0"/>
  </r>
  <r>
    <x v="2"/>
    <x v="0"/>
  </r>
  <r>
    <x v="2"/>
    <x v="0"/>
  </r>
  <r>
    <x v="3"/>
    <x v="0"/>
  </r>
  <r>
    <x v="0"/>
    <x v="0"/>
  </r>
  <r>
    <x v="0"/>
    <x v="0"/>
  </r>
  <r>
    <x v="3"/>
    <x v="1"/>
  </r>
  <r>
    <x v="0"/>
    <x v="1"/>
  </r>
  <r>
    <x v="0"/>
    <x v="0"/>
  </r>
  <r>
    <x v="1"/>
    <x v="0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3"/>
    <x v="1"/>
  </r>
  <r>
    <x v="0"/>
    <x v="0"/>
  </r>
  <r>
    <x v="0"/>
    <x v="1"/>
  </r>
  <r>
    <x v="0"/>
    <x v="1"/>
  </r>
  <r>
    <x v="0"/>
    <x v="1"/>
  </r>
  <r>
    <x v="0"/>
    <x v="1"/>
  </r>
  <r>
    <x v="2"/>
    <x v="0"/>
  </r>
  <r>
    <x v="0"/>
    <x v="1"/>
  </r>
  <r>
    <x v="2"/>
    <x v="0"/>
  </r>
  <r>
    <x v="2"/>
    <x v="1"/>
  </r>
  <r>
    <x v="2"/>
    <x v="0"/>
  </r>
  <r>
    <x v="3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3"/>
    <x v="0"/>
  </r>
  <r>
    <x v="1"/>
    <x v="0"/>
  </r>
  <r>
    <x v="2"/>
    <x v="0"/>
  </r>
  <r>
    <x v="0"/>
    <x v="0"/>
  </r>
  <r>
    <x v="0"/>
    <x v="1"/>
  </r>
  <r>
    <x v="3"/>
    <x v="0"/>
  </r>
  <r>
    <x v="2"/>
    <x v="1"/>
  </r>
  <r>
    <x v="0"/>
    <x v="1"/>
  </r>
  <r>
    <x v="2"/>
    <x v="0"/>
  </r>
  <r>
    <x v="1"/>
    <x v="0"/>
  </r>
  <r>
    <x v="3"/>
    <x v="0"/>
  </r>
  <r>
    <x v="0"/>
    <x v="1"/>
  </r>
  <r>
    <x v="0"/>
    <x v="0"/>
  </r>
  <r>
    <x v="2"/>
    <x v="0"/>
  </r>
  <r>
    <x v="2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1"/>
    <x v="0"/>
  </r>
  <r>
    <x v="1"/>
    <x v="1"/>
  </r>
  <r>
    <x v="3"/>
    <x v="0"/>
  </r>
  <r>
    <x v="1"/>
    <x v="1"/>
  </r>
  <r>
    <x v="0"/>
    <x v="0"/>
  </r>
  <r>
    <x v="0"/>
    <x v="1"/>
  </r>
  <r>
    <x v="3"/>
    <x v="0"/>
  </r>
  <r>
    <x v="1"/>
    <x v="0"/>
  </r>
  <r>
    <x v="1"/>
    <x v="0"/>
  </r>
  <r>
    <x v="0"/>
    <x v="1"/>
  </r>
  <r>
    <x v="3"/>
    <x v="0"/>
  </r>
  <r>
    <x v="0"/>
    <x v="0"/>
  </r>
  <r>
    <x v="1"/>
    <x v="1"/>
  </r>
  <r>
    <x v="0"/>
    <x v="0"/>
  </r>
  <r>
    <x v="0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2"/>
  </r>
  <r>
    <x v="0"/>
    <x v="1"/>
  </r>
  <r>
    <x v="0"/>
    <x v="0"/>
  </r>
  <r>
    <x v="1"/>
    <x v="2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2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1"/>
  </r>
  <r>
    <x v="0"/>
    <x v="1"/>
  </r>
  <r>
    <x v="0"/>
    <x v="2"/>
  </r>
  <r>
    <x v="3"/>
    <x v="0"/>
  </r>
  <r>
    <x v="0"/>
    <x v="2"/>
  </r>
  <r>
    <x v="0"/>
    <x v="0"/>
  </r>
  <r>
    <x v="0"/>
    <x v="2"/>
  </r>
  <r>
    <x v="3"/>
    <x v="0"/>
  </r>
  <r>
    <x v="0"/>
    <x v="0"/>
  </r>
  <r>
    <x v="0"/>
    <x v="0"/>
  </r>
  <r>
    <x v="0"/>
    <x v="3"/>
  </r>
  <r>
    <x v="0"/>
    <x v="0"/>
  </r>
  <r>
    <x v="3"/>
    <x v="0"/>
  </r>
  <r>
    <x v="0"/>
    <x v="0"/>
  </r>
  <r>
    <x v="0"/>
    <x v="0"/>
  </r>
  <r>
    <x v="3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2"/>
    <x v="0"/>
  </r>
  <r>
    <x v="0"/>
    <x v="2"/>
  </r>
  <r>
    <x v="0"/>
    <x v="0"/>
  </r>
  <r>
    <x v="0"/>
    <x v="0"/>
  </r>
  <r>
    <x v="0"/>
    <x v="3"/>
  </r>
  <r>
    <x v="0"/>
    <x v="3"/>
  </r>
  <r>
    <x v="1"/>
    <x v="2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2"/>
    <x v="0"/>
  </r>
  <r>
    <x v="0"/>
    <x v="0"/>
  </r>
  <r>
    <x v="0"/>
    <x v="1"/>
  </r>
  <r>
    <x v="3"/>
    <x v="0"/>
  </r>
  <r>
    <x v="0"/>
    <x v="0"/>
  </r>
  <r>
    <x v="0"/>
    <x v="1"/>
  </r>
  <r>
    <x v="0"/>
    <x v="2"/>
  </r>
  <r>
    <x v="0"/>
    <x v="0"/>
  </r>
  <r>
    <x v="0"/>
    <x v="0"/>
  </r>
  <r>
    <x v="0"/>
    <x v="3"/>
  </r>
  <r>
    <x v="3"/>
    <x v="3"/>
  </r>
  <r>
    <x v="0"/>
    <x v="2"/>
  </r>
  <r>
    <x v="0"/>
    <x v="0"/>
  </r>
  <r>
    <x v="0"/>
    <x v="2"/>
  </r>
  <r>
    <x v="0"/>
    <x v="1"/>
  </r>
  <r>
    <x v="0"/>
    <x v="2"/>
  </r>
  <r>
    <x v="0"/>
    <x v="1"/>
  </r>
  <r>
    <x v="0"/>
    <x v="2"/>
  </r>
  <r>
    <x v="0"/>
    <x v="0"/>
  </r>
  <r>
    <x v="0"/>
    <x v="0"/>
  </r>
  <r>
    <x v="0"/>
    <x v="3"/>
  </r>
  <r>
    <x v="0"/>
    <x v="3"/>
  </r>
  <r>
    <x v="0"/>
    <x v="1"/>
  </r>
  <r>
    <x v="0"/>
    <x v="3"/>
  </r>
  <r>
    <x v="0"/>
    <x v="1"/>
  </r>
  <r>
    <x v="0"/>
    <x v="2"/>
  </r>
  <r>
    <x v="3"/>
    <x v="1"/>
  </r>
  <r>
    <x v="3"/>
    <x v="0"/>
  </r>
  <r>
    <x v="0"/>
    <x v="2"/>
  </r>
  <r>
    <x v="0"/>
    <x v="0"/>
  </r>
  <r>
    <x v="0"/>
    <x v="0"/>
  </r>
  <r>
    <x v="0"/>
    <x v="0"/>
  </r>
  <r>
    <x v="0"/>
    <x v="2"/>
  </r>
  <r>
    <x v="3"/>
    <x v="0"/>
  </r>
  <r>
    <x v="0"/>
    <x v="2"/>
  </r>
  <r>
    <x v="0"/>
    <x v="0"/>
  </r>
  <r>
    <x v="0"/>
    <x v="3"/>
  </r>
  <r>
    <x v="0"/>
    <x v="0"/>
  </r>
  <r>
    <x v="0"/>
    <x v="2"/>
  </r>
  <r>
    <x v="0"/>
    <x v="0"/>
  </r>
  <r>
    <x v="0"/>
    <x v="2"/>
  </r>
  <r>
    <x v="0"/>
    <x v="0"/>
  </r>
  <r>
    <x v="1"/>
    <x v="0"/>
  </r>
  <r>
    <x v="2"/>
    <x v="2"/>
  </r>
  <r>
    <x v="0"/>
    <x v="2"/>
  </r>
  <r>
    <x v="2"/>
    <x v="1"/>
  </r>
  <r>
    <x v="0"/>
    <x v="2"/>
  </r>
  <r>
    <x v="0"/>
    <x v="2"/>
  </r>
  <r>
    <x v="0"/>
    <x v="2"/>
  </r>
  <r>
    <x v="0"/>
    <x v="0"/>
  </r>
  <r>
    <x v="0"/>
    <x v="1"/>
  </r>
  <r>
    <x v="0"/>
    <x v="0"/>
  </r>
  <r>
    <x v="2"/>
    <x v="2"/>
  </r>
  <r>
    <x v="3"/>
    <x v="0"/>
  </r>
  <r>
    <x v="0"/>
    <x v="2"/>
  </r>
  <r>
    <x v="0"/>
    <x v="3"/>
  </r>
  <r>
    <x v="2"/>
    <x v="2"/>
  </r>
  <r>
    <x v="0"/>
    <x v="1"/>
  </r>
  <r>
    <x v="0"/>
    <x v="2"/>
  </r>
  <r>
    <x v="1"/>
    <x v="2"/>
  </r>
  <r>
    <x v="0"/>
    <x v="0"/>
  </r>
  <r>
    <x v="1"/>
    <x v="0"/>
  </r>
  <r>
    <x v="0"/>
    <x v="0"/>
  </r>
  <r>
    <x v="0"/>
    <x v="2"/>
  </r>
  <r>
    <x v="1"/>
    <x v="2"/>
  </r>
  <r>
    <x v="1"/>
    <x v="2"/>
  </r>
  <r>
    <x v="3"/>
    <x v="2"/>
  </r>
  <r>
    <x v="2"/>
    <x v="1"/>
  </r>
  <r>
    <x v="1"/>
    <x v="2"/>
  </r>
  <r>
    <x v="0"/>
    <x v="2"/>
  </r>
  <r>
    <x v="0"/>
    <x v="0"/>
  </r>
  <r>
    <x v="0"/>
    <x v="2"/>
  </r>
  <r>
    <x v="1"/>
    <x v="2"/>
  </r>
  <r>
    <x v="0"/>
    <x v="2"/>
  </r>
  <r>
    <x v="3"/>
    <x v="0"/>
  </r>
  <r>
    <x v="2"/>
    <x v="2"/>
  </r>
  <r>
    <x v="2"/>
    <x v="0"/>
  </r>
  <r>
    <x v="3"/>
    <x v="2"/>
  </r>
  <r>
    <x v="0"/>
    <x v="2"/>
  </r>
  <r>
    <x v="1"/>
    <x v="0"/>
  </r>
  <r>
    <x v="3"/>
    <x v="2"/>
  </r>
  <r>
    <x v="0"/>
    <x v="0"/>
  </r>
  <r>
    <x v="0"/>
    <x v="0"/>
  </r>
  <r>
    <x v="0"/>
    <x v="0"/>
  </r>
  <r>
    <x v="0"/>
    <x v="0"/>
  </r>
  <r>
    <x v="2"/>
    <x v="2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3"/>
    <x v="2"/>
  </r>
  <r>
    <x v="0"/>
    <x v="0"/>
  </r>
  <r>
    <x v="0"/>
    <x v="0"/>
  </r>
  <r>
    <x v="0"/>
    <x v="0"/>
  </r>
  <r>
    <x v="0"/>
    <x v="0"/>
  </r>
  <r>
    <x v="0"/>
    <x v="2"/>
  </r>
  <r>
    <x v="0"/>
    <x v="3"/>
  </r>
  <r>
    <x v="3"/>
    <x v="1"/>
  </r>
  <r>
    <x v="1"/>
    <x v="0"/>
  </r>
  <r>
    <x v="0"/>
    <x v="0"/>
  </r>
  <r>
    <x v="0"/>
    <x v="2"/>
  </r>
  <r>
    <x v="0"/>
    <x v="1"/>
  </r>
  <r>
    <x v="0"/>
    <x v="3"/>
  </r>
  <r>
    <x v="0"/>
    <x v="0"/>
  </r>
  <r>
    <x v="0"/>
    <x v="0"/>
  </r>
  <r>
    <x v="3"/>
    <x v="0"/>
  </r>
  <r>
    <x v="0"/>
    <x v="2"/>
  </r>
  <r>
    <x v="0"/>
    <x v="0"/>
  </r>
  <r>
    <x v="2"/>
    <x v="0"/>
  </r>
  <r>
    <x v="3"/>
    <x v="0"/>
  </r>
  <r>
    <x v="0"/>
    <x v="2"/>
  </r>
  <r>
    <x v="0"/>
    <x v="1"/>
  </r>
  <r>
    <x v="0"/>
    <x v="0"/>
  </r>
  <r>
    <x v="3"/>
    <x v="1"/>
  </r>
  <r>
    <x v="0"/>
    <x v="0"/>
  </r>
  <r>
    <x v="0"/>
    <x v="0"/>
  </r>
  <r>
    <x v="0"/>
    <x v="1"/>
  </r>
  <r>
    <x v="3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3"/>
    <x v="0"/>
  </r>
  <r>
    <x v="0"/>
    <x v="0"/>
  </r>
  <r>
    <x v="0"/>
    <x v="0"/>
  </r>
  <r>
    <x v="0"/>
    <x v="2"/>
  </r>
  <r>
    <x v="0"/>
    <x v="2"/>
  </r>
  <r>
    <x v="0"/>
    <x v="1"/>
  </r>
  <r>
    <x v="0"/>
    <x v="2"/>
  </r>
  <r>
    <x v="0"/>
    <x v="2"/>
  </r>
  <r>
    <x v="1"/>
    <x v="2"/>
  </r>
  <r>
    <x v="3"/>
    <x v="0"/>
  </r>
  <r>
    <x v="0"/>
    <x v="2"/>
  </r>
  <r>
    <x v="3"/>
    <x v="2"/>
  </r>
  <r>
    <x v="0"/>
    <x v="0"/>
  </r>
  <r>
    <x v="3"/>
    <x v="2"/>
  </r>
  <r>
    <x v="0"/>
    <x v="2"/>
  </r>
  <r>
    <x v="0"/>
    <x v="2"/>
  </r>
  <r>
    <x v="3"/>
    <x v="2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3"/>
    <x v="0"/>
  </r>
  <r>
    <x v="0"/>
    <x v="2"/>
  </r>
  <r>
    <x v="0"/>
    <x v="2"/>
  </r>
  <r>
    <x v="3"/>
    <x v="2"/>
  </r>
  <r>
    <x v="0"/>
    <x v="3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3"/>
    <x v="0"/>
  </r>
  <r>
    <x v="0"/>
    <x v="3"/>
  </r>
  <r>
    <x v="0"/>
    <x v="1"/>
  </r>
  <r>
    <x v="0"/>
    <x v="2"/>
  </r>
  <r>
    <x v="0"/>
    <x v="0"/>
  </r>
  <r>
    <x v="0"/>
    <x v="0"/>
  </r>
  <r>
    <x v="0"/>
    <x v="3"/>
  </r>
  <r>
    <x v="0"/>
    <x v="2"/>
  </r>
  <r>
    <x v="0"/>
    <x v="0"/>
  </r>
  <r>
    <x v="0"/>
    <x v="2"/>
  </r>
  <r>
    <x v="0"/>
    <x v="1"/>
  </r>
  <r>
    <x v="0"/>
    <x v="3"/>
  </r>
  <r>
    <x v="3"/>
    <x v="0"/>
  </r>
  <r>
    <x v="3"/>
    <x v="0"/>
  </r>
  <r>
    <x v="0"/>
    <x v="2"/>
  </r>
  <r>
    <x v="3"/>
    <x v="2"/>
  </r>
  <r>
    <x v="3"/>
    <x v="0"/>
  </r>
  <r>
    <x v="3"/>
    <x v="0"/>
  </r>
  <r>
    <x v="3"/>
    <x v="0"/>
  </r>
  <r>
    <x v="0"/>
    <x v="0"/>
  </r>
  <r>
    <x v="3"/>
    <x v="0"/>
  </r>
  <r>
    <x v="3"/>
    <x v="0"/>
  </r>
  <r>
    <x v="2"/>
    <x v="1"/>
  </r>
  <r>
    <x v="3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3"/>
  </r>
  <r>
    <x v="0"/>
    <x v="1"/>
  </r>
  <r>
    <x v="0"/>
    <x v="0"/>
  </r>
  <r>
    <x v="0"/>
    <x v="0"/>
  </r>
  <r>
    <x v="0"/>
    <x v="3"/>
  </r>
  <r>
    <x v="0"/>
    <x v="1"/>
  </r>
  <r>
    <x v="3"/>
    <x v="1"/>
  </r>
  <r>
    <x v="0"/>
    <x v="0"/>
  </r>
  <r>
    <x v="0"/>
    <x v="3"/>
  </r>
  <r>
    <x v="0"/>
    <x v="0"/>
  </r>
  <r>
    <x v="3"/>
    <x v="1"/>
  </r>
  <r>
    <x v="3"/>
    <x v="0"/>
  </r>
  <r>
    <x v="0"/>
    <x v="0"/>
  </r>
  <r>
    <x v="3"/>
    <x v="0"/>
  </r>
  <r>
    <x v="0"/>
    <x v="1"/>
  </r>
  <r>
    <x v="0"/>
    <x v="1"/>
  </r>
  <r>
    <x v="0"/>
    <x v="1"/>
  </r>
  <r>
    <x v="0"/>
    <x v="1"/>
  </r>
  <r>
    <x v="0"/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0"/>
    <x v="2"/>
  </r>
  <r>
    <x v="1"/>
    <x v="3"/>
  </r>
  <r>
    <x v="1"/>
    <x v="1"/>
  </r>
  <r>
    <x v="1"/>
    <x v="2"/>
  </r>
  <r>
    <x v="0"/>
    <x v="4"/>
  </r>
  <r>
    <x v="1"/>
    <x v="0"/>
  </r>
  <r>
    <x v="1"/>
    <x v="4"/>
  </r>
  <r>
    <x v="1"/>
    <x v="4"/>
  </r>
  <r>
    <x v="1"/>
    <x v="4"/>
  </r>
  <r>
    <x v="1"/>
    <x v="1"/>
  </r>
  <r>
    <x v="1"/>
    <x v="3"/>
  </r>
  <r>
    <x v="1"/>
    <x v="3"/>
  </r>
  <r>
    <x v="1"/>
    <x v="4"/>
  </r>
  <r>
    <x v="1"/>
    <x v="1"/>
  </r>
  <r>
    <x v="1"/>
    <x v="0"/>
  </r>
  <r>
    <x v="1"/>
    <x v="1"/>
  </r>
  <r>
    <x v="1"/>
    <x v="5"/>
  </r>
  <r>
    <x v="0"/>
    <x v="1"/>
  </r>
  <r>
    <x v="0"/>
    <x v="4"/>
  </r>
  <r>
    <x v="1"/>
    <x v="4"/>
  </r>
  <r>
    <x v="0"/>
    <x v="3"/>
  </r>
  <r>
    <x v="1"/>
    <x v="4"/>
  </r>
  <r>
    <x v="1"/>
    <x v="3"/>
  </r>
  <r>
    <x v="1"/>
    <x v="6"/>
  </r>
  <r>
    <x v="1"/>
    <x v="3"/>
  </r>
  <r>
    <x v="0"/>
    <x v="1"/>
  </r>
  <r>
    <x v="1"/>
    <x v="1"/>
  </r>
  <r>
    <x v="1"/>
    <x v="5"/>
  </r>
  <r>
    <x v="1"/>
    <x v="4"/>
  </r>
  <r>
    <x v="1"/>
    <x v="4"/>
  </r>
  <r>
    <x v="1"/>
    <x v="4"/>
  </r>
  <r>
    <x v="0"/>
    <x v="4"/>
  </r>
  <r>
    <x v="1"/>
    <x v="4"/>
  </r>
  <r>
    <x v="1"/>
    <x v="4"/>
  </r>
  <r>
    <x v="1"/>
    <x v="3"/>
  </r>
  <r>
    <x v="1"/>
    <x v="7"/>
  </r>
  <r>
    <x v="1"/>
    <x v="3"/>
  </r>
  <r>
    <x v="1"/>
    <x v="8"/>
  </r>
  <r>
    <x v="1"/>
    <x v="9"/>
  </r>
  <r>
    <x v="1"/>
    <x v="8"/>
  </r>
  <r>
    <x v="1"/>
    <x v="3"/>
  </r>
  <r>
    <x v="1"/>
    <x v="4"/>
  </r>
  <r>
    <x v="0"/>
    <x v="6"/>
  </r>
  <r>
    <x v="1"/>
    <x v="8"/>
  </r>
  <r>
    <x v="1"/>
    <x v="10"/>
  </r>
  <r>
    <x v="0"/>
    <x v="1"/>
  </r>
  <r>
    <x v="1"/>
    <x v="3"/>
  </r>
  <r>
    <x v="1"/>
    <x v="3"/>
  </r>
  <r>
    <x v="1"/>
    <x v="3"/>
  </r>
  <r>
    <x v="1"/>
    <x v="3"/>
  </r>
  <r>
    <x v="0"/>
    <x v="0"/>
  </r>
  <r>
    <x v="1"/>
    <x v="4"/>
  </r>
  <r>
    <x v="0"/>
    <x v="0"/>
  </r>
  <r>
    <x v="0"/>
    <x v="8"/>
  </r>
  <r>
    <x v="1"/>
    <x v="4"/>
  </r>
  <r>
    <x v="1"/>
    <x v="1"/>
  </r>
  <r>
    <x v="1"/>
    <x v="3"/>
  </r>
  <r>
    <x v="1"/>
    <x v="3"/>
  </r>
  <r>
    <x v="1"/>
    <x v="0"/>
  </r>
  <r>
    <x v="1"/>
    <x v="0"/>
  </r>
  <r>
    <x v="0"/>
    <x v="1"/>
  </r>
  <r>
    <x v="1"/>
    <x v="3"/>
  </r>
  <r>
    <x v="0"/>
    <x v="4"/>
  </r>
  <r>
    <x v="1"/>
    <x v="3"/>
  </r>
  <r>
    <x v="1"/>
    <x v="1"/>
  </r>
  <r>
    <x v="1"/>
    <x v="1"/>
  </r>
  <r>
    <x v="1"/>
    <x v="3"/>
  </r>
  <r>
    <x v="1"/>
    <x v="10"/>
  </r>
  <r>
    <x v="1"/>
    <x v="4"/>
  </r>
  <r>
    <x v="0"/>
    <x v="4"/>
  </r>
  <r>
    <x v="1"/>
    <x v="3"/>
  </r>
  <r>
    <x v="0"/>
    <x v="3"/>
  </r>
  <r>
    <x v="1"/>
    <x v="11"/>
  </r>
  <r>
    <x v="1"/>
    <x v="0"/>
  </r>
  <r>
    <x v="0"/>
    <x v="8"/>
  </r>
  <r>
    <x v="0"/>
    <x v="4"/>
  </r>
  <r>
    <x v="1"/>
    <x v="3"/>
  </r>
  <r>
    <x v="1"/>
    <x v="10"/>
  </r>
  <r>
    <x v="1"/>
    <x v="3"/>
  </r>
  <r>
    <x v="0"/>
    <x v="1"/>
  </r>
  <r>
    <x v="1"/>
    <x v="2"/>
  </r>
  <r>
    <x v="0"/>
    <x v="1"/>
  </r>
  <r>
    <x v="1"/>
    <x v="3"/>
  </r>
  <r>
    <x v="0"/>
    <x v="0"/>
  </r>
  <r>
    <x v="1"/>
    <x v="1"/>
  </r>
  <r>
    <x v="1"/>
    <x v="1"/>
  </r>
  <r>
    <x v="0"/>
    <x v="10"/>
  </r>
  <r>
    <x v="1"/>
    <x v="12"/>
  </r>
  <r>
    <x v="1"/>
    <x v="4"/>
  </r>
  <r>
    <x v="0"/>
    <x v="1"/>
  </r>
  <r>
    <x v="1"/>
    <x v="1"/>
  </r>
  <r>
    <x v="1"/>
    <x v="4"/>
  </r>
  <r>
    <x v="1"/>
    <x v="0"/>
  </r>
  <r>
    <x v="1"/>
    <x v="3"/>
  </r>
  <r>
    <x v="1"/>
    <x v="3"/>
  </r>
  <r>
    <x v="1"/>
    <x v="3"/>
  </r>
  <r>
    <x v="0"/>
    <x v="0"/>
  </r>
  <r>
    <x v="1"/>
    <x v="4"/>
  </r>
  <r>
    <x v="1"/>
    <x v="6"/>
  </r>
  <r>
    <x v="1"/>
    <x v="4"/>
  </r>
  <r>
    <x v="1"/>
    <x v="1"/>
  </r>
  <r>
    <x v="1"/>
    <x v="13"/>
  </r>
  <r>
    <x v="1"/>
    <x v="4"/>
  </r>
  <r>
    <x v="0"/>
    <x v="2"/>
  </r>
  <r>
    <x v="1"/>
    <x v="8"/>
  </r>
  <r>
    <x v="1"/>
    <x v="3"/>
  </r>
  <r>
    <x v="1"/>
    <x v="0"/>
  </r>
  <r>
    <x v="1"/>
    <x v="1"/>
  </r>
  <r>
    <x v="0"/>
    <x v="0"/>
  </r>
  <r>
    <x v="1"/>
    <x v="4"/>
  </r>
  <r>
    <x v="0"/>
    <x v="0"/>
  </r>
  <r>
    <x v="0"/>
    <x v="2"/>
  </r>
  <r>
    <x v="0"/>
    <x v="8"/>
  </r>
  <r>
    <x v="1"/>
    <x v="3"/>
  </r>
  <r>
    <x v="1"/>
    <x v="3"/>
  </r>
  <r>
    <x v="0"/>
    <x v="4"/>
  </r>
  <r>
    <x v="1"/>
    <x v="14"/>
  </r>
  <r>
    <x v="0"/>
    <x v="0"/>
  </r>
  <r>
    <x v="0"/>
    <x v="3"/>
  </r>
  <r>
    <x v="1"/>
    <x v="0"/>
  </r>
  <r>
    <x v="1"/>
    <x v="3"/>
  </r>
  <r>
    <x v="1"/>
    <x v="12"/>
  </r>
  <r>
    <x v="0"/>
    <x v="4"/>
  </r>
  <r>
    <x v="0"/>
    <x v="4"/>
  </r>
  <r>
    <x v="0"/>
    <x v="4"/>
  </r>
  <r>
    <x v="1"/>
    <x v="3"/>
  </r>
  <r>
    <x v="1"/>
    <x v="4"/>
  </r>
  <r>
    <x v="0"/>
    <x v="8"/>
  </r>
  <r>
    <x v="1"/>
    <x v="4"/>
  </r>
  <r>
    <x v="1"/>
    <x v="4"/>
  </r>
  <r>
    <x v="1"/>
    <x v="10"/>
  </r>
  <r>
    <x v="0"/>
    <x v="5"/>
  </r>
  <r>
    <x v="1"/>
    <x v="4"/>
  </r>
  <r>
    <x v="1"/>
    <x v="4"/>
  </r>
  <r>
    <x v="0"/>
    <x v="4"/>
  </r>
  <r>
    <x v="1"/>
    <x v="4"/>
  </r>
  <r>
    <x v="0"/>
    <x v="4"/>
  </r>
  <r>
    <x v="0"/>
    <x v="4"/>
  </r>
  <r>
    <x v="1"/>
    <x v="4"/>
  </r>
  <r>
    <x v="1"/>
    <x v="8"/>
  </r>
  <r>
    <x v="1"/>
    <x v="3"/>
  </r>
  <r>
    <x v="0"/>
    <x v="3"/>
  </r>
  <r>
    <x v="1"/>
    <x v="4"/>
  </r>
  <r>
    <x v="1"/>
    <x v="4"/>
  </r>
  <r>
    <x v="1"/>
    <x v="4"/>
  </r>
  <r>
    <x v="1"/>
    <x v="3"/>
  </r>
  <r>
    <x v="1"/>
    <x v="4"/>
  </r>
  <r>
    <x v="0"/>
    <x v="4"/>
  </r>
  <r>
    <x v="0"/>
    <x v="4"/>
  </r>
  <r>
    <x v="0"/>
    <x v="0"/>
  </r>
  <r>
    <x v="1"/>
    <x v="8"/>
  </r>
  <r>
    <x v="1"/>
    <x v="4"/>
  </r>
  <r>
    <x v="1"/>
    <x v="4"/>
  </r>
  <r>
    <x v="0"/>
    <x v="3"/>
  </r>
  <r>
    <x v="0"/>
    <x v="8"/>
  </r>
  <r>
    <x v="1"/>
    <x v="0"/>
  </r>
  <r>
    <x v="0"/>
    <x v="3"/>
  </r>
  <r>
    <x v="1"/>
    <x v="1"/>
  </r>
  <r>
    <x v="0"/>
    <x v="4"/>
  </r>
  <r>
    <x v="1"/>
    <x v="0"/>
  </r>
  <r>
    <x v="0"/>
    <x v="4"/>
  </r>
  <r>
    <x v="0"/>
    <x v="3"/>
  </r>
  <r>
    <x v="0"/>
    <x v="4"/>
  </r>
  <r>
    <x v="1"/>
    <x v="5"/>
  </r>
  <r>
    <x v="0"/>
    <x v="1"/>
  </r>
  <r>
    <x v="0"/>
    <x v="4"/>
  </r>
  <r>
    <x v="1"/>
    <x v="4"/>
  </r>
  <r>
    <x v="1"/>
    <x v="4"/>
  </r>
  <r>
    <x v="1"/>
    <x v="4"/>
  </r>
  <r>
    <x v="1"/>
    <x v="3"/>
  </r>
  <r>
    <x v="1"/>
    <x v="4"/>
  </r>
  <r>
    <x v="0"/>
    <x v="4"/>
  </r>
  <r>
    <x v="1"/>
    <x v="1"/>
  </r>
  <r>
    <x v="0"/>
    <x v="1"/>
  </r>
  <r>
    <x v="0"/>
    <x v="3"/>
  </r>
  <r>
    <x v="0"/>
    <x v="1"/>
  </r>
  <r>
    <x v="1"/>
    <x v="2"/>
  </r>
  <r>
    <x v="1"/>
    <x v="1"/>
  </r>
  <r>
    <x v="1"/>
    <x v="2"/>
  </r>
  <r>
    <x v="0"/>
    <x v="3"/>
  </r>
  <r>
    <x v="1"/>
    <x v="4"/>
  </r>
  <r>
    <x v="1"/>
    <x v="15"/>
  </r>
  <r>
    <x v="1"/>
    <x v="6"/>
  </r>
  <r>
    <x v="1"/>
    <x v="10"/>
  </r>
  <r>
    <x v="1"/>
    <x v="3"/>
  </r>
  <r>
    <x v="0"/>
    <x v="4"/>
  </r>
  <r>
    <x v="1"/>
    <x v="0"/>
  </r>
  <r>
    <x v="0"/>
    <x v="1"/>
  </r>
  <r>
    <x v="0"/>
    <x v="2"/>
  </r>
  <r>
    <x v="0"/>
    <x v="4"/>
  </r>
  <r>
    <x v="0"/>
    <x v="10"/>
  </r>
  <r>
    <x v="1"/>
    <x v="8"/>
  </r>
  <r>
    <x v="0"/>
    <x v="4"/>
  </r>
  <r>
    <x v="0"/>
    <x v="4"/>
  </r>
  <r>
    <x v="0"/>
    <x v="1"/>
  </r>
  <r>
    <x v="1"/>
    <x v="8"/>
  </r>
  <r>
    <x v="1"/>
    <x v="16"/>
  </r>
  <r>
    <x v="1"/>
    <x v="4"/>
  </r>
  <r>
    <x v="1"/>
    <x v="3"/>
  </r>
  <r>
    <x v="1"/>
    <x v="0"/>
  </r>
  <r>
    <x v="1"/>
    <x v="1"/>
  </r>
  <r>
    <x v="1"/>
    <x v="12"/>
  </r>
  <r>
    <x v="1"/>
    <x v="0"/>
  </r>
  <r>
    <x v="1"/>
    <x v="17"/>
  </r>
  <r>
    <x v="1"/>
    <x v="18"/>
  </r>
  <r>
    <x v="0"/>
    <x v="2"/>
  </r>
  <r>
    <x v="1"/>
    <x v="0"/>
  </r>
  <r>
    <x v="1"/>
    <x v="0"/>
  </r>
  <r>
    <x v="1"/>
    <x v="2"/>
  </r>
  <r>
    <x v="1"/>
    <x v="19"/>
  </r>
  <r>
    <x v="1"/>
    <x v="4"/>
  </r>
  <r>
    <x v="1"/>
    <x v="20"/>
  </r>
  <r>
    <x v="1"/>
    <x v="10"/>
  </r>
  <r>
    <x v="0"/>
    <x v="3"/>
  </r>
  <r>
    <x v="0"/>
    <x v="21"/>
  </r>
  <r>
    <x v="1"/>
    <x v="19"/>
  </r>
  <r>
    <x v="1"/>
    <x v="22"/>
  </r>
  <r>
    <x v="1"/>
    <x v="1"/>
  </r>
  <r>
    <x v="1"/>
    <x v="3"/>
  </r>
  <r>
    <x v="1"/>
    <x v="4"/>
  </r>
  <r>
    <x v="0"/>
    <x v="3"/>
  </r>
  <r>
    <x v="1"/>
    <x v="4"/>
  </r>
  <r>
    <x v="1"/>
    <x v="4"/>
  </r>
  <r>
    <x v="0"/>
    <x v="5"/>
  </r>
  <r>
    <x v="0"/>
    <x v="2"/>
  </r>
  <r>
    <x v="1"/>
    <x v="3"/>
  </r>
  <r>
    <x v="1"/>
    <x v="6"/>
  </r>
  <r>
    <x v="0"/>
    <x v="2"/>
  </r>
  <r>
    <x v="0"/>
    <x v="6"/>
  </r>
  <r>
    <x v="1"/>
    <x v="1"/>
  </r>
  <r>
    <x v="1"/>
    <x v="6"/>
  </r>
  <r>
    <x v="1"/>
    <x v="3"/>
  </r>
  <r>
    <x v="1"/>
    <x v="12"/>
  </r>
  <r>
    <x v="0"/>
    <x v="2"/>
  </r>
  <r>
    <x v="0"/>
    <x v="1"/>
  </r>
  <r>
    <x v="0"/>
    <x v="14"/>
  </r>
  <r>
    <x v="0"/>
    <x v="3"/>
  </r>
  <r>
    <x v="0"/>
    <x v="4"/>
  </r>
  <r>
    <x v="0"/>
    <x v="6"/>
  </r>
  <r>
    <x v="1"/>
    <x v="3"/>
  </r>
  <r>
    <x v="0"/>
    <x v="4"/>
  </r>
  <r>
    <x v="0"/>
    <x v="4"/>
  </r>
  <r>
    <x v="1"/>
    <x v="4"/>
  </r>
  <r>
    <x v="0"/>
    <x v="0"/>
  </r>
  <r>
    <x v="0"/>
    <x v="1"/>
  </r>
  <r>
    <x v="0"/>
    <x v="5"/>
  </r>
  <r>
    <x v="1"/>
    <x v="8"/>
  </r>
  <r>
    <x v="0"/>
    <x v="4"/>
  </r>
  <r>
    <x v="0"/>
    <x v="4"/>
  </r>
  <r>
    <x v="1"/>
    <x v="0"/>
  </r>
  <r>
    <x v="0"/>
    <x v="1"/>
  </r>
  <r>
    <x v="0"/>
    <x v="4"/>
  </r>
  <r>
    <x v="0"/>
    <x v="4"/>
  </r>
  <r>
    <x v="1"/>
    <x v="3"/>
  </r>
  <r>
    <x v="1"/>
    <x v="0"/>
  </r>
  <r>
    <x v="1"/>
    <x v="10"/>
  </r>
  <r>
    <x v="0"/>
    <x v="8"/>
  </r>
  <r>
    <x v="0"/>
    <x v="4"/>
  </r>
  <r>
    <x v="1"/>
    <x v="23"/>
  </r>
  <r>
    <x v="1"/>
    <x v="3"/>
  </r>
  <r>
    <x v="0"/>
    <x v="24"/>
  </r>
  <r>
    <x v="0"/>
    <x v="1"/>
  </r>
  <r>
    <x v="1"/>
    <x v="4"/>
  </r>
  <r>
    <x v="1"/>
    <x v="19"/>
  </r>
  <r>
    <x v="0"/>
    <x v="3"/>
  </r>
  <r>
    <x v="0"/>
    <x v="8"/>
  </r>
  <r>
    <x v="1"/>
    <x v="2"/>
  </r>
  <r>
    <x v="1"/>
    <x v="4"/>
  </r>
  <r>
    <x v="1"/>
    <x v="20"/>
  </r>
  <r>
    <x v="1"/>
    <x v="1"/>
  </r>
  <r>
    <x v="1"/>
    <x v="3"/>
  </r>
  <r>
    <x v="1"/>
    <x v="3"/>
  </r>
  <r>
    <x v="1"/>
    <x v="3"/>
  </r>
  <r>
    <x v="1"/>
    <x v="0"/>
  </r>
  <r>
    <x v="0"/>
    <x v="25"/>
  </r>
  <r>
    <x v="0"/>
    <x v="21"/>
  </r>
  <r>
    <x v="1"/>
    <x v="20"/>
  </r>
  <r>
    <x v="0"/>
    <x v="8"/>
  </r>
  <r>
    <x v="0"/>
    <x v="26"/>
  </r>
  <r>
    <x v="0"/>
    <x v="27"/>
  </r>
  <r>
    <x v="1"/>
    <x v="24"/>
  </r>
  <r>
    <x v="0"/>
    <x v="1"/>
  </r>
  <r>
    <x v="1"/>
    <x v="1"/>
  </r>
  <r>
    <x v="0"/>
    <x v="3"/>
  </r>
  <r>
    <x v="1"/>
    <x v="18"/>
  </r>
  <r>
    <x v="1"/>
    <x v="0"/>
  </r>
  <r>
    <x v="0"/>
    <x v="0"/>
  </r>
  <r>
    <x v="1"/>
    <x v="28"/>
  </r>
  <r>
    <x v="1"/>
    <x v="29"/>
  </r>
  <r>
    <x v="1"/>
    <x v="4"/>
  </r>
  <r>
    <x v="0"/>
    <x v="10"/>
  </r>
  <r>
    <x v="1"/>
    <x v="0"/>
  </r>
  <r>
    <x v="1"/>
    <x v="8"/>
  </r>
  <r>
    <x v="1"/>
    <x v="1"/>
  </r>
  <r>
    <x v="1"/>
    <x v="4"/>
  </r>
  <r>
    <x v="1"/>
    <x v="2"/>
  </r>
  <r>
    <x v="1"/>
    <x v="4"/>
  </r>
  <r>
    <x v="1"/>
    <x v="18"/>
  </r>
  <r>
    <x v="1"/>
    <x v="6"/>
  </r>
  <r>
    <x v="0"/>
    <x v="4"/>
  </r>
  <r>
    <x v="1"/>
    <x v="4"/>
  </r>
  <r>
    <x v="1"/>
    <x v="4"/>
  </r>
  <r>
    <x v="1"/>
    <x v="14"/>
  </r>
  <r>
    <x v="1"/>
    <x v="8"/>
  </r>
  <r>
    <x v="0"/>
    <x v="4"/>
  </r>
  <r>
    <x v="1"/>
    <x v="30"/>
  </r>
  <r>
    <x v="0"/>
    <x v="4"/>
  </r>
  <r>
    <x v="1"/>
    <x v="12"/>
  </r>
  <r>
    <x v="0"/>
    <x v="4"/>
  </r>
  <r>
    <x v="1"/>
    <x v="14"/>
  </r>
  <r>
    <x v="0"/>
    <x v="22"/>
  </r>
  <r>
    <x v="1"/>
    <x v="21"/>
  </r>
  <r>
    <x v="0"/>
    <x v="6"/>
  </r>
  <r>
    <x v="0"/>
    <x v="31"/>
  </r>
  <r>
    <x v="1"/>
    <x v="4"/>
  </r>
  <r>
    <x v="1"/>
    <x v="28"/>
  </r>
  <r>
    <x v="1"/>
    <x v="4"/>
  </r>
  <r>
    <x v="1"/>
    <x v="3"/>
  </r>
  <r>
    <x v="1"/>
    <x v="32"/>
  </r>
  <r>
    <x v="1"/>
    <x v="10"/>
  </r>
  <r>
    <x v="1"/>
    <x v="22"/>
  </r>
  <r>
    <x v="1"/>
    <x v="24"/>
  </r>
  <r>
    <x v="0"/>
    <x v="4"/>
  </r>
  <r>
    <x v="0"/>
    <x v="22"/>
  </r>
  <r>
    <x v="0"/>
    <x v="22"/>
  </r>
  <r>
    <x v="1"/>
    <x v="8"/>
  </r>
  <r>
    <x v="1"/>
    <x v="7"/>
  </r>
  <r>
    <x v="1"/>
    <x v="1"/>
  </r>
  <r>
    <x v="1"/>
    <x v="3"/>
  </r>
  <r>
    <x v="1"/>
    <x v="7"/>
  </r>
  <r>
    <x v="0"/>
    <x v="4"/>
  </r>
  <r>
    <x v="0"/>
    <x v="4"/>
  </r>
  <r>
    <x v="0"/>
    <x v="4"/>
  </r>
  <r>
    <x v="0"/>
    <x v="5"/>
  </r>
  <r>
    <x v="0"/>
    <x v="10"/>
  </r>
  <r>
    <x v="1"/>
    <x v="4"/>
  </r>
  <r>
    <x v="1"/>
    <x v="7"/>
  </r>
  <r>
    <x v="1"/>
    <x v="1"/>
  </r>
  <r>
    <x v="0"/>
    <x v="1"/>
  </r>
  <r>
    <x v="1"/>
    <x v="4"/>
  </r>
  <r>
    <x v="0"/>
    <x v="29"/>
  </r>
  <r>
    <x v="1"/>
    <x v="4"/>
  </r>
  <r>
    <x v="1"/>
    <x v="1"/>
  </r>
  <r>
    <x v="0"/>
    <x v="7"/>
  </r>
  <r>
    <x v="0"/>
    <x v="28"/>
  </r>
  <r>
    <x v="1"/>
    <x v="4"/>
  </r>
  <r>
    <x v="1"/>
    <x v="4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2"/>
    <x v="1"/>
  </r>
  <r>
    <x v="3"/>
    <x v="0"/>
  </r>
  <r>
    <x v="1"/>
    <x v="0"/>
  </r>
  <r>
    <x v="2"/>
    <x v="0"/>
  </r>
  <r>
    <x v="4"/>
    <x v="0"/>
  </r>
  <r>
    <x v="0"/>
    <x v="0"/>
  </r>
  <r>
    <x v="4"/>
    <x v="0"/>
  </r>
  <r>
    <x v="4"/>
    <x v="0"/>
  </r>
  <r>
    <x v="4"/>
    <x v="0"/>
  </r>
  <r>
    <x v="1"/>
    <x v="0"/>
  </r>
  <r>
    <x v="3"/>
    <x v="0"/>
  </r>
  <r>
    <x v="3"/>
    <x v="0"/>
  </r>
  <r>
    <x v="4"/>
    <x v="0"/>
  </r>
  <r>
    <x v="1"/>
    <x v="0"/>
  </r>
  <r>
    <x v="0"/>
    <x v="0"/>
  </r>
  <r>
    <x v="1"/>
    <x v="0"/>
  </r>
  <r>
    <x v="5"/>
    <x v="1"/>
  </r>
  <r>
    <x v="1"/>
    <x v="0"/>
  </r>
  <r>
    <x v="4"/>
    <x v="0"/>
  </r>
  <r>
    <x v="4"/>
    <x v="0"/>
  </r>
  <r>
    <x v="3"/>
    <x v="0"/>
  </r>
  <r>
    <x v="4"/>
    <x v="1"/>
  </r>
  <r>
    <x v="3"/>
    <x v="0"/>
  </r>
  <r>
    <x v="6"/>
    <x v="0"/>
  </r>
  <r>
    <x v="3"/>
    <x v="0"/>
  </r>
  <r>
    <x v="1"/>
    <x v="1"/>
  </r>
  <r>
    <x v="1"/>
    <x v="0"/>
  </r>
  <r>
    <x v="5"/>
    <x v="2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3"/>
    <x v="0"/>
  </r>
  <r>
    <x v="7"/>
    <x v="0"/>
  </r>
  <r>
    <x v="3"/>
    <x v="0"/>
  </r>
  <r>
    <x v="8"/>
    <x v="0"/>
  </r>
  <r>
    <x v="9"/>
    <x v="0"/>
  </r>
  <r>
    <x v="8"/>
    <x v="1"/>
  </r>
  <r>
    <x v="3"/>
    <x v="0"/>
  </r>
  <r>
    <x v="4"/>
    <x v="0"/>
  </r>
  <r>
    <x v="6"/>
    <x v="1"/>
  </r>
  <r>
    <x v="8"/>
    <x v="0"/>
  </r>
  <r>
    <x v="10"/>
    <x v="0"/>
  </r>
  <r>
    <x v="1"/>
    <x v="0"/>
  </r>
  <r>
    <x v="3"/>
    <x v="1"/>
  </r>
  <r>
    <x v="3"/>
    <x v="0"/>
  </r>
  <r>
    <x v="3"/>
    <x v="1"/>
  </r>
  <r>
    <x v="3"/>
    <x v="0"/>
  </r>
  <r>
    <x v="0"/>
    <x v="3"/>
  </r>
  <r>
    <x v="4"/>
    <x v="1"/>
  </r>
  <r>
    <x v="0"/>
    <x v="4"/>
  </r>
  <r>
    <x v="8"/>
    <x v="0"/>
  </r>
  <r>
    <x v="4"/>
    <x v="0"/>
  </r>
  <r>
    <x v="1"/>
    <x v="0"/>
  </r>
  <r>
    <x v="3"/>
    <x v="0"/>
  </r>
  <r>
    <x v="3"/>
    <x v="0"/>
  </r>
  <r>
    <x v="0"/>
    <x v="1"/>
  </r>
  <r>
    <x v="0"/>
    <x v="2"/>
  </r>
  <r>
    <x v="1"/>
    <x v="0"/>
  </r>
  <r>
    <x v="3"/>
    <x v="1"/>
  </r>
  <r>
    <x v="4"/>
    <x v="1"/>
  </r>
  <r>
    <x v="3"/>
    <x v="0"/>
  </r>
  <r>
    <x v="1"/>
    <x v="2"/>
  </r>
  <r>
    <x v="1"/>
    <x v="0"/>
  </r>
  <r>
    <x v="3"/>
    <x v="0"/>
  </r>
  <r>
    <x v="10"/>
    <x v="1"/>
  </r>
  <r>
    <x v="4"/>
    <x v="0"/>
  </r>
  <r>
    <x v="4"/>
    <x v="0"/>
  </r>
  <r>
    <x v="3"/>
    <x v="1"/>
  </r>
  <r>
    <x v="3"/>
    <x v="1"/>
  </r>
  <r>
    <x v="11"/>
    <x v="1"/>
  </r>
  <r>
    <x v="0"/>
    <x v="1"/>
  </r>
  <r>
    <x v="8"/>
    <x v="0"/>
  </r>
  <r>
    <x v="4"/>
    <x v="0"/>
  </r>
  <r>
    <x v="3"/>
    <x v="0"/>
  </r>
  <r>
    <x v="10"/>
    <x v="0"/>
  </r>
  <r>
    <x v="3"/>
    <x v="0"/>
  </r>
  <r>
    <x v="1"/>
    <x v="0"/>
  </r>
  <r>
    <x v="2"/>
    <x v="0"/>
  </r>
  <r>
    <x v="1"/>
    <x v="0"/>
  </r>
  <r>
    <x v="3"/>
    <x v="1"/>
  </r>
  <r>
    <x v="0"/>
    <x v="1"/>
  </r>
  <r>
    <x v="1"/>
    <x v="0"/>
  </r>
  <r>
    <x v="1"/>
    <x v="0"/>
  </r>
  <r>
    <x v="10"/>
    <x v="0"/>
  </r>
  <r>
    <x v="12"/>
    <x v="3"/>
  </r>
  <r>
    <x v="4"/>
    <x v="0"/>
  </r>
  <r>
    <x v="1"/>
    <x v="0"/>
  </r>
  <r>
    <x v="1"/>
    <x v="1"/>
  </r>
  <r>
    <x v="4"/>
    <x v="0"/>
  </r>
  <r>
    <x v="0"/>
    <x v="0"/>
  </r>
  <r>
    <x v="3"/>
    <x v="0"/>
  </r>
  <r>
    <x v="3"/>
    <x v="0"/>
  </r>
  <r>
    <x v="3"/>
    <x v="0"/>
  </r>
  <r>
    <x v="0"/>
    <x v="0"/>
  </r>
  <r>
    <x v="4"/>
    <x v="0"/>
  </r>
  <r>
    <x v="6"/>
    <x v="2"/>
  </r>
  <r>
    <x v="4"/>
    <x v="0"/>
  </r>
  <r>
    <x v="1"/>
    <x v="0"/>
  </r>
  <r>
    <x v="13"/>
    <x v="0"/>
  </r>
  <r>
    <x v="4"/>
    <x v="0"/>
  </r>
  <r>
    <x v="2"/>
    <x v="0"/>
  </r>
  <r>
    <x v="8"/>
    <x v="0"/>
  </r>
  <r>
    <x v="3"/>
    <x v="0"/>
  </r>
  <r>
    <x v="0"/>
    <x v="3"/>
  </r>
  <r>
    <x v="1"/>
    <x v="0"/>
  </r>
  <r>
    <x v="0"/>
    <x v="0"/>
  </r>
  <r>
    <x v="4"/>
    <x v="0"/>
  </r>
  <r>
    <x v="0"/>
    <x v="0"/>
  </r>
  <r>
    <x v="2"/>
    <x v="0"/>
  </r>
  <r>
    <x v="8"/>
    <x v="0"/>
  </r>
  <r>
    <x v="3"/>
    <x v="0"/>
  </r>
  <r>
    <x v="3"/>
    <x v="0"/>
  </r>
  <r>
    <x v="4"/>
    <x v="0"/>
  </r>
  <r>
    <x v="14"/>
    <x v="0"/>
  </r>
  <r>
    <x v="0"/>
    <x v="0"/>
  </r>
  <r>
    <x v="3"/>
    <x v="0"/>
  </r>
  <r>
    <x v="0"/>
    <x v="0"/>
  </r>
  <r>
    <x v="3"/>
    <x v="0"/>
  </r>
  <r>
    <x v="12"/>
    <x v="0"/>
  </r>
  <r>
    <x v="4"/>
    <x v="0"/>
  </r>
  <r>
    <x v="4"/>
    <x v="3"/>
  </r>
  <r>
    <x v="4"/>
    <x v="0"/>
  </r>
  <r>
    <x v="3"/>
    <x v="0"/>
  </r>
  <r>
    <x v="4"/>
    <x v="0"/>
  </r>
  <r>
    <x v="8"/>
    <x v="1"/>
  </r>
  <r>
    <x v="4"/>
    <x v="1"/>
  </r>
  <r>
    <x v="4"/>
    <x v="0"/>
  </r>
  <r>
    <x v="10"/>
    <x v="0"/>
  </r>
  <r>
    <x v="5"/>
    <x v="0"/>
  </r>
  <r>
    <x v="4"/>
    <x v="0"/>
  </r>
  <r>
    <x v="4"/>
    <x v="0"/>
  </r>
  <r>
    <x v="4"/>
    <x v="1"/>
  </r>
  <r>
    <x v="4"/>
    <x v="0"/>
  </r>
  <r>
    <x v="4"/>
    <x v="0"/>
  </r>
  <r>
    <x v="4"/>
    <x v="0"/>
  </r>
  <r>
    <x v="4"/>
    <x v="0"/>
  </r>
  <r>
    <x v="8"/>
    <x v="1"/>
  </r>
  <r>
    <x v="3"/>
    <x v="0"/>
  </r>
  <r>
    <x v="3"/>
    <x v="3"/>
  </r>
  <r>
    <x v="4"/>
    <x v="0"/>
  </r>
  <r>
    <x v="4"/>
    <x v="0"/>
  </r>
  <r>
    <x v="4"/>
    <x v="0"/>
  </r>
  <r>
    <x v="3"/>
    <x v="0"/>
  </r>
  <r>
    <x v="4"/>
    <x v="1"/>
  </r>
  <r>
    <x v="4"/>
    <x v="1"/>
  </r>
  <r>
    <x v="4"/>
    <x v="1"/>
  </r>
  <r>
    <x v="0"/>
    <x v="3"/>
  </r>
  <r>
    <x v="8"/>
    <x v="1"/>
  </r>
  <r>
    <x v="4"/>
    <x v="0"/>
  </r>
  <r>
    <x v="4"/>
    <x v="0"/>
  </r>
  <r>
    <x v="3"/>
    <x v="0"/>
  </r>
  <r>
    <x v="8"/>
    <x v="3"/>
  </r>
  <r>
    <x v="0"/>
    <x v="0"/>
  </r>
  <r>
    <x v="3"/>
    <x v="0"/>
  </r>
  <r>
    <x v="1"/>
    <x v="4"/>
  </r>
  <r>
    <x v="4"/>
    <x v="1"/>
  </r>
  <r>
    <x v="0"/>
    <x v="0"/>
  </r>
  <r>
    <x v="4"/>
    <x v="1"/>
  </r>
  <r>
    <x v="3"/>
    <x v="0"/>
  </r>
  <r>
    <x v="4"/>
    <x v="0"/>
  </r>
  <r>
    <x v="5"/>
    <x v="0"/>
  </r>
  <r>
    <x v="1"/>
    <x v="1"/>
  </r>
  <r>
    <x v="4"/>
    <x v="0"/>
  </r>
  <r>
    <x v="4"/>
    <x v="0"/>
  </r>
  <r>
    <x v="4"/>
    <x v="0"/>
  </r>
  <r>
    <x v="4"/>
    <x v="1"/>
  </r>
  <r>
    <x v="3"/>
    <x v="0"/>
  </r>
  <r>
    <x v="4"/>
    <x v="0"/>
  </r>
  <r>
    <x v="4"/>
    <x v="0"/>
  </r>
  <r>
    <x v="1"/>
    <x v="0"/>
  </r>
  <r>
    <x v="1"/>
    <x v="4"/>
  </r>
  <r>
    <x v="3"/>
    <x v="0"/>
  </r>
  <r>
    <x v="1"/>
    <x v="0"/>
  </r>
  <r>
    <x v="2"/>
    <x v="3"/>
  </r>
  <r>
    <x v="1"/>
    <x v="0"/>
  </r>
  <r>
    <x v="2"/>
    <x v="1"/>
  </r>
  <r>
    <x v="3"/>
    <x v="0"/>
  </r>
  <r>
    <x v="4"/>
    <x v="1"/>
  </r>
  <r>
    <x v="15"/>
    <x v="1"/>
  </r>
  <r>
    <x v="6"/>
    <x v="0"/>
  </r>
  <r>
    <x v="10"/>
    <x v="1"/>
  </r>
  <r>
    <x v="3"/>
    <x v="0"/>
  </r>
  <r>
    <x v="4"/>
    <x v="0"/>
  </r>
  <r>
    <x v="0"/>
    <x v="0"/>
  </r>
  <r>
    <x v="1"/>
    <x v="0"/>
  </r>
  <r>
    <x v="2"/>
    <x v="0"/>
  </r>
  <r>
    <x v="4"/>
    <x v="0"/>
  </r>
  <r>
    <x v="10"/>
    <x v="4"/>
  </r>
  <r>
    <x v="8"/>
    <x v="3"/>
  </r>
  <r>
    <x v="4"/>
    <x v="0"/>
  </r>
  <r>
    <x v="4"/>
    <x v="0"/>
  </r>
  <r>
    <x v="1"/>
    <x v="0"/>
  </r>
  <r>
    <x v="8"/>
    <x v="3"/>
  </r>
  <r>
    <x v="16"/>
    <x v="1"/>
  </r>
  <r>
    <x v="4"/>
    <x v="0"/>
  </r>
  <r>
    <x v="3"/>
    <x v="0"/>
  </r>
  <r>
    <x v="0"/>
    <x v="0"/>
  </r>
  <r>
    <x v="1"/>
    <x v="0"/>
  </r>
  <r>
    <x v="12"/>
    <x v="0"/>
  </r>
  <r>
    <x v="0"/>
    <x v="0"/>
  </r>
  <r>
    <x v="17"/>
    <x v="3"/>
  </r>
  <r>
    <x v="18"/>
    <x v="1"/>
  </r>
  <r>
    <x v="2"/>
    <x v="0"/>
  </r>
  <r>
    <x v="0"/>
    <x v="0"/>
  </r>
  <r>
    <x v="0"/>
    <x v="0"/>
  </r>
  <r>
    <x v="2"/>
    <x v="0"/>
  </r>
  <r>
    <x v="19"/>
    <x v="4"/>
  </r>
  <r>
    <x v="4"/>
    <x v="0"/>
  </r>
  <r>
    <x v="20"/>
    <x v="1"/>
  </r>
  <r>
    <x v="10"/>
    <x v="0"/>
  </r>
  <r>
    <x v="3"/>
    <x v="0"/>
  </r>
  <r>
    <x v="21"/>
    <x v="1"/>
  </r>
  <r>
    <x v="19"/>
    <x v="1"/>
  </r>
  <r>
    <x v="22"/>
    <x v="0"/>
  </r>
  <r>
    <x v="1"/>
    <x v="0"/>
  </r>
  <r>
    <x v="3"/>
    <x v="0"/>
  </r>
  <r>
    <x v="4"/>
    <x v="0"/>
  </r>
  <r>
    <x v="3"/>
    <x v="0"/>
  </r>
  <r>
    <x v="4"/>
    <x v="2"/>
  </r>
  <r>
    <x v="4"/>
    <x v="0"/>
  </r>
  <r>
    <x v="5"/>
    <x v="0"/>
  </r>
  <r>
    <x v="2"/>
    <x v="0"/>
  </r>
  <r>
    <x v="3"/>
    <x v="0"/>
  </r>
  <r>
    <x v="6"/>
    <x v="4"/>
  </r>
  <r>
    <x v="2"/>
    <x v="0"/>
  </r>
  <r>
    <x v="6"/>
    <x v="0"/>
  </r>
  <r>
    <x v="1"/>
    <x v="0"/>
  </r>
  <r>
    <x v="6"/>
    <x v="0"/>
  </r>
  <r>
    <x v="3"/>
    <x v="1"/>
  </r>
  <r>
    <x v="12"/>
    <x v="0"/>
  </r>
  <r>
    <x v="2"/>
    <x v="0"/>
  </r>
  <r>
    <x v="1"/>
    <x v="2"/>
  </r>
  <r>
    <x v="14"/>
    <x v="0"/>
  </r>
  <r>
    <x v="3"/>
    <x v="0"/>
  </r>
  <r>
    <x v="4"/>
    <x v="3"/>
  </r>
  <r>
    <x v="6"/>
    <x v="0"/>
  </r>
  <r>
    <x v="3"/>
    <x v="1"/>
  </r>
  <r>
    <x v="4"/>
    <x v="0"/>
  </r>
  <r>
    <x v="4"/>
    <x v="0"/>
  </r>
  <r>
    <x v="4"/>
    <x v="0"/>
  </r>
  <r>
    <x v="0"/>
    <x v="0"/>
  </r>
  <r>
    <x v="1"/>
    <x v="0"/>
  </r>
  <r>
    <x v="5"/>
    <x v="2"/>
  </r>
  <r>
    <x v="8"/>
    <x v="0"/>
  </r>
  <r>
    <x v="4"/>
    <x v="1"/>
  </r>
  <r>
    <x v="4"/>
    <x v="1"/>
  </r>
  <r>
    <x v="0"/>
    <x v="0"/>
  </r>
  <r>
    <x v="1"/>
    <x v="1"/>
  </r>
  <r>
    <x v="4"/>
    <x v="0"/>
  </r>
  <r>
    <x v="4"/>
    <x v="1"/>
  </r>
  <r>
    <x v="3"/>
    <x v="0"/>
  </r>
  <r>
    <x v="0"/>
    <x v="0"/>
  </r>
  <r>
    <x v="10"/>
    <x v="0"/>
  </r>
  <r>
    <x v="8"/>
    <x v="0"/>
  </r>
  <r>
    <x v="4"/>
    <x v="0"/>
  </r>
  <r>
    <x v="23"/>
    <x v="0"/>
  </r>
  <r>
    <x v="3"/>
    <x v="0"/>
  </r>
  <r>
    <x v="24"/>
    <x v="0"/>
  </r>
  <r>
    <x v="1"/>
    <x v="0"/>
  </r>
  <r>
    <x v="4"/>
    <x v="0"/>
  </r>
  <r>
    <x v="19"/>
    <x v="3"/>
  </r>
  <r>
    <x v="3"/>
    <x v="3"/>
  </r>
  <r>
    <x v="8"/>
    <x v="1"/>
  </r>
  <r>
    <x v="2"/>
    <x v="0"/>
  </r>
  <r>
    <x v="4"/>
    <x v="0"/>
  </r>
  <r>
    <x v="20"/>
    <x v="3"/>
  </r>
  <r>
    <x v="1"/>
    <x v="0"/>
  </r>
  <r>
    <x v="3"/>
    <x v="0"/>
  </r>
  <r>
    <x v="3"/>
    <x v="1"/>
  </r>
  <r>
    <x v="3"/>
    <x v="0"/>
  </r>
  <r>
    <x v="0"/>
    <x v="1"/>
  </r>
  <r>
    <x v="25"/>
    <x v="0"/>
  </r>
  <r>
    <x v="21"/>
    <x v="0"/>
  </r>
  <r>
    <x v="20"/>
    <x v="0"/>
  </r>
  <r>
    <x v="8"/>
    <x v="0"/>
  </r>
  <r>
    <x v="26"/>
    <x v="1"/>
  </r>
  <r>
    <x v="27"/>
    <x v="3"/>
  </r>
  <r>
    <x v="24"/>
    <x v="0"/>
  </r>
  <r>
    <x v="1"/>
    <x v="0"/>
  </r>
  <r>
    <x v="1"/>
    <x v="0"/>
  </r>
  <r>
    <x v="3"/>
    <x v="0"/>
  </r>
  <r>
    <x v="18"/>
    <x v="0"/>
  </r>
  <r>
    <x v="0"/>
    <x v="0"/>
  </r>
  <r>
    <x v="0"/>
    <x v="0"/>
  </r>
  <r>
    <x v="28"/>
    <x v="0"/>
  </r>
  <r>
    <x v="29"/>
    <x v="0"/>
  </r>
  <r>
    <x v="4"/>
    <x v="0"/>
  </r>
  <r>
    <x v="10"/>
    <x v="0"/>
  </r>
  <r>
    <x v="0"/>
    <x v="0"/>
  </r>
  <r>
    <x v="8"/>
    <x v="0"/>
  </r>
  <r>
    <x v="1"/>
    <x v="0"/>
  </r>
  <r>
    <x v="4"/>
    <x v="1"/>
  </r>
  <r>
    <x v="2"/>
    <x v="0"/>
  </r>
  <r>
    <x v="4"/>
    <x v="0"/>
  </r>
  <r>
    <x v="18"/>
    <x v="1"/>
  </r>
  <r>
    <x v="6"/>
    <x v="0"/>
  </r>
  <r>
    <x v="4"/>
    <x v="1"/>
  </r>
  <r>
    <x v="4"/>
    <x v="0"/>
  </r>
  <r>
    <x v="4"/>
    <x v="0"/>
  </r>
  <r>
    <x v="14"/>
    <x v="0"/>
  </r>
  <r>
    <x v="8"/>
    <x v="0"/>
  </r>
  <r>
    <x v="4"/>
    <x v="0"/>
  </r>
  <r>
    <x v="30"/>
    <x v="0"/>
  </r>
  <r>
    <x v="4"/>
    <x v="0"/>
  </r>
  <r>
    <x v="12"/>
    <x v="0"/>
  </r>
  <r>
    <x v="4"/>
    <x v="1"/>
  </r>
  <r>
    <x v="14"/>
    <x v="0"/>
  </r>
  <r>
    <x v="22"/>
    <x v="1"/>
  </r>
  <r>
    <x v="21"/>
    <x v="0"/>
  </r>
  <r>
    <x v="6"/>
    <x v="0"/>
  </r>
  <r>
    <x v="31"/>
    <x v="0"/>
  </r>
  <r>
    <x v="4"/>
    <x v="0"/>
  </r>
  <r>
    <x v="28"/>
    <x v="0"/>
  </r>
  <r>
    <x v="4"/>
    <x v="1"/>
  </r>
  <r>
    <x v="3"/>
    <x v="3"/>
  </r>
  <r>
    <x v="32"/>
    <x v="0"/>
  </r>
  <r>
    <x v="10"/>
    <x v="0"/>
  </r>
  <r>
    <x v="22"/>
    <x v="1"/>
  </r>
  <r>
    <x v="24"/>
    <x v="1"/>
  </r>
  <r>
    <x v="4"/>
    <x v="1"/>
  </r>
  <r>
    <x v="22"/>
    <x v="1"/>
  </r>
  <r>
    <x v="22"/>
    <x v="3"/>
  </r>
  <r>
    <x v="8"/>
    <x v="2"/>
  </r>
  <r>
    <x v="7"/>
    <x v="0"/>
  </r>
  <r>
    <x v="1"/>
    <x v="0"/>
  </r>
  <r>
    <x v="3"/>
    <x v="1"/>
  </r>
  <r>
    <x v="7"/>
    <x v="0"/>
  </r>
  <r>
    <x v="4"/>
    <x v="0"/>
  </r>
  <r>
    <x v="4"/>
    <x v="0"/>
  </r>
  <r>
    <x v="4"/>
    <x v="0"/>
  </r>
  <r>
    <x v="5"/>
    <x v="0"/>
  </r>
  <r>
    <x v="10"/>
    <x v="0"/>
  </r>
  <r>
    <x v="4"/>
    <x v="1"/>
  </r>
  <r>
    <x v="7"/>
    <x v="0"/>
  </r>
  <r>
    <x v="1"/>
    <x v="1"/>
  </r>
  <r>
    <x v="1"/>
    <x v="0"/>
  </r>
  <r>
    <x v="4"/>
    <x v="1"/>
  </r>
  <r>
    <x v="29"/>
    <x v="0"/>
  </r>
  <r>
    <x v="4"/>
    <x v="0"/>
  </r>
  <r>
    <x v="1"/>
    <x v="0"/>
  </r>
  <r>
    <x v="7"/>
    <x v="1"/>
  </r>
  <r>
    <x v="28"/>
    <x v="0"/>
  </r>
  <r>
    <x v="4"/>
    <x v="1"/>
  </r>
  <r>
    <x v="4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0"/>
  </r>
  <r>
    <x v="0"/>
    <x v="1"/>
  </r>
  <r>
    <x v="0"/>
    <x v="1"/>
  </r>
  <r>
    <x v="1"/>
    <x v="1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1"/>
    <x v="1"/>
  </r>
  <r>
    <x v="1"/>
    <x v="0"/>
  </r>
  <r>
    <x v="0"/>
    <x v="0"/>
  </r>
  <r>
    <x v="0"/>
    <x v="1"/>
  </r>
  <r>
    <x v="0"/>
    <x v="0"/>
  </r>
  <r>
    <x v="1"/>
    <x v="2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0"/>
  </r>
  <r>
    <x v="1"/>
    <x v="0"/>
  </r>
  <r>
    <x v="0"/>
    <x v="0"/>
  </r>
  <r>
    <x v="1"/>
    <x v="2"/>
  </r>
  <r>
    <x v="0"/>
    <x v="0"/>
  </r>
  <r>
    <x v="0"/>
    <x v="0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1"/>
    <x v="2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2"/>
  </r>
  <r>
    <x v="1"/>
    <x v="0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0"/>
    <x v="0"/>
  </r>
  <r>
    <x v="0"/>
    <x v="1"/>
  </r>
  <r>
    <x v="1"/>
    <x v="1"/>
  </r>
  <r>
    <x v="1"/>
    <x v="0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2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2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2"/>
  </r>
  <r>
    <x v="1"/>
    <x v="2"/>
  </r>
  <r>
    <x v="1"/>
    <x v="1"/>
  </r>
  <r>
    <x v="1"/>
    <x v="0"/>
  </r>
  <r>
    <x v="1"/>
    <x v="0"/>
  </r>
  <r>
    <x v="0"/>
    <x v="1"/>
  </r>
  <r>
    <x v="1"/>
    <x v="0"/>
  </r>
  <r>
    <x v="1"/>
    <x v="1"/>
  </r>
  <r>
    <x v="1"/>
    <x v="2"/>
  </r>
  <r>
    <x v="1"/>
    <x v="2"/>
  </r>
  <r>
    <x v="0"/>
    <x v="2"/>
  </r>
  <r>
    <x v="1"/>
    <x v="2"/>
  </r>
  <r>
    <x v="0"/>
    <x v="1"/>
  </r>
  <r>
    <x v="1"/>
    <x v="2"/>
  </r>
  <r>
    <x v="0"/>
    <x v="2"/>
  </r>
  <r>
    <x v="1"/>
    <x v="2"/>
  </r>
  <r>
    <x v="0"/>
    <x v="2"/>
  </r>
  <r>
    <x v="1"/>
    <x v="2"/>
  </r>
  <r>
    <x v="0"/>
    <x v="2"/>
  </r>
  <r>
    <x v="0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0"/>
    <x v="0"/>
  </r>
  <r>
    <x v="0"/>
    <x v="2"/>
  </r>
  <r>
    <x v="0"/>
    <x v="0"/>
  </r>
  <r>
    <x v="0"/>
    <x v="0"/>
  </r>
  <r>
    <x v="0"/>
    <x v="2"/>
  </r>
  <r>
    <x v="1"/>
    <x v="0"/>
  </r>
  <r>
    <x v="1"/>
    <x v="0"/>
  </r>
  <r>
    <x v="1"/>
    <x v="0"/>
  </r>
  <r>
    <x v="0"/>
    <x v="2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1"/>
    <x v="0"/>
  </r>
  <r>
    <x v="0"/>
    <x v="1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1"/>
    <x v="1"/>
  </r>
  <r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0"/>
    <x v="1"/>
  </r>
  <r>
    <x v="2"/>
    <x v="1"/>
  </r>
  <r>
    <x v="0"/>
    <x v="1"/>
  </r>
  <r>
    <x v="1"/>
    <x v="1"/>
  </r>
  <r>
    <x v="0"/>
    <x v="1"/>
  </r>
  <r>
    <x v="0"/>
    <x v="0"/>
  </r>
  <r>
    <x v="0"/>
    <x v="0"/>
  </r>
  <r>
    <x v="1"/>
    <x v="1"/>
  </r>
  <r>
    <x v="2"/>
    <x v="1"/>
  </r>
  <r>
    <x v="1"/>
    <x v="1"/>
  </r>
  <r>
    <x v="0"/>
    <x v="1"/>
  </r>
  <r>
    <x v="1"/>
    <x v="1"/>
  </r>
  <r>
    <x v="0"/>
    <x v="0"/>
  </r>
  <r>
    <x v="0"/>
    <x v="1"/>
  </r>
  <r>
    <x v="2"/>
    <x v="1"/>
  </r>
  <r>
    <x v="1"/>
    <x v="1"/>
  </r>
  <r>
    <x v="1"/>
    <x v="1"/>
  </r>
  <r>
    <x v="2"/>
    <x v="1"/>
  </r>
  <r>
    <x v="0"/>
    <x v="1"/>
  </r>
  <r>
    <x v="1"/>
    <x v="1"/>
  </r>
  <r>
    <x v="0"/>
    <x v="1"/>
  </r>
  <r>
    <x v="1"/>
    <x v="1"/>
  </r>
  <r>
    <x v="0"/>
    <x v="1"/>
  </r>
  <r>
    <x v="3"/>
    <x v="1"/>
  </r>
  <r>
    <x v="0"/>
    <x v="1"/>
  </r>
  <r>
    <x v="4"/>
    <x v="1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2"/>
    <x v="1"/>
  </r>
  <r>
    <x v="1"/>
    <x v="1"/>
  </r>
  <r>
    <x v="4"/>
    <x v="0"/>
  </r>
  <r>
    <x v="0"/>
    <x v="1"/>
  </r>
  <r>
    <x v="0"/>
    <x v="1"/>
  </r>
  <r>
    <x v="2"/>
    <x v="1"/>
  </r>
  <r>
    <x v="1"/>
    <x v="1"/>
  </r>
  <r>
    <x v="0"/>
    <x v="1"/>
  </r>
  <r>
    <x v="1"/>
    <x v="1"/>
  </r>
  <r>
    <x v="0"/>
    <x v="1"/>
  </r>
  <r>
    <x v="1"/>
    <x v="0"/>
  </r>
  <r>
    <x v="4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2"/>
    <x v="1"/>
  </r>
  <r>
    <x v="1"/>
    <x v="0"/>
  </r>
  <r>
    <x v="1"/>
    <x v="0"/>
  </r>
  <r>
    <x v="0"/>
    <x v="0"/>
  </r>
  <r>
    <x v="2"/>
    <x v="1"/>
  </r>
  <r>
    <x v="0"/>
    <x v="1"/>
  </r>
  <r>
    <x v="0"/>
    <x v="1"/>
  </r>
  <r>
    <x v="4"/>
    <x v="1"/>
  </r>
  <r>
    <x v="1"/>
    <x v="1"/>
  </r>
  <r>
    <x v="0"/>
    <x v="1"/>
  </r>
  <r>
    <x v="2"/>
    <x v="1"/>
  </r>
  <r>
    <x v="0"/>
    <x v="1"/>
  </r>
  <r>
    <x v="1"/>
    <x v="1"/>
  </r>
  <r>
    <x v="3"/>
    <x v="0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1"/>
    <x v="1"/>
  </r>
  <r>
    <x v="0"/>
    <x v="1"/>
  </r>
  <r>
    <x v="0"/>
    <x v="1"/>
  </r>
  <r>
    <x v="2"/>
    <x v="1"/>
  </r>
  <r>
    <x v="1"/>
    <x v="1"/>
  </r>
  <r>
    <x v="0"/>
    <x v="1"/>
  </r>
  <r>
    <x v="4"/>
    <x v="1"/>
  </r>
  <r>
    <x v="2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0"/>
    <x v="1"/>
  </r>
  <r>
    <x v="2"/>
    <x v="1"/>
  </r>
  <r>
    <x v="1"/>
    <x v="1"/>
  </r>
  <r>
    <x v="0"/>
    <x v="1"/>
  </r>
  <r>
    <x v="2"/>
    <x v="1"/>
  </r>
  <r>
    <x v="2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3"/>
    <x v="1"/>
  </r>
  <r>
    <x v="1"/>
    <x v="1"/>
  </r>
  <r>
    <x v="1"/>
    <x v="0"/>
  </r>
  <r>
    <x v="0"/>
    <x v="1"/>
  </r>
  <r>
    <x v="2"/>
    <x v="1"/>
  </r>
  <r>
    <x v="2"/>
    <x v="1"/>
  </r>
  <r>
    <x v="1"/>
    <x v="1"/>
  </r>
  <r>
    <x v="1"/>
    <x v="1"/>
  </r>
  <r>
    <x v="0"/>
    <x v="1"/>
  </r>
  <r>
    <x v="1"/>
    <x v="1"/>
  </r>
  <r>
    <x v="1"/>
    <x v="1"/>
  </r>
  <r>
    <x v="2"/>
    <x v="1"/>
  </r>
  <r>
    <x v="2"/>
    <x v="1"/>
  </r>
  <r>
    <x v="1"/>
    <x v="1"/>
  </r>
  <r>
    <x v="0"/>
    <x v="1"/>
  </r>
  <r>
    <x v="2"/>
    <x v="1"/>
  </r>
  <r>
    <x v="1"/>
    <x v="1"/>
  </r>
  <r>
    <x v="1"/>
    <x v="1"/>
  </r>
  <r>
    <x v="1"/>
    <x v="0"/>
  </r>
  <r>
    <x v="2"/>
    <x v="1"/>
  </r>
  <r>
    <x v="2"/>
    <x v="1"/>
  </r>
  <r>
    <x v="2"/>
    <x v="1"/>
  </r>
  <r>
    <x v="0"/>
    <x v="1"/>
  </r>
  <r>
    <x v="0"/>
    <x v="1"/>
  </r>
  <r>
    <x v="2"/>
    <x v="1"/>
  </r>
  <r>
    <x v="2"/>
    <x v="0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4"/>
    <x v="1"/>
  </r>
  <r>
    <x v="4"/>
    <x v="1"/>
  </r>
  <r>
    <x v="0"/>
    <x v="1"/>
  </r>
  <r>
    <x v="2"/>
    <x v="1"/>
  </r>
  <r>
    <x v="1"/>
    <x v="1"/>
  </r>
  <r>
    <x v="0"/>
    <x v="1"/>
  </r>
  <r>
    <x v="2"/>
    <x v="1"/>
  </r>
  <r>
    <x v="0"/>
    <x v="1"/>
  </r>
  <r>
    <x v="2"/>
    <x v="1"/>
  </r>
  <r>
    <x v="0"/>
    <x v="0"/>
  </r>
  <r>
    <x v="4"/>
    <x v="1"/>
  </r>
  <r>
    <x v="0"/>
    <x v="1"/>
  </r>
  <r>
    <x v="0"/>
    <x v="1"/>
  </r>
  <r>
    <x v="0"/>
    <x v="1"/>
  </r>
  <r>
    <x v="0"/>
    <x v="1"/>
  </r>
  <r>
    <x v="0"/>
    <x v="1"/>
  </r>
  <r>
    <x v="4"/>
    <x v="1"/>
  </r>
  <r>
    <x v="1"/>
    <x v="1"/>
  </r>
  <r>
    <x v="0"/>
    <x v="1"/>
  </r>
  <r>
    <x v="0"/>
    <x v="1"/>
  </r>
  <r>
    <x v="2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1"/>
    <x v="1"/>
  </r>
  <r>
    <x v="2"/>
    <x v="1"/>
  </r>
  <r>
    <x v="0"/>
    <x v="1"/>
  </r>
  <r>
    <x v="1"/>
    <x v="1"/>
  </r>
  <r>
    <x v="1"/>
    <x v="1"/>
  </r>
  <r>
    <x v="3"/>
    <x v="1"/>
  </r>
  <r>
    <x v="0"/>
    <x v="1"/>
  </r>
  <r>
    <x v="2"/>
    <x v="1"/>
  </r>
  <r>
    <x v="0"/>
    <x v="1"/>
  </r>
  <r>
    <x v="2"/>
    <x v="0"/>
  </r>
  <r>
    <x v="2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4"/>
    <x v="0"/>
  </r>
  <r>
    <x v="3"/>
    <x v="1"/>
  </r>
  <r>
    <x v="0"/>
    <x v="1"/>
  </r>
  <r>
    <x v="0"/>
    <x v="1"/>
  </r>
  <r>
    <x v="0"/>
    <x v="1"/>
  </r>
  <r>
    <x v="1"/>
    <x v="1"/>
  </r>
  <r>
    <x v="2"/>
    <x v="0"/>
  </r>
  <r>
    <x v="0"/>
    <x v="1"/>
  </r>
  <r>
    <x v="1"/>
    <x v="1"/>
  </r>
  <r>
    <x v="0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4"/>
    <x v="1"/>
  </r>
  <r>
    <x v="2"/>
    <x v="1"/>
  </r>
  <r>
    <x v="1"/>
    <x v="1"/>
  </r>
  <r>
    <x v="1"/>
    <x v="1"/>
  </r>
  <r>
    <x v="1"/>
    <x v="1"/>
  </r>
  <r>
    <x v="1"/>
    <x v="1"/>
  </r>
  <r>
    <x v="0"/>
    <x v="1"/>
  </r>
  <r>
    <x v="2"/>
    <x v="0"/>
  </r>
  <r>
    <x v="2"/>
    <x v="1"/>
  </r>
  <r>
    <x v="0"/>
    <x v="1"/>
  </r>
  <r>
    <x v="0"/>
    <x v="1"/>
  </r>
  <r>
    <x v="0"/>
    <x v="1"/>
  </r>
  <r>
    <x v="2"/>
    <x v="1"/>
  </r>
  <r>
    <x v="1"/>
    <x v="1"/>
  </r>
  <r>
    <x v="0"/>
    <x v="1"/>
  </r>
  <r>
    <x v="0"/>
    <x v="1"/>
  </r>
  <r>
    <x v="4"/>
    <x v="1"/>
  </r>
  <r>
    <x v="1"/>
    <x v="1"/>
  </r>
  <r>
    <x v="4"/>
    <x v="1"/>
  </r>
  <r>
    <x v="2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2"/>
    <x v="1"/>
  </r>
  <r>
    <x v="2"/>
    <x v="1"/>
  </r>
  <r>
    <x v="0"/>
    <x v="1"/>
  </r>
  <r>
    <x v="0"/>
    <x v="1"/>
  </r>
  <r>
    <x v="0"/>
    <x v="1"/>
  </r>
  <r>
    <x v="0"/>
    <x v="0"/>
  </r>
  <r>
    <x v="1"/>
    <x v="1"/>
  </r>
  <r>
    <x v="2"/>
    <x v="1"/>
  </r>
  <r>
    <x v="2"/>
    <x v="1"/>
  </r>
  <r>
    <x v="0"/>
    <x v="1"/>
  </r>
  <r>
    <x v="1"/>
    <x v="1"/>
  </r>
  <r>
    <x v="2"/>
    <x v="1"/>
  </r>
  <r>
    <x v="0"/>
    <x v="1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0"/>
  </r>
  <r>
    <x v="2"/>
    <x v="1"/>
  </r>
  <r>
    <x v="4"/>
    <x v="1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2"/>
    <x v="1"/>
  </r>
  <r>
    <x v="1"/>
    <x v="1"/>
  </r>
  <r>
    <x v="0"/>
    <x v="1"/>
  </r>
  <r>
    <x v="4"/>
    <x v="1"/>
  </r>
  <r>
    <x v="0"/>
    <x v="1"/>
  </r>
  <r>
    <x v="0"/>
    <x v="1"/>
  </r>
  <r>
    <x v="3"/>
    <x v="1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2"/>
    <x v="0"/>
  </r>
  <r>
    <x v="0"/>
    <x v="1"/>
  </r>
  <r>
    <x v="1"/>
    <x v="1"/>
  </r>
  <r>
    <x v="1"/>
    <x v="1"/>
  </r>
  <r>
    <x v="1"/>
    <x v="1"/>
  </r>
  <r>
    <x v="0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0"/>
  </r>
  <r>
    <x v="0"/>
    <x v="2"/>
  </r>
  <r>
    <x v="2"/>
    <x v="0"/>
  </r>
  <r>
    <x v="2"/>
    <x v="1"/>
  </r>
  <r>
    <x v="0"/>
    <x v="0"/>
  </r>
  <r>
    <x v="0"/>
    <x v="0"/>
  </r>
  <r>
    <x v="0"/>
    <x v="0"/>
  </r>
  <r>
    <x v="0"/>
    <x v="1"/>
  </r>
  <r>
    <x v="2"/>
    <x v="2"/>
  </r>
  <r>
    <x v="0"/>
    <x v="1"/>
  </r>
  <r>
    <x v="1"/>
    <x v="0"/>
  </r>
  <r>
    <x v="2"/>
    <x v="1"/>
  </r>
  <r>
    <x v="0"/>
    <x v="0"/>
  </r>
  <r>
    <x v="2"/>
    <x v="0"/>
  </r>
  <r>
    <x v="2"/>
    <x v="2"/>
  </r>
  <r>
    <x v="0"/>
    <x v="1"/>
  </r>
  <r>
    <x v="3"/>
    <x v="1"/>
  </r>
  <r>
    <x v="1"/>
    <x v="2"/>
  </r>
  <r>
    <x v="0"/>
    <x v="0"/>
  </r>
  <r>
    <x v="0"/>
    <x v="1"/>
  </r>
  <r>
    <x v="1"/>
    <x v="0"/>
  </r>
  <r>
    <x v="3"/>
    <x v="1"/>
  </r>
  <r>
    <x v="0"/>
    <x v="0"/>
  </r>
  <r>
    <x v="1"/>
    <x v="3"/>
  </r>
  <r>
    <x v="2"/>
    <x v="0"/>
  </r>
  <r>
    <x v="3"/>
    <x v="4"/>
  </r>
  <r>
    <x v="0"/>
    <x v="1"/>
  </r>
  <r>
    <x v="4"/>
    <x v="0"/>
  </r>
  <r>
    <x v="3"/>
    <x v="1"/>
  </r>
  <r>
    <x v="0"/>
    <x v="0"/>
  </r>
  <r>
    <x v="0"/>
    <x v="0"/>
  </r>
  <r>
    <x v="0"/>
    <x v="1"/>
  </r>
  <r>
    <x v="0"/>
    <x v="1"/>
  </r>
  <r>
    <x v="0"/>
    <x v="2"/>
  </r>
  <r>
    <x v="0"/>
    <x v="1"/>
  </r>
  <r>
    <x v="0"/>
    <x v="4"/>
  </r>
  <r>
    <x v="0"/>
    <x v="0"/>
  </r>
  <r>
    <x v="0"/>
    <x v="0"/>
  </r>
  <r>
    <x v="2"/>
    <x v="2"/>
  </r>
  <r>
    <x v="3"/>
    <x v="1"/>
  </r>
  <r>
    <x v="0"/>
    <x v="0"/>
  </r>
  <r>
    <x v="0"/>
    <x v="1"/>
  </r>
  <r>
    <x v="2"/>
    <x v="0"/>
  </r>
  <r>
    <x v="0"/>
    <x v="1"/>
  </r>
  <r>
    <x v="3"/>
    <x v="4"/>
  </r>
  <r>
    <x v="0"/>
    <x v="0"/>
  </r>
  <r>
    <x v="2"/>
    <x v="0"/>
  </r>
  <r>
    <x v="0"/>
    <x v="0"/>
  </r>
  <r>
    <x v="1"/>
    <x v="0"/>
  </r>
  <r>
    <x v="0"/>
    <x v="0"/>
  </r>
  <r>
    <x v="3"/>
    <x v="1"/>
  </r>
  <r>
    <x v="1"/>
    <x v="2"/>
  </r>
  <r>
    <x v="3"/>
    <x v="1"/>
  </r>
  <r>
    <x v="0"/>
    <x v="1"/>
  </r>
  <r>
    <x v="0"/>
    <x v="0"/>
  </r>
  <r>
    <x v="0"/>
    <x v="2"/>
  </r>
  <r>
    <x v="0"/>
    <x v="0"/>
  </r>
  <r>
    <x v="0"/>
    <x v="0"/>
  </r>
  <r>
    <x v="1"/>
    <x v="4"/>
  </r>
  <r>
    <x v="4"/>
    <x v="1"/>
  </r>
  <r>
    <x v="0"/>
    <x v="0"/>
  </r>
  <r>
    <x v="3"/>
    <x v="2"/>
  </r>
  <r>
    <x v="3"/>
    <x v="0"/>
  </r>
  <r>
    <x v="2"/>
    <x v="1"/>
  </r>
  <r>
    <x v="4"/>
    <x v="3"/>
  </r>
  <r>
    <x v="2"/>
    <x v="0"/>
  </r>
  <r>
    <x v="1"/>
    <x v="0"/>
  </r>
  <r>
    <x v="1"/>
    <x v="0"/>
  </r>
  <r>
    <x v="0"/>
    <x v="0"/>
  </r>
  <r>
    <x v="0"/>
    <x v="2"/>
  </r>
  <r>
    <x v="3"/>
    <x v="2"/>
  </r>
  <r>
    <x v="2"/>
    <x v="1"/>
  </r>
  <r>
    <x v="3"/>
    <x v="0"/>
  </r>
  <r>
    <x v="1"/>
    <x v="0"/>
  </r>
  <r>
    <x v="0"/>
    <x v="2"/>
  </r>
  <r>
    <x v="1"/>
    <x v="1"/>
  </r>
  <r>
    <x v="0"/>
    <x v="0"/>
  </r>
  <r>
    <x v="2"/>
    <x v="4"/>
  </r>
  <r>
    <x v="1"/>
    <x v="2"/>
  </r>
  <r>
    <x v="2"/>
    <x v="1"/>
  </r>
  <r>
    <x v="0"/>
    <x v="0"/>
  </r>
  <r>
    <x v="1"/>
    <x v="1"/>
  </r>
  <r>
    <x v="1"/>
    <x v="0"/>
  </r>
  <r>
    <x v="1"/>
    <x v="0"/>
  </r>
  <r>
    <x v="2"/>
    <x v="0"/>
  </r>
  <r>
    <x v="1"/>
    <x v="1"/>
  </r>
  <r>
    <x v="0"/>
    <x v="0"/>
  </r>
  <r>
    <x v="4"/>
    <x v="0"/>
  </r>
  <r>
    <x v="1"/>
    <x v="0"/>
  </r>
  <r>
    <x v="1"/>
    <x v="0"/>
  </r>
  <r>
    <x v="1"/>
    <x v="2"/>
  </r>
  <r>
    <x v="0"/>
    <x v="1"/>
  </r>
  <r>
    <x v="0"/>
    <x v="0"/>
  </r>
  <r>
    <x v="0"/>
    <x v="2"/>
  </r>
  <r>
    <x v="0"/>
    <x v="2"/>
  </r>
  <r>
    <x v="0"/>
    <x v="0"/>
  </r>
  <r>
    <x v="2"/>
    <x v="1"/>
  </r>
  <r>
    <x v="0"/>
    <x v="1"/>
  </r>
  <r>
    <x v="4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4"/>
    <x v="3"/>
  </r>
  <r>
    <x v="0"/>
    <x v="1"/>
  </r>
  <r>
    <x v="0"/>
    <x v="1"/>
  </r>
  <r>
    <x v="0"/>
    <x v="0"/>
  </r>
  <r>
    <x v="0"/>
    <x v="2"/>
  </r>
  <r>
    <x v="0"/>
    <x v="2"/>
  </r>
  <r>
    <x v="0"/>
    <x v="1"/>
  </r>
  <r>
    <x v="2"/>
    <x v="1"/>
  </r>
  <r>
    <x v="0"/>
    <x v="0"/>
  </r>
  <r>
    <x v="0"/>
    <x v="1"/>
  </r>
  <r>
    <x v="3"/>
    <x v="1"/>
  </r>
  <r>
    <x v="2"/>
    <x v="2"/>
  </r>
  <r>
    <x v="2"/>
    <x v="2"/>
  </r>
  <r>
    <x v="2"/>
    <x v="1"/>
  </r>
  <r>
    <x v="2"/>
    <x v="0"/>
  </r>
  <r>
    <x v="3"/>
    <x v="2"/>
  </r>
  <r>
    <x v="0"/>
    <x v="1"/>
  </r>
  <r>
    <x v="2"/>
    <x v="1"/>
  </r>
  <r>
    <x v="0"/>
    <x v="1"/>
  </r>
  <r>
    <x v="0"/>
    <x v="2"/>
  </r>
  <r>
    <x v="2"/>
    <x v="2"/>
  </r>
  <r>
    <x v="4"/>
    <x v="2"/>
  </r>
  <r>
    <x v="2"/>
    <x v="0"/>
  </r>
  <r>
    <x v="2"/>
    <x v="0"/>
  </r>
  <r>
    <x v="1"/>
    <x v="2"/>
  </r>
  <r>
    <x v="3"/>
    <x v="2"/>
  </r>
  <r>
    <x v="0"/>
    <x v="1"/>
  </r>
  <r>
    <x v="0"/>
    <x v="0"/>
  </r>
  <r>
    <x v="3"/>
    <x v="1"/>
  </r>
  <r>
    <x v="0"/>
    <x v="0"/>
  </r>
  <r>
    <x v="1"/>
    <x v="0"/>
  </r>
  <r>
    <x v="0"/>
    <x v="0"/>
  </r>
  <r>
    <x v="0"/>
    <x v="4"/>
  </r>
  <r>
    <x v="2"/>
    <x v="4"/>
  </r>
  <r>
    <x v="0"/>
    <x v="0"/>
  </r>
  <r>
    <x v="1"/>
    <x v="2"/>
  </r>
  <r>
    <x v="2"/>
    <x v="1"/>
  </r>
  <r>
    <x v="2"/>
    <x v="0"/>
  </r>
  <r>
    <x v="0"/>
    <x v="2"/>
  </r>
  <r>
    <x v="0"/>
    <x v="0"/>
  </r>
  <r>
    <x v="0"/>
    <x v="2"/>
  </r>
  <r>
    <x v="4"/>
    <x v="0"/>
  </r>
  <r>
    <x v="4"/>
    <x v="4"/>
  </r>
  <r>
    <x v="4"/>
    <x v="0"/>
  </r>
  <r>
    <x v="1"/>
    <x v="0"/>
  </r>
  <r>
    <x v="0"/>
    <x v="0"/>
  </r>
  <r>
    <x v="0"/>
    <x v="0"/>
  </r>
  <r>
    <x v="0"/>
    <x v="0"/>
  </r>
  <r>
    <x v="1"/>
    <x v="4"/>
  </r>
  <r>
    <x v="4"/>
    <x v="1"/>
  </r>
  <r>
    <x v="2"/>
    <x v="0"/>
  </r>
  <r>
    <x v="3"/>
    <x v="0"/>
  </r>
  <r>
    <x v="2"/>
    <x v="2"/>
  </r>
  <r>
    <x v="3"/>
    <x v="0"/>
  </r>
  <r>
    <x v="3"/>
    <x v="0"/>
  </r>
  <r>
    <x v="3"/>
    <x v="1"/>
  </r>
  <r>
    <x v="4"/>
    <x v="1"/>
  </r>
  <r>
    <x v="0"/>
    <x v="0"/>
  </r>
  <r>
    <x v="3"/>
    <x v="0"/>
  </r>
  <r>
    <x v="0"/>
    <x v="0"/>
  </r>
  <r>
    <x v="0"/>
    <x v="1"/>
  </r>
  <r>
    <x v="0"/>
    <x v="0"/>
  </r>
  <r>
    <x v="3"/>
    <x v="2"/>
  </r>
  <r>
    <x v="0"/>
    <x v="0"/>
  </r>
  <r>
    <x v="1"/>
    <x v="0"/>
  </r>
  <r>
    <x v="0"/>
    <x v="0"/>
  </r>
  <r>
    <x v="0"/>
    <x v="0"/>
  </r>
  <r>
    <x v="3"/>
    <x v="0"/>
  </r>
  <r>
    <x v="3"/>
    <x v="2"/>
  </r>
  <r>
    <x v="3"/>
    <x v="0"/>
  </r>
  <r>
    <x v="3"/>
    <x v="0"/>
  </r>
  <r>
    <x v="0"/>
    <x v="1"/>
  </r>
  <r>
    <x v="1"/>
    <x v="2"/>
  </r>
  <r>
    <x v="2"/>
    <x v="0"/>
  </r>
  <r>
    <x v="1"/>
    <x v="1"/>
  </r>
  <r>
    <x v="1"/>
    <x v="1"/>
  </r>
  <r>
    <x v="2"/>
    <x v="3"/>
  </r>
  <r>
    <x v="1"/>
    <x v="0"/>
  </r>
  <r>
    <x v="2"/>
    <x v="2"/>
  </r>
  <r>
    <x v="2"/>
    <x v="0"/>
  </r>
  <r>
    <x v="1"/>
    <x v="2"/>
  </r>
  <r>
    <x v="4"/>
    <x v="2"/>
  </r>
  <r>
    <x v="0"/>
    <x v="0"/>
  </r>
  <r>
    <x v="0"/>
    <x v="1"/>
  </r>
  <r>
    <x v="4"/>
    <x v="0"/>
  </r>
  <r>
    <x v="3"/>
    <x v="0"/>
  </r>
  <r>
    <x v="0"/>
    <x v="1"/>
  </r>
  <r>
    <x v="0"/>
    <x v="0"/>
  </r>
  <r>
    <x v="2"/>
    <x v="1"/>
  </r>
  <r>
    <x v="4"/>
    <x v="2"/>
  </r>
  <r>
    <x v="1"/>
    <x v="0"/>
  </r>
  <r>
    <x v="2"/>
    <x v="0"/>
  </r>
  <r>
    <x v="4"/>
    <x v="0"/>
  </r>
  <r>
    <x v="1"/>
    <x v="0"/>
  </r>
  <r>
    <x v="1"/>
    <x v="0"/>
  </r>
  <r>
    <x v="2"/>
    <x v="1"/>
  </r>
  <r>
    <x v="0"/>
    <x v="1"/>
  </r>
  <r>
    <x v="3"/>
    <x v="0"/>
  </r>
  <r>
    <x v="2"/>
    <x v="4"/>
  </r>
  <r>
    <x v="0"/>
    <x v="3"/>
  </r>
  <r>
    <x v="3"/>
    <x v="0"/>
  </r>
  <r>
    <x v="0"/>
    <x v="0"/>
  </r>
  <r>
    <x v="2"/>
    <x v="0"/>
  </r>
  <r>
    <x v="4"/>
    <x v="1"/>
  </r>
  <r>
    <x v="0"/>
    <x v="2"/>
  </r>
  <r>
    <x v="3"/>
    <x v="0"/>
  </r>
  <r>
    <x v="2"/>
    <x v="1"/>
  </r>
  <r>
    <x v="1"/>
    <x v="0"/>
  </r>
  <r>
    <x v="3"/>
    <x v="2"/>
  </r>
  <r>
    <x v="3"/>
    <x v="2"/>
  </r>
  <r>
    <x v="3"/>
    <x v="2"/>
  </r>
  <r>
    <x v="0"/>
    <x v="0"/>
  </r>
  <r>
    <x v="2"/>
    <x v="0"/>
  </r>
  <r>
    <x v="0"/>
    <x v="0"/>
  </r>
  <r>
    <x v="0"/>
    <x v="4"/>
  </r>
  <r>
    <x v="4"/>
    <x v="2"/>
  </r>
  <r>
    <x v="0"/>
    <x v="1"/>
  </r>
  <r>
    <x v="0"/>
    <x v="1"/>
  </r>
  <r>
    <x v="1"/>
    <x v="1"/>
  </r>
  <r>
    <x v="1"/>
    <x v="1"/>
  </r>
  <r>
    <x v="4"/>
    <x v="0"/>
  </r>
  <r>
    <x v="2"/>
    <x v="2"/>
  </r>
  <r>
    <x v="2"/>
    <x v="2"/>
  </r>
  <r>
    <x v="0"/>
    <x v="0"/>
  </r>
  <r>
    <x v="1"/>
    <x v="0"/>
  </r>
  <r>
    <x v="3"/>
    <x v="0"/>
  </r>
  <r>
    <x v="0"/>
    <x v="2"/>
  </r>
  <r>
    <x v="1"/>
    <x v="1"/>
  </r>
  <r>
    <x v="4"/>
    <x v="0"/>
  </r>
  <r>
    <x v="0"/>
    <x v="0"/>
  </r>
  <r>
    <x v="0"/>
    <x v="4"/>
  </r>
  <r>
    <x v="4"/>
    <x v="1"/>
  </r>
  <r>
    <x v="3"/>
    <x v="4"/>
  </r>
  <r>
    <x v="1"/>
    <x v="2"/>
  </r>
  <r>
    <x v="0"/>
    <x v="1"/>
  </r>
  <r>
    <x v="2"/>
    <x v="1"/>
  </r>
  <r>
    <x v="0"/>
    <x v="0"/>
  </r>
  <r>
    <x v="0"/>
    <x v="0"/>
  </r>
  <r>
    <x v="0"/>
    <x v="1"/>
  </r>
  <r>
    <x v="4"/>
    <x v="1"/>
  </r>
  <r>
    <x v="1"/>
    <x v="0"/>
  </r>
  <r>
    <x v="3"/>
    <x v="0"/>
  </r>
  <r>
    <x v="3"/>
    <x v="0"/>
  </r>
  <r>
    <x v="1"/>
    <x v="1"/>
  </r>
  <r>
    <x v="4"/>
    <x v="2"/>
  </r>
  <r>
    <x v="1"/>
    <x v="2"/>
  </r>
  <r>
    <x v="3"/>
    <x v="0"/>
  </r>
  <r>
    <x v="2"/>
    <x v="0"/>
  </r>
  <r>
    <x v="0"/>
    <x v="0"/>
  </r>
  <r>
    <x v="0"/>
    <x v="0"/>
  </r>
  <r>
    <x v="2"/>
    <x v="1"/>
  </r>
  <r>
    <x v="0"/>
    <x v="2"/>
  </r>
  <r>
    <x v="1"/>
    <x v="2"/>
  </r>
  <r>
    <x v="0"/>
    <x v="0"/>
  </r>
  <r>
    <x v="0"/>
    <x v="1"/>
  </r>
  <r>
    <x v="0"/>
    <x v="2"/>
  </r>
  <r>
    <x v="0"/>
    <x v="0"/>
  </r>
  <r>
    <x v="3"/>
    <x v="0"/>
  </r>
  <r>
    <x v="3"/>
    <x v="1"/>
  </r>
  <r>
    <x v="2"/>
    <x v="0"/>
  </r>
  <r>
    <x v="1"/>
    <x v="1"/>
  </r>
  <r>
    <x v="2"/>
    <x v="0"/>
  </r>
  <r>
    <x v="1"/>
    <x v="0"/>
  </r>
  <r>
    <x v="1"/>
    <x v="0"/>
  </r>
  <r>
    <x v="0"/>
    <x v="0"/>
  </r>
  <r>
    <x v="2"/>
    <x v="2"/>
  </r>
  <r>
    <x v="0"/>
    <x v="0"/>
  </r>
  <r>
    <x v="1"/>
    <x v="0"/>
  </r>
  <r>
    <x v="0"/>
    <x v="0"/>
  </r>
  <r>
    <x v="3"/>
    <x v="2"/>
  </r>
  <r>
    <x v="0"/>
    <x v="4"/>
  </r>
  <r>
    <x v="2"/>
    <x v="0"/>
  </r>
  <r>
    <x v="3"/>
    <x v="0"/>
  </r>
  <r>
    <x v="3"/>
    <x v="0"/>
  </r>
  <r>
    <x v="0"/>
    <x v="1"/>
  </r>
  <r>
    <x v="0"/>
    <x v="1"/>
  </r>
  <r>
    <x v="2"/>
    <x v="1"/>
  </r>
  <r>
    <x v="2"/>
    <x v="0"/>
  </r>
  <r>
    <x v="2"/>
    <x v="0"/>
  </r>
  <r>
    <x v="0"/>
    <x v="0"/>
  </r>
  <r>
    <x v="1"/>
    <x v="0"/>
  </r>
  <r>
    <x v="0"/>
    <x v="1"/>
  </r>
  <r>
    <x v="3"/>
    <x v="0"/>
  </r>
  <r>
    <x v="2"/>
    <x v="0"/>
  </r>
  <r>
    <x v="0"/>
    <x v="1"/>
  </r>
  <r>
    <x v="0"/>
    <x v="2"/>
  </r>
  <r>
    <x v="0"/>
    <x v="1"/>
  </r>
  <r>
    <x v="1"/>
    <x v="0"/>
  </r>
  <r>
    <x v="1"/>
    <x v="4"/>
  </r>
  <r>
    <x v="2"/>
    <x v="0"/>
  </r>
  <r>
    <x v="0"/>
    <x v="0"/>
  </r>
  <r>
    <x v="2"/>
    <x v="3"/>
  </r>
  <r>
    <x v="0"/>
    <x v="0"/>
  </r>
  <r>
    <x v="2"/>
    <x v="0"/>
  </r>
  <r>
    <x v="0"/>
    <x v="0"/>
  </r>
  <r>
    <x v="2"/>
    <x v="1"/>
  </r>
  <r>
    <x v="0"/>
    <x v="0"/>
  </r>
  <r>
    <x v="0"/>
    <x v="0"/>
  </r>
  <r>
    <x v="0"/>
    <x v="1"/>
  </r>
  <r>
    <x v="0"/>
    <x v="0"/>
  </r>
  <r>
    <x v="2"/>
    <x v="0"/>
  </r>
  <r>
    <x v="1"/>
    <x v="0"/>
  </r>
  <r>
    <x v="2"/>
    <x v="0"/>
  </r>
  <r>
    <x v="0"/>
    <x v="2"/>
  </r>
  <r>
    <x v="2"/>
    <x v="0"/>
  </r>
  <r>
    <x v="2"/>
    <x v="0"/>
  </r>
  <r>
    <x v="0"/>
    <x v="0"/>
  </r>
  <r>
    <x v="0"/>
    <x v="0"/>
  </r>
  <r>
    <x v="2"/>
    <x v="1"/>
  </r>
  <r>
    <x v="0"/>
    <x v="0"/>
  </r>
  <r>
    <x v="4"/>
    <x v="0"/>
  </r>
  <r>
    <x v="1"/>
    <x v="0"/>
  </r>
  <r>
    <x v="2"/>
    <x v="1"/>
  </r>
  <r>
    <x v="0"/>
    <x v="0"/>
  </r>
  <r>
    <x v="2"/>
    <x v="2"/>
  </r>
  <r>
    <x v="1"/>
    <x v="2"/>
  </r>
  <r>
    <x v="1"/>
    <x v="2"/>
  </r>
  <r>
    <x v="2"/>
    <x v="0"/>
  </r>
  <r>
    <x v="4"/>
    <x v="0"/>
  </r>
  <r>
    <x v="4"/>
    <x v="0"/>
  </r>
  <r>
    <x v="1"/>
    <x v="1"/>
  </r>
  <r>
    <x v="2"/>
    <x v="0"/>
  </r>
  <r>
    <x v="3"/>
    <x v="0"/>
  </r>
  <r>
    <x v="0"/>
    <x v="0"/>
  </r>
  <r>
    <x v="0"/>
    <x v="1"/>
  </r>
  <r>
    <x v="0"/>
    <x v="0"/>
  </r>
  <r>
    <x v="0"/>
    <x v="0"/>
  </r>
  <r>
    <x v="1"/>
    <x v="0"/>
  </r>
  <r>
    <x v="2"/>
    <x v="1"/>
  </r>
  <r>
    <x v="1"/>
    <x v="0"/>
  </r>
  <r>
    <x v="0"/>
    <x v="1"/>
  </r>
  <r>
    <x v="1"/>
    <x v="0"/>
  </r>
  <r>
    <x v="1"/>
    <x v="0"/>
  </r>
  <r>
    <x v="2"/>
    <x v="0"/>
  </r>
  <r>
    <x v="1"/>
    <x v="0"/>
  </r>
  <r>
    <x v="2"/>
    <x v="2"/>
  </r>
  <r>
    <x v="2"/>
    <x v="0"/>
  </r>
  <r>
    <x v="1"/>
    <x v="1"/>
  </r>
  <r>
    <x v="2"/>
    <x v="1"/>
  </r>
  <r>
    <x v="1"/>
    <x v="1"/>
  </r>
  <r>
    <x v="1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0"/>
    <x v="1"/>
  </r>
  <r>
    <x v="2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2"/>
    <x v="0"/>
  </r>
  <r>
    <x v="1"/>
    <x v="0"/>
  </r>
  <r>
    <x v="0"/>
    <x v="0"/>
  </r>
  <r>
    <x v="1"/>
    <x v="0"/>
  </r>
  <r>
    <x v="0"/>
    <x v="0"/>
  </r>
  <r>
    <x v="0"/>
    <x v="0"/>
  </r>
  <r>
    <x v="2"/>
    <x v="0"/>
  </r>
  <r>
    <x v="1"/>
    <x v="0"/>
  </r>
  <r>
    <x v="1"/>
    <x v="1"/>
  </r>
  <r>
    <x v="2"/>
    <x v="0"/>
  </r>
  <r>
    <x v="0"/>
    <x v="0"/>
  </r>
  <r>
    <x v="1"/>
    <x v="0"/>
  </r>
  <r>
    <x v="0"/>
    <x v="0"/>
  </r>
  <r>
    <x v="1"/>
    <x v="1"/>
  </r>
  <r>
    <x v="0"/>
    <x v="0"/>
  </r>
  <r>
    <x v="3"/>
    <x v="0"/>
  </r>
  <r>
    <x v="0"/>
    <x v="0"/>
  </r>
  <r>
    <x v="4"/>
    <x v="1"/>
  </r>
  <r>
    <x v="1"/>
    <x v="0"/>
  </r>
  <r>
    <x v="0"/>
    <x v="2"/>
  </r>
  <r>
    <x v="1"/>
    <x v="3"/>
  </r>
  <r>
    <x v="0"/>
    <x v="0"/>
  </r>
  <r>
    <x v="0"/>
    <x v="0"/>
  </r>
  <r>
    <x v="1"/>
    <x v="0"/>
  </r>
  <r>
    <x v="1"/>
    <x v="0"/>
  </r>
  <r>
    <x v="2"/>
    <x v="0"/>
  </r>
  <r>
    <x v="1"/>
    <x v="0"/>
  </r>
  <r>
    <x v="4"/>
    <x v="0"/>
  </r>
  <r>
    <x v="0"/>
    <x v="0"/>
  </r>
  <r>
    <x v="0"/>
    <x v="0"/>
  </r>
  <r>
    <x v="2"/>
    <x v="0"/>
  </r>
  <r>
    <x v="1"/>
    <x v="1"/>
  </r>
  <r>
    <x v="0"/>
    <x v="0"/>
  </r>
  <r>
    <x v="1"/>
    <x v="0"/>
  </r>
  <r>
    <x v="0"/>
    <x v="1"/>
  </r>
  <r>
    <x v="1"/>
    <x v="0"/>
  </r>
  <r>
    <x v="4"/>
    <x v="0"/>
  </r>
  <r>
    <x v="0"/>
    <x v="0"/>
  </r>
  <r>
    <x v="0"/>
    <x v="1"/>
  </r>
  <r>
    <x v="0"/>
    <x v="0"/>
  </r>
  <r>
    <x v="0"/>
    <x v="1"/>
  </r>
  <r>
    <x v="0"/>
    <x v="0"/>
  </r>
  <r>
    <x v="1"/>
    <x v="3"/>
  </r>
  <r>
    <x v="2"/>
    <x v="1"/>
  </r>
  <r>
    <x v="1"/>
    <x v="4"/>
  </r>
  <r>
    <x v="1"/>
    <x v="0"/>
  </r>
  <r>
    <x v="0"/>
    <x v="0"/>
  </r>
  <r>
    <x v="2"/>
    <x v="0"/>
  </r>
  <r>
    <x v="0"/>
    <x v="0"/>
  </r>
  <r>
    <x v="0"/>
    <x v="0"/>
  </r>
  <r>
    <x v="4"/>
    <x v="1"/>
  </r>
  <r>
    <x v="1"/>
    <x v="2"/>
  </r>
  <r>
    <x v="0"/>
    <x v="0"/>
  </r>
  <r>
    <x v="2"/>
    <x v="1"/>
  </r>
  <r>
    <x v="0"/>
    <x v="1"/>
  </r>
  <r>
    <x v="1"/>
    <x v="0"/>
  </r>
  <r>
    <x v="3"/>
    <x v="2"/>
  </r>
  <r>
    <x v="0"/>
    <x v="0"/>
  </r>
  <r>
    <x v="0"/>
    <x v="0"/>
  </r>
  <r>
    <x v="0"/>
    <x v="1"/>
  </r>
  <r>
    <x v="0"/>
    <x v="0"/>
  </r>
  <r>
    <x v="2"/>
    <x v="0"/>
  </r>
  <r>
    <x v="2"/>
    <x v="1"/>
  </r>
  <r>
    <x v="1"/>
    <x v="1"/>
  </r>
  <r>
    <x v="0"/>
    <x v="1"/>
  </r>
  <r>
    <x v="0"/>
    <x v="1"/>
  </r>
  <r>
    <x v="2"/>
    <x v="0"/>
  </r>
  <r>
    <x v="1"/>
    <x v="0"/>
  </r>
  <r>
    <x v="0"/>
    <x v="0"/>
  </r>
  <r>
    <x v="4"/>
    <x v="0"/>
  </r>
  <r>
    <x v="2"/>
    <x v="0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3"/>
  </r>
  <r>
    <x v="0"/>
    <x v="0"/>
  </r>
  <r>
    <x v="0"/>
    <x v="0"/>
  </r>
  <r>
    <x v="2"/>
    <x v="1"/>
  </r>
  <r>
    <x v="1"/>
    <x v="0"/>
  </r>
  <r>
    <x v="0"/>
    <x v="0"/>
  </r>
  <r>
    <x v="2"/>
    <x v="0"/>
  </r>
  <r>
    <x v="2"/>
    <x v="0"/>
  </r>
  <r>
    <x v="0"/>
    <x v="0"/>
  </r>
  <r>
    <x v="1"/>
    <x v="0"/>
  </r>
  <r>
    <x v="1"/>
    <x v="0"/>
  </r>
  <r>
    <x v="0"/>
    <x v="2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3"/>
    <x v="3"/>
  </r>
  <r>
    <x v="1"/>
    <x v="0"/>
  </r>
  <r>
    <x v="1"/>
    <x v="0"/>
  </r>
  <r>
    <x v="0"/>
    <x v="0"/>
  </r>
  <r>
    <x v="2"/>
    <x v="0"/>
  </r>
  <r>
    <x v="2"/>
    <x v="0"/>
  </r>
  <r>
    <x v="1"/>
    <x v="0"/>
  </r>
  <r>
    <x v="1"/>
    <x v="0"/>
  </r>
  <r>
    <x v="0"/>
    <x v="0"/>
  </r>
  <r>
    <x v="1"/>
    <x v="0"/>
  </r>
  <r>
    <x v="1"/>
    <x v="0"/>
  </r>
  <r>
    <x v="2"/>
    <x v="0"/>
  </r>
  <r>
    <x v="2"/>
    <x v="0"/>
  </r>
  <r>
    <x v="1"/>
    <x v="0"/>
  </r>
  <r>
    <x v="0"/>
    <x v="0"/>
  </r>
  <r>
    <x v="2"/>
    <x v="0"/>
  </r>
  <r>
    <x v="1"/>
    <x v="0"/>
  </r>
  <r>
    <x v="1"/>
    <x v="3"/>
  </r>
  <r>
    <x v="1"/>
    <x v="0"/>
  </r>
  <r>
    <x v="2"/>
    <x v="0"/>
  </r>
  <r>
    <x v="2"/>
    <x v="0"/>
  </r>
  <r>
    <x v="2"/>
    <x v="1"/>
  </r>
  <r>
    <x v="0"/>
    <x v="1"/>
  </r>
  <r>
    <x v="0"/>
    <x v="0"/>
  </r>
  <r>
    <x v="2"/>
    <x v="0"/>
  </r>
  <r>
    <x v="2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4"/>
    <x v="0"/>
  </r>
  <r>
    <x v="4"/>
    <x v="1"/>
  </r>
  <r>
    <x v="0"/>
    <x v="0"/>
  </r>
  <r>
    <x v="2"/>
    <x v="3"/>
  </r>
  <r>
    <x v="1"/>
    <x v="0"/>
  </r>
  <r>
    <x v="0"/>
    <x v="0"/>
  </r>
  <r>
    <x v="2"/>
    <x v="0"/>
  </r>
  <r>
    <x v="0"/>
    <x v="0"/>
  </r>
  <r>
    <x v="2"/>
    <x v="1"/>
  </r>
  <r>
    <x v="0"/>
    <x v="1"/>
  </r>
  <r>
    <x v="4"/>
    <x v="1"/>
  </r>
  <r>
    <x v="0"/>
    <x v="3"/>
  </r>
  <r>
    <x v="0"/>
    <x v="1"/>
  </r>
  <r>
    <x v="0"/>
    <x v="0"/>
  </r>
  <r>
    <x v="0"/>
    <x v="0"/>
  </r>
  <r>
    <x v="0"/>
    <x v="0"/>
  </r>
  <r>
    <x v="4"/>
    <x v="3"/>
  </r>
  <r>
    <x v="1"/>
    <x v="0"/>
  </r>
  <r>
    <x v="0"/>
    <x v="0"/>
  </r>
  <r>
    <x v="0"/>
    <x v="4"/>
  </r>
  <r>
    <x v="2"/>
    <x v="1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2"/>
    <x v="1"/>
  </r>
  <r>
    <x v="0"/>
    <x v="0"/>
  </r>
  <r>
    <x v="0"/>
    <x v="0"/>
  </r>
  <r>
    <x v="0"/>
    <x v="0"/>
  </r>
  <r>
    <x v="0"/>
    <x v="0"/>
  </r>
  <r>
    <x v="0"/>
    <x v="4"/>
  </r>
  <r>
    <x v="2"/>
    <x v="0"/>
  </r>
  <r>
    <x v="0"/>
    <x v="0"/>
  </r>
  <r>
    <x v="0"/>
    <x v="3"/>
  </r>
  <r>
    <x v="1"/>
    <x v="0"/>
  </r>
  <r>
    <x v="2"/>
    <x v="1"/>
  </r>
  <r>
    <x v="0"/>
    <x v="0"/>
  </r>
  <r>
    <x v="1"/>
    <x v="1"/>
  </r>
  <r>
    <x v="1"/>
    <x v="1"/>
  </r>
  <r>
    <x v="3"/>
    <x v="0"/>
  </r>
  <r>
    <x v="0"/>
    <x v="1"/>
  </r>
  <r>
    <x v="2"/>
    <x v="0"/>
  </r>
  <r>
    <x v="0"/>
    <x v="0"/>
  </r>
  <r>
    <x v="2"/>
    <x v="0"/>
  </r>
  <r>
    <x v="2"/>
    <x v="0"/>
  </r>
  <r>
    <x v="0"/>
    <x v="0"/>
  </r>
  <r>
    <x v="1"/>
    <x v="0"/>
  </r>
  <r>
    <x v="0"/>
    <x v="4"/>
  </r>
  <r>
    <x v="0"/>
    <x v="3"/>
  </r>
  <r>
    <x v="1"/>
    <x v="0"/>
  </r>
  <r>
    <x v="0"/>
    <x v="0"/>
  </r>
  <r>
    <x v="1"/>
    <x v="0"/>
  </r>
  <r>
    <x v="2"/>
    <x v="3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3"/>
  </r>
  <r>
    <x v="4"/>
    <x v="1"/>
  </r>
  <r>
    <x v="3"/>
    <x v="0"/>
  </r>
  <r>
    <x v="0"/>
    <x v="0"/>
  </r>
  <r>
    <x v="0"/>
    <x v="0"/>
  </r>
  <r>
    <x v="0"/>
    <x v="0"/>
  </r>
  <r>
    <x v="1"/>
    <x v="4"/>
  </r>
  <r>
    <x v="2"/>
    <x v="0"/>
  </r>
  <r>
    <x v="0"/>
    <x v="1"/>
  </r>
  <r>
    <x v="1"/>
    <x v="0"/>
  </r>
  <r>
    <x v="0"/>
    <x v="0"/>
  </r>
  <r>
    <x v="2"/>
    <x v="1"/>
  </r>
  <r>
    <x v="2"/>
    <x v="1"/>
  </r>
  <r>
    <x v="2"/>
    <x v="0"/>
  </r>
  <r>
    <x v="0"/>
    <x v="0"/>
  </r>
  <r>
    <x v="0"/>
    <x v="0"/>
  </r>
  <r>
    <x v="0"/>
    <x v="0"/>
  </r>
  <r>
    <x v="4"/>
    <x v="0"/>
  </r>
  <r>
    <x v="2"/>
    <x v="2"/>
  </r>
  <r>
    <x v="1"/>
    <x v="0"/>
  </r>
  <r>
    <x v="1"/>
    <x v="0"/>
  </r>
  <r>
    <x v="1"/>
    <x v="0"/>
  </r>
  <r>
    <x v="1"/>
    <x v="0"/>
  </r>
  <r>
    <x v="0"/>
    <x v="4"/>
  </r>
  <r>
    <x v="2"/>
    <x v="0"/>
  </r>
  <r>
    <x v="2"/>
    <x v="0"/>
  </r>
  <r>
    <x v="0"/>
    <x v="0"/>
  </r>
  <r>
    <x v="0"/>
    <x v="0"/>
  </r>
  <r>
    <x v="0"/>
    <x v="1"/>
  </r>
  <r>
    <x v="2"/>
    <x v="0"/>
  </r>
  <r>
    <x v="1"/>
    <x v="0"/>
  </r>
  <r>
    <x v="0"/>
    <x v="2"/>
  </r>
  <r>
    <x v="0"/>
    <x v="0"/>
  </r>
  <r>
    <x v="4"/>
    <x v="0"/>
  </r>
  <r>
    <x v="1"/>
    <x v="3"/>
  </r>
  <r>
    <x v="4"/>
    <x v="0"/>
  </r>
  <r>
    <x v="2"/>
    <x v="1"/>
  </r>
  <r>
    <x v="1"/>
    <x v="0"/>
  </r>
  <r>
    <x v="1"/>
    <x v="0"/>
  </r>
  <r>
    <x v="0"/>
    <x v="0"/>
  </r>
  <r>
    <x v="0"/>
    <x v="0"/>
  </r>
  <r>
    <x v="1"/>
    <x v="0"/>
  </r>
  <r>
    <x v="1"/>
    <x v="2"/>
  </r>
  <r>
    <x v="0"/>
    <x v="0"/>
  </r>
  <r>
    <x v="0"/>
    <x v="1"/>
  </r>
  <r>
    <x v="0"/>
    <x v="1"/>
  </r>
  <r>
    <x v="1"/>
    <x v="0"/>
  </r>
  <r>
    <x v="2"/>
    <x v="1"/>
  </r>
  <r>
    <x v="2"/>
    <x v="0"/>
  </r>
  <r>
    <x v="0"/>
    <x v="1"/>
  </r>
  <r>
    <x v="0"/>
    <x v="0"/>
  </r>
  <r>
    <x v="0"/>
    <x v="0"/>
  </r>
  <r>
    <x v="0"/>
    <x v="0"/>
  </r>
  <r>
    <x v="1"/>
    <x v="0"/>
  </r>
  <r>
    <x v="2"/>
    <x v="0"/>
  </r>
  <r>
    <x v="2"/>
    <x v="0"/>
  </r>
  <r>
    <x v="0"/>
    <x v="0"/>
  </r>
  <r>
    <x v="1"/>
    <x v="0"/>
  </r>
  <r>
    <x v="2"/>
    <x v="0"/>
  </r>
  <r>
    <x v="0"/>
    <x v="0"/>
  </r>
  <r>
    <x v="0"/>
    <x v="3"/>
  </r>
  <r>
    <x v="1"/>
    <x v="3"/>
  </r>
  <r>
    <x v="0"/>
    <x v="1"/>
  </r>
  <r>
    <x v="1"/>
    <x v="0"/>
  </r>
  <r>
    <x v="0"/>
    <x v="0"/>
  </r>
  <r>
    <x v="0"/>
    <x v="3"/>
  </r>
  <r>
    <x v="0"/>
    <x v="0"/>
  </r>
  <r>
    <x v="0"/>
    <x v="0"/>
  </r>
  <r>
    <x v="2"/>
    <x v="1"/>
  </r>
  <r>
    <x v="0"/>
    <x v="0"/>
  </r>
  <r>
    <x v="0"/>
    <x v="1"/>
  </r>
  <r>
    <x v="0"/>
    <x v="0"/>
  </r>
  <r>
    <x v="2"/>
    <x v="0"/>
  </r>
  <r>
    <x v="4"/>
    <x v="0"/>
  </r>
  <r>
    <x v="0"/>
    <x v="0"/>
  </r>
  <r>
    <x v="0"/>
    <x v="1"/>
  </r>
  <r>
    <x v="0"/>
    <x v="3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2"/>
    <x v="0"/>
  </r>
  <r>
    <x v="1"/>
    <x v="0"/>
  </r>
  <r>
    <x v="0"/>
    <x v="0"/>
  </r>
  <r>
    <x v="4"/>
    <x v="1"/>
  </r>
  <r>
    <x v="0"/>
    <x v="0"/>
  </r>
  <r>
    <x v="0"/>
    <x v="0"/>
  </r>
  <r>
    <x v="3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2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3"/>
  </r>
  <r>
    <x v="1"/>
    <x v="0"/>
  </r>
  <r>
    <x v="0"/>
    <x v="0"/>
  </r>
  <r>
    <x v="2"/>
    <x v="1"/>
  </r>
  <r>
    <x v="2"/>
    <x v="1"/>
  </r>
  <r>
    <x v="2"/>
    <x v="1"/>
  </r>
  <r>
    <x v="0"/>
    <x v="1"/>
  </r>
  <r>
    <x v="0"/>
    <x v="3"/>
  </r>
  <r>
    <x v="0"/>
    <x v="2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2"/>
    <x v="0"/>
  </r>
  <r>
    <x v="0"/>
    <x v="0"/>
  </r>
  <r>
    <x v="1"/>
    <x v="1"/>
  </r>
  <r>
    <x v="1"/>
    <x v="0"/>
  </r>
  <r>
    <x v="1"/>
    <x v="1"/>
  </r>
  <r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0"/>
    <x v="0"/>
  </r>
  <r>
    <x v="2"/>
    <x v="1"/>
  </r>
  <r>
    <x v="0"/>
    <x v="1"/>
  </r>
  <r>
    <x v="1"/>
    <x v="1"/>
  </r>
  <r>
    <x v="0"/>
    <x v="0"/>
  </r>
  <r>
    <x v="0"/>
    <x v="2"/>
  </r>
  <r>
    <x v="0"/>
    <x v="2"/>
  </r>
  <r>
    <x v="1"/>
    <x v="1"/>
  </r>
  <r>
    <x v="2"/>
    <x v="3"/>
  </r>
  <r>
    <x v="1"/>
    <x v="4"/>
  </r>
  <r>
    <x v="0"/>
    <x v="1"/>
  </r>
  <r>
    <x v="1"/>
    <x v="0"/>
  </r>
  <r>
    <x v="0"/>
    <x v="0"/>
  </r>
  <r>
    <x v="0"/>
    <x v="3"/>
  </r>
  <r>
    <x v="2"/>
    <x v="3"/>
  </r>
  <r>
    <x v="1"/>
    <x v="4"/>
  </r>
  <r>
    <x v="1"/>
    <x v="1"/>
  </r>
  <r>
    <x v="2"/>
    <x v="1"/>
  </r>
  <r>
    <x v="0"/>
    <x v="2"/>
  </r>
  <r>
    <x v="1"/>
    <x v="1"/>
  </r>
  <r>
    <x v="0"/>
    <x v="1"/>
  </r>
  <r>
    <x v="1"/>
    <x v="1"/>
  </r>
  <r>
    <x v="0"/>
    <x v="1"/>
  </r>
  <r>
    <x v="3"/>
    <x v="1"/>
  </r>
  <r>
    <x v="0"/>
    <x v="1"/>
  </r>
  <r>
    <x v="4"/>
    <x v="2"/>
  </r>
  <r>
    <x v="1"/>
    <x v="1"/>
  </r>
  <r>
    <x v="0"/>
    <x v="1"/>
  </r>
  <r>
    <x v="1"/>
    <x v="1"/>
  </r>
  <r>
    <x v="0"/>
    <x v="1"/>
  </r>
  <r>
    <x v="0"/>
    <x v="1"/>
  </r>
  <r>
    <x v="1"/>
    <x v="3"/>
  </r>
  <r>
    <x v="1"/>
    <x v="1"/>
  </r>
  <r>
    <x v="2"/>
    <x v="1"/>
  </r>
  <r>
    <x v="1"/>
    <x v="4"/>
  </r>
  <r>
    <x v="4"/>
    <x v="1"/>
  </r>
  <r>
    <x v="0"/>
    <x v="1"/>
  </r>
  <r>
    <x v="0"/>
    <x v="3"/>
  </r>
  <r>
    <x v="2"/>
    <x v="0"/>
  </r>
  <r>
    <x v="1"/>
    <x v="1"/>
  </r>
  <r>
    <x v="0"/>
    <x v="1"/>
  </r>
  <r>
    <x v="1"/>
    <x v="2"/>
  </r>
  <r>
    <x v="0"/>
    <x v="1"/>
  </r>
  <r>
    <x v="1"/>
    <x v="1"/>
  </r>
  <r>
    <x v="4"/>
    <x v="0"/>
  </r>
  <r>
    <x v="0"/>
    <x v="3"/>
  </r>
  <r>
    <x v="0"/>
    <x v="1"/>
  </r>
  <r>
    <x v="0"/>
    <x v="0"/>
  </r>
  <r>
    <x v="0"/>
    <x v="4"/>
  </r>
  <r>
    <x v="0"/>
    <x v="1"/>
  </r>
  <r>
    <x v="1"/>
    <x v="1"/>
  </r>
  <r>
    <x v="2"/>
    <x v="1"/>
  </r>
  <r>
    <x v="1"/>
    <x v="2"/>
  </r>
  <r>
    <x v="1"/>
    <x v="3"/>
  </r>
  <r>
    <x v="0"/>
    <x v="2"/>
  </r>
  <r>
    <x v="2"/>
    <x v="1"/>
  </r>
  <r>
    <x v="0"/>
    <x v="1"/>
  </r>
  <r>
    <x v="0"/>
    <x v="1"/>
  </r>
  <r>
    <x v="4"/>
    <x v="4"/>
  </r>
  <r>
    <x v="1"/>
    <x v="1"/>
  </r>
  <r>
    <x v="0"/>
    <x v="2"/>
  </r>
  <r>
    <x v="2"/>
    <x v="4"/>
  </r>
  <r>
    <x v="0"/>
    <x v="3"/>
  </r>
  <r>
    <x v="1"/>
    <x v="2"/>
  </r>
  <r>
    <x v="3"/>
    <x v="0"/>
  </r>
  <r>
    <x v="0"/>
    <x v="1"/>
  </r>
  <r>
    <x v="0"/>
    <x v="4"/>
  </r>
  <r>
    <x v="0"/>
    <x v="0"/>
  </r>
  <r>
    <x v="0"/>
    <x v="1"/>
  </r>
  <r>
    <x v="2"/>
    <x v="0"/>
  </r>
  <r>
    <x v="2"/>
    <x v="1"/>
  </r>
  <r>
    <x v="1"/>
    <x v="1"/>
  </r>
  <r>
    <x v="0"/>
    <x v="1"/>
  </r>
  <r>
    <x v="0"/>
    <x v="1"/>
  </r>
  <r>
    <x v="2"/>
    <x v="2"/>
  </r>
  <r>
    <x v="1"/>
    <x v="0"/>
  </r>
  <r>
    <x v="0"/>
    <x v="0"/>
  </r>
  <r>
    <x v="4"/>
    <x v="0"/>
  </r>
  <r>
    <x v="2"/>
    <x v="0"/>
  </r>
  <r>
    <x v="1"/>
    <x v="1"/>
  </r>
  <r>
    <x v="0"/>
    <x v="1"/>
  </r>
  <r>
    <x v="1"/>
    <x v="4"/>
  </r>
  <r>
    <x v="0"/>
    <x v="4"/>
  </r>
  <r>
    <x v="0"/>
    <x v="1"/>
  </r>
  <r>
    <x v="0"/>
    <x v="3"/>
  </r>
  <r>
    <x v="1"/>
    <x v="2"/>
  </r>
  <r>
    <x v="0"/>
    <x v="0"/>
  </r>
  <r>
    <x v="0"/>
    <x v="1"/>
  </r>
  <r>
    <x v="0"/>
    <x v="4"/>
  </r>
  <r>
    <x v="0"/>
    <x v="2"/>
  </r>
  <r>
    <x v="2"/>
    <x v="3"/>
  </r>
  <r>
    <x v="1"/>
    <x v="2"/>
  </r>
  <r>
    <x v="0"/>
    <x v="4"/>
  </r>
  <r>
    <x v="2"/>
    <x v="2"/>
  </r>
  <r>
    <x v="2"/>
    <x v="4"/>
  </r>
  <r>
    <x v="0"/>
    <x v="1"/>
  </r>
  <r>
    <x v="1"/>
    <x v="2"/>
  </r>
  <r>
    <x v="1"/>
    <x v="0"/>
  </r>
  <r>
    <x v="0"/>
    <x v="4"/>
  </r>
  <r>
    <x v="0"/>
    <x v="4"/>
  </r>
  <r>
    <x v="1"/>
    <x v="1"/>
  </r>
  <r>
    <x v="0"/>
    <x v="3"/>
  </r>
  <r>
    <x v="1"/>
    <x v="2"/>
  </r>
  <r>
    <x v="0"/>
    <x v="4"/>
  </r>
  <r>
    <x v="1"/>
    <x v="0"/>
  </r>
  <r>
    <x v="1"/>
    <x v="1"/>
  </r>
  <r>
    <x v="3"/>
    <x v="2"/>
  </r>
  <r>
    <x v="1"/>
    <x v="4"/>
  </r>
  <r>
    <x v="1"/>
    <x v="4"/>
  </r>
  <r>
    <x v="0"/>
    <x v="3"/>
  </r>
  <r>
    <x v="2"/>
    <x v="1"/>
  </r>
  <r>
    <x v="2"/>
    <x v="0"/>
  </r>
  <r>
    <x v="1"/>
    <x v="1"/>
  </r>
  <r>
    <x v="1"/>
    <x v="1"/>
  </r>
  <r>
    <x v="0"/>
    <x v="3"/>
  </r>
  <r>
    <x v="1"/>
    <x v="1"/>
  </r>
  <r>
    <x v="1"/>
    <x v="1"/>
  </r>
  <r>
    <x v="2"/>
    <x v="4"/>
  </r>
  <r>
    <x v="2"/>
    <x v="2"/>
  </r>
  <r>
    <x v="1"/>
    <x v="1"/>
  </r>
  <r>
    <x v="0"/>
    <x v="1"/>
  </r>
  <r>
    <x v="2"/>
    <x v="1"/>
  </r>
  <r>
    <x v="1"/>
    <x v="1"/>
  </r>
  <r>
    <x v="1"/>
    <x v="1"/>
  </r>
  <r>
    <x v="1"/>
    <x v="2"/>
  </r>
  <r>
    <x v="2"/>
    <x v="1"/>
  </r>
  <r>
    <x v="2"/>
    <x v="4"/>
  </r>
  <r>
    <x v="2"/>
    <x v="4"/>
  </r>
  <r>
    <x v="0"/>
    <x v="1"/>
  </r>
  <r>
    <x v="0"/>
    <x v="4"/>
  </r>
  <r>
    <x v="2"/>
    <x v="1"/>
  </r>
  <r>
    <x v="2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4"/>
    <x v="0"/>
  </r>
  <r>
    <x v="4"/>
    <x v="3"/>
  </r>
  <r>
    <x v="0"/>
    <x v="1"/>
  </r>
  <r>
    <x v="2"/>
    <x v="2"/>
  </r>
  <r>
    <x v="1"/>
    <x v="1"/>
  </r>
  <r>
    <x v="0"/>
    <x v="1"/>
  </r>
  <r>
    <x v="2"/>
    <x v="0"/>
  </r>
  <r>
    <x v="0"/>
    <x v="1"/>
  </r>
  <r>
    <x v="2"/>
    <x v="1"/>
  </r>
  <r>
    <x v="0"/>
    <x v="1"/>
  </r>
  <r>
    <x v="4"/>
    <x v="4"/>
  </r>
  <r>
    <x v="0"/>
    <x v="1"/>
  </r>
  <r>
    <x v="0"/>
    <x v="0"/>
  </r>
  <r>
    <x v="0"/>
    <x v="4"/>
  </r>
  <r>
    <x v="0"/>
    <x v="4"/>
  </r>
  <r>
    <x v="0"/>
    <x v="2"/>
  </r>
  <r>
    <x v="4"/>
    <x v="1"/>
  </r>
  <r>
    <x v="1"/>
    <x v="4"/>
  </r>
  <r>
    <x v="0"/>
    <x v="0"/>
  </r>
  <r>
    <x v="0"/>
    <x v="1"/>
  </r>
  <r>
    <x v="2"/>
    <x v="1"/>
  </r>
  <r>
    <x v="0"/>
    <x v="0"/>
  </r>
  <r>
    <x v="0"/>
    <x v="1"/>
  </r>
  <r>
    <x v="1"/>
    <x v="3"/>
  </r>
  <r>
    <x v="1"/>
    <x v="1"/>
  </r>
  <r>
    <x v="0"/>
    <x v="3"/>
  </r>
  <r>
    <x v="0"/>
    <x v="4"/>
  </r>
  <r>
    <x v="0"/>
    <x v="0"/>
  </r>
  <r>
    <x v="1"/>
    <x v="4"/>
  </r>
  <r>
    <x v="0"/>
    <x v="0"/>
  </r>
  <r>
    <x v="2"/>
    <x v="3"/>
  </r>
  <r>
    <x v="0"/>
    <x v="0"/>
  </r>
  <r>
    <x v="0"/>
    <x v="1"/>
  </r>
  <r>
    <x v="0"/>
    <x v="0"/>
  </r>
  <r>
    <x v="0"/>
    <x v="4"/>
  </r>
  <r>
    <x v="0"/>
    <x v="4"/>
  </r>
  <r>
    <x v="2"/>
    <x v="1"/>
  </r>
  <r>
    <x v="0"/>
    <x v="4"/>
  </r>
  <r>
    <x v="0"/>
    <x v="0"/>
  </r>
  <r>
    <x v="1"/>
    <x v="3"/>
  </r>
  <r>
    <x v="2"/>
    <x v="0"/>
  </r>
  <r>
    <x v="0"/>
    <x v="0"/>
  </r>
  <r>
    <x v="1"/>
    <x v="1"/>
  </r>
  <r>
    <x v="1"/>
    <x v="2"/>
  </r>
  <r>
    <x v="3"/>
    <x v="2"/>
  </r>
  <r>
    <x v="0"/>
    <x v="4"/>
  </r>
  <r>
    <x v="2"/>
    <x v="0"/>
  </r>
  <r>
    <x v="0"/>
    <x v="1"/>
  </r>
  <r>
    <x v="2"/>
    <x v="0"/>
  </r>
  <r>
    <x v="2"/>
    <x v="0"/>
  </r>
  <r>
    <x v="0"/>
    <x v="3"/>
  </r>
  <r>
    <x v="1"/>
    <x v="0"/>
  </r>
  <r>
    <x v="0"/>
    <x v="1"/>
  </r>
  <r>
    <x v="0"/>
    <x v="1"/>
  </r>
  <r>
    <x v="1"/>
    <x v="0"/>
  </r>
  <r>
    <x v="0"/>
    <x v="1"/>
  </r>
  <r>
    <x v="1"/>
    <x v="1"/>
  </r>
  <r>
    <x v="2"/>
    <x v="0"/>
  </r>
  <r>
    <x v="0"/>
    <x v="3"/>
  </r>
  <r>
    <x v="0"/>
    <x v="0"/>
  </r>
  <r>
    <x v="0"/>
    <x v="3"/>
  </r>
  <r>
    <x v="0"/>
    <x v="4"/>
  </r>
  <r>
    <x v="0"/>
    <x v="2"/>
  </r>
  <r>
    <x v="1"/>
    <x v="0"/>
  </r>
  <r>
    <x v="1"/>
    <x v="1"/>
  </r>
  <r>
    <x v="0"/>
    <x v="1"/>
  </r>
  <r>
    <x v="4"/>
    <x v="4"/>
  </r>
  <r>
    <x v="3"/>
    <x v="2"/>
  </r>
  <r>
    <x v="0"/>
    <x v="1"/>
  </r>
  <r>
    <x v="0"/>
    <x v="4"/>
  </r>
  <r>
    <x v="0"/>
    <x v="0"/>
  </r>
  <r>
    <x v="1"/>
    <x v="0"/>
  </r>
  <r>
    <x v="2"/>
    <x v="4"/>
  </r>
  <r>
    <x v="0"/>
    <x v="1"/>
  </r>
  <r>
    <x v="1"/>
    <x v="0"/>
  </r>
  <r>
    <x v="0"/>
    <x v="2"/>
  </r>
  <r>
    <x v="2"/>
    <x v="2"/>
  </r>
  <r>
    <x v="2"/>
    <x v="4"/>
  </r>
  <r>
    <x v="2"/>
    <x v="0"/>
  </r>
  <r>
    <x v="0"/>
    <x v="4"/>
  </r>
  <r>
    <x v="0"/>
    <x v="1"/>
  </r>
  <r>
    <x v="0"/>
    <x v="1"/>
  </r>
  <r>
    <x v="4"/>
    <x v="0"/>
  </r>
  <r>
    <x v="2"/>
    <x v="4"/>
  </r>
  <r>
    <x v="1"/>
    <x v="1"/>
  </r>
  <r>
    <x v="1"/>
    <x v="4"/>
  </r>
  <r>
    <x v="1"/>
    <x v="0"/>
  </r>
  <r>
    <x v="1"/>
    <x v="0"/>
  </r>
  <r>
    <x v="0"/>
    <x v="0"/>
  </r>
  <r>
    <x v="2"/>
    <x v="0"/>
  </r>
  <r>
    <x v="2"/>
    <x v="0"/>
  </r>
  <r>
    <x v="0"/>
    <x v="2"/>
  </r>
  <r>
    <x v="0"/>
    <x v="3"/>
  </r>
  <r>
    <x v="0"/>
    <x v="2"/>
  </r>
  <r>
    <x v="2"/>
    <x v="1"/>
  </r>
  <r>
    <x v="1"/>
    <x v="3"/>
  </r>
  <r>
    <x v="0"/>
    <x v="4"/>
  </r>
  <r>
    <x v="0"/>
    <x v="1"/>
  </r>
  <r>
    <x v="4"/>
    <x v="0"/>
  </r>
  <r>
    <x v="1"/>
    <x v="3"/>
  </r>
  <r>
    <x v="4"/>
    <x v="1"/>
  </r>
  <r>
    <x v="2"/>
    <x v="4"/>
  </r>
  <r>
    <x v="1"/>
    <x v="0"/>
  </r>
  <r>
    <x v="1"/>
    <x v="1"/>
  </r>
  <r>
    <x v="0"/>
    <x v="0"/>
  </r>
  <r>
    <x v="0"/>
    <x v="4"/>
  </r>
  <r>
    <x v="1"/>
    <x v="3"/>
  </r>
  <r>
    <x v="1"/>
    <x v="2"/>
  </r>
  <r>
    <x v="0"/>
    <x v="1"/>
  </r>
  <r>
    <x v="0"/>
    <x v="1"/>
  </r>
  <r>
    <x v="0"/>
    <x v="1"/>
  </r>
  <r>
    <x v="1"/>
    <x v="3"/>
  </r>
  <r>
    <x v="2"/>
    <x v="1"/>
  </r>
  <r>
    <x v="2"/>
    <x v="0"/>
  </r>
  <r>
    <x v="0"/>
    <x v="1"/>
  </r>
  <r>
    <x v="0"/>
    <x v="1"/>
  </r>
  <r>
    <x v="0"/>
    <x v="4"/>
  </r>
  <r>
    <x v="0"/>
    <x v="2"/>
  </r>
  <r>
    <x v="1"/>
    <x v="4"/>
  </r>
  <r>
    <x v="2"/>
    <x v="3"/>
  </r>
  <r>
    <x v="2"/>
    <x v="3"/>
  </r>
  <r>
    <x v="0"/>
    <x v="0"/>
  </r>
  <r>
    <x v="1"/>
    <x v="0"/>
  </r>
  <r>
    <x v="2"/>
    <x v="4"/>
  </r>
  <r>
    <x v="0"/>
    <x v="0"/>
  </r>
  <r>
    <x v="0"/>
    <x v="2"/>
  </r>
  <r>
    <x v="1"/>
    <x v="1"/>
  </r>
  <r>
    <x v="0"/>
    <x v="4"/>
  </r>
  <r>
    <x v="1"/>
    <x v="1"/>
  </r>
  <r>
    <x v="0"/>
    <x v="0"/>
  </r>
  <r>
    <x v="0"/>
    <x v="1"/>
  </r>
  <r>
    <x v="0"/>
    <x v="3"/>
  </r>
  <r>
    <x v="0"/>
    <x v="0"/>
  </r>
  <r>
    <x v="2"/>
    <x v="2"/>
  </r>
  <r>
    <x v="0"/>
    <x v="2"/>
  </r>
  <r>
    <x v="0"/>
    <x v="1"/>
  </r>
  <r>
    <x v="0"/>
    <x v="1"/>
  </r>
  <r>
    <x v="2"/>
    <x v="0"/>
  </r>
  <r>
    <x v="4"/>
    <x v="4"/>
  </r>
  <r>
    <x v="0"/>
    <x v="2"/>
  </r>
  <r>
    <x v="0"/>
    <x v="1"/>
  </r>
  <r>
    <x v="0"/>
    <x v="0"/>
  </r>
  <r>
    <x v="1"/>
    <x v="0"/>
  </r>
  <r>
    <x v="1"/>
    <x v="4"/>
  </r>
  <r>
    <x v="1"/>
    <x v="1"/>
  </r>
  <r>
    <x v="0"/>
    <x v="4"/>
  </r>
  <r>
    <x v="0"/>
    <x v="3"/>
  </r>
  <r>
    <x v="0"/>
    <x v="0"/>
  </r>
  <r>
    <x v="0"/>
    <x v="3"/>
  </r>
  <r>
    <x v="1"/>
    <x v="3"/>
  </r>
  <r>
    <x v="0"/>
    <x v="1"/>
  </r>
  <r>
    <x v="0"/>
    <x v="0"/>
  </r>
  <r>
    <x v="1"/>
    <x v="1"/>
  </r>
  <r>
    <x v="2"/>
    <x v="0"/>
  </r>
  <r>
    <x v="1"/>
    <x v="4"/>
  </r>
  <r>
    <x v="0"/>
    <x v="1"/>
  </r>
  <r>
    <x v="4"/>
    <x v="3"/>
  </r>
  <r>
    <x v="0"/>
    <x v="3"/>
  </r>
  <r>
    <x v="0"/>
    <x v="0"/>
  </r>
  <r>
    <x v="3"/>
    <x v="2"/>
  </r>
  <r>
    <x v="0"/>
    <x v="4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0"/>
    <x v="4"/>
  </r>
  <r>
    <x v="0"/>
    <x v="1"/>
  </r>
  <r>
    <x v="0"/>
    <x v="0"/>
  </r>
  <r>
    <x v="0"/>
    <x v="0"/>
  </r>
  <r>
    <x v="2"/>
    <x v="3"/>
  </r>
  <r>
    <x v="0"/>
    <x v="4"/>
  </r>
  <r>
    <x v="0"/>
    <x v="2"/>
  </r>
  <r>
    <x v="0"/>
    <x v="0"/>
  </r>
  <r>
    <x v="0"/>
    <x v="0"/>
  </r>
  <r>
    <x v="1"/>
    <x v="2"/>
  </r>
  <r>
    <x v="0"/>
    <x v="1"/>
  </r>
  <r>
    <x v="0"/>
    <x v="1"/>
  </r>
  <r>
    <x v="0"/>
    <x v="1"/>
  </r>
  <r>
    <x v="1"/>
    <x v="1"/>
  </r>
  <r>
    <x v="0"/>
    <x v="0"/>
  </r>
  <r>
    <x v="2"/>
    <x v="0"/>
  </r>
  <r>
    <x v="2"/>
    <x v="1"/>
  </r>
  <r>
    <x v="2"/>
    <x v="3"/>
  </r>
  <r>
    <x v="0"/>
    <x v="0"/>
  </r>
  <r>
    <x v="0"/>
    <x v="1"/>
  </r>
  <r>
    <x v="0"/>
    <x v="4"/>
  </r>
  <r>
    <x v="1"/>
    <x v="4"/>
  </r>
  <r>
    <x v="0"/>
    <x v="4"/>
  </r>
  <r>
    <x v="0"/>
    <x v="1"/>
  </r>
  <r>
    <x v="0"/>
    <x v="1"/>
  </r>
  <r>
    <x v="1"/>
    <x v="4"/>
  </r>
  <r>
    <x v="0"/>
    <x v="3"/>
  </r>
  <r>
    <x v="0"/>
    <x v="4"/>
  </r>
  <r>
    <x v="0"/>
    <x v="1"/>
  </r>
  <r>
    <x v="1"/>
    <x v="1"/>
  </r>
  <r>
    <x v="0"/>
    <x v="3"/>
  </r>
  <r>
    <x v="1"/>
    <x v="2"/>
  </r>
  <r>
    <x v="0"/>
    <x v="3"/>
  </r>
  <r>
    <x v="0"/>
    <x v="0"/>
  </r>
  <r>
    <x v="0"/>
    <x v="3"/>
  </r>
  <r>
    <x v="0"/>
    <x v="1"/>
  </r>
  <r>
    <x v="2"/>
    <x v="4"/>
  </r>
  <r>
    <x v="0"/>
    <x v="0"/>
  </r>
  <r>
    <x v="1"/>
    <x v="2"/>
  </r>
  <r>
    <x v="1"/>
    <x v="4"/>
  </r>
  <r>
    <x v="1"/>
    <x v="1"/>
  </r>
  <r>
    <x v="0"/>
    <x v="4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2"/>
    <x v="0"/>
  </r>
  <r>
    <x v="2"/>
    <x v="0"/>
  </r>
  <r>
    <x v="1"/>
    <x v="0"/>
  </r>
  <r>
    <x v="3"/>
    <x v="0"/>
  </r>
  <r>
    <x v="4"/>
    <x v="0"/>
  </r>
  <r>
    <x v="1"/>
    <x v="0"/>
  </r>
  <r>
    <x v="0"/>
    <x v="0"/>
  </r>
  <r>
    <x v="0"/>
    <x v="0"/>
  </r>
  <r>
    <x v="3"/>
    <x v="0"/>
  </r>
  <r>
    <x v="3"/>
    <x v="0"/>
  </r>
  <r>
    <x v="4"/>
    <x v="0"/>
  </r>
  <r>
    <x v="1"/>
    <x v="1"/>
  </r>
  <r>
    <x v="1"/>
    <x v="0"/>
  </r>
  <r>
    <x v="2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2"/>
    <x v="1"/>
  </r>
  <r>
    <x v="1"/>
    <x v="0"/>
  </r>
  <r>
    <x v="1"/>
    <x v="2"/>
  </r>
  <r>
    <x v="1"/>
    <x v="3"/>
  </r>
  <r>
    <x v="1"/>
    <x v="0"/>
  </r>
  <r>
    <x v="1"/>
    <x v="0"/>
  </r>
  <r>
    <x v="3"/>
    <x v="0"/>
  </r>
  <r>
    <x v="1"/>
    <x v="0"/>
  </r>
  <r>
    <x v="1"/>
    <x v="0"/>
  </r>
  <r>
    <x v="4"/>
    <x v="0"/>
  </r>
  <r>
    <x v="1"/>
    <x v="0"/>
  </r>
  <r>
    <x v="1"/>
    <x v="0"/>
  </r>
  <r>
    <x v="3"/>
    <x v="0"/>
  </r>
  <r>
    <x v="0"/>
    <x v="0"/>
  </r>
  <r>
    <x v="1"/>
    <x v="1"/>
  </r>
  <r>
    <x v="1"/>
    <x v="0"/>
  </r>
  <r>
    <x v="2"/>
    <x v="0"/>
  </r>
  <r>
    <x v="1"/>
    <x v="1"/>
  </r>
  <r>
    <x v="1"/>
    <x v="0"/>
  </r>
  <r>
    <x v="0"/>
    <x v="0"/>
  </r>
  <r>
    <x v="3"/>
    <x v="0"/>
  </r>
  <r>
    <x v="1"/>
    <x v="1"/>
  </r>
  <r>
    <x v="0"/>
    <x v="0"/>
  </r>
  <r>
    <x v="4"/>
    <x v="1"/>
  </r>
  <r>
    <x v="1"/>
    <x v="0"/>
  </r>
  <r>
    <x v="1"/>
    <x v="3"/>
  </r>
  <r>
    <x v="1"/>
    <x v="1"/>
  </r>
  <r>
    <x v="2"/>
    <x v="4"/>
  </r>
  <r>
    <x v="3"/>
    <x v="0"/>
  </r>
  <r>
    <x v="2"/>
    <x v="0"/>
  </r>
  <r>
    <x v="1"/>
    <x v="0"/>
  </r>
  <r>
    <x v="1"/>
    <x v="0"/>
  </r>
  <r>
    <x v="1"/>
    <x v="0"/>
  </r>
  <r>
    <x v="4"/>
    <x v="1"/>
  </r>
  <r>
    <x v="1"/>
    <x v="2"/>
  </r>
  <r>
    <x v="2"/>
    <x v="0"/>
  </r>
  <r>
    <x v="4"/>
    <x v="1"/>
  </r>
  <r>
    <x v="3"/>
    <x v="1"/>
  </r>
  <r>
    <x v="2"/>
    <x v="0"/>
  </r>
  <r>
    <x v="0"/>
    <x v="2"/>
  </r>
  <r>
    <x v="1"/>
    <x v="0"/>
  </r>
  <r>
    <x v="4"/>
    <x v="0"/>
  </r>
  <r>
    <x v="0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2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4"/>
    <x v="0"/>
  </r>
  <r>
    <x v="4"/>
    <x v="1"/>
  </r>
  <r>
    <x v="1"/>
    <x v="1"/>
  </r>
  <r>
    <x v="3"/>
    <x v="0"/>
  </r>
  <r>
    <x v="2"/>
    <x v="0"/>
  </r>
  <r>
    <x v="0"/>
    <x v="0"/>
  </r>
  <r>
    <x v="1"/>
    <x v="3"/>
  </r>
  <r>
    <x v="4"/>
    <x v="0"/>
  </r>
  <r>
    <x v="2"/>
    <x v="0"/>
  </r>
  <r>
    <x v="3"/>
    <x v="1"/>
  </r>
  <r>
    <x v="2"/>
    <x v="0"/>
  </r>
  <r>
    <x v="4"/>
    <x v="0"/>
  </r>
  <r>
    <x v="2"/>
    <x v="0"/>
  </r>
  <r>
    <x v="4"/>
    <x v="0"/>
  </r>
  <r>
    <x v="1"/>
    <x v="0"/>
  </r>
  <r>
    <x v="2"/>
    <x v="0"/>
  </r>
  <r>
    <x v="0"/>
    <x v="0"/>
  </r>
  <r>
    <x v="4"/>
    <x v="2"/>
  </r>
  <r>
    <x v="4"/>
    <x v="0"/>
  </r>
  <r>
    <x v="1"/>
    <x v="0"/>
  </r>
  <r>
    <x v="3"/>
    <x v="0"/>
  </r>
  <r>
    <x v="2"/>
    <x v="0"/>
  </r>
  <r>
    <x v="4"/>
    <x v="0"/>
  </r>
  <r>
    <x v="0"/>
    <x v="0"/>
  </r>
  <r>
    <x v="1"/>
    <x v="0"/>
  </r>
  <r>
    <x v="2"/>
    <x v="3"/>
  </r>
  <r>
    <x v="4"/>
    <x v="0"/>
  </r>
  <r>
    <x v="4"/>
    <x v="0"/>
  </r>
  <r>
    <x v="3"/>
    <x v="0"/>
  </r>
  <r>
    <x v="1"/>
    <x v="0"/>
  </r>
  <r>
    <x v="0"/>
    <x v="0"/>
  </r>
  <r>
    <x v="1"/>
    <x v="0"/>
  </r>
  <r>
    <x v="1"/>
    <x v="0"/>
  </r>
  <r>
    <x v="3"/>
    <x v="0"/>
  </r>
  <r>
    <x v="1"/>
    <x v="0"/>
  </r>
  <r>
    <x v="1"/>
    <x v="0"/>
  </r>
  <r>
    <x v="4"/>
    <x v="0"/>
  </r>
  <r>
    <x v="2"/>
    <x v="0"/>
  </r>
  <r>
    <x v="1"/>
    <x v="0"/>
  </r>
  <r>
    <x v="1"/>
    <x v="0"/>
  </r>
  <r>
    <x v="1"/>
    <x v="0"/>
  </r>
  <r>
    <x v="1"/>
    <x v="0"/>
  </r>
  <r>
    <x v="1"/>
    <x v="3"/>
  </r>
  <r>
    <x v="2"/>
    <x v="0"/>
  </r>
  <r>
    <x v="1"/>
    <x v="0"/>
  </r>
  <r>
    <x v="4"/>
    <x v="0"/>
  </r>
  <r>
    <x v="4"/>
    <x v="1"/>
  </r>
  <r>
    <x v="1"/>
    <x v="1"/>
  </r>
  <r>
    <x v="4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3"/>
    <x v="1"/>
  </r>
  <r>
    <x v="1"/>
    <x v="0"/>
  </r>
  <r>
    <x v="2"/>
    <x v="3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4"/>
    <x v="1"/>
  </r>
  <r>
    <x v="1"/>
    <x v="3"/>
  </r>
  <r>
    <x v="0"/>
    <x v="1"/>
  </r>
  <r>
    <x v="4"/>
    <x v="0"/>
  </r>
  <r>
    <x v="4"/>
    <x v="0"/>
  </r>
  <r>
    <x v="2"/>
    <x v="0"/>
  </r>
  <r>
    <x v="1"/>
    <x v="3"/>
  </r>
  <r>
    <x v="4"/>
    <x v="0"/>
  </r>
  <r>
    <x v="0"/>
    <x v="0"/>
  </r>
  <r>
    <x v="1"/>
    <x v="4"/>
  </r>
  <r>
    <x v="1"/>
    <x v="1"/>
  </r>
  <r>
    <x v="0"/>
    <x v="0"/>
  </r>
  <r>
    <x v="1"/>
    <x v="1"/>
  </r>
  <r>
    <x v="3"/>
    <x v="0"/>
  </r>
  <r>
    <x v="1"/>
    <x v="0"/>
  </r>
  <r>
    <x v="3"/>
    <x v="0"/>
  </r>
  <r>
    <x v="4"/>
    <x v="1"/>
  </r>
  <r>
    <x v="0"/>
    <x v="0"/>
  </r>
  <r>
    <x v="4"/>
    <x v="0"/>
  </r>
  <r>
    <x v="0"/>
    <x v="0"/>
  </r>
  <r>
    <x v="3"/>
    <x v="1"/>
  </r>
  <r>
    <x v="0"/>
    <x v="0"/>
  </r>
  <r>
    <x v="1"/>
    <x v="0"/>
  </r>
  <r>
    <x v="0"/>
    <x v="0"/>
  </r>
  <r>
    <x v="4"/>
    <x v="0"/>
  </r>
  <r>
    <x v="4"/>
    <x v="4"/>
  </r>
  <r>
    <x v="1"/>
    <x v="0"/>
  </r>
  <r>
    <x v="4"/>
    <x v="0"/>
  </r>
  <r>
    <x v="0"/>
    <x v="3"/>
  </r>
  <r>
    <x v="3"/>
    <x v="0"/>
  </r>
  <r>
    <x v="0"/>
    <x v="1"/>
  </r>
  <r>
    <x v="0"/>
    <x v="0"/>
  </r>
  <r>
    <x v="1"/>
    <x v="1"/>
  </r>
  <r>
    <x v="2"/>
    <x v="1"/>
  </r>
  <r>
    <x v="2"/>
    <x v="0"/>
  </r>
  <r>
    <x v="4"/>
    <x v="1"/>
  </r>
  <r>
    <x v="0"/>
    <x v="0"/>
  </r>
  <r>
    <x v="1"/>
    <x v="0"/>
  </r>
  <r>
    <x v="0"/>
    <x v="0"/>
  </r>
  <r>
    <x v="0"/>
    <x v="0"/>
  </r>
  <r>
    <x v="3"/>
    <x v="0"/>
  </r>
  <r>
    <x v="0"/>
    <x v="0"/>
  </r>
  <r>
    <x v="1"/>
    <x v="4"/>
  </r>
  <r>
    <x v="1"/>
    <x v="3"/>
  </r>
  <r>
    <x v="0"/>
    <x v="0"/>
  </r>
  <r>
    <x v="1"/>
    <x v="0"/>
  </r>
  <r>
    <x v="1"/>
    <x v="0"/>
  </r>
  <r>
    <x v="0"/>
    <x v="3"/>
  </r>
  <r>
    <x v="3"/>
    <x v="1"/>
  </r>
  <r>
    <x v="0"/>
    <x v="0"/>
  </r>
  <r>
    <x v="3"/>
    <x v="0"/>
  </r>
  <r>
    <x v="4"/>
    <x v="0"/>
  </r>
  <r>
    <x v="2"/>
    <x v="0"/>
  </r>
  <r>
    <x v="0"/>
    <x v="0"/>
  </r>
  <r>
    <x v="1"/>
    <x v="0"/>
  </r>
  <r>
    <x v="1"/>
    <x v="3"/>
  </r>
  <r>
    <x v="4"/>
    <x v="1"/>
  </r>
  <r>
    <x v="2"/>
    <x v="0"/>
  </r>
  <r>
    <x v="1"/>
    <x v="0"/>
  </r>
  <r>
    <x v="4"/>
    <x v="0"/>
  </r>
  <r>
    <x v="0"/>
    <x v="0"/>
  </r>
  <r>
    <x v="0"/>
    <x v="4"/>
  </r>
  <r>
    <x v="4"/>
    <x v="0"/>
  </r>
  <r>
    <x v="1"/>
    <x v="1"/>
  </r>
  <r>
    <x v="0"/>
    <x v="0"/>
  </r>
  <r>
    <x v="2"/>
    <x v="0"/>
  </r>
  <r>
    <x v="2"/>
    <x v="1"/>
  </r>
  <r>
    <x v="4"/>
    <x v="1"/>
  </r>
  <r>
    <x v="0"/>
    <x v="0"/>
  </r>
  <r>
    <x v="4"/>
    <x v="0"/>
  </r>
  <r>
    <x v="1"/>
    <x v="0"/>
  </r>
  <r>
    <x v="1"/>
    <x v="0"/>
  </r>
  <r>
    <x v="0"/>
    <x v="0"/>
  </r>
  <r>
    <x v="4"/>
    <x v="2"/>
  </r>
  <r>
    <x v="1"/>
    <x v="0"/>
  </r>
  <r>
    <x v="4"/>
    <x v="0"/>
  </r>
  <r>
    <x v="0"/>
    <x v="0"/>
  </r>
  <r>
    <x v="0"/>
    <x v="0"/>
  </r>
  <r>
    <x v="0"/>
    <x v="4"/>
  </r>
  <r>
    <x v="0"/>
    <x v="0"/>
  </r>
  <r>
    <x v="0"/>
    <x v="0"/>
  </r>
  <r>
    <x v="2"/>
    <x v="0"/>
  </r>
  <r>
    <x v="3"/>
    <x v="0"/>
  </r>
  <r>
    <x v="2"/>
    <x v="1"/>
  </r>
  <r>
    <x v="1"/>
    <x v="0"/>
  </r>
  <r>
    <x v="3"/>
    <x v="0"/>
  </r>
  <r>
    <x v="4"/>
    <x v="2"/>
  </r>
  <r>
    <x v="1"/>
    <x v="0"/>
  </r>
  <r>
    <x v="0"/>
    <x v="0"/>
  </r>
  <r>
    <x v="3"/>
    <x v="3"/>
  </r>
  <r>
    <x v="1"/>
    <x v="0"/>
  </r>
  <r>
    <x v="4"/>
    <x v="1"/>
  </r>
  <r>
    <x v="0"/>
    <x v="0"/>
  </r>
  <r>
    <x v="1"/>
    <x v="0"/>
  </r>
  <r>
    <x v="0"/>
    <x v="0"/>
  </r>
  <r>
    <x v="4"/>
    <x v="0"/>
  </r>
  <r>
    <x v="3"/>
    <x v="0"/>
  </r>
  <r>
    <x v="2"/>
    <x v="2"/>
  </r>
  <r>
    <x v="1"/>
    <x v="0"/>
  </r>
  <r>
    <x v="1"/>
    <x v="1"/>
  </r>
  <r>
    <x v="1"/>
    <x v="1"/>
  </r>
  <r>
    <x v="3"/>
    <x v="0"/>
  </r>
  <r>
    <x v="1"/>
    <x v="1"/>
  </r>
  <r>
    <x v="0"/>
    <x v="0"/>
  </r>
  <r>
    <x v="1"/>
    <x v="1"/>
  </r>
  <r>
    <x v="1"/>
    <x v="0"/>
  </r>
  <r>
    <x v="4"/>
    <x v="0"/>
  </r>
  <r>
    <x v="2"/>
    <x v="0"/>
  </r>
  <r>
    <x v="4"/>
    <x v="0"/>
  </r>
  <r>
    <x v="3"/>
    <x v="0"/>
  </r>
  <r>
    <x v="3"/>
    <x v="0"/>
  </r>
  <r>
    <x v="0"/>
    <x v="0"/>
  </r>
  <r>
    <x v="0"/>
    <x v="0"/>
  </r>
  <r>
    <x v="4"/>
    <x v="0"/>
  </r>
  <r>
    <x v="0"/>
    <x v="0"/>
  </r>
  <r>
    <x v="2"/>
    <x v="3"/>
  </r>
  <r>
    <x v="1"/>
    <x v="3"/>
  </r>
  <r>
    <x v="4"/>
    <x v="1"/>
  </r>
  <r>
    <x v="1"/>
    <x v="0"/>
  </r>
  <r>
    <x v="0"/>
    <x v="0"/>
  </r>
  <r>
    <x v="1"/>
    <x v="3"/>
  </r>
  <r>
    <x v="3"/>
    <x v="0"/>
  </r>
  <r>
    <x v="0"/>
    <x v="0"/>
  </r>
  <r>
    <x v="2"/>
    <x v="1"/>
  </r>
  <r>
    <x v="2"/>
    <x v="0"/>
  </r>
  <r>
    <x v="1"/>
    <x v="1"/>
  </r>
  <r>
    <x v="1"/>
    <x v="0"/>
  </r>
  <r>
    <x v="0"/>
    <x v="0"/>
  </r>
  <r>
    <x v="4"/>
    <x v="0"/>
  </r>
  <r>
    <x v="2"/>
    <x v="0"/>
  </r>
  <r>
    <x v="1"/>
    <x v="1"/>
  </r>
  <r>
    <x v="0"/>
    <x v="3"/>
  </r>
  <r>
    <x v="0"/>
    <x v="0"/>
  </r>
  <r>
    <x v="4"/>
    <x v="0"/>
  </r>
  <r>
    <x v="1"/>
    <x v="0"/>
  </r>
  <r>
    <x v="4"/>
    <x v="0"/>
  </r>
  <r>
    <x v="3"/>
    <x v="0"/>
  </r>
  <r>
    <x v="0"/>
    <x v="0"/>
  </r>
  <r>
    <x v="3"/>
    <x v="0"/>
  </r>
  <r>
    <x v="3"/>
    <x v="0"/>
  </r>
  <r>
    <x v="1"/>
    <x v="0"/>
  </r>
  <r>
    <x v="0"/>
    <x v="0"/>
  </r>
  <r>
    <x v="1"/>
    <x v="0"/>
  </r>
  <r>
    <x v="0"/>
    <x v="0"/>
  </r>
  <r>
    <x v="4"/>
    <x v="0"/>
  </r>
  <r>
    <x v="1"/>
    <x v="0"/>
  </r>
  <r>
    <x v="3"/>
    <x v="1"/>
  </r>
  <r>
    <x v="3"/>
    <x v="0"/>
  </r>
  <r>
    <x v="0"/>
    <x v="0"/>
  </r>
  <r>
    <x v="2"/>
    <x v="1"/>
  </r>
  <r>
    <x v="4"/>
    <x v="0"/>
  </r>
  <r>
    <x v="1"/>
    <x v="1"/>
  </r>
  <r>
    <x v="0"/>
    <x v="0"/>
  </r>
  <r>
    <x v="1"/>
    <x v="0"/>
  </r>
  <r>
    <x v="0"/>
    <x v="0"/>
  </r>
  <r>
    <x v="0"/>
    <x v="0"/>
  </r>
  <r>
    <x v="1"/>
    <x v="0"/>
  </r>
  <r>
    <x v="4"/>
    <x v="0"/>
  </r>
  <r>
    <x v="1"/>
    <x v="0"/>
  </r>
  <r>
    <x v="0"/>
    <x v="0"/>
  </r>
  <r>
    <x v="0"/>
    <x v="1"/>
  </r>
  <r>
    <x v="3"/>
    <x v="0"/>
  </r>
  <r>
    <x v="4"/>
    <x v="1"/>
  </r>
  <r>
    <x v="2"/>
    <x v="0"/>
  </r>
  <r>
    <x v="0"/>
    <x v="0"/>
  </r>
  <r>
    <x v="0"/>
    <x v="0"/>
  </r>
  <r>
    <x v="2"/>
    <x v="0"/>
  </r>
  <r>
    <x v="1"/>
    <x v="0"/>
  </r>
  <r>
    <x v="1"/>
    <x v="1"/>
  </r>
  <r>
    <x v="1"/>
    <x v="3"/>
  </r>
  <r>
    <x v="1"/>
    <x v="0"/>
  </r>
  <r>
    <x v="0"/>
    <x v="0"/>
  </r>
  <r>
    <x v="0"/>
    <x v="1"/>
  </r>
  <r>
    <x v="1"/>
    <x v="1"/>
  </r>
  <r>
    <x v="3"/>
    <x v="1"/>
  </r>
  <r>
    <x v="0"/>
    <x v="1"/>
  </r>
  <r>
    <x v="1"/>
    <x v="3"/>
  </r>
  <r>
    <x v="4"/>
    <x v="2"/>
  </r>
  <r>
    <x v="4"/>
    <x v="0"/>
  </r>
  <r>
    <x v="4"/>
    <x v="0"/>
  </r>
  <r>
    <x v="1"/>
    <x v="1"/>
  </r>
  <r>
    <x v="1"/>
    <x v="0"/>
  </r>
  <r>
    <x v="4"/>
    <x v="0"/>
  </r>
  <r>
    <x v="3"/>
    <x v="0"/>
  </r>
  <r>
    <x v="4"/>
    <x v="0"/>
  </r>
  <r>
    <x v="1"/>
    <x v="0"/>
  </r>
  <r>
    <x v="1"/>
    <x v="0"/>
  </r>
  <r>
    <x v="3"/>
    <x v="1"/>
  </r>
  <r>
    <x v="2"/>
    <x v="0"/>
  </r>
  <r>
    <x v="3"/>
    <x v="1"/>
  </r>
  <r>
    <x v="0"/>
    <x v="0"/>
  </r>
  <r>
    <x v="3"/>
    <x v="1"/>
  </r>
  <r>
    <x v="1"/>
    <x v="0"/>
  </r>
  <r>
    <x v="4"/>
    <x v="0"/>
  </r>
  <r>
    <x v="0"/>
    <x v="0"/>
  </r>
  <r>
    <x v="2"/>
    <x v="1"/>
  </r>
  <r>
    <x v="4"/>
    <x v="0"/>
  </r>
  <r>
    <x v="1"/>
    <x v="1"/>
  </r>
  <r>
    <x v="4"/>
    <x v="0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0"/>
    <x v="2"/>
  </r>
  <r>
    <x v="1"/>
    <x v="3"/>
  </r>
  <r>
    <x v="1"/>
    <x v="1"/>
  </r>
  <r>
    <x v="1"/>
    <x v="2"/>
  </r>
  <r>
    <x v="0"/>
    <x v="4"/>
  </r>
  <r>
    <x v="2"/>
    <x v="0"/>
  </r>
  <r>
    <x v="2"/>
    <x v="4"/>
  </r>
  <r>
    <x v="1"/>
    <x v="4"/>
  </r>
  <r>
    <x v="3"/>
    <x v="4"/>
  </r>
  <r>
    <x v="4"/>
    <x v="1"/>
  </r>
  <r>
    <x v="1"/>
    <x v="3"/>
  </r>
  <r>
    <x v="0"/>
    <x v="3"/>
  </r>
  <r>
    <x v="0"/>
    <x v="4"/>
  </r>
  <r>
    <x v="3"/>
    <x v="1"/>
  </r>
  <r>
    <x v="3"/>
    <x v="0"/>
  </r>
  <r>
    <x v="4"/>
    <x v="1"/>
  </r>
  <r>
    <x v="1"/>
    <x v="5"/>
  </r>
  <r>
    <x v="1"/>
    <x v="1"/>
  </r>
  <r>
    <x v="2"/>
    <x v="4"/>
  </r>
  <r>
    <x v="1"/>
    <x v="4"/>
  </r>
  <r>
    <x v="1"/>
    <x v="3"/>
  </r>
  <r>
    <x v="1"/>
    <x v="4"/>
  </r>
  <r>
    <x v="1"/>
    <x v="3"/>
  </r>
  <r>
    <x v="1"/>
    <x v="6"/>
  </r>
  <r>
    <x v="1"/>
    <x v="3"/>
  </r>
  <r>
    <x v="2"/>
    <x v="1"/>
  </r>
  <r>
    <x v="1"/>
    <x v="1"/>
  </r>
  <r>
    <x v="1"/>
    <x v="5"/>
  </r>
  <r>
    <x v="1"/>
    <x v="4"/>
  </r>
  <r>
    <x v="1"/>
    <x v="4"/>
  </r>
  <r>
    <x v="1"/>
    <x v="4"/>
  </r>
  <r>
    <x v="3"/>
    <x v="4"/>
  </r>
  <r>
    <x v="1"/>
    <x v="4"/>
  </r>
  <r>
    <x v="1"/>
    <x v="4"/>
  </r>
  <r>
    <x v="4"/>
    <x v="3"/>
  </r>
  <r>
    <x v="1"/>
    <x v="7"/>
  </r>
  <r>
    <x v="1"/>
    <x v="3"/>
  </r>
  <r>
    <x v="3"/>
    <x v="8"/>
  </r>
  <r>
    <x v="0"/>
    <x v="9"/>
  </r>
  <r>
    <x v="1"/>
    <x v="8"/>
  </r>
  <r>
    <x v="1"/>
    <x v="3"/>
  </r>
  <r>
    <x v="2"/>
    <x v="4"/>
  </r>
  <r>
    <x v="1"/>
    <x v="6"/>
  </r>
  <r>
    <x v="1"/>
    <x v="8"/>
  </r>
  <r>
    <x v="0"/>
    <x v="10"/>
  </r>
  <r>
    <x v="3"/>
    <x v="1"/>
  </r>
  <r>
    <x v="1"/>
    <x v="3"/>
  </r>
  <r>
    <x v="0"/>
    <x v="3"/>
  </r>
  <r>
    <x v="4"/>
    <x v="3"/>
  </r>
  <r>
    <x v="1"/>
    <x v="3"/>
  </r>
  <r>
    <x v="1"/>
    <x v="0"/>
  </r>
  <r>
    <x v="1"/>
    <x v="4"/>
  </r>
  <r>
    <x v="2"/>
    <x v="0"/>
  </r>
  <r>
    <x v="3"/>
    <x v="8"/>
  </r>
  <r>
    <x v="2"/>
    <x v="4"/>
  </r>
  <r>
    <x v="1"/>
    <x v="1"/>
  </r>
  <r>
    <x v="1"/>
    <x v="3"/>
  </r>
  <r>
    <x v="1"/>
    <x v="3"/>
  </r>
  <r>
    <x v="4"/>
    <x v="0"/>
  </r>
  <r>
    <x v="1"/>
    <x v="0"/>
  </r>
  <r>
    <x v="2"/>
    <x v="1"/>
  </r>
  <r>
    <x v="4"/>
    <x v="3"/>
  </r>
  <r>
    <x v="3"/>
    <x v="4"/>
  </r>
  <r>
    <x v="2"/>
    <x v="3"/>
  </r>
  <r>
    <x v="0"/>
    <x v="1"/>
  </r>
  <r>
    <x v="1"/>
    <x v="1"/>
  </r>
  <r>
    <x v="4"/>
    <x v="3"/>
  </r>
  <r>
    <x v="0"/>
    <x v="10"/>
  </r>
  <r>
    <x v="1"/>
    <x v="4"/>
  </r>
  <r>
    <x v="0"/>
    <x v="4"/>
  </r>
  <r>
    <x v="1"/>
    <x v="3"/>
  </r>
  <r>
    <x v="1"/>
    <x v="3"/>
  </r>
  <r>
    <x v="1"/>
    <x v="11"/>
  </r>
  <r>
    <x v="1"/>
    <x v="0"/>
  </r>
  <r>
    <x v="2"/>
    <x v="8"/>
  </r>
  <r>
    <x v="0"/>
    <x v="4"/>
  </r>
  <r>
    <x v="0"/>
    <x v="3"/>
  </r>
  <r>
    <x v="0"/>
    <x v="10"/>
  </r>
  <r>
    <x v="0"/>
    <x v="3"/>
  </r>
  <r>
    <x v="1"/>
    <x v="1"/>
  </r>
  <r>
    <x v="1"/>
    <x v="2"/>
  </r>
  <r>
    <x v="4"/>
    <x v="1"/>
  </r>
  <r>
    <x v="4"/>
    <x v="3"/>
  </r>
  <r>
    <x v="1"/>
    <x v="0"/>
  </r>
  <r>
    <x v="3"/>
    <x v="1"/>
  </r>
  <r>
    <x v="2"/>
    <x v="1"/>
  </r>
  <r>
    <x v="0"/>
    <x v="10"/>
  </r>
  <r>
    <x v="1"/>
    <x v="12"/>
  </r>
  <r>
    <x v="4"/>
    <x v="4"/>
  </r>
  <r>
    <x v="2"/>
    <x v="1"/>
  </r>
  <r>
    <x v="3"/>
    <x v="1"/>
  </r>
  <r>
    <x v="2"/>
    <x v="4"/>
  </r>
  <r>
    <x v="4"/>
    <x v="0"/>
  </r>
  <r>
    <x v="2"/>
    <x v="3"/>
  </r>
  <r>
    <x v="4"/>
    <x v="3"/>
  </r>
  <r>
    <x v="1"/>
    <x v="3"/>
  </r>
  <r>
    <x v="2"/>
    <x v="0"/>
  </r>
  <r>
    <x v="0"/>
    <x v="4"/>
  </r>
  <r>
    <x v="4"/>
    <x v="6"/>
  </r>
  <r>
    <x v="4"/>
    <x v="4"/>
  </r>
  <r>
    <x v="1"/>
    <x v="1"/>
  </r>
  <r>
    <x v="3"/>
    <x v="13"/>
  </r>
  <r>
    <x v="2"/>
    <x v="4"/>
  </r>
  <r>
    <x v="4"/>
    <x v="2"/>
  </r>
  <r>
    <x v="0"/>
    <x v="8"/>
  </r>
  <r>
    <x v="1"/>
    <x v="3"/>
  </r>
  <r>
    <x v="2"/>
    <x v="0"/>
  </r>
  <r>
    <x v="4"/>
    <x v="1"/>
  </r>
  <r>
    <x v="4"/>
    <x v="0"/>
  </r>
  <r>
    <x v="3"/>
    <x v="4"/>
  </r>
  <r>
    <x v="1"/>
    <x v="0"/>
  </r>
  <r>
    <x v="0"/>
    <x v="2"/>
  </r>
  <r>
    <x v="1"/>
    <x v="8"/>
  </r>
  <r>
    <x v="1"/>
    <x v="3"/>
  </r>
  <r>
    <x v="3"/>
    <x v="3"/>
  </r>
  <r>
    <x v="1"/>
    <x v="4"/>
  </r>
  <r>
    <x v="1"/>
    <x v="14"/>
  </r>
  <r>
    <x v="4"/>
    <x v="0"/>
  </r>
  <r>
    <x v="2"/>
    <x v="3"/>
  </r>
  <r>
    <x v="1"/>
    <x v="0"/>
  </r>
  <r>
    <x v="1"/>
    <x v="3"/>
  </r>
  <r>
    <x v="1"/>
    <x v="12"/>
  </r>
  <r>
    <x v="1"/>
    <x v="4"/>
  </r>
  <r>
    <x v="1"/>
    <x v="4"/>
  </r>
  <r>
    <x v="2"/>
    <x v="4"/>
  </r>
  <r>
    <x v="1"/>
    <x v="3"/>
  </r>
  <r>
    <x v="4"/>
    <x v="4"/>
  </r>
  <r>
    <x v="4"/>
    <x v="8"/>
  </r>
  <r>
    <x v="1"/>
    <x v="4"/>
  </r>
  <r>
    <x v="4"/>
    <x v="4"/>
  </r>
  <r>
    <x v="1"/>
    <x v="10"/>
  </r>
  <r>
    <x v="1"/>
    <x v="5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4"/>
  </r>
  <r>
    <x v="3"/>
    <x v="8"/>
  </r>
  <r>
    <x v="1"/>
    <x v="3"/>
  </r>
  <r>
    <x v="2"/>
    <x v="3"/>
  </r>
  <r>
    <x v="1"/>
    <x v="4"/>
  </r>
  <r>
    <x v="1"/>
    <x v="4"/>
  </r>
  <r>
    <x v="0"/>
    <x v="4"/>
  </r>
  <r>
    <x v="1"/>
    <x v="3"/>
  </r>
  <r>
    <x v="1"/>
    <x v="4"/>
  </r>
  <r>
    <x v="1"/>
    <x v="4"/>
  </r>
  <r>
    <x v="4"/>
    <x v="4"/>
  </r>
  <r>
    <x v="1"/>
    <x v="0"/>
  </r>
  <r>
    <x v="0"/>
    <x v="8"/>
  </r>
  <r>
    <x v="4"/>
    <x v="4"/>
  </r>
  <r>
    <x v="4"/>
    <x v="4"/>
  </r>
  <r>
    <x v="2"/>
    <x v="3"/>
  </r>
  <r>
    <x v="1"/>
    <x v="8"/>
  </r>
  <r>
    <x v="4"/>
    <x v="0"/>
  </r>
  <r>
    <x v="0"/>
    <x v="3"/>
  </r>
  <r>
    <x v="1"/>
    <x v="1"/>
  </r>
  <r>
    <x v="1"/>
    <x v="4"/>
  </r>
  <r>
    <x v="0"/>
    <x v="0"/>
  </r>
  <r>
    <x v="1"/>
    <x v="4"/>
  </r>
  <r>
    <x v="3"/>
    <x v="3"/>
  </r>
  <r>
    <x v="1"/>
    <x v="4"/>
  </r>
  <r>
    <x v="3"/>
    <x v="5"/>
  </r>
  <r>
    <x v="4"/>
    <x v="1"/>
  </r>
  <r>
    <x v="0"/>
    <x v="4"/>
  </r>
  <r>
    <x v="4"/>
    <x v="4"/>
  </r>
  <r>
    <x v="0"/>
    <x v="4"/>
  </r>
  <r>
    <x v="3"/>
    <x v="4"/>
  </r>
  <r>
    <x v="0"/>
    <x v="3"/>
  </r>
  <r>
    <x v="1"/>
    <x v="4"/>
  </r>
  <r>
    <x v="0"/>
    <x v="4"/>
  </r>
  <r>
    <x v="4"/>
    <x v="1"/>
  </r>
  <r>
    <x v="4"/>
    <x v="1"/>
  </r>
  <r>
    <x v="1"/>
    <x v="3"/>
  </r>
  <r>
    <x v="4"/>
    <x v="1"/>
  </r>
  <r>
    <x v="0"/>
    <x v="2"/>
  </r>
  <r>
    <x v="3"/>
    <x v="1"/>
  </r>
  <r>
    <x v="0"/>
    <x v="2"/>
  </r>
  <r>
    <x v="0"/>
    <x v="3"/>
  </r>
  <r>
    <x v="1"/>
    <x v="4"/>
  </r>
  <r>
    <x v="2"/>
    <x v="15"/>
  </r>
  <r>
    <x v="2"/>
    <x v="6"/>
  </r>
  <r>
    <x v="4"/>
    <x v="10"/>
  </r>
  <r>
    <x v="0"/>
    <x v="3"/>
  </r>
  <r>
    <x v="1"/>
    <x v="4"/>
  </r>
  <r>
    <x v="0"/>
    <x v="0"/>
  </r>
  <r>
    <x v="0"/>
    <x v="1"/>
  </r>
  <r>
    <x v="3"/>
    <x v="2"/>
  </r>
  <r>
    <x v="0"/>
    <x v="4"/>
  </r>
  <r>
    <x v="1"/>
    <x v="10"/>
  </r>
  <r>
    <x v="1"/>
    <x v="8"/>
  </r>
  <r>
    <x v="0"/>
    <x v="4"/>
  </r>
  <r>
    <x v="1"/>
    <x v="4"/>
  </r>
  <r>
    <x v="1"/>
    <x v="1"/>
  </r>
  <r>
    <x v="0"/>
    <x v="8"/>
  </r>
  <r>
    <x v="3"/>
    <x v="16"/>
  </r>
  <r>
    <x v="0"/>
    <x v="4"/>
  </r>
  <r>
    <x v="3"/>
    <x v="3"/>
  </r>
  <r>
    <x v="4"/>
    <x v="0"/>
  </r>
  <r>
    <x v="2"/>
    <x v="1"/>
  </r>
  <r>
    <x v="0"/>
    <x v="12"/>
  </r>
  <r>
    <x v="1"/>
    <x v="0"/>
  </r>
  <r>
    <x v="1"/>
    <x v="17"/>
  </r>
  <r>
    <x v="4"/>
    <x v="18"/>
  </r>
  <r>
    <x v="2"/>
    <x v="2"/>
  </r>
  <r>
    <x v="1"/>
    <x v="0"/>
  </r>
  <r>
    <x v="4"/>
    <x v="0"/>
  </r>
  <r>
    <x v="0"/>
    <x v="2"/>
  </r>
  <r>
    <x v="0"/>
    <x v="19"/>
  </r>
  <r>
    <x v="4"/>
    <x v="4"/>
  </r>
  <r>
    <x v="1"/>
    <x v="20"/>
  </r>
  <r>
    <x v="0"/>
    <x v="10"/>
  </r>
  <r>
    <x v="2"/>
    <x v="3"/>
  </r>
  <r>
    <x v="2"/>
    <x v="21"/>
  </r>
  <r>
    <x v="4"/>
    <x v="19"/>
  </r>
  <r>
    <x v="0"/>
    <x v="22"/>
  </r>
  <r>
    <x v="4"/>
    <x v="1"/>
  </r>
  <r>
    <x v="1"/>
    <x v="3"/>
  </r>
  <r>
    <x v="1"/>
    <x v="4"/>
  </r>
  <r>
    <x v="0"/>
    <x v="3"/>
  </r>
  <r>
    <x v="4"/>
    <x v="4"/>
  </r>
  <r>
    <x v="1"/>
    <x v="4"/>
  </r>
  <r>
    <x v="4"/>
    <x v="5"/>
  </r>
  <r>
    <x v="0"/>
    <x v="2"/>
  </r>
  <r>
    <x v="0"/>
    <x v="3"/>
  </r>
  <r>
    <x v="0"/>
    <x v="6"/>
  </r>
  <r>
    <x v="0"/>
    <x v="2"/>
  </r>
  <r>
    <x v="0"/>
    <x v="6"/>
  </r>
  <r>
    <x v="2"/>
    <x v="1"/>
  </r>
  <r>
    <x v="3"/>
    <x v="6"/>
  </r>
  <r>
    <x v="2"/>
    <x v="3"/>
  </r>
  <r>
    <x v="1"/>
    <x v="12"/>
  </r>
  <r>
    <x v="3"/>
    <x v="2"/>
  </r>
  <r>
    <x v="4"/>
    <x v="1"/>
  </r>
  <r>
    <x v="1"/>
    <x v="14"/>
  </r>
  <r>
    <x v="0"/>
    <x v="3"/>
  </r>
  <r>
    <x v="3"/>
    <x v="4"/>
  </r>
  <r>
    <x v="1"/>
    <x v="6"/>
  </r>
  <r>
    <x v="4"/>
    <x v="3"/>
  </r>
  <r>
    <x v="0"/>
    <x v="4"/>
  </r>
  <r>
    <x v="1"/>
    <x v="4"/>
  </r>
  <r>
    <x v="0"/>
    <x v="4"/>
  </r>
  <r>
    <x v="4"/>
    <x v="0"/>
  </r>
  <r>
    <x v="3"/>
    <x v="1"/>
  </r>
  <r>
    <x v="2"/>
    <x v="5"/>
  </r>
  <r>
    <x v="1"/>
    <x v="8"/>
  </r>
  <r>
    <x v="1"/>
    <x v="4"/>
  </r>
  <r>
    <x v="1"/>
    <x v="4"/>
  </r>
  <r>
    <x v="3"/>
    <x v="0"/>
  </r>
  <r>
    <x v="1"/>
    <x v="1"/>
  </r>
  <r>
    <x v="0"/>
    <x v="4"/>
  </r>
  <r>
    <x v="1"/>
    <x v="4"/>
  </r>
  <r>
    <x v="1"/>
    <x v="3"/>
  </r>
  <r>
    <x v="4"/>
    <x v="0"/>
  </r>
  <r>
    <x v="2"/>
    <x v="10"/>
  </r>
  <r>
    <x v="4"/>
    <x v="8"/>
  </r>
  <r>
    <x v="3"/>
    <x v="4"/>
  </r>
  <r>
    <x v="3"/>
    <x v="23"/>
  </r>
  <r>
    <x v="0"/>
    <x v="3"/>
  </r>
  <r>
    <x v="0"/>
    <x v="24"/>
  </r>
  <r>
    <x v="4"/>
    <x v="1"/>
  </r>
  <r>
    <x v="0"/>
    <x v="4"/>
  </r>
  <r>
    <x v="2"/>
    <x v="19"/>
  </r>
  <r>
    <x v="1"/>
    <x v="3"/>
  </r>
  <r>
    <x v="4"/>
    <x v="8"/>
  </r>
  <r>
    <x v="1"/>
    <x v="2"/>
  </r>
  <r>
    <x v="0"/>
    <x v="4"/>
  </r>
  <r>
    <x v="1"/>
    <x v="20"/>
  </r>
  <r>
    <x v="3"/>
    <x v="1"/>
  </r>
  <r>
    <x v="0"/>
    <x v="3"/>
  </r>
  <r>
    <x v="2"/>
    <x v="3"/>
  </r>
  <r>
    <x v="2"/>
    <x v="3"/>
  </r>
  <r>
    <x v="1"/>
    <x v="0"/>
  </r>
  <r>
    <x v="1"/>
    <x v="25"/>
  </r>
  <r>
    <x v="0"/>
    <x v="21"/>
  </r>
  <r>
    <x v="4"/>
    <x v="20"/>
  </r>
  <r>
    <x v="2"/>
    <x v="8"/>
  </r>
  <r>
    <x v="1"/>
    <x v="26"/>
  </r>
  <r>
    <x v="0"/>
    <x v="27"/>
  </r>
  <r>
    <x v="0"/>
    <x v="24"/>
  </r>
  <r>
    <x v="4"/>
    <x v="1"/>
  </r>
  <r>
    <x v="1"/>
    <x v="1"/>
  </r>
  <r>
    <x v="4"/>
    <x v="3"/>
  </r>
  <r>
    <x v="3"/>
    <x v="18"/>
  </r>
  <r>
    <x v="0"/>
    <x v="0"/>
  </r>
  <r>
    <x v="3"/>
    <x v="0"/>
  </r>
  <r>
    <x v="3"/>
    <x v="28"/>
  </r>
  <r>
    <x v="1"/>
    <x v="29"/>
  </r>
  <r>
    <x v="0"/>
    <x v="4"/>
  </r>
  <r>
    <x v="1"/>
    <x v="10"/>
  </r>
  <r>
    <x v="0"/>
    <x v="0"/>
  </r>
  <r>
    <x v="4"/>
    <x v="8"/>
  </r>
  <r>
    <x v="1"/>
    <x v="1"/>
  </r>
  <r>
    <x v="3"/>
    <x v="4"/>
  </r>
  <r>
    <x v="3"/>
    <x v="2"/>
  </r>
  <r>
    <x v="0"/>
    <x v="4"/>
  </r>
  <r>
    <x v="2"/>
    <x v="18"/>
  </r>
  <r>
    <x v="4"/>
    <x v="6"/>
  </r>
  <r>
    <x v="1"/>
    <x v="4"/>
  </r>
  <r>
    <x v="0"/>
    <x v="4"/>
  </r>
  <r>
    <x v="1"/>
    <x v="4"/>
  </r>
  <r>
    <x v="0"/>
    <x v="14"/>
  </r>
  <r>
    <x v="0"/>
    <x v="8"/>
  </r>
  <r>
    <x v="1"/>
    <x v="4"/>
  </r>
  <r>
    <x v="4"/>
    <x v="30"/>
  </r>
  <r>
    <x v="1"/>
    <x v="4"/>
  </r>
  <r>
    <x v="0"/>
    <x v="12"/>
  </r>
  <r>
    <x v="0"/>
    <x v="4"/>
  </r>
  <r>
    <x v="3"/>
    <x v="14"/>
  </r>
  <r>
    <x v="4"/>
    <x v="22"/>
  </r>
  <r>
    <x v="2"/>
    <x v="21"/>
  </r>
  <r>
    <x v="0"/>
    <x v="6"/>
  </r>
  <r>
    <x v="0"/>
    <x v="31"/>
  </r>
  <r>
    <x v="2"/>
    <x v="4"/>
  </r>
  <r>
    <x v="1"/>
    <x v="28"/>
  </r>
  <r>
    <x v="1"/>
    <x v="4"/>
  </r>
  <r>
    <x v="1"/>
    <x v="3"/>
  </r>
  <r>
    <x v="1"/>
    <x v="32"/>
  </r>
  <r>
    <x v="0"/>
    <x v="10"/>
  </r>
  <r>
    <x v="0"/>
    <x v="22"/>
  </r>
  <r>
    <x v="1"/>
    <x v="24"/>
  </r>
  <r>
    <x v="3"/>
    <x v="4"/>
  </r>
  <r>
    <x v="0"/>
    <x v="22"/>
  </r>
  <r>
    <x v="1"/>
    <x v="22"/>
  </r>
  <r>
    <x v="4"/>
    <x v="8"/>
  </r>
  <r>
    <x v="4"/>
    <x v="7"/>
  </r>
  <r>
    <x v="4"/>
    <x v="1"/>
  </r>
  <r>
    <x v="1"/>
    <x v="3"/>
  </r>
  <r>
    <x v="1"/>
    <x v="7"/>
  </r>
  <r>
    <x v="4"/>
    <x v="4"/>
  </r>
  <r>
    <x v="3"/>
    <x v="4"/>
  </r>
  <r>
    <x v="4"/>
    <x v="4"/>
  </r>
  <r>
    <x v="1"/>
    <x v="5"/>
  </r>
  <r>
    <x v="1"/>
    <x v="10"/>
  </r>
  <r>
    <x v="3"/>
    <x v="4"/>
  </r>
  <r>
    <x v="2"/>
    <x v="7"/>
  </r>
  <r>
    <x v="3"/>
    <x v="1"/>
  </r>
  <r>
    <x v="0"/>
    <x v="1"/>
  </r>
  <r>
    <x v="3"/>
    <x v="4"/>
  </r>
  <r>
    <x v="1"/>
    <x v="29"/>
  </r>
  <r>
    <x v="4"/>
    <x v="4"/>
  </r>
  <r>
    <x v="0"/>
    <x v="1"/>
  </r>
  <r>
    <x v="2"/>
    <x v="7"/>
  </r>
  <r>
    <x v="4"/>
    <x v="28"/>
  </r>
  <r>
    <x v="1"/>
    <x v="4"/>
  </r>
  <r>
    <x v="4"/>
    <x v="4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2"/>
    <x v="2"/>
  </r>
  <r>
    <x v="3"/>
    <x v="2"/>
  </r>
  <r>
    <x v="1"/>
    <x v="2"/>
  </r>
  <r>
    <x v="2"/>
    <x v="2"/>
  </r>
  <r>
    <x v="4"/>
    <x v="0"/>
  </r>
  <r>
    <x v="0"/>
    <x v="0"/>
  </r>
  <r>
    <x v="4"/>
    <x v="2"/>
  </r>
  <r>
    <x v="4"/>
    <x v="3"/>
  </r>
  <r>
    <x v="4"/>
    <x v="1"/>
  </r>
  <r>
    <x v="1"/>
    <x v="2"/>
  </r>
  <r>
    <x v="3"/>
    <x v="1"/>
  </r>
  <r>
    <x v="3"/>
    <x v="1"/>
  </r>
  <r>
    <x v="4"/>
    <x v="2"/>
  </r>
  <r>
    <x v="1"/>
    <x v="0"/>
  </r>
  <r>
    <x v="0"/>
    <x v="1"/>
  </r>
  <r>
    <x v="1"/>
    <x v="2"/>
  </r>
  <r>
    <x v="5"/>
    <x v="4"/>
  </r>
  <r>
    <x v="1"/>
    <x v="1"/>
  </r>
  <r>
    <x v="4"/>
    <x v="3"/>
  </r>
  <r>
    <x v="4"/>
    <x v="2"/>
  </r>
  <r>
    <x v="3"/>
    <x v="3"/>
  </r>
  <r>
    <x v="4"/>
    <x v="0"/>
  </r>
  <r>
    <x v="3"/>
    <x v="2"/>
  </r>
  <r>
    <x v="6"/>
    <x v="2"/>
  </r>
  <r>
    <x v="3"/>
    <x v="2"/>
  </r>
  <r>
    <x v="1"/>
    <x v="0"/>
  </r>
  <r>
    <x v="1"/>
    <x v="1"/>
  </r>
  <r>
    <x v="5"/>
    <x v="4"/>
  </r>
  <r>
    <x v="4"/>
    <x v="2"/>
  </r>
  <r>
    <x v="4"/>
    <x v="3"/>
  </r>
  <r>
    <x v="4"/>
    <x v="2"/>
  </r>
  <r>
    <x v="4"/>
    <x v="2"/>
  </r>
  <r>
    <x v="4"/>
    <x v="1"/>
  </r>
  <r>
    <x v="4"/>
    <x v="3"/>
  </r>
  <r>
    <x v="3"/>
    <x v="1"/>
  </r>
  <r>
    <x v="7"/>
    <x v="1"/>
  </r>
  <r>
    <x v="3"/>
    <x v="2"/>
  </r>
  <r>
    <x v="8"/>
    <x v="3"/>
  </r>
  <r>
    <x v="9"/>
    <x v="1"/>
  </r>
  <r>
    <x v="8"/>
    <x v="1"/>
  </r>
  <r>
    <x v="3"/>
    <x v="1"/>
  </r>
  <r>
    <x v="4"/>
    <x v="3"/>
  </r>
  <r>
    <x v="6"/>
    <x v="1"/>
  </r>
  <r>
    <x v="8"/>
    <x v="2"/>
  </r>
  <r>
    <x v="10"/>
    <x v="4"/>
  </r>
  <r>
    <x v="1"/>
    <x v="2"/>
  </r>
  <r>
    <x v="3"/>
    <x v="1"/>
  </r>
  <r>
    <x v="3"/>
    <x v="0"/>
  </r>
  <r>
    <x v="3"/>
    <x v="1"/>
  </r>
  <r>
    <x v="3"/>
    <x v="1"/>
  </r>
  <r>
    <x v="0"/>
    <x v="4"/>
  </r>
  <r>
    <x v="4"/>
    <x v="0"/>
  </r>
  <r>
    <x v="0"/>
    <x v="0"/>
  </r>
  <r>
    <x v="8"/>
    <x v="0"/>
  </r>
  <r>
    <x v="4"/>
    <x v="2"/>
  </r>
  <r>
    <x v="1"/>
    <x v="2"/>
  </r>
  <r>
    <x v="3"/>
    <x v="2"/>
  </r>
  <r>
    <x v="3"/>
    <x v="1"/>
  </r>
  <r>
    <x v="0"/>
    <x v="0"/>
  </r>
  <r>
    <x v="0"/>
    <x v="4"/>
  </r>
  <r>
    <x v="1"/>
    <x v="1"/>
  </r>
  <r>
    <x v="3"/>
    <x v="0"/>
  </r>
  <r>
    <x v="4"/>
    <x v="0"/>
  </r>
  <r>
    <x v="3"/>
    <x v="1"/>
  </r>
  <r>
    <x v="1"/>
    <x v="1"/>
  </r>
  <r>
    <x v="1"/>
    <x v="1"/>
  </r>
  <r>
    <x v="3"/>
    <x v="1"/>
  </r>
  <r>
    <x v="10"/>
    <x v="2"/>
  </r>
  <r>
    <x v="4"/>
    <x v="2"/>
  </r>
  <r>
    <x v="4"/>
    <x v="1"/>
  </r>
  <r>
    <x v="3"/>
    <x v="0"/>
  </r>
  <r>
    <x v="3"/>
    <x v="2"/>
  </r>
  <r>
    <x v="11"/>
    <x v="1"/>
  </r>
  <r>
    <x v="0"/>
    <x v="1"/>
  </r>
  <r>
    <x v="8"/>
    <x v="1"/>
  </r>
  <r>
    <x v="4"/>
    <x v="1"/>
  </r>
  <r>
    <x v="3"/>
    <x v="3"/>
  </r>
  <r>
    <x v="10"/>
    <x v="1"/>
  </r>
  <r>
    <x v="3"/>
    <x v="2"/>
  </r>
  <r>
    <x v="1"/>
    <x v="2"/>
  </r>
  <r>
    <x v="2"/>
    <x v="0"/>
  </r>
  <r>
    <x v="1"/>
    <x v="1"/>
  </r>
  <r>
    <x v="3"/>
    <x v="2"/>
  </r>
  <r>
    <x v="0"/>
    <x v="0"/>
  </r>
  <r>
    <x v="1"/>
    <x v="0"/>
  </r>
  <r>
    <x v="1"/>
    <x v="1"/>
  </r>
  <r>
    <x v="10"/>
    <x v="2"/>
  </r>
  <r>
    <x v="12"/>
    <x v="1"/>
  </r>
  <r>
    <x v="4"/>
    <x v="1"/>
  </r>
  <r>
    <x v="1"/>
    <x v="4"/>
  </r>
  <r>
    <x v="1"/>
    <x v="1"/>
  </r>
  <r>
    <x v="4"/>
    <x v="1"/>
  </r>
  <r>
    <x v="0"/>
    <x v="0"/>
  </r>
  <r>
    <x v="3"/>
    <x v="2"/>
  </r>
  <r>
    <x v="3"/>
    <x v="1"/>
  </r>
  <r>
    <x v="3"/>
    <x v="4"/>
  </r>
  <r>
    <x v="0"/>
    <x v="0"/>
  </r>
  <r>
    <x v="4"/>
    <x v="4"/>
  </r>
  <r>
    <x v="6"/>
    <x v="4"/>
  </r>
  <r>
    <x v="4"/>
    <x v="1"/>
  </r>
  <r>
    <x v="1"/>
    <x v="1"/>
  </r>
  <r>
    <x v="13"/>
    <x v="4"/>
  </r>
  <r>
    <x v="4"/>
    <x v="0"/>
  </r>
  <r>
    <x v="2"/>
    <x v="1"/>
  </r>
  <r>
    <x v="8"/>
    <x v="2"/>
  </r>
  <r>
    <x v="3"/>
    <x v="1"/>
  </r>
  <r>
    <x v="0"/>
    <x v="4"/>
  </r>
  <r>
    <x v="1"/>
    <x v="4"/>
  </r>
  <r>
    <x v="0"/>
    <x v="1"/>
  </r>
  <r>
    <x v="4"/>
    <x v="2"/>
  </r>
  <r>
    <x v="0"/>
    <x v="2"/>
  </r>
  <r>
    <x v="2"/>
    <x v="2"/>
  </r>
  <r>
    <x v="8"/>
    <x v="2"/>
  </r>
  <r>
    <x v="3"/>
    <x v="0"/>
  </r>
  <r>
    <x v="3"/>
    <x v="1"/>
  </r>
  <r>
    <x v="4"/>
    <x v="2"/>
  </r>
  <r>
    <x v="14"/>
    <x v="0"/>
  </r>
  <r>
    <x v="0"/>
    <x v="1"/>
  </r>
  <r>
    <x v="3"/>
    <x v="1"/>
  </r>
  <r>
    <x v="0"/>
    <x v="0"/>
  </r>
  <r>
    <x v="3"/>
    <x v="2"/>
  </r>
  <r>
    <x v="12"/>
    <x v="0"/>
  </r>
  <r>
    <x v="4"/>
    <x v="0"/>
  </r>
  <r>
    <x v="4"/>
    <x v="4"/>
  </r>
  <r>
    <x v="4"/>
    <x v="2"/>
  </r>
  <r>
    <x v="3"/>
    <x v="2"/>
  </r>
  <r>
    <x v="4"/>
    <x v="1"/>
  </r>
  <r>
    <x v="8"/>
    <x v="4"/>
  </r>
  <r>
    <x v="4"/>
    <x v="2"/>
  </r>
  <r>
    <x v="4"/>
    <x v="1"/>
  </r>
  <r>
    <x v="10"/>
    <x v="0"/>
  </r>
  <r>
    <x v="5"/>
    <x v="3"/>
  </r>
  <r>
    <x v="4"/>
    <x v="1"/>
  </r>
  <r>
    <x v="4"/>
    <x v="1"/>
  </r>
  <r>
    <x v="4"/>
    <x v="4"/>
  </r>
  <r>
    <x v="4"/>
    <x v="2"/>
  </r>
  <r>
    <x v="4"/>
    <x v="0"/>
  </r>
  <r>
    <x v="4"/>
    <x v="2"/>
  </r>
  <r>
    <x v="4"/>
    <x v="2"/>
  </r>
  <r>
    <x v="8"/>
    <x v="1"/>
  </r>
  <r>
    <x v="3"/>
    <x v="2"/>
  </r>
  <r>
    <x v="3"/>
    <x v="0"/>
  </r>
  <r>
    <x v="4"/>
    <x v="4"/>
  </r>
  <r>
    <x v="4"/>
    <x v="2"/>
  </r>
  <r>
    <x v="4"/>
    <x v="2"/>
  </r>
  <r>
    <x v="3"/>
    <x v="2"/>
  </r>
  <r>
    <x v="4"/>
    <x v="2"/>
  </r>
  <r>
    <x v="4"/>
    <x v="4"/>
  </r>
  <r>
    <x v="4"/>
    <x v="4"/>
  </r>
  <r>
    <x v="0"/>
    <x v="0"/>
  </r>
  <r>
    <x v="8"/>
    <x v="3"/>
  </r>
  <r>
    <x v="4"/>
    <x v="0"/>
  </r>
  <r>
    <x v="4"/>
    <x v="3"/>
  </r>
  <r>
    <x v="3"/>
    <x v="0"/>
  </r>
  <r>
    <x v="8"/>
    <x v="2"/>
  </r>
  <r>
    <x v="0"/>
    <x v="4"/>
  </r>
  <r>
    <x v="3"/>
    <x v="2"/>
  </r>
  <r>
    <x v="1"/>
    <x v="4"/>
  </r>
  <r>
    <x v="4"/>
    <x v="2"/>
  </r>
  <r>
    <x v="0"/>
    <x v="0"/>
  </r>
  <r>
    <x v="4"/>
    <x v="0"/>
  </r>
  <r>
    <x v="3"/>
    <x v="1"/>
  </r>
  <r>
    <x v="4"/>
    <x v="4"/>
  </r>
  <r>
    <x v="5"/>
    <x v="2"/>
  </r>
  <r>
    <x v="1"/>
    <x v="4"/>
  </r>
  <r>
    <x v="4"/>
    <x v="1"/>
  </r>
  <r>
    <x v="4"/>
    <x v="4"/>
  </r>
  <r>
    <x v="4"/>
    <x v="2"/>
  </r>
  <r>
    <x v="4"/>
    <x v="4"/>
  </r>
  <r>
    <x v="3"/>
    <x v="2"/>
  </r>
  <r>
    <x v="4"/>
    <x v="0"/>
  </r>
  <r>
    <x v="4"/>
    <x v="4"/>
  </r>
  <r>
    <x v="1"/>
    <x v="4"/>
  </r>
  <r>
    <x v="1"/>
    <x v="0"/>
  </r>
  <r>
    <x v="3"/>
    <x v="0"/>
  </r>
  <r>
    <x v="1"/>
    <x v="0"/>
  </r>
  <r>
    <x v="2"/>
    <x v="1"/>
  </r>
  <r>
    <x v="1"/>
    <x v="1"/>
  </r>
  <r>
    <x v="2"/>
    <x v="1"/>
  </r>
  <r>
    <x v="3"/>
    <x v="1"/>
  </r>
  <r>
    <x v="4"/>
    <x v="2"/>
  </r>
  <r>
    <x v="15"/>
    <x v="1"/>
  </r>
  <r>
    <x v="6"/>
    <x v="2"/>
  </r>
  <r>
    <x v="10"/>
    <x v="0"/>
  </r>
  <r>
    <x v="3"/>
    <x v="1"/>
  </r>
  <r>
    <x v="4"/>
    <x v="1"/>
  </r>
  <r>
    <x v="0"/>
    <x v="1"/>
  </r>
  <r>
    <x v="1"/>
    <x v="1"/>
  </r>
  <r>
    <x v="2"/>
    <x v="1"/>
  </r>
  <r>
    <x v="4"/>
    <x v="1"/>
  </r>
  <r>
    <x v="10"/>
    <x v="0"/>
  </r>
  <r>
    <x v="8"/>
    <x v="2"/>
  </r>
  <r>
    <x v="4"/>
    <x v="1"/>
  </r>
  <r>
    <x v="4"/>
    <x v="2"/>
  </r>
  <r>
    <x v="1"/>
    <x v="1"/>
  </r>
  <r>
    <x v="8"/>
    <x v="0"/>
  </r>
  <r>
    <x v="16"/>
    <x v="0"/>
  </r>
  <r>
    <x v="4"/>
    <x v="2"/>
  </r>
  <r>
    <x v="3"/>
    <x v="4"/>
  </r>
  <r>
    <x v="0"/>
    <x v="1"/>
  </r>
  <r>
    <x v="1"/>
    <x v="0"/>
  </r>
  <r>
    <x v="12"/>
    <x v="2"/>
  </r>
  <r>
    <x v="0"/>
    <x v="4"/>
  </r>
  <r>
    <x v="17"/>
    <x v="1"/>
  </r>
  <r>
    <x v="18"/>
    <x v="1"/>
  </r>
  <r>
    <x v="2"/>
    <x v="2"/>
  </r>
  <r>
    <x v="0"/>
    <x v="2"/>
  </r>
  <r>
    <x v="0"/>
    <x v="2"/>
  </r>
  <r>
    <x v="2"/>
    <x v="1"/>
  </r>
  <r>
    <x v="19"/>
    <x v="4"/>
  </r>
  <r>
    <x v="4"/>
    <x v="0"/>
  </r>
  <r>
    <x v="20"/>
    <x v="0"/>
  </r>
  <r>
    <x v="10"/>
    <x v="3"/>
  </r>
  <r>
    <x v="3"/>
    <x v="0"/>
  </r>
  <r>
    <x v="21"/>
    <x v="4"/>
  </r>
  <r>
    <x v="19"/>
    <x v="0"/>
  </r>
  <r>
    <x v="22"/>
    <x v="1"/>
  </r>
  <r>
    <x v="1"/>
    <x v="1"/>
  </r>
  <r>
    <x v="3"/>
    <x v="4"/>
  </r>
  <r>
    <x v="4"/>
    <x v="0"/>
  </r>
  <r>
    <x v="3"/>
    <x v="3"/>
  </r>
  <r>
    <x v="4"/>
    <x v="1"/>
  </r>
  <r>
    <x v="4"/>
    <x v="2"/>
  </r>
  <r>
    <x v="5"/>
    <x v="1"/>
  </r>
  <r>
    <x v="2"/>
    <x v="0"/>
  </r>
  <r>
    <x v="3"/>
    <x v="1"/>
  </r>
  <r>
    <x v="6"/>
    <x v="2"/>
  </r>
  <r>
    <x v="2"/>
    <x v="1"/>
  </r>
  <r>
    <x v="6"/>
    <x v="1"/>
  </r>
  <r>
    <x v="1"/>
    <x v="2"/>
  </r>
  <r>
    <x v="6"/>
    <x v="4"/>
  </r>
  <r>
    <x v="3"/>
    <x v="0"/>
  </r>
  <r>
    <x v="12"/>
    <x v="2"/>
  </r>
  <r>
    <x v="2"/>
    <x v="1"/>
  </r>
  <r>
    <x v="1"/>
    <x v="2"/>
  </r>
  <r>
    <x v="14"/>
    <x v="2"/>
  </r>
  <r>
    <x v="3"/>
    <x v="3"/>
  </r>
  <r>
    <x v="4"/>
    <x v="0"/>
  </r>
  <r>
    <x v="6"/>
    <x v="4"/>
  </r>
  <r>
    <x v="3"/>
    <x v="1"/>
  </r>
  <r>
    <x v="4"/>
    <x v="4"/>
  </r>
  <r>
    <x v="4"/>
    <x v="2"/>
  </r>
  <r>
    <x v="4"/>
    <x v="0"/>
  </r>
  <r>
    <x v="0"/>
    <x v="1"/>
  </r>
  <r>
    <x v="1"/>
    <x v="2"/>
  </r>
  <r>
    <x v="5"/>
    <x v="4"/>
  </r>
  <r>
    <x v="8"/>
    <x v="1"/>
  </r>
  <r>
    <x v="4"/>
    <x v="2"/>
  </r>
  <r>
    <x v="4"/>
    <x v="4"/>
  </r>
  <r>
    <x v="0"/>
    <x v="1"/>
  </r>
  <r>
    <x v="1"/>
    <x v="4"/>
  </r>
  <r>
    <x v="4"/>
    <x v="2"/>
  </r>
  <r>
    <x v="4"/>
    <x v="2"/>
  </r>
  <r>
    <x v="3"/>
    <x v="0"/>
  </r>
  <r>
    <x v="0"/>
    <x v="1"/>
  </r>
  <r>
    <x v="10"/>
    <x v="3"/>
  </r>
  <r>
    <x v="8"/>
    <x v="0"/>
  </r>
  <r>
    <x v="4"/>
    <x v="3"/>
  </r>
  <r>
    <x v="23"/>
    <x v="2"/>
  </r>
  <r>
    <x v="3"/>
    <x v="2"/>
  </r>
  <r>
    <x v="24"/>
    <x v="2"/>
  </r>
  <r>
    <x v="1"/>
    <x v="1"/>
  </r>
  <r>
    <x v="4"/>
    <x v="1"/>
  </r>
  <r>
    <x v="19"/>
    <x v="4"/>
  </r>
  <r>
    <x v="3"/>
    <x v="0"/>
  </r>
  <r>
    <x v="8"/>
    <x v="0"/>
  </r>
  <r>
    <x v="2"/>
    <x v="4"/>
  </r>
  <r>
    <x v="4"/>
    <x v="4"/>
  </r>
  <r>
    <x v="20"/>
    <x v="4"/>
  </r>
  <r>
    <x v="1"/>
    <x v="4"/>
  </r>
  <r>
    <x v="3"/>
    <x v="1"/>
  </r>
  <r>
    <x v="3"/>
    <x v="2"/>
  </r>
  <r>
    <x v="3"/>
    <x v="1"/>
  </r>
  <r>
    <x v="0"/>
    <x v="0"/>
  </r>
  <r>
    <x v="25"/>
    <x v="3"/>
  </r>
  <r>
    <x v="21"/>
    <x v="0"/>
  </r>
  <r>
    <x v="20"/>
    <x v="0"/>
  </r>
  <r>
    <x v="8"/>
    <x v="1"/>
  </r>
  <r>
    <x v="26"/>
    <x v="0"/>
  </r>
  <r>
    <x v="27"/>
    <x v="0"/>
  </r>
  <r>
    <x v="24"/>
    <x v="2"/>
  </r>
  <r>
    <x v="1"/>
    <x v="0"/>
  </r>
  <r>
    <x v="1"/>
    <x v="4"/>
  </r>
  <r>
    <x v="3"/>
    <x v="1"/>
  </r>
  <r>
    <x v="18"/>
    <x v="1"/>
  </r>
  <r>
    <x v="0"/>
    <x v="1"/>
  </r>
  <r>
    <x v="0"/>
    <x v="0"/>
  </r>
  <r>
    <x v="28"/>
    <x v="1"/>
  </r>
  <r>
    <x v="29"/>
    <x v="2"/>
  </r>
  <r>
    <x v="4"/>
    <x v="2"/>
  </r>
  <r>
    <x v="10"/>
    <x v="1"/>
  </r>
  <r>
    <x v="0"/>
    <x v="2"/>
  </r>
  <r>
    <x v="8"/>
    <x v="2"/>
  </r>
  <r>
    <x v="1"/>
    <x v="1"/>
  </r>
  <r>
    <x v="4"/>
    <x v="0"/>
  </r>
  <r>
    <x v="2"/>
    <x v="4"/>
  </r>
  <r>
    <x v="4"/>
    <x v="1"/>
  </r>
  <r>
    <x v="18"/>
    <x v="2"/>
  </r>
  <r>
    <x v="6"/>
    <x v="0"/>
  </r>
  <r>
    <x v="4"/>
    <x v="3"/>
  </r>
  <r>
    <x v="4"/>
    <x v="1"/>
  </r>
  <r>
    <x v="4"/>
    <x v="2"/>
  </r>
  <r>
    <x v="14"/>
    <x v="0"/>
  </r>
  <r>
    <x v="8"/>
    <x v="1"/>
  </r>
  <r>
    <x v="4"/>
    <x v="1"/>
  </r>
  <r>
    <x v="30"/>
    <x v="0"/>
  </r>
  <r>
    <x v="4"/>
    <x v="1"/>
  </r>
  <r>
    <x v="12"/>
    <x v="1"/>
  </r>
  <r>
    <x v="4"/>
    <x v="0"/>
  </r>
  <r>
    <x v="14"/>
    <x v="3"/>
  </r>
  <r>
    <x v="22"/>
    <x v="2"/>
  </r>
  <r>
    <x v="21"/>
    <x v="2"/>
  </r>
  <r>
    <x v="6"/>
    <x v="2"/>
  </r>
  <r>
    <x v="31"/>
    <x v="2"/>
  </r>
  <r>
    <x v="4"/>
    <x v="1"/>
  </r>
  <r>
    <x v="28"/>
    <x v="0"/>
  </r>
  <r>
    <x v="4"/>
    <x v="0"/>
  </r>
  <r>
    <x v="3"/>
    <x v="0"/>
  </r>
  <r>
    <x v="32"/>
    <x v="2"/>
  </r>
  <r>
    <x v="10"/>
    <x v="2"/>
  </r>
  <r>
    <x v="22"/>
    <x v="2"/>
  </r>
  <r>
    <x v="24"/>
    <x v="1"/>
  </r>
  <r>
    <x v="4"/>
    <x v="1"/>
  </r>
  <r>
    <x v="22"/>
    <x v="1"/>
  </r>
  <r>
    <x v="22"/>
    <x v="4"/>
  </r>
  <r>
    <x v="8"/>
    <x v="4"/>
  </r>
  <r>
    <x v="7"/>
    <x v="0"/>
  </r>
  <r>
    <x v="1"/>
    <x v="1"/>
  </r>
  <r>
    <x v="3"/>
    <x v="4"/>
  </r>
  <r>
    <x v="7"/>
    <x v="1"/>
  </r>
  <r>
    <x v="4"/>
    <x v="0"/>
  </r>
  <r>
    <x v="4"/>
    <x v="1"/>
  </r>
  <r>
    <x v="4"/>
    <x v="0"/>
  </r>
  <r>
    <x v="5"/>
    <x v="4"/>
  </r>
  <r>
    <x v="10"/>
    <x v="1"/>
  </r>
  <r>
    <x v="4"/>
    <x v="2"/>
  </r>
  <r>
    <x v="7"/>
    <x v="1"/>
  </r>
  <r>
    <x v="1"/>
    <x v="1"/>
  </r>
  <r>
    <x v="1"/>
    <x v="0"/>
  </r>
  <r>
    <x v="4"/>
    <x v="1"/>
  </r>
  <r>
    <x v="29"/>
    <x v="1"/>
  </r>
  <r>
    <x v="4"/>
    <x v="3"/>
  </r>
  <r>
    <x v="1"/>
    <x v="1"/>
  </r>
  <r>
    <x v="7"/>
    <x v="1"/>
  </r>
  <r>
    <x v="28"/>
    <x v="2"/>
  </r>
  <r>
    <x v="4"/>
    <x v="4"/>
  </r>
  <r>
    <x v="4"/>
    <x v="1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2"/>
    <x v="0"/>
  </r>
  <r>
    <x v="2"/>
    <x v="1"/>
  </r>
  <r>
    <x v="2"/>
    <x v="0"/>
  </r>
  <r>
    <x v="2"/>
    <x v="1"/>
  </r>
  <r>
    <x v="0"/>
    <x v="0"/>
  </r>
  <r>
    <x v="0"/>
    <x v="0"/>
  </r>
  <r>
    <x v="2"/>
    <x v="0"/>
  </r>
  <r>
    <x v="3"/>
    <x v="1"/>
  </r>
  <r>
    <x v="1"/>
    <x v="0"/>
  </r>
  <r>
    <x v="2"/>
    <x v="1"/>
  </r>
  <r>
    <x v="1"/>
    <x v="1"/>
  </r>
  <r>
    <x v="1"/>
    <x v="0"/>
  </r>
  <r>
    <x v="2"/>
    <x v="0"/>
  </r>
  <r>
    <x v="0"/>
    <x v="0"/>
  </r>
  <r>
    <x v="1"/>
    <x v="1"/>
  </r>
  <r>
    <x v="2"/>
    <x v="1"/>
  </r>
  <r>
    <x v="4"/>
    <x v="1"/>
  </r>
  <r>
    <x v="1"/>
    <x v="1"/>
  </r>
  <r>
    <x v="3"/>
    <x v="0"/>
  </r>
  <r>
    <x v="2"/>
    <x v="0"/>
  </r>
  <r>
    <x v="3"/>
    <x v="1"/>
  </r>
  <r>
    <x v="0"/>
    <x v="1"/>
  </r>
  <r>
    <x v="2"/>
    <x v="1"/>
  </r>
  <r>
    <x v="2"/>
    <x v="0"/>
  </r>
  <r>
    <x v="2"/>
    <x v="0"/>
  </r>
  <r>
    <x v="0"/>
    <x v="0"/>
  </r>
  <r>
    <x v="1"/>
    <x v="1"/>
  </r>
  <r>
    <x v="4"/>
    <x v="1"/>
  </r>
  <r>
    <x v="2"/>
    <x v="0"/>
  </r>
  <r>
    <x v="3"/>
    <x v="1"/>
  </r>
  <r>
    <x v="2"/>
    <x v="1"/>
  </r>
  <r>
    <x v="2"/>
    <x v="1"/>
  </r>
  <r>
    <x v="1"/>
    <x v="0"/>
  </r>
  <r>
    <x v="3"/>
    <x v="1"/>
  </r>
  <r>
    <x v="1"/>
    <x v="1"/>
  </r>
  <r>
    <x v="1"/>
    <x v="1"/>
  </r>
  <r>
    <x v="2"/>
    <x v="1"/>
  </r>
  <r>
    <x v="3"/>
    <x v="1"/>
  </r>
  <r>
    <x v="1"/>
    <x v="1"/>
  </r>
  <r>
    <x v="1"/>
    <x v="0"/>
  </r>
  <r>
    <x v="1"/>
    <x v="1"/>
  </r>
  <r>
    <x v="3"/>
    <x v="0"/>
  </r>
  <r>
    <x v="1"/>
    <x v="1"/>
  </r>
  <r>
    <x v="2"/>
    <x v="1"/>
  </r>
  <r>
    <x v="4"/>
    <x v="0"/>
  </r>
  <r>
    <x v="2"/>
    <x v="1"/>
  </r>
  <r>
    <x v="1"/>
    <x v="0"/>
  </r>
  <r>
    <x v="0"/>
    <x v="1"/>
  </r>
  <r>
    <x v="1"/>
    <x v="0"/>
  </r>
  <r>
    <x v="1"/>
    <x v="0"/>
  </r>
  <r>
    <x v="4"/>
    <x v="0"/>
  </r>
  <r>
    <x v="0"/>
    <x v="0"/>
  </r>
  <r>
    <x v="0"/>
    <x v="0"/>
  </r>
  <r>
    <x v="0"/>
    <x v="1"/>
  </r>
  <r>
    <x v="2"/>
    <x v="1"/>
  </r>
  <r>
    <x v="2"/>
    <x v="1"/>
  </r>
  <r>
    <x v="2"/>
    <x v="1"/>
  </r>
  <r>
    <x v="1"/>
    <x v="0"/>
  </r>
  <r>
    <x v="0"/>
    <x v="1"/>
  </r>
  <r>
    <x v="4"/>
    <x v="1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1"/>
    <x v="0"/>
  </r>
  <r>
    <x v="2"/>
    <x v="0"/>
  </r>
  <r>
    <x v="2"/>
    <x v="0"/>
  </r>
  <r>
    <x v="1"/>
    <x v="0"/>
  </r>
  <r>
    <x v="0"/>
    <x v="0"/>
  </r>
  <r>
    <x v="2"/>
    <x v="1"/>
  </r>
  <r>
    <x v="1"/>
    <x v="1"/>
  </r>
  <r>
    <x v="1"/>
    <x v="1"/>
  </r>
  <r>
    <x v="1"/>
    <x v="1"/>
  </r>
  <r>
    <x v="1"/>
    <x v="0"/>
  </r>
  <r>
    <x v="3"/>
    <x v="1"/>
  </r>
  <r>
    <x v="1"/>
    <x v="0"/>
  </r>
  <r>
    <x v="2"/>
    <x v="1"/>
  </r>
  <r>
    <x v="2"/>
    <x v="0"/>
  </r>
  <r>
    <x v="0"/>
    <x v="0"/>
  </r>
  <r>
    <x v="1"/>
    <x v="1"/>
  </r>
  <r>
    <x v="2"/>
    <x v="1"/>
  </r>
  <r>
    <x v="0"/>
    <x v="0"/>
  </r>
  <r>
    <x v="0"/>
    <x v="0"/>
  </r>
  <r>
    <x v="1"/>
    <x v="1"/>
  </r>
  <r>
    <x v="2"/>
    <x v="1"/>
  </r>
  <r>
    <x v="1"/>
    <x v="0"/>
  </r>
  <r>
    <x v="1"/>
    <x v="0"/>
  </r>
  <r>
    <x v="4"/>
    <x v="1"/>
  </r>
  <r>
    <x v="1"/>
    <x v="0"/>
  </r>
  <r>
    <x v="1"/>
    <x v="1"/>
  </r>
  <r>
    <x v="0"/>
    <x v="1"/>
  </r>
  <r>
    <x v="2"/>
    <x v="1"/>
  </r>
  <r>
    <x v="1"/>
    <x v="1"/>
  </r>
  <r>
    <x v="4"/>
    <x v="0"/>
  </r>
  <r>
    <x v="0"/>
    <x v="1"/>
  </r>
  <r>
    <x v="4"/>
    <x v="0"/>
  </r>
  <r>
    <x v="4"/>
    <x v="1"/>
  </r>
  <r>
    <x v="1"/>
    <x v="1"/>
  </r>
  <r>
    <x v="1"/>
    <x v="1"/>
  </r>
  <r>
    <x v="4"/>
    <x v="0"/>
  </r>
  <r>
    <x v="0"/>
    <x v="1"/>
  </r>
  <r>
    <x v="1"/>
    <x v="0"/>
  </r>
  <r>
    <x v="2"/>
    <x v="0"/>
  </r>
  <r>
    <x v="1"/>
    <x v="1"/>
  </r>
  <r>
    <x v="4"/>
    <x v="1"/>
  </r>
  <r>
    <x v="4"/>
    <x v="1"/>
  </r>
  <r>
    <x v="1"/>
    <x v="1"/>
  </r>
  <r>
    <x v="2"/>
    <x v="1"/>
  </r>
  <r>
    <x v="2"/>
    <x v="1"/>
  </r>
  <r>
    <x v="2"/>
    <x v="0"/>
  </r>
  <r>
    <x v="2"/>
    <x v="1"/>
  </r>
  <r>
    <x v="0"/>
    <x v="1"/>
  </r>
  <r>
    <x v="1"/>
    <x v="1"/>
  </r>
  <r>
    <x v="2"/>
    <x v="1"/>
  </r>
  <r>
    <x v="0"/>
    <x v="1"/>
  </r>
  <r>
    <x v="1"/>
    <x v="0"/>
  </r>
  <r>
    <x v="1"/>
    <x v="0"/>
  </r>
  <r>
    <x v="0"/>
    <x v="1"/>
  </r>
  <r>
    <x v="2"/>
    <x v="1"/>
  </r>
  <r>
    <x v="0"/>
    <x v="1"/>
  </r>
  <r>
    <x v="0"/>
    <x v="0"/>
  </r>
  <r>
    <x v="4"/>
    <x v="0"/>
  </r>
  <r>
    <x v="2"/>
    <x v="1"/>
  </r>
  <r>
    <x v="2"/>
    <x v="0"/>
  </r>
  <r>
    <x v="1"/>
    <x v="1"/>
  </r>
  <r>
    <x v="4"/>
    <x v="1"/>
  </r>
  <r>
    <x v="2"/>
    <x v="0"/>
  </r>
  <r>
    <x v="1"/>
    <x v="1"/>
  </r>
  <r>
    <x v="0"/>
    <x v="0"/>
  </r>
  <r>
    <x v="3"/>
    <x v="0"/>
  </r>
  <r>
    <x v="1"/>
    <x v="0"/>
  </r>
  <r>
    <x v="1"/>
    <x v="1"/>
  </r>
  <r>
    <x v="4"/>
    <x v="0"/>
  </r>
  <r>
    <x v="2"/>
    <x v="1"/>
  </r>
  <r>
    <x v="0"/>
    <x v="0"/>
  </r>
  <r>
    <x v="2"/>
    <x v="1"/>
  </r>
  <r>
    <x v="2"/>
    <x v="0"/>
  </r>
  <r>
    <x v="1"/>
    <x v="1"/>
  </r>
  <r>
    <x v="2"/>
    <x v="1"/>
  </r>
  <r>
    <x v="0"/>
    <x v="0"/>
  </r>
  <r>
    <x v="4"/>
    <x v="0"/>
  </r>
  <r>
    <x v="2"/>
    <x v="0"/>
  </r>
  <r>
    <x v="2"/>
    <x v="0"/>
  </r>
  <r>
    <x v="2"/>
    <x v="0"/>
  </r>
  <r>
    <x v="2"/>
    <x v="0"/>
  </r>
  <r>
    <x v="4"/>
    <x v="0"/>
  </r>
  <r>
    <x v="4"/>
    <x v="0"/>
  </r>
  <r>
    <x v="0"/>
    <x v="1"/>
  </r>
  <r>
    <x v="3"/>
    <x v="1"/>
  </r>
  <r>
    <x v="0"/>
    <x v="0"/>
  </r>
  <r>
    <x v="3"/>
    <x v="0"/>
  </r>
  <r>
    <x v="0"/>
    <x v="1"/>
  </r>
  <r>
    <x v="2"/>
    <x v="0"/>
  </r>
  <r>
    <x v="4"/>
    <x v="1"/>
  </r>
  <r>
    <x v="2"/>
    <x v="0"/>
  </r>
  <r>
    <x v="4"/>
    <x v="0"/>
  </r>
  <r>
    <x v="2"/>
    <x v="1"/>
  </r>
  <r>
    <x v="0"/>
    <x v="0"/>
  </r>
  <r>
    <x v="0"/>
    <x v="1"/>
  </r>
  <r>
    <x v="1"/>
    <x v="0"/>
  </r>
  <r>
    <x v="4"/>
    <x v="1"/>
  </r>
  <r>
    <x v="2"/>
    <x v="1"/>
  </r>
  <r>
    <x v="4"/>
    <x v="0"/>
  </r>
  <r>
    <x v="1"/>
    <x v="0"/>
  </r>
  <r>
    <x v="4"/>
    <x v="0"/>
  </r>
  <r>
    <x v="2"/>
    <x v="0"/>
  </r>
  <r>
    <x v="4"/>
    <x v="1"/>
  </r>
  <r>
    <x v="2"/>
    <x v="1"/>
  </r>
  <r>
    <x v="0"/>
    <x v="1"/>
  </r>
  <r>
    <x v="4"/>
    <x v="1"/>
  </r>
  <r>
    <x v="4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2"/>
    <x v="1"/>
  </r>
  <r>
    <x v="1"/>
    <x v="1"/>
  </r>
  <r>
    <x v="2"/>
    <x v="0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1"/>
  </r>
  <r>
    <x v="2"/>
    <x v="1"/>
  </r>
  <r>
    <x v="1"/>
    <x v="0"/>
  </r>
  <r>
    <x v="2"/>
    <x v="1"/>
  </r>
  <r>
    <x v="1"/>
    <x v="0"/>
  </r>
  <r>
    <x v="0"/>
    <x v="1"/>
  </r>
  <r>
    <x v="0"/>
    <x v="0"/>
  </r>
  <r>
    <x v="2"/>
    <x v="0"/>
  </r>
  <r>
    <x v="4"/>
    <x v="1"/>
  </r>
  <r>
    <x v="1"/>
    <x v="1"/>
  </r>
  <r>
    <x v="0"/>
    <x v="0"/>
  </r>
  <r>
    <x v="2"/>
    <x v="0"/>
  </r>
  <r>
    <x v="4"/>
    <x v="1"/>
  </r>
  <r>
    <x v="1"/>
    <x v="0"/>
  </r>
  <r>
    <x v="1"/>
    <x v="0"/>
  </r>
  <r>
    <x v="2"/>
    <x v="1"/>
  </r>
  <r>
    <x v="2"/>
    <x v="0"/>
  </r>
  <r>
    <x v="2"/>
    <x v="1"/>
  </r>
  <r>
    <x v="1"/>
    <x v="1"/>
  </r>
  <r>
    <x v="4"/>
    <x v="0"/>
  </r>
  <r>
    <x v="0"/>
    <x v="0"/>
  </r>
  <r>
    <x v="0"/>
    <x v="1"/>
  </r>
  <r>
    <x v="3"/>
    <x v="0"/>
  </r>
  <r>
    <x v="0"/>
    <x v="0"/>
  </r>
  <r>
    <x v="4"/>
    <x v="0"/>
  </r>
  <r>
    <x v="0"/>
    <x v="0"/>
  </r>
  <r>
    <x v="1"/>
    <x v="0"/>
  </r>
  <r>
    <x v="1"/>
    <x v="1"/>
  </r>
  <r>
    <x v="4"/>
    <x v="1"/>
  </r>
  <r>
    <x v="0"/>
    <x v="1"/>
  </r>
  <r>
    <x v="3"/>
    <x v="0"/>
  </r>
  <r>
    <x v="1"/>
    <x v="0"/>
  </r>
  <r>
    <x v="2"/>
    <x v="1"/>
  </r>
  <r>
    <x v="1"/>
    <x v="1"/>
  </r>
  <r>
    <x v="0"/>
    <x v="1"/>
  </r>
  <r>
    <x v="1"/>
    <x v="0"/>
  </r>
  <r>
    <x v="2"/>
    <x v="1"/>
  </r>
  <r>
    <x v="1"/>
    <x v="1"/>
  </r>
  <r>
    <x v="1"/>
    <x v="1"/>
  </r>
  <r>
    <x v="2"/>
    <x v="1"/>
  </r>
  <r>
    <x v="4"/>
    <x v="1"/>
  </r>
  <r>
    <x v="0"/>
    <x v="1"/>
  </r>
  <r>
    <x v="2"/>
    <x v="0"/>
  </r>
  <r>
    <x v="1"/>
    <x v="1"/>
  </r>
  <r>
    <x v="2"/>
    <x v="1"/>
  </r>
  <r>
    <x v="2"/>
    <x v="0"/>
  </r>
  <r>
    <x v="3"/>
    <x v="1"/>
  </r>
  <r>
    <x v="0"/>
    <x v="0"/>
  </r>
  <r>
    <x v="4"/>
    <x v="1"/>
  </r>
  <r>
    <x v="1"/>
    <x v="0"/>
  </r>
  <r>
    <x v="4"/>
    <x v="1"/>
  </r>
  <r>
    <x v="2"/>
    <x v="1"/>
  </r>
  <r>
    <x v="0"/>
    <x v="0"/>
  </r>
  <r>
    <x v="1"/>
    <x v="0"/>
  </r>
  <r>
    <x v="2"/>
    <x v="0"/>
  </r>
  <r>
    <x v="4"/>
    <x v="0"/>
  </r>
  <r>
    <x v="1"/>
    <x v="0"/>
  </r>
  <r>
    <x v="2"/>
    <x v="0"/>
  </r>
  <r>
    <x v="4"/>
    <x v="0"/>
  </r>
  <r>
    <x v="1"/>
    <x v="0"/>
  </r>
  <r>
    <x v="4"/>
    <x v="0"/>
  </r>
  <r>
    <x v="2"/>
    <x v="1"/>
  </r>
  <r>
    <x v="2"/>
    <x v="0"/>
  </r>
  <r>
    <x v="0"/>
    <x v="1"/>
  </r>
  <r>
    <x v="1"/>
    <x v="1"/>
  </r>
  <r>
    <x v="3"/>
    <x v="0"/>
  </r>
  <r>
    <x v="0"/>
    <x v="1"/>
  </r>
  <r>
    <x v="3"/>
    <x v="1"/>
  </r>
  <r>
    <x v="2"/>
    <x v="0"/>
  </r>
  <r>
    <x v="2"/>
    <x v="0"/>
  </r>
  <r>
    <x v="2"/>
    <x v="1"/>
  </r>
  <r>
    <x v="1"/>
    <x v="1"/>
  </r>
  <r>
    <x v="1"/>
    <x v="1"/>
  </r>
  <r>
    <x v="4"/>
    <x v="1"/>
  </r>
  <r>
    <x v="0"/>
    <x v="1"/>
  </r>
  <r>
    <x v="0"/>
    <x v="1"/>
  </r>
  <r>
    <x v="4"/>
    <x v="1"/>
  </r>
  <r>
    <x v="4"/>
    <x v="0"/>
  </r>
  <r>
    <x v="4"/>
    <x v="1"/>
  </r>
  <r>
    <x v="4"/>
    <x v="1"/>
  </r>
  <r>
    <x v="1"/>
    <x v="0"/>
  </r>
  <r>
    <x v="2"/>
    <x v="1"/>
  </r>
  <r>
    <x v="1"/>
    <x v="0"/>
  </r>
  <r>
    <x v="0"/>
    <x v="0"/>
  </r>
  <r>
    <x v="3"/>
    <x v="0"/>
  </r>
  <r>
    <x v="0"/>
    <x v="1"/>
  </r>
  <r>
    <x v="0"/>
    <x v="1"/>
  </r>
  <r>
    <x v="1"/>
    <x v="1"/>
  </r>
  <r>
    <x v="0"/>
    <x v="1"/>
  </r>
  <r>
    <x v="0"/>
    <x v="0"/>
  </r>
  <r>
    <x v="2"/>
    <x v="1"/>
  </r>
  <r>
    <x v="0"/>
    <x v="1"/>
  </r>
  <r>
    <x v="4"/>
    <x v="0"/>
  </r>
  <r>
    <x v="1"/>
    <x v="0"/>
  </r>
  <r>
    <x v="1"/>
    <x v="0"/>
  </r>
  <r>
    <x v="1"/>
    <x v="0"/>
  </r>
  <r>
    <x v="0"/>
    <x v="1"/>
  </r>
  <r>
    <x v="1"/>
    <x v="1"/>
  </r>
  <r>
    <x v="2"/>
    <x v="1"/>
  </r>
  <r>
    <x v="2"/>
    <x v="0"/>
  </r>
  <r>
    <x v="1"/>
    <x v="0"/>
  </r>
  <r>
    <x v="2"/>
    <x v="0"/>
  </r>
  <r>
    <x v="2"/>
    <x v="1"/>
  </r>
  <r>
    <x v="1"/>
    <x v="0"/>
  </r>
  <r>
    <x v="0"/>
    <x v="1"/>
  </r>
  <r>
    <x v="4"/>
    <x v="0"/>
  </r>
  <r>
    <x v="1"/>
    <x v="0"/>
  </r>
  <r>
    <x v="2"/>
    <x v="0"/>
  </r>
  <r>
    <x v="0"/>
    <x v="0"/>
  </r>
  <r>
    <x v="3"/>
    <x v="0"/>
  </r>
  <r>
    <x v="1"/>
    <x v="0"/>
  </r>
  <r>
    <x v="2"/>
    <x v="1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3"/>
    <x v="0"/>
  </r>
  <r>
    <x v="2"/>
    <x v="0"/>
  </r>
  <r>
    <x v="2"/>
    <x v="0"/>
  </r>
  <r>
    <x v="2"/>
    <x v="0"/>
  </r>
  <r>
    <x v="2"/>
    <x v="0"/>
  </r>
  <r>
    <x v="1"/>
    <x v="1"/>
  </r>
  <r>
    <x v="0"/>
    <x v="1"/>
  </r>
  <r>
    <x v="0"/>
    <x v="1"/>
  </r>
  <r>
    <x v="0"/>
    <x v="0"/>
  </r>
  <r>
    <x v="2"/>
    <x v="0"/>
  </r>
  <r>
    <x v="2"/>
    <x v="0"/>
  </r>
  <r>
    <x v="2"/>
    <x v="1"/>
  </r>
  <r>
    <x v="1"/>
    <x v="0"/>
  </r>
  <r>
    <x v="1"/>
    <x v="0"/>
  </r>
  <r>
    <x v="1"/>
    <x v="1"/>
  </r>
  <r>
    <x v="4"/>
    <x v="1"/>
  </r>
  <r>
    <x v="4"/>
    <x v="0"/>
  </r>
  <r>
    <x v="0"/>
    <x v="1"/>
  </r>
  <r>
    <x v="1"/>
    <x v="0"/>
  </r>
  <r>
    <x v="4"/>
    <x v="1"/>
  </r>
  <r>
    <x v="1"/>
    <x v="0"/>
  </r>
  <r>
    <x v="0"/>
    <x v="1"/>
  </r>
  <r>
    <x v="1"/>
    <x v="1"/>
  </r>
  <r>
    <x v="0"/>
    <x v="1"/>
  </r>
  <r>
    <x v="4"/>
    <x v="0"/>
  </r>
  <r>
    <x v="1"/>
    <x v="0"/>
  </r>
  <r>
    <x v="2"/>
    <x v="0"/>
  </r>
  <r>
    <x v="1"/>
    <x v="0"/>
  </r>
  <r>
    <x v="1"/>
    <x v="0"/>
  </r>
  <r>
    <x v="0"/>
    <x v="1"/>
  </r>
  <r>
    <x v="1"/>
    <x v="1"/>
  </r>
  <r>
    <x v="1"/>
    <x v="1"/>
  </r>
  <r>
    <x v="3"/>
    <x v="0"/>
  </r>
  <r>
    <x v="1"/>
    <x v="0"/>
  </r>
  <r>
    <x v="1"/>
    <x v="0"/>
  </r>
  <r>
    <x v="2"/>
    <x v="0"/>
  </r>
  <r>
    <x v="4"/>
    <x v="0"/>
  </r>
  <r>
    <x v="1"/>
    <x v="1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2"/>
    <x v="0"/>
  </r>
  <r>
    <x v="2"/>
    <x v="1"/>
  </r>
  <r>
    <x v="2"/>
    <x v="0"/>
  </r>
  <r>
    <x v="2"/>
    <x v="2"/>
  </r>
  <r>
    <x v="0"/>
    <x v="2"/>
  </r>
  <r>
    <x v="0"/>
    <x v="3"/>
  </r>
  <r>
    <x v="2"/>
    <x v="1"/>
  </r>
  <r>
    <x v="3"/>
    <x v="4"/>
  </r>
  <r>
    <x v="1"/>
    <x v="0"/>
  </r>
  <r>
    <x v="2"/>
    <x v="1"/>
  </r>
  <r>
    <x v="1"/>
    <x v="0"/>
  </r>
  <r>
    <x v="1"/>
    <x v="2"/>
  </r>
  <r>
    <x v="2"/>
    <x v="4"/>
  </r>
  <r>
    <x v="0"/>
    <x v="2"/>
  </r>
  <r>
    <x v="1"/>
    <x v="1"/>
  </r>
  <r>
    <x v="2"/>
    <x v="0"/>
  </r>
  <r>
    <x v="4"/>
    <x v="4"/>
  </r>
  <r>
    <x v="1"/>
    <x v="3"/>
  </r>
  <r>
    <x v="3"/>
    <x v="2"/>
  </r>
  <r>
    <x v="2"/>
    <x v="2"/>
  </r>
  <r>
    <x v="3"/>
    <x v="4"/>
  </r>
  <r>
    <x v="0"/>
    <x v="2"/>
  </r>
  <r>
    <x v="2"/>
    <x v="0"/>
  </r>
  <r>
    <x v="2"/>
    <x v="1"/>
  </r>
  <r>
    <x v="2"/>
    <x v="1"/>
  </r>
  <r>
    <x v="0"/>
    <x v="1"/>
  </r>
  <r>
    <x v="1"/>
    <x v="0"/>
  </r>
  <r>
    <x v="4"/>
    <x v="2"/>
  </r>
  <r>
    <x v="2"/>
    <x v="2"/>
  </r>
  <r>
    <x v="3"/>
    <x v="0"/>
  </r>
  <r>
    <x v="2"/>
    <x v="4"/>
  </r>
  <r>
    <x v="2"/>
    <x v="0"/>
  </r>
  <r>
    <x v="1"/>
    <x v="2"/>
  </r>
  <r>
    <x v="3"/>
    <x v="4"/>
  </r>
  <r>
    <x v="1"/>
    <x v="2"/>
  </r>
  <r>
    <x v="1"/>
    <x v="2"/>
  </r>
  <r>
    <x v="2"/>
    <x v="0"/>
  </r>
  <r>
    <x v="3"/>
    <x v="0"/>
  </r>
  <r>
    <x v="1"/>
    <x v="0"/>
  </r>
  <r>
    <x v="1"/>
    <x v="2"/>
  </r>
  <r>
    <x v="1"/>
    <x v="0"/>
  </r>
  <r>
    <x v="3"/>
    <x v="2"/>
  </r>
  <r>
    <x v="1"/>
    <x v="0"/>
  </r>
  <r>
    <x v="2"/>
    <x v="1"/>
  </r>
  <r>
    <x v="4"/>
    <x v="0"/>
  </r>
  <r>
    <x v="2"/>
    <x v="1"/>
  </r>
  <r>
    <x v="1"/>
    <x v="0"/>
  </r>
  <r>
    <x v="0"/>
    <x v="2"/>
  </r>
  <r>
    <x v="1"/>
    <x v="0"/>
  </r>
  <r>
    <x v="1"/>
    <x v="0"/>
  </r>
  <r>
    <x v="4"/>
    <x v="4"/>
  </r>
  <r>
    <x v="0"/>
    <x v="0"/>
  </r>
  <r>
    <x v="0"/>
    <x v="0"/>
  </r>
  <r>
    <x v="0"/>
    <x v="0"/>
  </r>
  <r>
    <x v="2"/>
    <x v="0"/>
  </r>
  <r>
    <x v="2"/>
    <x v="1"/>
  </r>
  <r>
    <x v="2"/>
    <x v="0"/>
  </r>
  <r>
    <x v="1"/>
    <x v="1"/>
  </r>
  <r>
    <x v="0"/>
    <x v="2"/>
  </r>
  <r>
    <x v="4"/>
    <x v="4"/>
  </r>
  <r>
    <x v="1"/>
    <x v="2"/>
  </r>
  <r>
    <x v="0"/>
    <x v="2"/>
  </r>
  <r>
    <x v="0"/>
    <x v="2"/>
  </r>
  <r>
    <x v="1"/>
    <x v="2"/>
  </r>
  <r>
    <x v="1"/>
    <x v="0"/>
  </r>
  <r>
    <x v="1"/>
    <x v="0"/>
  </r>
  <r>
    <x v="1"/>
    <x v="3"/>
  </r>
  <r>
    <x v="2"/>
    <x v="2"/>
  </r>
  <r>
    <x v="2"/>
    <x v="0"/>
  </r>
  <r>
    <x v="1"/>
    <x v="0"/>
  </r>
  <r>
    <x v="0"/>
    <x v="0"/>
  </r>
  <r>
    <x v="2"/>
    <x v="0"/>
  </r>
  <r>
    <x v="1"/>
    <x v="0"/>
  </r>
  <r>
    <x v="1"/>
    <x v="0"/>
  </r>
  <r>
    <x v="1"/>
    <x v="2"/>
  </r>
  <r>
    <x v="1"/>
    <x v="1"/>
  </r>
  <r>
    <x v="3"/>
    <x v="4"/>
  </r>
  <r>
    <x v="1"/>
    <x v="2"/>
  </r>
  <r>
    <x v="2"/>
    <x v="1"/>
  </r>
  <r>
    <x v="2"/>
    <x v="0"/>
  </r>
  <r>
    <x v="0"/>
    <x v="2"/>
  </r>
  <r>
    <x v="1"/>
    <x v="0"/>
  </r>
  <r>
    <x v="2"/>
    <x v="0"/>
  </r>
  <r>
    <x v="0"/>
    <x v="2"/>
  </r>
  <r>
    <x v="0"/>
    <x v="0"/>
  </r>
  <r>
    <x v="1"/>
    <x v="0"/>
  </r>
  <r>
    <x v="2"/>
    <x v="2"/>
  </r>
  <r>
    <x v="1"/>
    <x v="3"/>
  </r>
  <r>
    <x v="1"/>
    <x v="0"/>
  </r>
  <r>
    <x v="4"/>
    <x v="4"/>
  </r>
  <r>
    <x v="1"/>
    <x v="0"/>
  </r>
  <r>
    <x v="1"/>
    <x v="0"/>
  </r>
  <r>
    <x v="0"/>
    <x v="0"/>
  </r>
  <r>
    <x v="2"/>
    <x v="3"/>
  </r>
  <r>
    <x v="1"/>
    <x v="0"/>
  </r>
  <r>
    <x v="4"/>
    <x v="0"/>
  </r>
  <r>
    <x v="0"/>
    <x v="0"/>
  </r>
  <r>
    <x v="4"/>
    <x v="0"/>
  </r>
  <r>
    <x v="4"/>
    <x v="4"/>
  </r>
  <r>
    <x v="1"/>
    <x v="2"/>
  </r>
  <r>
    <x v="1"/>
    <x v="0"/>
  </r>
  <r>
    <x v="4"/>
    <x v="0"/>
  </r>
  <r>
    <x v="0"/>
    <x v="2"/>
  </r>
  <r>
    <x v="1"/>
    <x v="0"/>
  </r>
  <r>
    <x v="2"/>
    <x v="3"/>
  </r>
  <r>
    <x v="1"/>
    <x v="0"/>
  </r>
  <r>
    <x v="4"/>
    <x v="0"/>
  </r>
  <r>
    <x v="4"/>
    <x v="2"/>
  </r>
  <r>
    <x v="1"/>
    <x v="4"/>
  </r>
  <r>
    <x v="2"/>
    <x v="3"/>
  </r>
  <r>
    <x v="2"/>
    <x v="3"/>
  </r>
  <r>
    <x v="2"/>
    <x v="4"/>
  </r>
  <r>
    <x v="2"/>
    <x v="2"/>
  </r>
  <r>
    <x v="0"/>
    <x v="2"/>
  </r>
  <r>
    <x v="1"/>
    <x v="2"/>
  </r>
  <r>
    <x v="2"/>
    <x v="2"/>
  </r>
  <r>
    <x v="0"/>
    <x v="1"/>
  </r>
  <r>
    <x v="1"/>
    <x v="2"/>
  </r>
  <r>
    <x v="1"/>
    <x v="1"/>
  </r>
  <r>
    <x v="0"/>
    <x v="4"/>
  </r>
  <r>
    <x v="2"/>
    <x v="1"/>
  </r>
  <r>
    <x v="0"/>
    <x v="2"/>
  </r>
  <r>
    <x v="0"/>
    <x v="2"/>
  </r>
  <r>
    <x v="4"/>
    <x v="4"/>
  </r>
  <r>
    <x v="2"/>
    <x v="0"/>
  </r>
  <r>
    <x v="2"/>
    <x v="2"/>
  </r>
  <r>
    <x v="1"/>
    <x v="0"/>
  </r>
  <r>
    <x v="4"/>
    <x v="4"/>
  </r>
  <r>
    <x v="2"/>
    <x v="1"/>
  </r>
  <r>
    <x v="1"/>
    <x v="0"/>
  </r>
  <r>
    <x v="0"/>
    <x v="2"/>
  </r>
  <r>
    <x v="3"/>
    <x v="1"/>
  </r>
  <r>
    <x v="1"/>
    <x v="0"/>
  </r>
  <r>
    <x v="1"/>
    <x v="0"/>
  </r>
  <r>
    <x v="4"/>
    <x v="2"/>
  </r>
  <r>
    <x v="2"/>
    <x v="0"/>
  </r>
  <r>
    <x v="0"/>
    <x v="2"/>
  </r>
  <r>
    <x v="2"/>
    <x v="0"/>
  </r>
  <r>
    <x v="2"/>
    <x v="1"/>
  </r>
  <r>
    <x v="1"/>
    <x v="0"/>
  </r>
  <r>
    <x v="2"/>
    <x v="1"/>
  </r>
  <r>
    <x v="0"/>
    <x v="2"/>
  </r>
  <r>
    <x v="4"/>
    <x v="2"/>
  </r>
  <r>
    <x v="2"/>
    <x v="2"/>
  </r>
  <r>
    <x v="2"/>
    <x v="0"/>
  </r>
  <r>
    <x v="2"/>
    <x v="0"/>
  </r>
  <r>
    <x v="2"/>
    <x v="0"/>
  </r>
  <r>
    <x v="4"/>
    <x v="4"/>
  </r>
  <r>
    <x v="4"/>
    <x v="0"/>
  </r>
  <r>
    <x v="0"/>
    <x v="2"/>
  </r>
  <r>
    <x v="3"/>
    <x v="1"/>
  </r>
  <r>
    <x v="0"/>
    <x v="4"/>
  </r>
  <r>
    <x v="3"/>
    <x v="1"/>
  </r>
  <r>
    <x v="0"/>
    <x v="2"/>
  </r>
  <r>
    <x v="2"/>
    <x v="1"/>
  </r>
  <r>
    <x v="4"/>
    <x v="1"/>
  </r>
  <r>
    <x v="2"/>
    <x v="1"/>
  </r>
  <r>
    <x v="4"/>
    <x v="4"/>
  </r>
  <r>
    <x v="2"/>
    <x v="0"/>
  </r>
  <r>
    <x v="0"/>
    <x v="2"/>
  </r>
  <r>
    <x v="0"/>
    <x v="2"/>
  </r>
  <r>
    <x v="1"/>
    <x v="0"/>
  </r>
  <r>
    <x v="4"/>
    <x v="0"/>
  </r>
  <r>
    <x v="2"/>
    <x v="4"/>
  </r>
  <r>
    <x v="4"/>
    <x v="0"/>
  </r>
  <r>
    <x v="1"/>
    <x v="1"/>
  </r>
  <r>
    <x v="4"/>
    <x v="3"/>
  </r>
  <r>
    <x v="2"/>
    <x v="2"/>
  </r>
  <r>
    <x v="4"/>
    <x v="2"/>
  </r>
  <r>
    <x v="2"/>
    <x v="0"/>
  </r>
  <r>
    <x v="0"/>
    <x v="2"/>
  </r>
  <r>
    <x v="4"/>
    <x v="0"/>
  </r>
  <r>
    <x v="4"/>
    <x v="2"/>
  </r>
  <r>
    <x v="0"/>
    <x v="2"/>
  </r>
  <r>
    <x v="0"/>
    <x v="2"/>
  </r>
  <r>
    <x v="0"/>
    <x v="0"/>
  </r>
  <r>
    <x v="1"/>
    <x v="0"/>
  </r>
  <r>
    <x v="1"/>
    <x v="1"/>
  </r>
  <r>
    <x v="1"/>
    <x v="2"/>
  </r>
  <r>
    <x v="1"/>
    <x v="1"/>
  </r>
  <r>
    <x v="2"/>
    <x v="2"/>
  </r>
  <r>
    <x v="1"/>
    <x v="0"/>
  </r>
  <r>
    <x v="2"/>
    <x v="1"/>
  </r>
  <r>
    <x v="0"/>
    <x v="0"/>
  </r>
  <r>
    <x v="1"/>
    <x v="0"/>
  </r>
  <r>
    <x v="1"/>
    <x v="1"/>
  </r>
  <r>
    <x v="1"/>
    <x v="0"/>
  </r>
  <r>
    <x v="1"/>
    <x v="3"/>
  </r>
  <r>
    <x v="1"/>
    <x v="0"/>
  </r>
  <r>
    <x v="1"/>
    <x v="0"/>
  </r>
  <r>
    <x v="0"/>
    <x v="2"/>
  </r>
  <r>
    <x v="2"/>
    <x v="0"/>
  </r>
  <r>
    <x v="1"/>
    <x v="0"/>
  </r>
  <r>
    <x v="2"/>
    <x v="0"/>
  </r>
  <r>
    <x v="1"/>
    <x v="1"/>
  </r>
  <r>
    <x v="0"/>
    <x v="0"/>
  </r>
  <r>
    <x v="0"/>
    <x v="1"/>
  </r>
  <r>
    <x v="2"/>
    <x v="4"/>
  </r>
  <r>
    <x v="4"/>
    <x v="0"/>
  </r>
  <r>
    <x v="1"/>
    <x v="2"/>
  </r>
  <r>
    <x v="0"/>
    <x v="2"/>
  </r>
  <r>
    <x v="2"/>
    <x v="0"/>
  </r>
  <r>
    <x v="4"/>
    <x v="0"/>
  </r>
  <r>
    <x v="1"/>
    <x v="2"/>
  </r>
  <r>
    <x v="1"/>
    <x v="0"/>
  </r>
  <r>
    <x v="2"/>
    <x v="0"/>
  </r>
  <r>
    <x v="2"/>
    <x v="0"/>
  </r>
  <r>
    <x v="2"/>
    <x v="2"/>
  </r>
  <r>
    <x v="1"/>
    <x v="0"/>
  </r>
  <r>
    <x v="4"/>
    <x v="0"/>
  </r>
  <r>
    <x v="0"/>
    <x v="0"/>
  </r>
  <r>
    <x v="0"/>
    <x v="2"/>
  </r>
  <r>
    <x v="3"/>
    <x v="1"/>
  </r>
  <r>
    <x v="0"/>
    <x v="2"/>
  </r>
  <r>
    <x v="4"/>
    <x v="2"/>
  </r>
  <r>
    <x v="0"/>
    <x v="1"/>
  </r>
  <r>
    <x v="1"/>
    <x v="0"/>
  </r>
  <r>
    <x v="1"/>
    <x v="0"/>
  </r>
  <r>
    <x v="4"/>
    <x v="1"/>
  </r>
  <r>
    <x v="0"/>
    <x v="0"/>
  </r>
  <r>
    <x v="3"/>
    <x v="0"/>
  </r>
  <r>
    <x v="1"/>
    <x v="0"/>
  </r>
  <r>
    <x v="2"/>
    <x v="0"/>
  </r>
  <r>
    <x v="1"/>
    <x v="0"/>
  </r>
  <r>
    <x v="0"/>
    <x v="0"/>
  </r>
  <r>
    <x v="1"/>
    <x v="0"/>
  </r>
  <r>
    <x v="2"/>
    <x v="0"/>
  </r>
  <r>
    <x v="1"/>
    <x v="1"/>
  </r>
  <r>
    <x v="1"/>
    <x v="1"/>
  </r>
  <r>
    <x v="2"/>
    <x v="4"/>
  </r>
  <r>
    <x v="4"/>
    <x v="4"/>
  </r>
  <r>
    <x v="0"/>
    <x v="1"/>
  </r>
  <r>
    <x v="2"/>
    <x v="2"/>
  </r>
  <r>
    <x v="1"/>
    <x v="0"/>
  </r>
  <r>
    <x v="2"/>
    <x v="2"/>
  </r>
  <r>
    <x v="2"/>
    <x v="4"/>
  </r>
  <r>
    <x v="3"/>
    <x v="3"/>
  </r>
  <r>
    <x v="0"/>
    <x v="4"/>
  </r>
  <r>
    <x v="4"/>
    <x v="4"/>
  </r>
  <r>
    <x v="1"/>
    <x v="0"/>
  </r>
  <r>
    <x v="4"/>
    <x v="2"/>
  </r>
  <r>
    <x v="2"/>
    <x v="0"/>
  </r>
  <r>
    <x v="0"/>
    <x v="2"/>
  </r>
  <r>
    <x v="1"/>
    <x v="0"/>
  </r>
  <r>
    <x v="2"/>
    <x v="1"/>
  </r>
  <r>
    <x v="4"/>
    <x v="2"/>
  </r>
  <r>
    <x v="1"/>
    <x v="0"/>
  </r>
  <r>
    <x v="2"/>
    <x v="0"/>
  </r>
  <r>
    <x v="4"/>
    <x v="2"/>
  </r>
  <r>
    <x v="1"/>
    <x v="0"/>
  </r>
  <r>
    <x v="4"/>
    <x v="1"/>
  </r>
  <r>
    <x v="2"/>
    <x v="0"/>
  </r>
  <r>
    <x v="2"/>
    <x v="2"/>
  </r>
  <r>
    <x v="0"/>
    <x v="2"/>
  </r>
  <r>
    <x v="1"/>
    <x v="1"/>
  </r>
  <r>
    <x v="3"/>
    <x v="0"/>
  </r>
  <r>
    <x v="0"/>
    <x v="1"/>
  </r>
  <r>
    <x v="3"/>
    <x v="2"/>
  </r>
  <r>
    <x v="2"/>
    <x v="3"/>
  </r>
  <r>
    <x v="2"/>
    <x v="0"/>
  </r>
  <r>
    <x v="2"/>
    <x v="0"/>
  </r>
  <r>
    <x v="1"/>
    <x v="1"/>
  </r>
  <r>
    <x v="1"/>
    <x v="0"/>
  </r>
  <r>
    <x v="4"/>
    <x v="1"/>
  </r>
  <r>
    <x v="0"/>
    <x v="2"/>
  </r>
  <r>
    <x v="0"/>
    <x v="0"/>
  </r>
  <r>
    <x v="4"/>
    <x v="2"/>
  </r>
  <r>
    <x v="4"/>
    <x v="0"/>
  </r>
  <r>
    <x v="4"/>
    <x v="0"/>
  </r>
  <r>
    <x v="4"/>
    <x v="4"/>
  </r>
  <r>
    <x v="1"/>
    <x v="2"/>
  </r>
  <r>
    <x v="2"/>
    <x v="4"/>
  </r>
  <r>
    <x v="1"/>
    <x v="0"/>
  </r>
  <r>
    <x v="0"/>
    <x v="2"/>
  </r>
  <r>
    <x v="3"/>
    <x v="3"/>
  </r>
  <r>
    <x v="0"/>
    <x v="1"/>
  </r>
  <r>
    <x v="0"/>
    <x v="2"/>
  </r>
  <r>
    <x v="1"/>
    <x v="1"/>
  </r>
  <r>
    <x v="0"/>
    <x v="4"/>
  </r>
  <r>
    <x v="0"/>
    <x v="2"/>
  </r>
  <r>
    <x v="2"/>
    <x v="1"/>
  </r>
  <r>
    <x v="0"/>
    <x v="2"/>
  </r>
  <r>
    <x v="4"/>
    <x v="2"/>
  </r>
  <r>
    <x v="1"/>
    <x v="0"/>
  </r>
  <r>
    <x v="1"/>
    <x v="0"/>
  </r>
  <r>
    <x v="1"/>
    <x v="0"/>
  </r>
  <r>
    <x v="0"/>
    <x v="1"/>
  </r>
  <r>
    <x v="1"/>
    <x v="2"/>
  </r>
  <r>
    <x v="2"/>
    <x v="0"/>
  </r>
  <r>
    <x v="2"/>
    <x v="1"/>
  </r>
  <r>
    <x v="1"/>
    <x v="2"/>
  </r>
  <r>
    <x v="2"/>
    <x v="3"/>
  </r>
  <r>
    <x v="2"/>
    <x v="2"/>
  </r>
  <r>
    <x v="1"/>
    <x v="2"/>
  </r>
  <r>
    <x v="0"/>
    <x v="0"/>
  </r>
  <r>
    <x v="4"/>
    <x v="2"/>
  </r>
  <r>
    <x v="1"/>
    <x v="0"/>
  </r>
  <r>
    <x v="2"/>
    <x v="2"/>
  </r>
  <r>
    <x v="0"/>
    <x v="1"/>
  </r>
  <r>
    <x v="3"/>
    <x v="3"/>
  </r>
  <r>
    <x v="1"/>
    <x v="0"/>
  </r>
  <r>
    <x v="2"/>
    <x v="1"/>
  </r>
  <r>
    <x v="0"/>
    <x v="2"/>
  </r>
  <r>
    <x v="1"/>
    <x v="2"/>
  </r>
  <r>
    <x v="1"/>
    <x v="4"/>
  </r>
  <r>
    <x v="0"/>
    <x v="0"/>
  </r>
  <r>
    <x v="1"/>
    <x v="4"/>
  </r>
  <r>
    <x v="1"/>
    <x v="2"/>
  </r>
  <r>
    <x v="0"/>
    <x v="1"/>
  </r>
  <r>
    <x v="3"/>
    <x v="2"/>
  </r>
  <r>
    <x v="2"/>
    <x v="4"/>
  </r>
  <r>
    <x v="2"/>
    <x v="1"/>
  </r>
  <r>
    <x v="2"/>
    <x v="3"/>
  </r>
  <r>
    <x v="2"/>
    <x v="3"/>
  </r>
  <r>
    <x v="1"/>
    <x v="0"/>
  </r>
  <r>
    <x v="0"/>
    <x v="0"/>
  </r>
  <r>
    <x v="0"/>
    <x v="0"/>
  </r>
  <r>
    <x v="0"/>
    <x v="2"/>
  </r>
  <r>
    <x v="2"/>
    <x v="1"/>
  </r>
  <r>
    <x v="2"/>
    <x v="1"/>
  </r>
  <r>
    <x v="2"/>
    <x v="0"/>
  </r>
  <r>
    <x v="1"/>
    <x v="2"/>
  </r>
  <r>
    <x v="1"/>
    <x v="0"/>
  </r>
  <r>
    <x v="1"/>
    <x v="0"/>
  </r>
  <r>
    <x v="4"/>
    <x v="0"/>
  </r>
  <r>
    <x v="4"/>
    <x v="2"/>
  </r>
  <r>
    <x v="0"/>
    <x v="2"/>
  </r>
  <r>
    <x v="1"/>
    <x v="0"/>
  </r>
  <r>
    <x v="4"/>
    <x v="4"/>
  </r>
  <r>
    <x v="1"/>
    <x v="2"/>
  </r>
  <r>
    <x v="0"/>
    <x v="0"/>
  </r>
  <r>
    <x v="1"/>
    <x v="0"/>
  </r>
  <r>
    <x v="0"/>
    <x v="2"/>
  </r>
  <r>
    <x v="4"/>
    <x v="2"/>
  </r>
  <r>
    <x v="1"/>
    <x v="2"/>
  </r>
  <r>
    <x v="2"/>
    <x v="0"/>
  </r>
  <r>
    <x v="1"/>
    <x v="0"/>
  </r>
  <r>
    <x v="1"/>
    <x v="0"/>
  </r>
  <r>
    <x v="0"/>
    <x v="0"/>
  </r>
  <r>
    <x v="1"/>
    <x v="0"/>
  </r>
  <r>
    <x v="1"/>
    <x v="0"/>
  </r>
  <r>
    <x v="3"/>
    <x v="0"/>
  </r>
  <r>
    <x v="1"/>
    <x v="0"/>
  </r>
  <r>
    <x v="1"/>
    <x v="2"/>
  </r>
  <r>
    <x v="2"/>
    <x v="0"/>
  </r>
  <r>
    <x v="4"/>
    <x v="2"/>
  </r>
  <r>
    <x v="1"/>
    <x v="2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1"/>
    <x v="1"/>
  </r>
  <r>
    <x v="2"/>
    <x v="2"/>
  </r>
  <r>
    <x v="3"/>
    <x v="1"/>
  </r>
  <r>
    <x v="2"/>
    <x v="2"/>
  </r>
  <r>
    <x v="4"/>
    <x v="3"/>
  </r>
  <r>
    <x v="3"/>
    <x v="0"/>
  </r>
  <r>
    <x v="5"/>
    <x v="4"/>
  </r>
  <r>
    <x v="6"/>
    <x v="2"/>
  </r>
  <r>
    <x v="7"/>
    <x v="5"/>
  </r>
  <r>
    <x v="7"/>
    <x v="6"/>
  </r>
  <r>
    <x v="6"/>
    <x v="7"/>
  </r>
  <r>
    <x v="7"/>
    <x v="3"/>
  </r>
  <r>
    <x v="6"/>
    <x v="8"/>
  </r>
  <r>
    <x v="6"/>
    <x v="7"/>
  </r>
  <r>
    <x v="8"/>
    <x v="7"/>
  </r>
  <r>
    <x v="9"/>
    <x v="1"/>
  </r>
  <r>
    <x v="3"/>
    <x v="9"/>
  </r>
  <r>
    <x v="9"/>
    <x v="1"/>
  </r>
  <r>
    <x v="8"/>
    <x v="2"/>
  </r>
  <r>
    <x v="4"/>
    <x v="2"/>
  </r>
  <r>
    <x v="2"/>
    <x v="8"/>
  </r>
  <r>
    <x v="8"/>
    <x v="6"/>
  </r>
  <r>
    <x v="7"/>
    <x v="10"/>
  </r>
  <r>
    <x v="3"/>
    <x v="10"/>
  </r>
  <r>
    <x v="4"/>
    <x v="3"/>
  </r>
  <r>
    <x v="2"/>
    <x v="2"/>
  </r>
  <r>
    <x v="10"/>
    <x v="3"/>
  </r>
  <r>
    <x v="7"/>
    <x v="3"/>
  </r>
  <r>
    <x v="11"/>
    <x v="6"/>
  </r>
  <r>
    <x v="12"/>
    <x v="11"/>
  </r>
  <r>
    <x v="12"/>
    <x v="8"/>
  </r>
  <r>
    <x v="9"/>
    <x v="6"/>
  </r>
  <r>
    <x v="4"/>
    <x v="2"/>
  </r>
  <r>
    <x v="9"/>
    <x v="0"/>
  </r>
  <r>
    <x v="2"/>
    <x v="12"/>
  </r>
  <r>
    <x v="2"/>
    <x v="2"/>
  </r>
  <r>
    <x v="4"/>
    <x v="3"/>
  </r>
  <r>
    <x v="6"/>
    <x v="13"/>
  </r>
  <r>
    <x v="1"/>
    <x v="3"/>
  </r>
  <r>
    <x v="4"/>
    <x v="6"/>
  </r>
  <r>
    <x v="13"/>
    <x v="12"/>
  </r>
  <r>
    <x v="9"/>
    <x v="3"/>
  </r>
  <r>
    <x v="7"/>
    <x v="5"/>
  </r>
  <r>
    <x v="9"/>
    <x v="0"/>
  </r>
  <r>
    <x v="10"/>
    <x v="3"/>
  </r>
  <r>
    <x v="13"/>
    <x v="14"/>
  </r>
  <r>
    <x v="2"/>
    <x v="7"/>
  </r>
  <r>
    <x v="1"/>
    <x v="15"/>
  </r>
  <r>
    <x v="4"/>
    <x v="13"/>
  </r>
  <r>
    <x v="10"/>
    <x v="13"/>
  </r>
  <r>
    <x v="10"/>
    <x v="1"/>
  </r>
  <r>
    <x v="9"/>
    <x v="3"/>
  </r>
  <r>
    <x v="7"/>
    <x v="13"/>
  </r>
  <r>
    <x v="9"/>
    <x v="1"/>
  </r>
  <r>
    <x v="6"/>
    <x v="2"/>
  </r>
  <r>
    <x v="6"/>
    <x v="2"/>
  </r>
  <r>
    <x v="11"/>
    <x v="5"/>
  </r>
  <r>
    <x v="2"/>
    <x v="8"/>
  </r>
  <r>
    <x v="7"/>
    <x v="3"/>
  </r>
  <r>
    <x v="7"/>
    <x v="3"/>
  </r>
  <r>
    <x v="9"/>
    <x v="5"/>
  </r>
  <r>
    <x v="7"/>
    <x v="5"/>
  </r>
  <r>
    <x v="7"/>
    <x v="1"/>
  </r>
  <r>
    <x v="5"/>
    <x v="2"/>
  </r>
  <r>
    <x v="8"/>
    <x v="6"/>
  </r>
  <r>
    <x v="1"/>
    <x v="0"/>
  </r>
  <r>
    <x v="9"/>
    <x v="10"/>
  </r>
  <r>
    <x v="5"/>
    <x v="8"/>
  </r>
  <r>
    <x v="8"/>
    <x v="2"/>
  </r>
  <r>
    <x v="7"/>
    <x v="1"/>
  </r>
  <r>
    <x v="9"/>
    <x v="9"/>
  </r>
  <r>
    <x v="4"/>
    <x v="7"/>
  </r>
  <r>
    <x v="10"/>
    <x v="3"/>
  </r>
  <r>
    <x v="11"/>
    <x v="1"/>
  </r>
  <r>
    <x v="10"/>
    <x v="1"/>
  </r>
  <r>
    <x v="10"/>
    <x v="3"/>
  </r>
  <r>
    <x v="9"/>
    <x v="1"/>
  </r>
  <r>
    <x v="0"/>
    <x v="9"/>
  </r>
  <r>
    <x v="7"/>
    <x v="6"/>
  </r>
  <r>
    <x v="10"/>
    <x v="3"/>
  </r>
  <r>
    <x v="1"/>
    <x v="0"/>
  </r>
  <r>
    <x v="2"/>
    <x v="2"/>
  </r>
  <r>
    <x v="11"/>
    <x v="1"/>
  </r>
  <r>
    <x v="1"/>
    <x v="10"/>
  </r>
  <r>
    <x v="9"/>
    <x v="0"/>
  </r>
  <r>
    <x v="8"/>
    <x v="7"/>
  </r>
  <r>
    <x v="10"/>
    <x v="1"/>
  </r>
  <r>
    <x v="9"/>
    <x v="15"/>
  </r>
  <r>
    <x v="1"/>
    <x v="10"/>
  </r>
  <r>
    <x v="5"/>
    <x v="12"/>
  </r>
  <r>
    <x v="1"/>
    <x v="0"/>
  </r>
  <r>
    <x v="10"/>
    <x v="1"/>
  </r>
  <r>
    <x v="10"/>
    <x v="7"/>
  </r>
  <r>
    <x v="1"/>
    <x v="1"/>
  </r>
  <r>
    <x v="10"/>
    <x v="2"/>
  </r>
  <r>
    <x v="9"/>
    <x v="1"/>
  </r>
  <r>
    <x v="10"/>
    <x v="7"/>
  </r>
  <r>
    <x v="1"/>
    <x v="10"/>
  </r>
  <r>
    <x v="1"/>
    <x v="9"/>
  </r>
  <r>
    <x v="5"/>
    <x v="11"/>
  </r>
  <r>
    <x v="7"/>
    <x v="7"/>
  </r>
  <r>
    <x v="1"/>
    <x v="0"/>
  </r>
  <r>
    <x v="5"/>
    <x v="12"/>
  </r>
  <r>
    <x v="7"/>
    <x v="3"/>
  </r>
  <r>
    <x v="1"/>
    <x v="10"/>
  </r>
  <r>
    <x v="5"/>
    <x v="12"/>
  </r>
  <r>
    <x v="7"/>
    <x v="13"/>
  </r>
  <r>
    <x v="6"/>
    <x v="8"/>
  </r>
  <r>
    <x v="14"/>
    <x v="4"/>
  </r>
  <r>
    <x v="1"/>
    <x v="1"/>
  </r>
  <r>
    <x v="7"/>
    <x v="13"/>
  </r>
  <r>
    <x v="14"/>
    <x v="4"/>
  </r>
  <r>
    <x v="11"/>
    <x v="5"/>
  </r>
  <r>
    <x v="2"/>
    <x v="8"/>
  </r>
  <r>
    <x v="10"/>
    <x v="7"/>
  </r>
  <r>
    <x v="8"/>
    <x v="13"/>
  </r>
  <r>
    <x v="11"/>
    <x v="10"/>
  </r>
  <r>
    <x v="6"/>
    <x v="13"/>
  </r>
  <r>
    <x v="5"/>
    <x v="2"/>
  </r>
  <r>
    <x v="5"/>
    <x v="2"/>
  </r>
  <r>
    <x v="8"/>
    <x v="13"/>
  </r>
  <r>
    <x v="6"/>
    <x v="13"/>
  </r>
  <r>
    <x v="9"/>
    <x v="10"/>
  </r>
  <r>
    <x v="8"/>
    <x v="6"/>
  </r>
  <r>
    <x v="1"/>
    <x v="3"/>
  </r>
  <r>
    <x v="1"/>
    <x v="5"/>
  </r>
  <r>
    <x v="1"/>
    <x v="16"/>
  </r>
  <r>
    <x v="14"/>
    <x v="12"/>
  </r>
  <r>
    <x v="4"/>
    <x v="16"/>
  </r>
  <r>
    <x v="9"/>
    <x v="16"/>
  </r>
  <r>
    <x v="7"/>
    <x v="6"/>
  </r>
  <r>
    <x v="4"/>
    <x v="3"/>
  </r>
  <r>
    <x v="11"/>
    <x v="16"/>
  </r>
  <r>
    <x v="10"/>
    <x v="16"/>
  </r>
  <r>
    <x v="7"/>
    <x v="16"/>
  </r>
  <r>
    <x v="15"/>
    <x v="16"/>
  </r>
  <r>
    <x v="6"/>
    <x v="6"/>
  </r>
  <r>
    <x v="5"/>
    <x v="2"/>
  </r>
  <r>
    <x v="1"/>
    <x v="16"/>
  </r>
  <r>
    <x v="11"/>
    <x v="5"/>
  </r>
  <r>
    <x v="11"/>
    <x v="3"/>
  </r>
  <r>
    <x v="6"/>
    <x v="13"/>
  </r>
  <r>
    <x v="0"/>
    <x v="16"/>
  </r>
  <r>
    <x v="9"/>
    <x v="3"/>
  </r>
  <r>
    <x v="3"/>
    <x v="16"/>
  </r>
  <r>
    <x v="7"/>
    <x v="3"/>
  </r>
  <r>
    <x v="1"/>
    <x v="16"/>
  </r>
  <r>
    <x v="9"/>
    <x v="1"/>
  </r>
  <r>
    <x v="3"/>
    <x v="16"/>
  </r>
  <r>
    <x v="4"/>
    <x v="7"/>
  </r>
  <r>
    <x v="7"/>
    <x v="1"/>
  </r>
  <r>
    <x v="0"/>
    <x v="16"/>
  </r>
  <r>
    <x v="10"/>
    <x v="6"/>
  </r>
  <r>
    <x v="10"/>
    <x v="10"/>
  </r>
  <r>
    <x v="5"/>
    <x v="13"/>
  </r>
  <r>
    <x v="11"/>
    <x v="1"/>
  </r>
  <r>
    <x v="12"/>
    <x v="2"/>
  </r>
  <r>
    <x v="7"/>
    <x v="6"/>
  </r>
  <r>
    <x v="1"/>
    <x v="16"/>
  </r>
  <r>
    <x v="0"/>
    <x v="15"/>
  </r>
  <r>
    <x v="1"/>
    <x v="16"/>
  </r>
  <r>
    <x v="7"/>
    <x v="1"/>
  </r>
  <r>
    <x v="0"/>
    <x v="15"/>
  </r>
  <r>
    <x v="4"/>
    <x v="6"/>
  </r>
  <r>
    <x v="7"/>
    <x v="1"/>
  </r>
  <r>
    <x v="6"/>
    <x v="8"/>
  </r>
  <r>
    <x v="3"/>
    <x v="16"/>
  </r>
  <r>
    <x v="6"/>
    <x v="7"/>
  </r>
  <r>
    <x v="3"/>
    <x v="16"/>
  </r>
  <r>
    <x v="8"/>
    <x v="8"/>
  </r>
  <r>
    <x v="8"/>
    <x v="1"/>
  </r>
  <r>
    <x v="9"/>
    <x v="16"/>
  </r>
  <r>
    <x v="7"/>
    <x v="5"/>
  </r>
  <r>
    <x v="7"/>
    <x v="5"/>
  </r>
  <r>
    <x v="8"/>
    <x v="3"/>
  </r>
  <r>
    <x v="3"/>
    <x v="0"/>
  </r>
  <r>
    <x v="7"/>
    <x v="5"/>
  </r>
  <r>
    <x v="7"/>
    <x v="3"/>
  </r>
  <r>
    <x v="11"/>
    <x v="10"/>
  </r>
  <r>
    <x v="4"/>
    <x v="6"/>
  </r>
  <r>
    <x v="5"/>
    <x v="11"/>
  </r>
  <r>
    <x v="11"/>
    <x v="10"/>
  </r>
  <r>
    <x v="4"/>
    <x v="6"/>
  </r>
  <r>
    <x v="4"/>
    <x v="3"/>
  </r>
  <r>
    <x v="10"/>
    <x v="3"/>
  </r>
  <r>
    <x v="2"/>
    <x v="2"/>
  </r>
  <r>
    <x v="9"/>
    <x v="5"/>
  </r>
  <r>
    <x v="9"/>
    <x v="1"/>
  </r>
  <r>
    <x v="10"/>
    <x v="13"/>
  </r>
  <r>
    <x v="9"/>
    <x v="5"/>
  </r>
  <r>
    <x v="1"/>
    <x v="10"/>
  </r>
  <r>
    <x v="9"/>
    <x v="1"/>
  </r>
  <r>
    <x v="8"/>
    <x v="7"/>
  </r>
  <r>
    <x v="6"/>
    <x v="2"/>
  </r>
  <r>
    <x v="12"/>
    <x v="8"/>
  </r>
  <r>
    <x v="11"/>
    <x v="1"/>
  </r>
  <r>
    <x v="14"/>
    <x v="12"/>
  </r>
  <r>
    <x v="11"/>
    <x v="1"/>
  </r>
  <r>
    <x v="5"/>
    <x v="8"/>
  </r>
  <r>
    <x v="9"/>
    <x v="1"/>
  </r>
  <r>
    <x v="11"/>
    <x v="1"/>
  </r>
  <r>
    <x v="1"/>
    <x v="0"/>
  </r>
  <r>
    <x v="7"/>
    <x v="3"/>
  </r>
  <r>
    <x v="7"/>
    <x v="5"/>
  </r>
  <r>
    <x v="1"/>
    <x v="15"/>
  </r>
  <r>
    <x v="10"/>
    <x v="13"/>
  </r>
  <r>
    <x v="11"/>
    <x v="1"/>
  </r>
  <r>
    <x v="1"/>
    <x v="15"/>
  </r>
  <r>
    <x v="9"/>
    <x v="10"/>
  </r>
  <r>
    <x v="4"/>
    <x v="13"/>
  </r>
  <r>
    <x v="4"/>
    <x v="7"/>
  </r>
  <r>
    <x v="3"/>
    <x v="10"/>
  </r>
  <r>
    <x v="9"/>
    <x v="1"/>
  </r>
  <r>
    <x v="6"/>
    <x v="2"/>
  </r>
  <r>
    <x v="3"/>
    <x v="17"/>
  </r>
  <r>
    <x v="3"/>
    <x v="10"/>
  </r>
  <r>
    <x v="1"/>
    <x v="10"/>
  </r>
  <r>
    <x v="11"/>
    <x v="1"/>
  </r>
  <r>
    <x v="3"/>
    <x v="0"/>
  </r>
  <r>
    <x v="3"/>
    <x v="16"/>
  </r>
  <r>
    <x v="5"/>
    <x v="11"/>
  </r>
  <r>
    <x v="4"/>
    <x v="13"/>
  </r>
  <r>
    <x v="8"/>
    <x v="7"/>
  </r>
  <r>
    <x v="11"/>
    <x v="15"/>
  </r>
  <r>
    <x v="5"/>
    <x v="2"/>
  </r>
  <r>
    <x v="4"/>
    <x v="6"/>
  </r>
  <r>
    <x v="7"/>
    <x v="5"/>
  </r>
  <r>
    <x v="4"/>
    <x v="6"/>
  </r>
  <r>
    <x v="8"/>
    <x v="7"/>
  </r>
  <r>
    <x v="10"/>
    <x v="3"/>
  </r>
  <r>
    <x v="10"/>
    <x v="5"/>
  </r>
  <r>
    <x v="6"/>
    <x v="13"/>
  </r>
  <r>
    <x v="11"/>
    <x v="0"/>
  </r>
  <r>
    <x v="10"/>
    <x v="1"/>
  </r>
  <r>
    <x v="6"/>
    <x v="13"/>
  </r>
  <r>
    <x v="8"/>
    <x v="6"/>
  </r>
  <r>
    <x v="8"/>
    <x v="3"/>
  </r>
  <r>
    <x v="1"/>
    <x v="16"/>
  </r>
  <r>
    <x v="4"/>
    <x v="6"/>
  </r>
  <r>
    <x v="7"/>
    <x v="6"/>
  </r>
  <r>
    <x v="3"/>
    <x v="16"/>
  </r>
  <r>
    <x v="8"/>
    <x v="6"/>
  </r>
  <r>
    <x v="1"/>
    <x v="16"/>
  </r>
  <r>
    <x v="14"/>
    <x v="12"/>
  </r>
  <r>
    <x v="4"/>
    <x v="13"/>
  </r>
  <r>
    <x v="3"/>
    <x v="10"/>
  </r>
  <r>
    <x v="16"/>
    <x v="9"/>
  </r>
  <r>
    <x v="8"/>
    <x v="2"/>
  </r>
  <r>
    <x v="3"/>
    <x v="10"/>
  </r>
  <r>
    <x v="1"/>
    <x v="1"/>
  </r>
  <r>
    <x v="3"/>
    <x v="10"/>
  </r>
  <r>
    <x v="9"/>
    <x v="10"/>
  </r>
  <r>
    <x v="9"/>
    <x v="6"/>
  </r>
  <r>
    <x v="1"/>
    <x v="10"/>
  </r>
  <r>
    <x v="6"/>
    <x v="13"/>
  </r>
  <r>
    <x v="10"/>
    <x v="3"/>
  </r>
  <r>
    <x v="2"/>
    <x v="7"/>
  </r>
  <r>
    <x v="7"/>
    <x v="16"/>
  </r>
  <r>
    <x v="12"/>
    <x v="12"/>
  </r>
  <r>
    <x v="9"/>
    <x v="10"/>
  </r>
  <r>
    <x v="8"/>
    <x v="6"/>
  </r>
  <r>
    <x v="7"/>
    <x v="5"/>
  </r>
  <r>
    <x v="11"/>
    <x v="16"/>
  </r>
  <r>
    <x v="12"/>
    <x v="11"/>
  </r>
  <r>
    <x v="11"/>
    <x v="1"/>
  </r>
  <r>
    <x v="4"/>
    <x v="3"/>
  </r>
  <r>
    <x v="7"/>
    <x v="1"/>
  </r>
  <r>
    <x v="3"/>
    <x v="16"/>
  </r>
  <r>
    <x v="11"/>
    <x v="5"/>
  </r>
  <r>
    <x v="2"/>
    <x v="7"/>
  </r>
  <r>
    <x v="10"/>
    <x v="3"/>
  </r>
  <r>
    <x v="2"/>
    <x v="7"/>
  </r>
  <r>
    <x v="7"/>
    <x v="1"/>
  </r>
  <r>
    <x v="4"/>
    <x v="6"/>
  </r>
  <r>
    <x v="7"/>
    <x v="5"/>
  </r>
  <r>
    <x v="11"/>
    <x v="5"/>
  </r>
  <r>
    <x v="11"/>
    <x v="10"/>
  </r>
  <r>
    <x v="7"/>
    <x v="1"/>
  </r>
  <r>
    <x v="9"/>
    <x v="10"/>
  </r>
  <r>
    <x v="10"/>
    <x v="1"/>
  </r>
  <r>
    <x v="4"/>
    <x v="6"/>
  </r>
  <r>
    <x v="9"/>
    <x v="1"/>
  </r>
  <r>
    <x v="7"/>
    <x v="3"/>
  </r>
  <r>
    <x v="4"/>
    <x v="3"/>
  </r>
  <r>
    <x v="14"/>
    <x v="4"/>
  </r>
  <r>
    <x v="8"/>
    <x v="6"/>
  </r>
  <r>
    <x v="2"/>
    <x v="7"/>
  </r>
  <r>
    <x v="2"/>
    <x v="2"/>
  </r>
  <r>
    <x v="4"/>
    <x v="3"/>
  </r>
  <r>
    <x v="2"/>
    <x v="2"/>
  </r>
  <r>
    <x v="4"/>
    <x v="13"/>
  </r>
  <r>
    <x v="14"/>
    <x v="12"/>
  </r>
  <r>
    <x v="6"/>
    <x v="7"/>
  </r>
  <r>
    <x v="6"/>
    <x v="3"/>
  </r>
  <r>
    <x v="7"/>
    <x v="16"/>
  </r>
  <r>
    <x v="7"/>
    <x v="10"/>
  </r>
  <r>
    <x v="6"/>
    <x v="7"/>
  </r>
  <r>
    <x v="5"/>
    <x v="8"/>
  </r>
  <r>
    <x v="4"/>
    <x v="3"/>
  </r>
  <r>
    <x v="10"/>
    <x v="1"/>
  </r>
  <r>
    <x v="2"/>
    <x v="7"/>
  </r>
  <r>
    <x v="12"/>
    <x v="12"/>
  </r>
  <r>
    <x v="2"/>
    <x v="13"/>
  </r>
  <r>
    <x v="6"/>
    <x v="6"/>
  </r>
  <r>
    <x v="12"/>
    <x v="12"/>
  </r>
  <r>
    <x v="9"/>
    <x v="10"/>
  </r>
  <r>
    <x v="2"/>
    <x v="6"/>
  </r>
  <r>
    <x v="4"/>
    <x v="1"/>
  </r>
  <r>
    <x v="11"/>
    <x v="16"/>
  </r>
  <r>
    <x v="6"/>
    <x v="13"/>
  </r>
  <r>
    <x v="8"/>
    <x v="3"/>
  </r>
  <r>
    <x v="8"/>
    <x v="3"/>
  </r>
  <r>
    <x v="2"/>
    <x v="13"/>
  </r>
  <r>
    <x v="8"/>
    <x v="3"/>
  </r>
  <r>
    <x v="9"/>
    <x v="16"/>
  </r>
  <r>
    <x v="11"/>
    <x v="5"/>
  </r>
  <r>
    <x v="10"/>
    <x v="1"/>
  </r>
  <r>
    <x v="10"/>
    <x v="3"/>
  </r>
  <r>
    <x v="8"/>
    <x v="13"/>
  </r>
  <r>
    <x v="10"/>
    <x v="5"/>
  </r>
  <r>
    <x v="10"/>
    <x v="3"/>
  </r>
  <r>
    <x v="4"/>
    <x v="2"/>
  </r>
  <r>
    <x v="5"/>
    <x v="2"/>
  </r>
  <r>
    <x v="11"/>
    <x v="3"/>
  </r>
  <r>
    <x v="6"/>
    <x v="8"/>
  </r>
  <r>
    <x v="10"/>
    <x v="1"/>
  </r>
  <r>
    <x v="7"/>
    <x v="5"/>
  </r>
  <r>
    <x v="6"/>
    <x v="7"/>
  </r>
  <r>
    <x v="11"/>
    <x v="10"/>
  </r>
  <r>
    <x v="4"/>
    <x v="7"/>
  </r>
  <r>
    <x v="1"/>
    <x v="16"/>
  </r>
  <r>
    <x v="9"/>
    <x v="16"/>
  </r>
  <r>
    <x v="7"/>
    <x v="16"/>
  </r>
  <r>
    <x v="5"/>
    <x v="2"/>
  </r>
  <r>
    <x v="6"/>
    <x v="13"/>
  </r>
  <r>
    <x v="1"/>
    <x v="16"/>
  </r>
  <r>
    <x v="5"/>
    <x v="11"/>
  </r>
  <r>
    <x v="11"/>
    <x v="1"/>
  </r>
  <r>
    <x v="10"/>
    <x v="3"/>
  </r>
  <r>
    <x v="7"/>
    <x v="16"/>
  </r>
  <r>
    <x v="5"/>
    <x v="2"/>
  </r>
  <r>
    <x v="11"/>
    <x v="16"/>
  </r>
  <r>
    <x v="10"/>
    <x v="1"/>
  </r>
  <r>
    <x v="8"/>
    <x v="7"/>
  </r>
  <r>
    <x v="5"/>
    <x v="8"/>
  </r>
  <r>
    <x v="7"/>
    <x v="5"/>
  </r>
  <r>
    <x v="8"/>
    <x v="2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2"/>
  </r>
  <r>
    <x v="2"/>
    <x v="3"/>
  </r>
  <r>
    <x v="1"/>
    <x v="4"/>
  </r>
  <r>
    <x v="2"/>
    <x v="5"/>
  </r>
  <r>
    <x v="3"/>
    <x v="6"/>
  </r>
  <r>
    <x v="0"/>
    <x v="1"/>
  </r>
  <r>
    <x v="4"/>
    <x v="7"/>
  </r>
  <r>
    <x v="2"/>
    <x v="5"/>
  </r>
  <r>
    <x v="5"/>
    <x v="2"/>
  </r>
  <r>
    <x v="6"/>
    <x v="6"/>
  </r>
  <r>
    <x v="7"/>
    <x v="3"/>
  </r>
  <r>
    <x v="3"/>
    <x v="4"/>
  </r>
  <r>
    <x v="8"/>
    <x v="8"/>
  </r>
  <r>
    <x v="7"/>
    <x v="3"/>
  </r>
  <r>
    <x v="7"/>
    <x v="3"/>
  </r>
  <r>
    <x v="1"/>
    <x v="4"/>
  </r>
  <r>
    <x v="9"/>
    <x v="1"/>
  </r>
  <r>
    <x v="1"/>
    <x v="4"/>
  </r>
  <r>
    <x v="2"/>
    <x v="3"/>
  </r>
  <r>
    <x v="2"/>
    <x v="5"/>
  </r>
  <r>
    <x v="8"/>
    <x v="5"/>
  </r>
  <r>
    <x v="6"/>
    <x v="9"/>
  </r>
  <r>
    <x v="10"/>
    <x v="10"/>
  </r>
  <r>
    <x v="10"/>
    <x v="10"/>
  </r>
  <r>
    <x v="3"/>
    <x v="6"/>
  </r>
  <r>
    <x v="2"/>
    <x v="8"/>
  </r>
  <r>
    <x v="3"/>
    <x v="11"/>
  </r>
  <r>
    <x v="3"/>
    <x v="6"/>
  </r>
  <r>
    <x v="6"/>
    <x v="11"/>
  </r>
  <r>
    <x v="11"/>
    <x v="8"/>
  </r>
  <r>
    <x v="8"/>
    <x v="8"/>
  </r>
  <r>
    <x v="6"/>
    <x v="4"/>
  </r>
  <r>
    <x v="2"/>
    <x v="3"/>
  </r>
  <r>
    <x v="0"/>
    <x v="12"/>
  </r>
  <r>
    <x v="12"/>
    <x v="8"/>
  </r>
  <r>
    <x v="2"/>
    <x v="8"/>
  </r>
  <r>
    <x v="3"/>
    <x v="6"/>
  </r>
  <r>
    <x v="13"/>
    <x v="9"/>
  </r>
  <r>
    <x v="3"/>
    <x v="4"/>
  </r>
  <r>
    <x v="6"/>
    <x v="6"/>
  </r>
  <r>
    <x v="12"/>
    <x v="7"/>
  </r>
  <r>
    <x v="3"/>
    <x v="2"/>
  </r>
  <r>
    <x v="5"/>
    <x v="4"/>
  </r>
  <r>
    <x v="0"/>
    <x v="2"/>
  </r>
  <r>
    <x v="3"/>
    <x v="6"/>
  </r>
  <r>
    <x v="14"/>
    <x v="13"/>
  </r>
  <r>
    <x v="7"/>
    <x v="5"/>
  </r>
  <r>
    <x v="15"/>
    <x v="12"/>
  </r>
  <r>
    <x v="13"/>
    <x v="9"/>
  </r>
  <r>
    <x v="13"/>
    <x v="9"/>
  </r>
  <r>
    <x v="1"/>
    <x v="11"/>
  </r>
  <r>
    <x v="3"/>
    <x v="4"/>
  </r>
  <r>
    <x v="13"/>
    <x v="9"/>
  </r>
  <r>
    <x v="1"/>
    <x v="10"/>
  </r>
  <r>
    <x v="2"/>
    <x v="5"/>
  </r>
  <r>
    <x v="2"/>
    <x v="5"/>
  </r>
  <r>
    <x v="5"/>
    <x v="4"/>
  </r>
  <r>
    <x v="8"/>
    <x v="8"/>
  </r>
  <r>
    <x v="3"/>
    <x v="11"/>
  </r>
  <r>
    <x v="3"/>
    <x v="2"/>
  </r>
  <r>
    <x v="5"/>
    <x v="4"/>
  </r>
  <r>
    <x v="5"/>
    <x v="10"/>
  </r>
  <r>
    <x v="1"/>
    <x v="4"/>
  </r>
  <r>
    <x v="2"/>
    <x v="5"/>
  </r>
  <r>
    <x v="6"/>
    <x v="9"/>
  </r>
  <r>
    <x v="0"/>
    <x v="12"/>
  </r>
  <r>
    <x v="10"/>
    <x v="10"/>
  </r>
  <r>
    <x v="8"/>
    <x v="8"/>
  </r>
  <r>
    <x v="2"/>
    <x v="5"/>
  </r>
  <r>
    <x v="1"/>
    <x v="4"/>
  </r>
  <r>
    <x v="9"/>
    <x v="0"/>
  </r>
  <r>
    <x v="7"/>
    <x v="6"/>
  </r>
  <r>
    <x v="3"/>
    <x v="6"/>
  </r>
  <r>
    <x v="1"/>
    <x v="10"/>
  </r>
  <r>
    <x v="1"/>
    <x v="11"/>
  </r>
  <r>
    <x v="3"/>
    <x v="11"/>
  </r>
  <r>
    <x v="1"/>
    <x v="2"/>
  </r>
  <r>
    <x v="9"/>
    <x v="1"/>
  </r>
  <r>
    <x v="6"/>
    <x v="6"/>
  </r>
  <r>
    <x v="3"/>
    <x v="4"/>
  </r>
  <r>
    <x v="0"/>
    <x v="0"/>
  </r>
  <r>
    <x v="2"/>
    <x v="5"/>
  </r>
  <r>
    <x v="1"/>
    <x v="4"/>
  </r>
  <r>
    <x v="10"/>
    <x v="10"/>
  </r>
  <r>
    <x v="0"/>
    <x v="12"/>
  </r>
  <r>
    <x v="7"/>
    <x v="3"/>
  </r>
  <r>
    <x v="1"/>
    <x v="4"/>
  </r>
  <r>
    <x v="15"/>
    <x v="0"/>
  </r>
  <r>
    <x v="10"/>
    <x v="12"/>
  </r>
  <r>
    <x v="12"/>
    <x v="14"/>
  </r>
  <r>
    <x v="0"/>
    <x v="0"/>
  </r>
  <r>
    <x v="1"/>
    <x v="4"/>
  </r>
  <r>
    <x v="7"/>
    <x v="9"/>
  </r>
  <r>
    <x v="1"/>
    <x v="4"/>
  </r>
  <r>
    <x v="2"/>
    <x v="5"/>
  </r>
  <r>
    <x v="1"/>
    <x v="10"/>
  </r>
  <r>
    <x v="7"/>
    <x v="3"/>
  </r>
  <r>
    <x v="10"/>
    <x v="10"/>
  </r>
  <r>
    <x v="9"/>
    <x v="12"/>
  </r>
  <r>
    <x v="11"/>
    <x v="14"/>
  </r>
  <r>
    <x v="7"/>
    <x v="9"/>
  </r>
  <r>
    <x v="0"/>
    <x v="0"/>
  </r>
  <r>
    <x v="12"/>
    <x v="7"/>
  </r>
  <r>
    <x v="3"/>
    <x v="11"/>
  </r>
  <r>
    <x v="10"/>
    <x v="2"/>
  </r>
  <r>
    <x v="12"/>
    <x v="7"/>
  </r>
  <r>
    <x v="13"/>
    <x v="9"/>
  </r>
  <r>
    <x v="8"/>
    <x v="5"/>
  </r>
  <r>
    <x v="4"/>
    <x v="13"/>
  </r>
  <r>
    <x v="1"/>
    <x v="4"/>
  </r>
  <r>
    <x v="13"/>
    <x v="9"/>
  </r>
  <r>
    <x v="4"/>
    <x v="13"/>
  </r>
  <r>
    <x v="5"/>
    <x v="10"/>
  </r>
  <r>
    <x v="8"/>
    <x v="5"/>
  </r>
  <r>
    <x v="7"/>
    <x v="9"/>
  </r>
  <r>
    <x v="13"/>
    <x v="3"/>
  </r>
  <r>
    <x v="10"/>
    <x v="12"/>
  </r>
  <r>
    <x v="13"/>
    <x v="9"/>
  </r>
  <r>
    <x v="2"/>
    <x v="5"/>
  </r>
  <r>
    <x v="2"/>
    <x v="3"/>
  </r>
  <r>
    <x v="13"/>
    <x v="9"/>
  </r>
  <r>
    <x v="13"/>
    <x v="11"/>
  </r>
  <r>
    <x v="10"/>
    <x v="12"/>
  </r>
  <r>
    <x v="6"/>
    <x v="9"/>
  </r>
  <r>
    <x v="3"/>
    <x v="4"/>
  </r>
  <r>
    <x v="5"/>
    <x v="2"/>
  </r>
  <r>
    <x v="16"/>
    <x v="15"/>
  </r>
  <r>
    <x v="12"/>
    <x v="7"/>
  </r>
  <r>
    <x v="16"/>
    <x v="16"/>
  </r>
  <r>
    <x v="16"/>
    <x v="16"/>
  </r>
  <r>
    <x v="6"/>
    <x v="9"/>
  </r>
  <r>
    <x v="3"/>
    <x v="11"/>
  </r>
  <r>
    <x v="16"/>
    <x v="16"/>
  </r>
  <r>
    <x v="16"/>
    <x v="16"/>
  </r>
  <r>
    <x v="16"/>
    <x v="16"/>
  </r>
  <r>
    <x v="16"/>
    <x v="16"/>
  </r>
  <r>
    <x v="6"/>
    <x v="6"/>
  </r>
  <r>
    <x v="2"/>
    <x v="8"/>
  </r>
  <r>
    <x v="16"/>
    <x v="10"/>
  </r>
  <r>
    <x v="5"/>
    <x v="10"/>
  </r>
  <r>
    <x v="3"/>
    <x v="11"/>
  </r>
  <r>
    <x v="13"/>
    <x v="3"/>
  </r>
  <r>
    <x v="16"/>
    <x v="16"/>
  </r>
  <r>
    <x v="3"/>
    <x v="11"/>
  </r>
  <r>
    <x v="16"/>
    <x v="12"/>
  </r>
  <r>
    <x v="3"/>
    <x v="11"/>
  </r>
  <r>
    <x v="16"/>
    <x v="0"/>
  </r>
  <r>
    <x v="1"/>
    <x v="10"/>
  </r>
  <r>
    <x v="16"/>
    <x v="1"/>
  </r>
  <r>
    <x v="7"/>
    <x v="9"/>
  </r>
  <r>
    <x v="1"/>
    <x v="4"/>
  </r>
  <r>
    <x v="16"/>
    <x v="16"/>
  </r>
  <r>
    <x v="6"/>
    <x v="11"/>
  </r>
  <r>
    <x v="10"/>
    <x v="2"/>
  </r>
  <r>
    <x v="13"/>
    <x v="6"/>
  </r>
  <r>
    <x v="1"/>
    <x v="2"/>
  </r>
  <r>
    <x v="2"/>
    <x v="5"/>
  </r>
  <r>
    <x v="6"/>
    <x v="6"/>
  </r>
  <r>
    <x v="16"/>
    <x v="0"/>
  </r>
  <r>
    <x v="15"/>
    <x v="10"/>
  </r>
  <r>
    <x v="16"/>
    <x v="16"/>
  </r>
  <r>
    <x v="1"/>
    <x v="4"/>
  </r>
  <r>
    <x v="15"/>
    <x v="2"/>
  </r>
  <r>
    <x v="6"/>
    <x v="11"/>
  </r>
  <r>
    <x v="1"/>
    <x v="4"/>
  </r>
  <r>
    <x v="8"/>
    <x v="5"/>
  </r>
  <r>
    <x v="16"/>
    <x v="12"/>
  </r>
  <r>
    <x v="7"/>
    <x v="3"/>
  </r>
  <r>
    <x v="16"/>
    <x v="1"/>
  </r>
  <r>
    <x v="8"/>
    <x v="5"/>
  </r>
  <r>
    <x v="1"/>
    <x v="11"/>
  </r>
  <r>
    <x v="16"/>
    <x v="12"/>
  </r>
  <r>
    <x v="5"/>
    <x v="11"/>
  </r>
  <r>
    <x v="5"/>
    <x v="10"/>
  </r>
  <r>
    <x v="3"/>
    <x v="9"/>
  </r>
  <r>
    <x v="0"/>
    <x v="1"/>
  </r>
  <r>
    <x v="5"/>
    <x v="2"/>
  </r>
  <r>
    <x v="3"/>
    <x v="4"/>
  </r>
  <r>
    <x v="10"/>
    <x v="2"/>
  </r>
  <r>
    <x v="6"/>
    <x v="9"/>
  </r>
  <r>
    <x v="11"/>
    <x v="14"/>
  </r>
  <r>
    <x v="10"/>
    <x v="10"/>
  </r>
  <r>
    <x v="6"/>
    <x v="9"/>
  </r>
  <r>
    <x v="3"/>
    <x v="6"/>
  </r>
  <r>
    <x v="3"/>
    <x v="6"/>
  </r>
  <r>
    <x v="2"/>
    <x v="5"/>
  </r>
  <r>
    <x v="5"/>
    <x v="12"/>
  </r>
  <r>
    <x v="1"/>
    <x v="10"/>
  </r>
  <r>
    <x v="13"/>
    <x v="6"/>
  </r>
  <r>
    <x v="5"/>
    <x v="2"/>
  </r>
  <r>
    <x v="10"/>
    <x v="2"/>
  </r>
  <r>
    <x v="1"/>
    <x v="10"/>
  </r>
  <r>
    <x v="7"/>
    <x v="3"/>
  </r>
  <r>
    <x v="2"/>
    <x v="5"/>
  </r>
  <r>
    <x v="8"/>
    <x v="5"/>
  </r>
  <r>
    <x v="1"/>
    <x v="10"/>
  </r>
  <r>
    <x v="12"/>
    <x v="7"/>
  </r>
  <r>
    <x v="1"/>
    <x v="10"/>
  </r>
  <r>
    <x v="8"/>
    <x v="8"/>
  </r>
  <r>
    <x v="1"/>
    <x v="4"/>
  </r>
  <r>
    <x v="1"/>
    <x v="10"/>
  </r>
  <r>
    <x v="0"/>
    <x v="0"/>
  </r>
  <r>
    <x v="3"/>
    <x v="4"/>
  </r>
  <r>
    <x v="5"/>
    <x v="10"/>
  </r>
  <r>
    <x v="15"/>
    <x v="12"/>
  </r>
  <r>
    <x v="13"/>
    <x v="6"/>
  </r>
  <r>
    <x v="1"/>
    <x v="10"/>
  </r>
  <r>
    <x v="15"/>
    <x v="12"/>
  </r>
  <r>
    <x v="10"/>
    <x v="2"/>
  </r>
  <r>
    <x v="13"/>
    <x v="6"/>
  </r>
  <r>
    <x v="7"/>
    <x v="9"/>
  </r>
  <r>
    <x v="10"/>
    <x v="12"/>
  </r>
  <r>
    <x v="1"/>
    <x v="4"/>
  </r>
  <r>
    <x v="2"/>
    <x v="5"/>
  </r>
  <r>
    <x v="17"/>
    <x v="0"/>
  </r>
  <r>
    <x v="10"/>
    <x v="0"/>
  </r>
  <r>
    <x v="10"/>
    <x v="12"/>
  </r>
  <r>
    <x v="1"/>
    <x v="4"/>
  </r>
  <r>
    <x v="0"/>
    <x v="0"/>
  </r>
  <r>
    <x v="16"/>
    <x v="1"/>
  </r>
  <r>
    <x v="11"/>
    <x v="8"/>
  </r>
  <r>
    <x v="13"/>
    <x v="9"/>
  </r>
  <r>
    <x v="7"/>
    <x v="9"/>
  </r>
  <r>
    <x v="15"/>
    <x v="2"/>
  </r>
  <r>
    <x v="2"/>
    <x v="5"/>
  </r>
  <r>
    <x v="6"/>
    <x v="11"/>
  </r>
  <r>
    <x v="5"/>
    <x v="2"/>
  </r>
  <r>
    <x v="6"/>
    <x v="4"/>
  </r>
  <r>
    <x v="7"/>
    <x v="9"/>
  </r>
  <r>
    <x v="3"/>
    <x v="11"/>
  </r>
  <r>
    <x v="5"/>
    <x v="10"/>
  </r>
  <r>
    <x v="13"/>
    <x v="9"/>
  </r>
  <r>
    <x v="0"/>
    <x v="12"/>
  </r>
  <r>
    <x v="1"/>
    <x v="10"/>
  </r>
  <r>
    <x v="13"/>
    <x v="9"/>
  </r>
  <r>
    <x v="6"/>
    <x v="6"/>
  </r>
  <r>
    <x v="3"/>
    <x v="11"/>
  </r>
  <r>
    <x v="16"/>
    <x v="12"/>
  </r>
  <r>
    <x v="6"/>
    <x v="6"/>
  </r>
  <r>
    <x v="6"/>
    <x v="11"/>
  </r>
  <r>
    <x v="16"/>
    <x v="16"/>
  </r>
  <r>
    <x v="6"/>
    <x v="6"/>
  </r>
  <r>
    <x v="16"/>
    <x v="16"/>
  </r>
  <r>
    <x v="12"/>
    <x v="7"/>
  </r>
  <r>
    <x v="13"/>
    <x v="6"/>
  </r>
  <r>
    <x v="10"/>
    <x v="2"/>
  </r>
  <r>
    <x v="9"/>
    <x v="1"/>
  </r>
  <r>
    <x v="2"/>
    <x v="5"/>
  </r>
  <r>
    <x v="10"/>
    <x v="2"/>
  </r>
  <r>
    <x v="1"/>
    <x v="4"/>
  </r>
  <r>
    <x v="10"/>
    <x v="10"/>
  </r>
  <r>
    <x v="10"/>
    <x v="10"/>
  </r>
  <r>
    <x v="6"/>
    <x v="6"/>
  </r>
  <r>
    <x v="10"/>
    <x v="10"/>
  </r>
  <r>
    <x v="13"/>
    <x v="6"/>
  </r>
  <r>
    <x v="3"/>
    <x v="11"/>
  </r>
  <r>
    <x v="7"/>
    <x v="3"/>
  </r>
  <r>
    <x v="16"/>
    <x v="10"/>
  </r>
  <r>
    <x v="12"/>
    <x v="7"/>
  </r>
  <r>
    <x v="10"/>
    <x v="2"/>
  </r>
  <r>
    <x v="6"/>
    <x v="6"/>
  </r>
  <r>
    <x v="5"/>
    <x v="10"/>
  </r>
  <r>
    <x v="16"/>
    <x v="4"/>
  </r>
  <r>
    <x v="11"/>
    <x v="14"/>
  </r>
  <r>
    <x v="1"/>
    <x v="10"/>
  </r>
  <r>
    <x v="3"/>
    <x v="4"/>
  </r>
  <r>
    <x v="1"/>
    <x v="10"/>
  </r>
  <r>
    <x v="16"/>
    <x v="16"/>
  </r>
  <r>
    <x v="5"/>
    <x v="10"/>
  </r>
  <r>
    <x v="7"/>
    <x v="3"/>
  </r>
  <r>
    <x v="3"/>
    <x v="11"/>
  </r>
  <r>
    <x v="7"/>
    <x v="3"/>
  </r>
  <r>
    <x v="1"/>
    <x v="4"/>
  </r>
  <r>
    <x v="6"/>
    <x v="6"/>
  </r>
  <r>
    <x v="5"/>
    <x v="10"/>
  </r>
  <r>
    <x v="5"/>
    <x v="10"/>
  </r>
  <r>
    <x v="10"/>
    <x v="2"/>
  </r>
  <r>
    <x v="1"/>
    <x v="11"/>
  </r>
  <r>
    <x v="10"/>
    <x v="2"/>
  </r>
  <r>
    <x v="1"/>
    <x v="10"/>
  </r>
  <r>
    <x v="6"/>
    <x v="6"/>
  </r>
  <r>
    <x v="1"/>
    <x v="10"/>
  </r>
  <r>
    <x v="3"/>
    <x v="10"/>
  </r>
  <r>
    <x v="3"/>
    <x v="4"/>
  </r>
  <r>
    <x v="4"/>
    <x v="7"/>
  </r>
  <r>
    <x v="6"/>
    <x v="6"/>
  </r>
  <r>
    <x v="7"/>
    <x v="3"/>
  </r>
  <r>
    <x v="2"/>
    <x v="9"/>
  </r>
  <r>
    <x v="3"/>
    <x v="11"/>
  </r>
  <r>
    <x v="2"/>
    <x v="5"/>
  </r>
  <r>
    <x v="13"/>
    <x v="6"/>
  </r>
  <r>
    <x v="12"/>
    <x v="7"/>
  </r>
  <r>
    <x v="7"/>
    <x v="9"/>
  </r>
  <r>
    <x v="3"/>
    <x v="6"/>
  </r>
  <r>
    <x v="16"/>
    <x v="10"/>
  </r>
  <r>
    <x v="10"/>
    <x v="2"/>
  </r>
  <r>
    <x v="7"/>
    <x v="9"/>
  </r>
  <r>
    <x v="8"/>
    <x v="5"/>
  </r>
  <r>
    <x v="3"/>
    <x v="4"/>
  </r>
  <r>
    <x v="1"/>
    <x v="11"/>
  </r>
  <r>
    <x v="7"/>
    <x v="6"/>
  </r>
  <r>
    <x v="12"/>
    <x v="14"/>
  </r>
  <r>
    <x v="13"/>
    <x v="3"/>
  </r>
  <r>
    <x v="6"/>
    <x v="6"/>
  </r>
  <r>
    <x v="12"/>
    <x v="7"/>
  </r>
  <r>
    <x v="10"/>
    <x v="10"/>
  </r>
  <r>
    <x v="6"/>
    <x v="6"/>
  </r>
  <r>
    <x v="1"/>
    <x v="4"/>
  </r>
  <r>
    <x v="16"/>
    <x v="10"/>
  </r>
  <r>
    <x v="13"/>
    <x v="6"/>
  </r>
  <r>
    <x v="3"/>
    <x v="11"/>
  </r>
  <r>
    <x v="3"/>
    <x v="4"/>
  </r>
  <r>
    <x v="13"/>
    <x v="9"/>
  </r>
  <r>
    <x v="3"/>
    <x v="11"/>
  </r>
  <r>
    <x v="16"/>
    <x v="2"/>
  </r>
  <r>
    <x v="5"/>
    <x v="4"/>
  </r>
  <r>
    <x v="1"/>
    <x v="11"/>
  </r>
  <r>
    <x v="3"/>
    <x v="11"/>
  </r>
  <r>
    <x v="13"/>
    <x v="9"/>
  </r>
  <r>
    <x v="5"/>
    <x v="10"/>
  </r>
  <r>
    <x v="3"/>
    <x v="11"/>
  </r>
  <r>
    <x v="2"/>
    <x v="3"/>
  </r>
  <r>
    <x v="2"/>
    <x v="5"/>
  </r>
  <r>
    <x v="3"/>
    <x v="6"/>
  </r>
  <r>
    <x v="8"/>
    <x v="5"/>
  </r>
  <r>
    <x v="1"/>
    <x v="4"/>
  </r>
  <r>
    <x v="5"/>
    <x v="10"/>
  </r>
  <r>
    <x v="7"/>
    <x v="3"/>
  </r>
  <r>
    <x v="10"/>
    <x v="2"/>
  </r>
  <r>
    <x v="7"/>
    <x v="3"/>
  </r>
  <r>
    <x v="16"/>
    <x v="16"/>
  </r>
  <r>
    <x v="16"/>
    <x v="2"/>
  </r>
  <r>
    <x v="16"/>
    <x v="10"/>
  </r>
  <r>
    <x v="2"/>
    <x v="5"/>
  </r>
  <r>
    <x v="13"/>
    <x v="9"/>
  </r>
  <r>
    <x v="16"/>
    <x v="2"/>
  </r>
  <r>
    <x v="11"/>
    <x v="5"/>
  </r>
  <r>
    <x v="1"/>
    <x v="4"/>
  </r>
  <r>
    <x v="3"/>
    <x v="6"/>
  </r>
  <r>
    <x v="16"/>
    <x v="4"/>
  </r>
  <r>
    <x v="2"/>
    <x v="5"/>
  </r>
  <r>
    <x v="16"/>
    <x v="2"/>
  </r>
  <r>
    <x v="1"/>
    <x v="4"/>
  </r>
  <r>
    <x v="7"/>
    <x v="9"/>
  </r>
  <r>
    <x v="8"/>
    <x v="5"/>
  </r>
  <r>
    <x v="5"/>
    <x v="4"/>
  </r>
  <r>
    <x v="2"/>
    <x v="5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1"/>
    <x v="0"/>
  </r>
  <r>
    <x v="2"/>
    <x v="0"/>
  </r>
  <r>
    <x v="2"/>
    <x v="0"/>
  </r>
  <r>
    <x v="3"/>
    <x v="0"/>
  </r>
  <r>
    <x v="2"/>
    <x v="0"/>
  </r>
  <r>
    <x v="2"/>
    <x v="0"/>
  </r>
  <r>
    <x v="2"/>
    <x v="0"/>
  </r>
  <r>
    <x v="2"/>
    <x v="0"/>
  </r>
  <r>
    <x v="3"/>
    <x v="0"/>
  </r>
  <r>
    <x v="3"/>
    <x v="0"/>
  </r>
  <r>
    <x v="0"/>
    <x v="0"/>
  </r>
  <r>
    <x v="0"/>
    <x v="0"/>
  </r>
  <r>
    <x v="2"/>
    <x v="0"/>
  </r>
  <r>
    <x v="2"/>
    <x v="0"/>
  </r>
  <r>
    <x v="3"/>
    <x v="0"/>
  </r>
  <r>
    <x v="3"/>
    <x v="0"/>
  </r>
  <r>
    <x v="0"/>
    <x v="0"/>
  </r>
  <r>
    <x v="2"/>
    <x v="0"/>
  </r>
  <r>
    <x v="3"/>
    <x v="0"/>
  </r>
  <r>
    <x v="1"/>
    <x v="0"/>
  </r>
  <r>
    <x v="0"/>
    <x v="0"/>
  </r>
  <r>
    <x v="3"/>
    <x v="0"/>
  </r>
  <r>
    <x v="0"/>
    <x v="0"/>
  </r>
  <r>
    <x v="2"/>
    <x v="0"/>
  </r>
  <r>
    <x v="2"/>
    <x v="0"/>
  </r>
  <r>
    <x v="1"/>
    <x v="0"/>
  </r>
  <r>
    <x v="2"/>
    <x v="0"/>
  </r>
  <r>
    <x v="2"/>
    <x v="0"/>
  </r>
  <r>
    <x v="2"/>
    <x v="0"/>
  </r>
  <r>
    <x v="3"/>
    <x v="0"/>
  </r>
  <r>
    <x v="0"/>
    <x v="0"/>
  </r>
  <r>
    <x v="0"/>
    <x v="0"/>
  </r>
  <r>
    <x v="2"/>
    <x v="0"/>
  </r>
  <r>
    <x v="1"/>
    <x v="0"/>
  </r>
  <r>
    <x v="2"/>
    <x v="0"/>
  </r>
  <r>
    <x v="3"/>
    <x v="0"/>
  </r>
  <r>
    <x v="0"/>
    <x v="0"/>
  </r>
  <r>
    <x v="3"/>
    <x v="0"/>
  </r>
  <r>
    <x v="2"/>
    <x v="0"/>
  </r>
  <r>
    <x v="2"/>
    <x v="0"/>
  </r>
  <r>
    <x v="0"/>
    <x v="0"/>
  </r>
  <r>
    <x v="0"/>
    <x v="0"/>
  </r>
  <r>
    <x v="0"/>
    <x v="0"/>
  </r>
  <r>
    <x v="0"/>
    <x v="0"/>
  </r>
  <r>
    <x v="2"/>
    <x v="0"/>
  </r>
  <r>
    <x v="3"/>
    <x v="0"/>
  </r>
  <r>
    <x v="2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3"/>
    <x v="0"/>
  </r>
  <r>
    <x v="3"/>
    <x v="0"/>
  </r>
  <r>
    <x v="2"/>
    <x v="0"/>
  </r>
  <r>
    <x v="0"/>
    <x v="0"/>
  </r>
  <r>
    <x v="1"/>
    <x v="0"/>
  </r>
  <r>
    <x v="0"/>
    <x v="0"/>
  </r>
  <r>
    <x v="3"/>
    <x v="0"/>
  </r>
  <r>
    <x v="2"/>
    <x v="0"/>
  </r>
  <r>
    <x v="3"/>
    <x v="0"/>
  </r>
  <r>
    <x v="0"/>
    <x v="0"/>
  </r>
  <r>
    <x v="3"/>
    <x v="0"/>
  </r>
  <r>
    <x v="0"/>
    <x v="0"/>
  </r>
  <r>
    <x v="3"/>
    <x v="0"/>
  </r>
  <r>
    <x v="3"/>
    <x v="0"/>
  </r>
  <r>
    <x v="3"/>
    <x v="0"/>
  </r>
  <r>
    <x v="0"/>
    <x v="0"/>
  </r>
  <r>
    <x v="3"/>
    <x v="0"/>
  </r>
  <r>
    <x v="3"/>
    <x v="0"/>
  </r>
  <r>
    <x v="2"/>
    <x v="0"/>
  </r>
  <r>
    <x v="2"/>
    <x v="0"/>
  </r>
  <r>
    <x v="0"/>
    <x v="0"/>
  </r>
  <r>
    <x v="3"/>
    <x v="0"/>
  </r>
  <r>
    <x v="2"/>
    <x v="1"/>
  </r>
  <r>
    <x v="0"/>
    <x v="0"/>
  </r>
  <r>
    <x v="0"/>
    <x v="0"/>
  </r>
  <r>
    <x v="2"/>
    <x v="0"/>
  </r>
  <r>
    <x v="3"/>
    <x v="0"/>
  </r>
  <r>
    <x v="2"/>
    <x v="0"/>
  </r>
  <r>
    <x v="2"/>
    <x v="0"/>
  </r>
  <r>
    <x v="3"/>
    <x v="0"/>
  </r>
  <r>
    <x v="0"/>
    <x v="0"/>
  </r>
  <r>
    <x v="3"/>
    <x v="0"/>
  </r>
  <r>
    <x v="3"/>
    <x v="0"/>
  </r>
  <r>
    <x v="3"/>
    <x v="0"/>
  </r>
  <r>
    <x v="2"/>
    <x v="0"/>
  </r>
  <r>
    <x v="3"/>
    <x v="0"/>
  </r>
  <r>
    <x v="2"/>
    <x v="0"/>
  </r>
  <r>
    <x v="2"/>
    <x v="0"/>
  </r>
  <r>
    <x v="3"/>
    <x v="0"/>
  </r>
  <r>
    <x v="2"/>
    <x v="0"/>
  </r>
  <r>
    <x v="3"/>
    <x v="0"/>
  </r>
  <r>
    <x v="0"/>
    <x v="0"/>
  </r>
  <r>
    <x v="3"/>
    <x v="0"/>
  </r>
  <r>
    <x v="0"/>
    <x v="0"/>
  </r>
  <r>
    <x v="1"/>
    <x v="0"/>
  </r>
  <r>
    <x v="1"/>
    <x v="0"/>
  </r>
  <r>
    <x v="0"/>
    <x v="0"/>
  </r>
  <r>
    <x v="2"/>
    <x v="0"/>
  </r>
  <r>
    <x v="0"/>
    <x v="0"/>
  </r>
  <r>
    <x v="3"/>
    <x v="0"/>
  </r>
  <r>
    <x v="0"/>
    <x v="0"/>
  </r>
  <r>
    <x v="2"/>
    <x v="0"/>
  </r>
  <r>
    <x v="2"/>
    <x v="0"/>
  </r>
  <r>
    <x v="1"/>
    <x v="0"/>
  </r>
  <r>
    <x v="0"/>
    <x v="0"/>
  </r>
  <r>
    <x v="3"/>
    <x v="0"/>
  </r>
  <r>
    <x v="2"/>
    <x v="0"/>
  </r>
  <r>
    <x v="0"/>
    <x v="0"/>
  </r>
  <r>
    <x v="3"/>
    <x v="0"/>
  </r>
  <r>
    <x v="0"/>
    <x v="0"/>
  </r>
  <r>
    <x v="3"/>
    <x v="0"/>
  </r>
  <r>
    <x v="2"/>
    <x v="0"/>
  </r>
  <r>
    <x v="0"/>
    <x v="0"/>
  </r>
  <r>
    <x v="3"/>
    <x v="0"/>
  </r>
  <r>
    <x v="0"/>
    <x v="0"/>
  </r>
  <r>
    <x v="2"/>
    <x v="0"/>
  </r>
  <r>
    <x v="0"/>
    <x v="0"/>
  </r>
  <r>
    <x v="0"/>
    <x v="0"/>
  </r>
  <r>
    <x v="2"/>
    <x v="0"/>
  </r>
  <r>
    <x v="2"/>
    <x v="0"/>
  </r>
  <r>
    <x v="2"/>
    <x v="0"/>
  </r>
  <r>
    <x v="0"/>
    <x v="1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0"/>
  </r>
  <r>
    <x v="0"/>
    <x v="0"/>
  </r>
  <r>
    <x v="0"/>
    <x v="0"/>
  </r>
  <r>
    <x v="2"/>
    <x v="0"/>
  </r>
  <r>
    <x v="0"/>
    <x v="0"/>
  </r>
  <r>
    <x v="2"/>
    <x v="0"/>
  </r>
  <r>
    <x v="0"/>
    <x v="0"/>
  </r>
  <r>
    <x v="0"/>
    <x v="1"/>
  </r>
  <r>
    <x v="0"/>
    <x v="0"/>
  </r>
  <r>
    <x v="0"/>
    <x v="1"/>
  </r>
  <r>
    <x v="0"/>
    <x v="0"/>
  </r>
  <r>
    <x v="3"/>
    <x v="0"/>
  </r>
  <r>
    <x v="2"/>
    <x v="1"/>
  </r>
  <r>
    <x v="0"/>
    <x v="0"/>
  </r>
  <r>
    <x v="0"/>
    <x v="0"/>
  </r>
  <r>
    <x v="3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2"/>
    <x v="0"/>
  </r>
  <r>
    <x v="2"/>
    <x v="0"/>
  </r>
  <r>
    <x v="3"/>
    <x v="0"/>
  </r>
  <r>
    <x v="0"/>
    <x v="0"/>
  </r>
  <r>
    <x v="3"/>
    <x v="0"/>
  </r>
  <r>
    <x v="3"/>
    <x v="0"/>
  </r>
  <r>
    <x v="2"/>
    <x v="0"/>
  </r>
  <r>
    <x v="3"/>
    <x v="0"/>
  </r>
  <r>
    <x v="0"/>
    <x v="0"/>
  </r>
  <r>
    <x v="3"/>
    <x v="0"/>
  </r>
  <r>
    <x v="3"/>
    <x v="0"/>
  </r>
  <r>
    <x v="1"/>
    <x v="0"/>
  </r>
  <r>
    <x v="0"/>
    <x v="0"/>
  </r>
  <r>
    <x v="2"/>
    <x v="0"/>
  </r>
  <r>
    <x v="2"/>
    <x v="0"/>
  </r>
  <r>
    <x v="3"/>
    <x v="0"/>
  </r>
  <r>
    <x v="3"/>
    <x v="0"/>
  </r>
  <r>
    <x v="3"/>
    <x v="0"/>
  </r>
  <r>
    <x v="1"/>
    <x v="0"/>
  </r>
  <r>
    <x v="1"/>
    <x v="0"/>
  </r>
  <r>
    <x v="0"/>
    <x v="0"/>
  </r>
  <r>
    <x v="3"/>
    <x v="0"/>
  </r>
  <r>
    <x v="2"/>
    <x v="0"/>
  </r>
  <r>
    <x v="0"/>
    <x v="0"/>
  </r>
  <r>
    <x v="0"/>
    <x v="0"/>
  </r>
  <r>
    <x v="1"/>
    <x v="0"/>
  </r>
  <r>
    <x v="3"/>
    <x v="0"/>
  </r>
  <r>
    <x v="2"/>
    <x v="0"/>
  </r>
  <r>
    <x v="0"/>
    <x v="0"/>
  </r>
  <r>
    <x v="2"/>
    <x v="0"/>
  </r>
  <r>
    <x v="2"/>
    <x v="0"/>
  </r>
  <r>
    <x v="2"/>
    <x v="0"/>
  </r>
  <r>
    <x v="3"/>
    <x v="0"/>
  </r>
  <r>
    <x v="2"/>
    <x v="0"/>
  </r>
  <r>
    <x v="3"/>
    <x v="0"/>
  </r>
  <r>
    <x v="0"/>
    <x v="0"/>
  </r>
  <r>
    <x v="3"/>
    <x v="0"/>
  </r>
  <r>
    <x v="3"/>
    <x v="0"/>
  </r>
  <r>
    <x v="2"/>
    <x v="0"/>
  </r>
  <r>
    <x v="0"/>
    <x v="0"/>
  </r>
  <r>
    <x v="1"/>
    <x v="0"/>
  </r>
  <r>
    <x v="2"/>
    <x v="0"/>
  </r>
  <r>
    <x v="3"/>
    <x v="0"/>
  </r>
  <r>
    <x v="3"/>
    <x v="0"/>
  </r>
  <r>
    <x v="2"/>
    <x v="0"/>
  </r>
  <r>
    <x v="3"/>
    <x v="0"/>
  </r>
  <r>
    <x v="2"/>
    <x v="0"/>
  </r>
  <r>
    <x v="1"/>
    <x v="0"/>
  </r>
  <r>
    <x v="3"/>
    <x v="0"/>
  </r>
  <r>
    <x v="3"/>
    <x v="0"/>
  </r>
  <r>
    <x v="2"/>
    <x v="0"/>
  </r>
  <r>
    <x v="2"/>
    <x v="0"/>
  </r>
  <r>
    <x v="0"/>
    <x v="0"/>
  </r>
  <r>
    <x v="3"/>
    <x v="0"/>
  </r>
  <r>
    <x v="3"/>
    <x v="0"/>
  </r>
  <r>
    <x v="1"/>
    <x v="0"/>
  </r>
  <r>
    <x v="2"/>
    <x v="0"/>
  </r>
  <r>
    <x v="2"/>
    <x v="0"/>
  </r>
  <r>
    <x v="3"/>
    <x v="0"/>
  </r>
  <r>
    <x v="0"/>
    <x v="0"/>
  </r>
  <r>
    <x v="3"/>
    <x v="0"/>
  </r>
  <r>
    <x v="0"/>
    <x v="0"/>
  </r>
  <r>
    <x v="0"/>
    <x v="0"/>
  </r>
  <r>
    <x v="3"/>
    <x v="0"/>
  </r>
  <r>
    <x v="0"/>
    <x v="0"/>
  </r>
  <r>
    <x v="3"/>
    <x v="0"/>
  </r>
  <r>
    <x v="3"/>
    <x v="0"/>
  </r>
  <r>
    <x v="2"/>
    <x v="0"/>
  </r>
  <r>
    <x v="3"/>
    <x v="0"/>
  </r>
  <r>
    <x v="2"/>
    <x v="0"/>
  </r>
  <r>
    <x v="2"/>
    <x v="0"/>
  </r>
  <r>
    <x v="0"/>
    <x v="0"/>
  </r>
  <r>
    <x v="3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3"/>
    <x v="0"/>
  </r>
  <r>
    <x v="1"/>
    <x v="1"/>
  </r>
  <r>
    <x v="0"/>
    <x v="0"/>
  </r>
  <r>
    <x v="0"/>
    <x v="0"/>
  </r>
  <r>
    <x v="0"/>
    <x v="0"/>
  </r>
  <r>
    <x v="3"/>
    <x v="0"/>
  </r>
  <r>
    <x v="3"/>
    <x v="0"/>
  </r>
  <r>
    <x v="2"/>
    <x v="0"/>
  </r>
  <r>
    <x v="0"/>
    <x v="0"/>
  </r>
  <r>
    <x v="2"/>
    <x v="0"/>
  </r>
  <r>
    <x v="0"/>
    <x v="0"/>
  </r>
  <r>
    <x v="0"/>
    <x v="0"/>
  </r>
  <r>
    <x v="2"/>
    <x v="0"/>
  </r>
  <r>
    <x v="2"/>
    <x v="0"/>
  </r>
  <r>
    <x v="3"/>
    <x v="0"/>
  </r>
  <r>
    <x v="1"/>
    <x v="0"/>
  </r>
  <r>
    <x v="3"/>
    <x v="0"/>
  </r>
  <r>
    <x v="3"/>
    <x v="0"/>
  </r>
  <r>
    <x v="3"/>
    <x v="1"/>
  </r>
  <r>
    <x v="2"/>
    <x v="0"/>
  </r>
  <r>
    <x v="3"/>
    <x v="0"/>
  </r>
  <r>
    <x v="2"/>
    <x v="0"/>
  </r>
  <r>
    <x v="2"/>
    <x v="0"/>
  </r>
  <r>
    <x v="3"/>
    <x v="0"/>
  </r>
  <r>
    <x v="0"/>
    <x v="0"/>
  </r>
  <r>
    <x v="2"/>
    <x v="1"/>
  </r>
  <r>
    <x v="2"/>
    <x v="0"/>
  </r>
  <r>
    <x v="3"/>
    <x v="0"/>
  </r>
  <r>
    <x v="0"/>
    <x v="0"/>
  </r>
  <r>
    <x v="2"/>
    <x v="0"/>
  </r>
  <r>
    <x v="2"/>
    <x v="0"/>
  </r>
  <r>
    <x v="3"/>
    <x v="0"/>
  </r>
  <r>
    <x v="2"/>
    <x v="0"/>
  </r>
  <r>
    <x v="0"/>
    <x v="0"/>
  </r>
  <r>
    <x v="3"/>
    <x v="0"/>
  </r>
  <r>
    <x v="1"/>
    <x v="0"/>
  </r>
  <r>
    <x v="3"/>
    <x v="0"/>
  </r>
  <r>
    <x v="3"/>
    <x v="0"/>
  </r>
  <r>
    <x v="3"/>
    <x v="0"/>
  </r>
  <r>
    <x v="2"/>
    <x v="0"/>
  </r>
  <r>
    <x v="3"/>
    <x v="0"/>
  </r>
  <r>
    <x v="3"/>
    <x v="0"/>
  </r>
  <r>
    <x v="3"/>
    <x v="0"/>
  </r>
  <r>
    <x v="3"/>
    <x v="0"/>
  </r>
  <r>
    <x v="2"/>
    <x v="0"/>
  </r>
  <r>
    <x v="3"/>
    <x v="0"/>
  </r>
  <r>
    <x v="2"/>
    <x v="0"/>
  </r>
  <r>
    <x v="3"/>
    <x v="0"/>
  </r>
  <r>
    <x v="2"/>
    <x v="0"/>
  </r>
  <r>
    <x v="2"/>
    <x v="0"/>
  </r>
  <r>
    <x v="2"/>
    <x v="0"/>
  </r>
  <r>
    <x v="3"/>
    <x v="0"/>
  </r>
  <r>
    <x v="3"/>
    <x v="0"/>
  </r>
  <r>
    <x v="2"/>
    <x v="0"/>
  </r>
  <r>
    <x v="3"/>
    <x v="0"/>
  </r>
  <r>
    <x v="0"/>
    <x v="0"/>
  </r>
  <r>
    <x v="3"/>
    <x v="0"/>
  </r>
  <r>
    <x v="3"/>
    <x v="0"/>
  </r>
  <r>
    <x v="3"/>
    <x v="0"/>
  </r>
  <r>
    <x v="2"/>
    <x v="0"/>
  </r>
  <r>
    <x v="1"/>
    <x v="1"/>
  </r>
  <r>
    <x v="0"/>
    <x v="0"/>
  </r>
  <r>
    <x v="3"/>
    <x v="0"/>
  </r>
  <r>
    <x v="2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0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0"/>
    <x v="0"/>
  </r>
  <r>
    <x v="1"/>
    <x v="0"/>
  </r>
  <r>
    <x v="0"/>
    <x v="0"/>
  </r>
  <r>
    <x v="0"/>
    <x v="0"/>
  </r>
  <r>
    <x v="3"/>
    <x v="0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1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3"/>
  </r>
  <r>
    <x v="0"/>
    <x v="3"/>
  </r>
  <r>
    <x v="0"/>
    <x v="0"/>
  </r>
  <r>
    <x v="0"/>
    <x v="3"/>
  </r>
  <r>
    <x v="0"/>
    <x v="3"/>
  </r>
  <r>
    <x v="0"/>
    <x v="3"/>
  </r>
  <r>
    <x v="0"/>
    <x v="0"/>
  </r>
  <r>
    <x v="0"/>
    <x v="2"/>
  </r>
  <r>
    <x v="0"/>
    <x v="0"/>
  </r>
  <r>
    <x v="0"/>
    <x v="0"/>
  </r>
  <r>
    <x v="0"/>
    <x v="3"/>
  </r>
  <r>
    <x v="0"/>
    <x v="3"/>
  </r>
  <r>
    <x v="1"/>
    <x v="2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3"/>
  </r>
  <r>
    <x v="0"/>
    <x v="3"/>
  </r>
  <r>
    <x v="0"/>
    <x v="2"/>
  </r>
  <r>
    <x v="0"/>
    <x v="0"/>
  </r>
  <r>
    <x v="0"/>
    <x v="2"/>
  </r>
  <r>
    <x v="0"/>
    <x v="1"/>
  </r>
  <r>
    <x v="0"/>
    <x v="2"/>
  </r>
  <r>
    <x v="0"/>
    <x v="1"/>
  </r>
  <r>
    <x v="0"/>
    <x v="2"/>
  </r>
  <r>
    <x v="0"/>
    <x v="0"/>
  </r>
  <r>
    <x v="0"/>
    <x v="0"/>
  </r>
  <r>
    <x v="0"/>
    <x v="3"/>
  </r>
  <r>
    <x v="0"/>
    <x v="3"/>
  </r>
  <r>
    <x v="0"/>
    <x v="1"/>
  </r>
  <r>
    <x v="0"/>
    <x v="3"/>
  </r>
  <r>
    <x v="0"/>
    <x v="1"/>
  </r>
  <r>
    <x v="0"/>
    <x v="2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3"/>
  </r>
  <r>
    <x v="0"/>
    <x v="0"/>
  </r>
  <r>
    <x v="0"/>
    <x v="2"/>
  </r>
  <r>
    <x v="0"/>
    <x v="0"/>
  </r>
  <r>
    <x v="0"/>
    <x v="2"/>
  </r>
  <r>
    <x v="0"/>
    <x v="0"/>
  </r>
  <r>
    <x v="1"/>
    <x v="0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0"/>
  </r>
  <r>
    <x v="0"/>
    <x v="1"/>
  </r>
  <r>
    <x v="0"/>
    <x v="0"/>
  </r>
  <r>
    <x v="0"/>
    <x v="2"/>
  </r>
  <r>
    <x v="0"/>
    <x v="0"/>
  </r>
  <r>
    <x v="0"/>
    <x v="2"/>
  </r>
  <r>
    <x v="0"/>
    <x v="3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0"/>
    <x v="0"/>
  </r>
  <r>
    <x v="1"/>
    <x v="2"/>
  </r>
  <r>
    <x v="0"/>
    <x v="2"/>
  </r>
  <r>
    <x v="1"/>
    <x v="2"/>
  </r>
  <r>
    <x v="0"/>
    <x v="2"/>
  </r>
  <r>
    <x v="0"/>
    <x v="1"/>
  </r>
  <r>
    <x v="1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1"/>
    <x v="2"/>
  </r>
  <r>
    <x v="0"/>
    <x v="0"/>
  </r>
  <r>
    <x v="0"/>
    <x v="2"/>
  </r>
  <r>
    <x v="1"/>
    <x v="2"/>
  </r>
  <r>
    <x v="1"/>
    <x v="0"/>
  </r>
  <r>
    <x v="1"/>
    <x v="2"/>
  </r>
  <r>
    <x v="1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3"/>
  </r>
  <r>
    <x v="0"/>
    <x v="1"/>
  </r>
  <r>
    <x v="0"/>
    <x v="0"/>
  </r>
  <r>
    <x v="0"/>
    <x v="0"/>
  </r>
  <r>
    <x v="0"/>
    <x v="2"/>
  </r>
  <r>
    <x v="0"/>
    <x v="1"/>
  </r>
  <r>
    <x v="0"/>
    <x v="3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1"/>
    <x v="0"/>
  </r>
  <r>
    <x v="0"/>
    <x v="0"/>
  </r>
  <r>
    <x v="0"/>
    <x v="0"/>
  </r>
  <r>
    <x v="0"/>
    <x v="2"/>
  </r>
  <r>
    <x v="0"/>
    <x v="2"/>
  </r>
  <r>
    <x v="0"/>
    <x v="1"/>
  </r>
  <r>
    <x v="0"/>
    <x v="2"/>
  </r>
  <r>
    <x v="0"/>
    <x v="2"/>
  </r>
  <r>
    <x v="1"/>
    <x v="2"/>
  </r>
  <r>
    <x v="0"/>
    <x v="0"/>
  </r>
  <r>
    <x v="0"/>
    <x v="2"/>
  </r>
  <r>
    <x v="1"/>
    <x v="2"/>
  </r>
  <r>
    <x v="0"/>
    <x v="0"/>
  </r>
  <r>
    <x v="1"/>
    <x v="2"/>
  </r>
  <r>
    <x v="0"/>
    <x v="2"/>
  </r>
  <r>
    <x v="0"/>
    <x v="2"/>
  </r>
  <r>
    <x v="0"/>
    <x v="2"/>
  </r>
  <r>
    <x v="0"/>
    <x v="3"/>
  </r>
  <r>
    <x v="0"/>
    <x v="0"/>
  </r>
  <r>
    <x v="0"/>
    <x v="0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1"/>
    <x v="0"/>
  </r>
  <r>
    <x v="0"/>
    <x v="2"/>
  </r>
  <r>
    <x v="0"/>
    <x v="0"/>
  </r>
  <r>
    <x v="0"/>
    <x v="2"/>
  </r>
  <r>
    <x v="0"/>
    <x v="2"/>
  </r>
  <r>
    <x v="0"/>
    <x v="2"/>
  </r>
  <r>
    <x v="0"/>
    <x v="3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3"/>
  </r>
  <r>
    <x v="0"/>
    <x v="1"/>
  </r>
  <r>
    <x v="0"/>
    <x v="2"/>
  </r>
  <r>
    <x v="0"/>
    <x v="0"/>
  </r>
  <r>
    <x v="0"/>
    <x v="0"/>
  </r>
  <r>
    <x v="0"/>
    <x v="3"/>
  </r>
  <r>
    <x v="0"/>
    <x v="2"/>
  </r>
  <r>
    <x v="0"/>
    <x v="0"/>
  </r>
  <r>
    <x v="0"/>
    <x v="2"/>
  </r>
  <r>
    <x v="0"/>
    <x v="1"/>
  </r>
  <r>
    <x v="0"/>
    <x v="3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3"/>
  </r>
  <r>
    <x v="0"/>
    <x v="1"/>
  </r>
  <r>
    <x v="0"/>
    <x v="0"/>
  </r>
  <r>
    <x v="0"/>
    <x v="0"/>
  </r>
  <r>
    <x v="0"/>
    <x v="3"/>
  </r>
  <r>
    <x v="0"/>
    <x v="1"/>
  </r>
  <r>
    <x v="0"/>
    <x v="1"/>
  </r>
  <r>
    <x v="0"/>
    <x v="0"/>
  </r>
  <r>
    <x v="0"/>
    <x v="3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</pivotCacheRecords>
</file>

<file path=xl/pivotCache/pivotCacheRecords36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0"/>
    <x v="1"/>
  </r>
  <r>
    <x v="0"/>
    <x v="2"/>
  </r>
  <r>
    <x v="0"/>
    <x v="3"/>
  </r>
  <r>
    <x v="0"/>
    <x v="2"/>
  </r>
  <r>
    <x v="0"/>
    <x v="4"/>
  </r>
  <r>
    <x v="0"/>
    <x v="3"/>
  </r>
  <r>
    <x v="0"/>
    <x v="5"/>
  </r>
  <r>
    <x v="0"/>
    <x v="6"/>
  </r>
  <r>
    <x v="0"/>
    <x v="7"/>
  </r>
  <r>
    <x v="0"/>
    <x v="7"/>
  </r>
  <r>
    <x v="0"/>
    <x v="6"/>
  </r>
  <r>
    <x v="0"/>
    <x v="7"/>
  </r>
  <r>
    <x v="0"/>
    <x v="6"/>
  </r>
  <r>
    <x v="0"/>
    <x v="6"/>
  </r>
  <r>
    <x v="0"/>
    <x v="8"/>
  </r>
  <r>
    <x v="0"/>
    <x v="9"/>
  </r>
  <r>
    <x v="0"/>
    <x v="3"/>
  </r>
  <r>
    <x v="0"/>
    <x v="9"/>
  </r>
  <r>
    <x v="0"/>
    <x v="8"/>
  </r>
  <r>
    <x v="0"/>
    <x v="4"/>
  </r>
  <r>
    <x v="0"/>
    <x v="2"/>
  </r>
  <r>
    <x v="0"/>
    <x v="8"/>
  </r>
  <r>
    <x v="0"/>
    <x v="7"/>
  </r>
  <r>
    <x v="0"/>
    <x v="3"/>
  </r>
  <r>
    <x v="0"/>
    <x v="4"/>
  </r>
  <r>
    <x v="0"/>
    <x v="2"/>
  </r>
  <r>
    <x v="0"/>
    <x v="10"/>
  </r>
  <r>
    <x v="0"/>
    <x v="7"/>
  </r>
  <r>
    <x v="0"/>
    <x v="11"/>
  </r>
  <r>
    <x v="0"/>
    <x v="12"/>
  </r>
  <r>
    <x v="0"/>
    <x v="12"/>
  </r>
  <r>
    <x v="0"/>
    <x v="9"/>
  </r>
  <r>
    <x v="0"/>
    <x v="4"/>
  </r>
  <r>
    <x v="0"/>
    <x v="9"/>
  </r>
  <r>
    <x v="0"/>
    <x v="2"/>
  </r>
  <r>
    <x v="0"/>
    <x v="2"/>
  </r>
  <r>
    <x v="0"/>
    <x v="4"/>
  </r>
  <r>
    <x v="0"/>
    <x v="6"/>
  </r>
  <r>
    <x v="0"/>
    <x v="1"/>
  </r>
  <r>
    <x v="0"/>
    <x v="4"/>
  </r>
  <r>
    <x v="0"/>
    <x v="13"/>
  </r>
  <r>
    <x v="0"/>
    <x v="9"/>
  </r>
  <r>
    <x v="0"/>
    <x v="7"/>
  </r>
  <r>
    <x v="0"/>
    <x v="9"/>
  </r>
  <r>
    <x v="0"/>
    <x v="10"/>
  </r>
  <r>
    <x v="0"/>
    <x v="13"/>
  </r>
  <r>
    <x v="0"/>
    <x v="2"/>
  </r>
  <r>
    <x v="0"/>
    <x v="1"/>
  </r>
  <r>
    <x v="0"/>
    <x v="4"/>
  </r>
  <r>
    <x v="0"/>
    <x v="10"/>
  </r>
  <r>
    <x v="0"/>
    <x v="10"/>
  </r>
  <r>
    <x v="0"/>
    <x v="9"/>
  </r>
  <r>
    <x v="0"/>
    <x v="7"/>
  </r>
  <r>
    <x v="0"/>
    <x v="9"/>
  </r>
  <r>
    <x v="0"/>
    <x v="6"/>
  </r>
  <r>
    <x v="0"/>
    <x v="6"/>
  </r>
  <r>
    <x v="0"/>
    <x v="11"/>
  </r>
  <r>
    <x v="0"/>
    <x v="2"/>
  </r>
  <r>
    <x v="0"/>
    <x v="7"/>
  </r>
  <r>
    <x v="0"/>
    <x v="7"/>
  </r>
  <r>
    <x v="0"/>
    <x v="9"/>
  </r>
  <r>
    <x v="0"/>
    <x v="7"/>
  </r>
  <r>
    <x v="0"/>
    <x v="7"/>
  </r>
  <r>
    <x v="0"/>
    <x v="5"/>
  </r>
  <r>
    <x v="0"/>
    <x v="8"/>
  </r>
  <r>
    <x v="0"/>
    <x v="1"/>
  </r>
  <r>
    <x v="0"/>
    <x v="9"/>
  </r>
  <r>
    <x v="0"/>
    <x v="5"/>
  </r>
  <r>
    <x v="0"/>
    <x v="8"/>
  </r>
  <r>
    <x v="0"/>
    <x v="7"/>
  </r>
  <r>
    <x v="0"/>
    <x v="9"/>
  </r>
  <r>
    <x v="0"/>
    <x v="4"/>
  </r>
  <r>
    <x v="0"/>
    <x v="10"/>
  </r>
  <r>
    <x v="0"/>
    <x v="11"/>
  </r>
  <r>
    <x v="0"/>
    <x v="10"/>
  </r>
  <r>
    <x v="0"/>
    <x v="10"/>
  </r>
  <r>
    <x v="1"/>
    <x v="9"/>
  </r>
  <r>
    <x v="0"/>
    <x v="0"/>
  </r>
  <r>
    <x v="0"/>
    <x v="7"/>
  </r>
  <r>
    <x v="0"/>
    <x v="10"/>
  </r>
  <r>
    <x v="0"/>
    <x v="1"/>
  </r>
  <r>
    <x v="0"/>
    <x v="2"/>
  </r>
  <r>
    <x v="0"/>
    <x v="11"/>
  </r>
  <r>
    <x v="0"/>
    <x v="1"/>
  </r>
  <r>
    <x v="0"/>
    <x v="9"/>
  </r>
  <r>
    <x v="0"/>
    <x v="8"/>
  </r>
  <r>
    <x v="0"/>
    <x v="10"/>
  </r>
  <r>
    <x v="0"/>
    <x v="9"/>
  </r>
  <r>
    <x v="0"/>
    <x v="1"/>
  </r>
  <r>
    <x v="0"/>
    <x v="5"/>
  </r>
  <r>
    <x v="0"/>
    <x v="1"/>
  </r>
  <r>
    <x v="0"/>
    <x v="10"/>
  </r>
  <r>
    <x v="0"/>
    <x v="10"/>
  </r>
  <r>
    <x v="0"/>
    <x v="1"/>
  </r>
  <r>
    <x v="0"/>
    <x v="10"/>
  </r>
  <r>
    <x v="0"/>
    <x v="9"/>
  </r>
  <r>
    <x v="0"/>
    <x v="10"/>
  </r>
  <r>
    <x v="0"/>
    <x v="1"/>
  </r>
  <r>
    <x v="0"/>
    <x v="1"/>
  </r>
  <r>
    <x v="0"/>
    <x v="5"/>
  </r>
  <r>
    <x v="0"/>
    <x v="7"/>
  </r>
  <r>
    <x v="0"/>
    <x v="1"/>
  </r>
  <r>
    <x v="0"/>
    <x v="5"/>
  </r>
  <r>
    <x v="0"/>
    <x v="7"/>
  </r>
  <r>
    <x v="0"/>
    <x v="1"/>
  </r>
  <r>
    <x v="0"/>
    <x v="5"/>
  </r>
  <r>
    <x v="0"/>
    <x v="7"/>
  </r>
  <r>
    <x v="0"/>
    <x v="6"/>
  </r>
  <r>
    <x v="0"/>
    <x v="14"/>
  </r>
  <r>
    <x v="0"/>
    <x v="1"/>
  </r>
  <r>
    <x v="0"/>
    <x v="7"/>
  </r>
  <r>
    <x v="0"/>
    <x v="14"/>
  </r>
  <r>
    <x v="0"/>
    <x v="11"/>
  </r>
  <r>
    <x v="0"/>
    <x v="2"/>
  </r>
  <r>
    <x v="0"/>
    <x v="10"/>
  </r>
  <r>
    <x v="0"/>
    <x v="8"/>
  </r>
  <r>
    <x v="0"/>
    <x v="11"/>
  </r>
  <r>
    <x v="0"/>
    <x v="6"/>
  </r>
  <r>
    <x v="0"/>
    <x v="5"/>
  </r>
  <r>
    <x v="0"/>
    <x v="5"/>
  </r>
  <r>
    <x v="0"/>
    <x v="8"/>
  </r>
  <r>
    <x v="0"/>
    <x v="6"/>
  </r>
  <r>
    <x v="0"/>
    <x v="9"/>
  </r>
  <r>
    <x v="0"/>
    <x v="8"/>
  </r>
  <r>
    <x v="0"/>
    <x v="1"/>
  </r>
  <r>
    <x v="1"/>
    <x v="1"/>
  </r>
  <r>
    <x v="0"/>
    <x v="1"/>
  </r>
  <r>
    <x v="0"/>
    <x v="14"/>
  </r>
  <r>
    <x v="0"/>
    <x v="4"/>
  </r>
  <r>
    <x v="0"/>
    <x v="9"/>
  </r>
  <r>
    <x v="0"/>
    <x v="7"/>
  </r>
  <r>
    <x v="0"/>
    <x v="4"/>
  </r>
  <r>
    <x v="0"/>
    <x v="11"/>
  </r>
  <r>
    <x v="0"/>
    <x v="10"/>
  </r>
  <r>
    <x v="0"/>
    <x v="7"/>
  </r>
  <r>
    <x v="0"/>
    <x v="15"/>
  </r>
  <r>
    <x v="0"/>
    <x v="6"/>
  </r>
  <r>
    <x v="0"/>
    <x v="5"/>
  </r>
  <r>
    <x v="0"/>
    <x v="1"/>
  </r>
  <r>
    <x v="0"/>
    <x v="11"/>
  </r>
  <r>
    <x v="0"/>
    <x v="11"/>
  </r>
  <r>
    <x v="0"/>
    <x v="6"/>
  </r>
  <r>
    <x v="0"/>
    <x v="0"/>
  </r>
  <r>
    <x v="0"/>
    <x v="9"/>
  </r>
  <r>
    <x v="0"/>
    <x v="3"/>
  </r>
  <r>
    <x v="0"/>
    <x v="7"/>
  </r>
  <r>
    <x v="1"/>
    <x v="1"/>
  </r>
  <r>
    <x v="0"/>
    <x v="9"/>
  </r>
  <r>
    <x v="1"/>
    <x v="3"/>
  </r>
  <r>
    <x v="0"/>
    <x v="4"/>
  </r>
  <r>
    <x v="0"/>
    <x v="7"/>
  </r>
  <r>
    <x v="1"/>
    <x v="0"/>
  </r>
  <r>
    <x v="0"/>
    <x v="10"/>
  </r>
  <r>
    <x v="0"/>
    <x v="10"/>
  </r>
  <r>
    <x v="0"/>
    <x v="5"/>
  </r>
  <r>
    <x v="0"/>
    <x v="11"/>
  </r>
  <r>
    <x v="0"/>
    <x v="12"/>
  </r>
  <r>
    <x v="0"/>
    <x v="7"/>
  </r>
  <r>
    <x v="1"/>
    <x v="1"/>
  </r>
  <r>
    <x v="0"/>
    <x v="0"/>
  </r>
  <r>
    <x v="0"/>
    <x v="1"/>
  </r>
  <r>
    <x v="1"/>
    <x v="7"/>
  </r>
  <r>
    <x v="1"/>
    <x v="0"/>
  </r>
  <r>
    <x v="1"/>
    <x v="4"/>
  </r>
  <r>
    <x v="1"/>
    <x v="7"/>
  </r>
  <r>
    <x v="0"/>
    <x v="6"/>
  </r>
  <r>
    <x v="0"/>
    <x v="3"/>
  </r>
  <r>
    <x v="0"/>
    <x v="6"/>
  </r>
  <r>
    <x v="0"/>
    <x v="3"/>
  </r>
  <r>
    <x v="0"/>
    <x v="8"/>
  </r>
  <r>
    <x v="0"/>
    <x v="8"/>
  </r>
  <r>
    <x v="0"/>
    <x v="9"/>
  </r>
  <r>
    <x v="0"/>
    <x v="7"/>
  </r>
  <r>
    <x v="0"/>
    <x v="7"/>
  </r>
  <r>
    <x v="0"/>
    <x v="8"/>
  </r>
  <r>
    <x v="0"/>
    <x v="3"/>
  </r>
  <r>
    <x v="0"/>
    <x v="7"/>
  </r>
  <r>
    <x v="0"/>
    <x v="7"/>
  </r>
  <r>
    <x v="0"/>
    <x v="11"/>
  </r>
  <r>
    <x v="0"/>
    <x v="4"/>
  </r>
  <r>
    <x v="0"/>
    <x v="5"/>
  </r>
  <r>
    <x v="0"/>
    <x v="11"/>
  </r>
  <r>
    <x v="0"/>
    <x v="4"/>
  </r>
  <r>
    <x v="0"/>
    <x v="4"/>
  </r>
  <r>
    <x v="0"/>
    <x v="10"/>
  </r>
  <r>
    <x v="0"/>
    <x v="2"/>
  </r>
  <r>
    <x v="0"/>
    <x v="9"/>
  </r>
  <r>
    <x v="0"/>
    <x v="9"/>
  </r>
  <r>
    <x v="0"/>
    <x v="10"/>
  </r>
  <r>
    <x v="0"/>
    <x v="9"/>
  </r>
  <r>
    <x v="0"/>
    <x v="1"/>
  </r>
  <r>
    <x v="0"/>
    <x v="9"/>
  </r>
  <r>
    <x v="0"/>
    <x v="8"/>
  </r>
  <r>
    <x v="0"/>
    <x v="6"/>
  </r>
  <r>
    <x v="0"/>
    <x v="12"/>
  </r>
  <r>
    <x v="0"/>
    <x v="11"/>
  </r>
  <r>
    <x v="0"/>
    <x v="14"/>
  </r>
  <r>
    <x v="0"/>
    <x v="11"/>
  </r>
  <r>
    <x v="0"/>
    <x v="5"/>
  </r>
  <r>
    <x v="0"/>
    <x v="9"/>
  </r>
  <r>
    <x v="0"/>
    <x v="11"/>
  </r>
  <r>
    <x v="0"/>
    <x v="1"/>
  </r>
  <r>
    <x v="0"/>
    <x v="7"/>
  </r>
  <r>
    <x v="0"/>
    <x v="7"/>
  </r>
  <r>
    <x v="0"/>
    <x v="1"/>
  </r>
  <r>
    <x v="0"/>
    <x v="10"/>
  </r>
  <r>
    <x v="0"/>
    <x v="11"/>
  </r>
  <r>
    <x v="0"/>
    <x v="1"/>
  </r>
  <r>
    <x v="0"/>
    <x v="9"/>
  </r>
  <r>
    <x v="0"/>
    <x v="4"/>
  </r>
  <r>
    <x v="0"/>
    <x v="4"/>
  </r>
  <r>
    <x v="0"/>
    <x v="3"/>
  </r>
  <r>
    <x v="0"/>
    <x v="9"/>
  </r>
  <r>
    <x v="0"/>
    <x v="6"/>
  </r>
  <r>
    <x v="0"/>
    <x v="3"/>
  </r>
  <r>
    <x v="0"/>
    <x v="3"/>
  </r>
  <r>
    <x v="0"/>
    <x v="1"/>
  </r>
  <r>
    <x v="0"/>
    <x v="11"/>
  </r>
  <r>
    <x v="0"/>
    <x v="3"/>
  </r>
  <r>
    <x v="0"/>
    <x v="3"/>
  </r>
  <r>
    <x v="0"/>
    <x v="5"/>
  </r>
  <r>
    <x v="0"/>
    <x v="4"/>
  </r>
  <r>
    <x v="0"/>
    <x v="8"/>
  </r>
  <r>
    <x v="0"/>
    <x v="11"/>
  </r>
  <r>
    <x v="0"/>
    <x v="5"/>
  </r>
  <r>
    <x v="0"/>
    <x v="4"/>
  </r>
  <r>
    <x v="0"/>
    <x v="7"/>
  </r>
  <r>
    <x v="0"/>
    <x v="4"/>
  </r>
  <r>
    <x v="0"/>
    <x v="8"/>
  </r>
  <r>
    <x v="0"/>
    <x v="10"/>
  </r>
  <r>
    <x v="0"/>
    <x v="10"/>
  </r>
  <r>
    <x v="0"/>
    <x v="6"/>
  </r>
  <r>
    <x v="0"/>
    <x v="11"/>
  </r>
  <r>
    <x v="0"/>
    <x v="10"/>
  </r>
  <r>
    <x v="0"/>
    <x v="6"/>
  </r>
  <r>
    <x v="0"/>
    <x v="8"/>
  </r>
  <r>
    <x v="0"/>
    <x v="8"/>
  </r>
  <r>
    <x v="1"/>
    <x v="1"/>
  </r>
  <r>
    <x v="0"/>
    <x v="4"/>
  </r>
  <r>
    <x v="0"/>
    <x v="7"/>
  </r>
  <r>
    <x v="0"/>
    <x v="3"/>
  </r>
  <r>
    <x v="0"/>
    <x v="8"/>
  </r>
  <r>
    <x v="0"/>
    <x v="1"/>
  </r>
  <r>
    <x v="0"/>
    <x v="14"/>
  </r>
  <r>
    <x v="0"/>
    <x v="4"/>
  </r>
  <r>
    <x v="1"/>
    <x v="3"/>
  </r>
  <r>
    <x v="0"/>
    <x v="16"/>
  </r>
  <r>
    <x v="0"/>
    <x v="8"/>
  </r>
  <r>
    <x v="1"/>
    <x v="3"/>
  </r>
  <r>
    <x v="0"/>
    <x v="1"/>
  </r>
  <r>
    <x v="1"/>
    <x v="3"/>
  </r>
  <r>
    <x v="0"/>
    <x v="9"/>
  </r>
  <r>
    <x v="0"/>
    <x v="9"/>
  </r>
  <r>
    <x v="0"/>
    <x v="1"/>
  </r>
  <r>
    <x v="0"/>
    <x v="6"/>
  </r>
  <r>
    <x v="0"/>
    <x v="10"/>
  </r>
  <r>
    <x v="0"/>
    <x v="2"/>
  </r>
  <r>
    <x v="0"/>
    <x v="7"/>
  </r>
  <r>
    <x v="0"/>
    <x v="12"/>
  </r>
  <r>
    <x v="0"/>
    <x v="9"/>
  </r>
  <r>
    <x v="0"/>
    <x v="8"/>
  </r>
  <r>
    <x v="0"/>
    <x v="7"/>
  </r>
  <r>
    <x v="0"/>
    <x v="11"/>
  </r>
  <r>
    <x v="0"/>
    <x v="12"/>
  </r>
  <r>
    <x v="0"/>
    <x v="11"/>
  </r>
  <r>
    <x v="0"/>
    <x v="4"/>
  </r>
  <r>
    <x v="0"/>
    <x v="7"/>
  </r>
  <r>
    <x v="1"/>
    <x v="3"/>
  </r>
  <r>
    <x v="0"/>
    <x v="11"/>
  </r>
  <r>
    <x v="0"/>
    <x v="2"/>
  </r>
  <r>
    <x v="0"/>
    <x v="10"/>
  </r>
  <r>
    <x v="0"/>
    <x v="2"/>
  </r>
  <r>
    <x v="0"/>
    <x v="7"/>
  </r>
  <r>
    <x v="0"/>
    <x v="4"/>
  </r>
  <r>
    <x v="1"/>
    <x v="7"/>
  </r>
  <r>
    <x v="0"/>
    <x v="11"/>
  </r>
  <r>
    <x v="0"/>
    <x v="11"/>
  </r>
  <r>
    <x v="0"/>
    <x v="7"/>
  </r>
  <r>
    <x v="0"/>
    <x v="9"/>
  </r>
  <r>
    <x v="0"/>
    <x v="10"/>
  </r>
  <r>
    <x v="0"/>
    <x v="4"/>
  </r>
  <r>
    <x v="0"/>
    <x v="9"/>
  </r>
  <r>
    <x v="0"/>
    <x v="7"/>
  </r>
  <r>
    <x v="0"/>
    <x v="4"/>
  </r>
  <r>
    <x v="0"/>
    <x v="14"/>
  </r>
  <r>
    <x v="0"/>
    <x v="8"/>
  </r>
  <r>
    <x v="0"/>
    <x v="2"/>
  </r>
  <r>
    <x v="0"/>
    <x v="2"/>
  </r>
  <r>
    <x v="0"/>
    <x v="4"/>
  </r>
  <r>
    <x v="0"/>
    <x v="2"/>
  </r>
  <r>
    <x v="0"/>
    <x v="4"/>
  </r>
  <r>
    <x v="0"/>
    <x v="14"/>
  </r>
  <r>
    <x v="0"/>
    <x v="6"/>
  </r>
  <r>
    <x v="0"/>
    <x v="6"/>
  </r>
  <r>
    <x v="0"/>
    <x v="7"/>
  </r>
  <r>
    <x v="0"/>
    <x v="7"/>
  </r>
  <r>
    <x v="0"/>
    <x v="6"/>
  </r>
  <r>
    <x v="0"/>
    <x v="5"/>
  </r>
  <r>
    <x v="0"/>
    <x v="4"/>
  </r>
  <r>
    <x v="0"/>
    <x v="10"/>
  </r>
  <r>
    <x v="0"/>
    <x v="2"/>
  </r>
  <r>
    <x v="0"/>
    <x v="12"/>
  </r>
  <r>
    <x v="0"/>
    <x v="2"/>
  </r>
  <r>
    <x v="0"/>
    <x v="6"/>
  </r>
  <r>
    <x v="0"/>
    <x v="12"/>
  </r>
  <r>
    <x v="0"/>
    <x v="9"/>
  </r>
  <r>
    <x v="0"/>
    <x v="2"/>
  </r>
  <r>
    <x v="0"/>
    <x v="4"/>
  </r>
  <r>
    <x v="0"/>
    <x v="11"/>
  </r>
  <r>
    <x v="1"/>
    <x v="6"/>
  </r>
  <r>
    <x v="0"/>
    <x v="8"/>
  </r>
  <r>
    <x v="0"/>
    <x v="8"/>
  </r>
  <r>
    <x v="0"/>
    <x v="2"/>
  </r>
  <r>
    <x v="0"/>
    <x v="8"/>
  </r>
  <r>
    <x v="0"/>
    <x v="9"/>
  </r>
  <r>
    <x v="0"/>
    <x v="11"/>
  </r>
  <r>
    <x v="0"/>
    <x v="10"/>
  </r>
  <r>
    <x v="0"/>
    <x v="10"/>
  </r>
  <r>
    <x v="0"/>
    <x v="8"/>
  </r>
  <r>
    <x v="0"/>
    <x v="10"/>
  </r>
  <r>
    <x v="0"/>
    <x v="10"/>
  </r>
  <r>
    <x v="0"/>
    <x v="4"/>
  </r>
  <r>
    <x v="0"/>
    <x v="5"/>
  </r>
  <r>
    <x v="0"/>
    <x v="11"/>
  </r>
  <r>
    <x v="0"/>
    <x v="6"/>
  </r>
  <r>
    <x v="0"/>
    <x v="10"/>
  </r>
  <r>
    <x v="0"/>
    <x v="7"/>
  </r>
  <r>
    <x v="0"/>
    <x v="6"/>
  </r>
  <r>
    <x v="0"/>
    <x v="11"/>
  </r>
  <r>
    <x v="0"/>
    <x v="4"/>
  </r>
  <r>
    <x v="0"/>
    <x v="1"/>
  </r>
  <r>
    <x v="0"/>
    <x v="9"/>
  </r>
  <r>
    <x v="0"/>
    <x v="7"/>
  </r>
  <r>
    <x v="0"/>
    <x v="5"/>
  </r>
  <r>
    <x v="0"/>
    <x v="6"/>
  </r>
  <r>
    <x v="0"/>
    <x v="1"/>
  </r>
  <r>
    <x v="0"/>
    <x v="5"/>
  </r>
  <r>
    <x v="0"/>
    <x v="11"/>
  </r>
  <r>
    <x v="0"/>
    <x v="10"/>
  </r>
  <r>
    <x v="0"/>
    <x v="7"/>
  </r>
  <r>
    <x v="0"/>
    <x v="5"/>
  </r>
  <r>
    <x v="0"/>
    <x v="11"/>
  </r>
  <r>
    <x v="0"/>
    <x v="10"/>
  </r>
  <r>
    <x v="0"/>
    <x v="8"/>
  </r>
  <r>
    <x v="0"/>
    <x v="5"/>
  </r>
  <r>
    <x v="0"/>
    <x v="7"/>
  </r>
  <r>
    <x v="0"/>
    <x v="8"/>
  </r>
</pivotCacheRecords>
</file>

<file path=xl/pivotCache/pivotCacheRecords37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0"/>
  </r>
  <r>
    <x v="1"/>
    <x v="0"/>
  </r>
  <r>
    <x v="2"/>
    <x v="1"/>
  </r>
  <r>
    <x v="3"/>
    <x v="1"/>
  </r>
  <r>
    <x v="2"/>
    <x v="1"/>
  </r>
  <r>
    <x v="4"/>
    <x v="0"/>
  </r>
  <r>
    <x v="3"/>
    <x v="2"/>
  </r>
  <r>
    <x v="5"/>
    <x v="2"/>
  </r>
  <r>
    <x v="6"/>
    <x v="1"/>
  </r>
  <r>
    <x v="7"/>
    <x v="3"/>
  </r>
  <r>
    <x v="7"/>
    <x v="4"/>
  </r>
  <r>
    <x v="6"/>
    <x v="1"/>
  </r>
  <r>
    <x v="7"/>
    <x v="0"/>
  </r>
  <r>
    <x v="6"/>
    <x v="0"/>
  </r>
  <r>
    <x v="6"/>
    <x v="3"/>
  </r>
  <r>
    <x v="8"/>
    <x v="3"/>
  </r>
  <r>
    <x v="9"/>
    <x v="4"/>
  </r>
  <r>
    <x v="3"/>
    <x v="1"/>
  </r>
  <r>
    <x v="9"/>
    <x v="1"/>
  </r>
  <r>
    <x v="8"/>
    <x v="2"/>
  </r>
  <r>
    <x v="4"/>
    <x v="1"/>
  </r>
  <r>
    <x v="2"/>
    <x v="1"/>
  </r>
  <r>
    <x v="8"/>
    <x v="1"/>
  </r>
  <r>
    <x v="7"/>
    <x v="1"/>
  </r>
  <r>
    <x v="3"/>
    <x v="1"/>
  </r>
  <r>
    <x v="4"/>
    <x v="1"/>
  </r>
  <r>
    <x v="2"/>
    <x v="2"/>
  </r>
  <r>
    <x v="10"/>
    <x v="1"/>
  </r>
  <r>
    <x v="7"/>
    <x v="1"/>
  </r>
  <r>
    <x v="11"/>
    <x v="1"/>
  </r>
  <r>
    <x v="12"/>
    <x v="1"/>
  </r>
  <r>
    <x v="12"/>
    <x v="1"/>
  </r>
  <r>
    <x v="9"/>
    <x v="3"/>
  </r>
  <r>
    <x v="4"/>
    <x v="1"/>
  </r>
  <r>
    <x v="9"/>
    <x v="1"/>
  </r>
  <r>
    <x v="2"/>
    <x v="4"/>
  </r>
  <r>
    <x v="2"/>
    <x v="1"/>
  </r>
  <r>
    <x v="4"/>
    <x v="1"/>
  </r>
  <r>
    <x v="6"/>
    <x v="3"/>
  </r>
  <r>
    <x v="1"/>
    <x v="0"/>
  </r>
  <r>
    <x v="4"/>
    <x v="1"/>
  </r>
  <r>
    <x v="13"/>
    <x v="1"/>
  </r>
  <r>
    <x v="9"/>
    <x v="2"/>
  </r>
  <r>
    <x v="7"/>
    <x v="1"/>
  </r>
  <r>
    <x v="9"/>
    <x v="1"/>
  </r>
  <r>
    <x v="10"/>
    <x v="0"/>
  </r>
  <r>
    <x v="13"/>
    <x v="3"/>
  </r>
  <r>
    <x v="2"/>
    <x v="1"/>
  </r>
  <r>
    <x v="1"/>
    <x v="0"/>
  </r>
  <r>
    <x v="4"/>
    <x v="4"/>
  </r>
  <r>
    <x v="10"/>
    <x v="1"/>
  </r>
  <r>
    <x v="10"/>
    <x v="1"/>
  </r>
  <r>
    <x v="9"/>
    <x v="1"/>
  </r>
  <r>
    <x v="7"/>
    <x v="2"/>
  </r>
  <r>
    <x v="9"/>
    <x v="3"/>
  </r>
  <r>
    <x v="6"/>
    <x v="2"/>
  </r>
  <r>
    <x v="6"/>
    <x v="1"/>
  </r>
  <r>
    <x v="11"/>
    <x v="1"/>
  </r>
  <r>
    <x v="2"/>
    <x v="1"/>
  </r>
  <r>
    <x v="7"/>
    <x v="4"/>
  </r>
  <r>
    <x v="7"/>
    <x v="1"/>
  </r>
  <r>
    <x v="9"/>
    <x v="2"/>
  </r>
  <r>
    <x v="7"/>
    <x v="4"/>
  </r>
  <r>
    <x v="7"/>
    <x v="3"/>
  </r>
  <r>
    <x v="5"/>
    <x v="2"/>
  </r>
  <r>
    <x v="8"/>
    <x v="0"/>
  </r>
  <r>
    <x v="1"/>
    <x v="1"/>
  </r>
  <r>
    <x v="9"/>
    <x v="4"/>
  </r>
  <r>
    <x v="5"/>
    <x v="0"/>
  </r>
  <r>
    <x v="8"/>
    <x v="1"/>
  </r>
  <r>
    <x v="7"/>
    <x v="0"/>
  </r>
  <r>
    <x v="9"/>
    <x v="1"/>
  </r>
  <r>
    <x v="4"/>
    <x v="1"/>
  </r>
  <r>
    <x v="10"/>
    <x v="1"/>
  </r>
  <r>
    <x v="11"/>
    <x v="1"/>
  </r>
  <r>
    <x v="10"/>
    <x v="2"/>
  </r>
  <r>
    <x v="10"/>
    <x v="0"/>
  </r>
  <r>
    <x v="9"/>
    <x v="0"/>
  </r>
  <r>
    <x v="0"/>
    <x v="0"/>
  </r>
  <r>
    <x v="7"/>
    <x v="0"/>
  </r>
  <r>
    <x v="10"/>
    <x v="1"/>
  </r>
  <r>
    <x v="1"/>
    <x v="1"/>
  </r>
  <r>
    <x v="2"/>
    <x v="4"/>
  </r>
  <r>
    <x v="11"/>
    <x v="4"/>
  </r>
  <r>
    <x v="1"/>
    <x v="1"/>
  </r>
  <r>
    <x v="9"/>
    <x v="3"/>
  </r>
  <r>
    <x v="8"/>
    <x v="2"/>
  </r>
  <r>
    <x v="10"/>
    <x v="0"/>
  </r>
  <r>
    <x v="9"/>
    <x v="1"/>
  </r>
  <r>
    <x v="1"/>
    <x v="4"/>
  </r>
  <r>
    <x v="5"/>
    <x v="2"/>
  </r>
  <r>
    <x v="1"/>
    <x v="3"/>
  </r>
  <r>
    <x v="10"/>
    <x v="2"/>
  </r>
  <r>
    <x v="10"/>
    <x v="4"/>
  </r>
  <r>
    <x v="1"/>
    <x v="2"/>
  </r>
  <r>
    <x v="10"/>
    <x v="4"/>
  </r>
  <r>
    <x v="9"/>
    <x v="1"/>
  </r>
  <r>
    <x v="10"/>
    <x v="2"/>
  </r>
  <r>
    <x v="1"/>
    <x v="0"/>
  </r>
  <r>
    <x v="1"/>
    <x v="4"/>
  </r>
  <r>
    <x v="5"/>
    <x v="4"/>
  </r>
  <r>
    <x v="7"/>
    <x v="1"/>
  </r>
  <r>
    <x v="1"/>
    <x v="3"/>
  </r>
  <r>
    <x v="5"/>
    <x v="2"/>
  </r>
  <r>
    <x v="7"/>
    <x v="4"/>
  </r>
  <r>
    <x v="1"/>
    <x v="0"/>
  </r>
  <r>
    <x v="5"/>
    <x v="1"/>
  </r>
  <r>
    <x v="7"/>
    <x v="2"/>
  </r>
  <r>
    <x v="6"/>
    <x v="4"/>
  </r>
  <r>
    <x v="14"/>
    <x v="4"/>
  </r>
  <r>
    <x v="1"/>
    <x v="3"/>
  </r>
  <r>
    <x v="7"/>
    <x v="1"/>
  </r>
  <r>
    <x v="14"/>
    <x v="0"/>
  </r>
  <r>
    <x v="11"/>
    <x v="1"/>
  </r>
  <r>
    <x v="2"/>
    <x v="1"/>
  </r>
  <r>
    <x v="10"/>
    <x v="3"/>
  </r>
  <r>
    <x v="8"/>
    <x v="1"/>
  </r>
  <r>
    <x v="11"/>
    <x v="1"/>
  </r>
  <r>
    <x v="6"/>
    <x v="4"/>
  </r>
  <r>
    <x v="5"/>
    <x v="2"/>
  </r>
  <r>
    <x v="5"/>
    <x v="1"/>
  </r>
  <r>
    <x v="8"/>
    <x v="1"/>
  </r>
  <r>
    <x v="6"/>
    <x v="1"/>
  </r>
  <r>
    <x v="9"/>
    <x v="1"/>
  </r>
  <r>
    <x v="8"/>
    <x v="1"/>
  </r>
  <r>
    <x v="1"/>
    <x v="2"/>
  </r>
  <r>
    <x v="1"/>
    <x v="1"/>
  </r>
  <r>
    <x v="1"/>
    <x v="4"/>
  </r>
  <r>
    <x v="14"/>
    <x v="4"/>
  </r>
  <r>
    <x v="4"/>
    <x v="1"/>
  </r>
  <r>
    <x v="9"/>
    <x v="4"/>
  </r>
  <r>
    <x v="7"/>
    <x v="1"/>
  </r>
  <r>
    <x v="4"/>
    <x v="1"/>
  </r>
  <r>
    <x v="11"/>
    <x v="1"/>
  </r>
  <r>
    <x v="10"/>
    <x v="1"/>
  </r>
  <r>
    <x v="7"/>
    <x v="1"/>
  </r>
  <r>
    <x v="15"/>
    <x v="1"/>
  </r>
  <r>
    <x v="6"/>
    <x v="1"/>
  </r>
  <r>
    <x v="5"/>
    <x v="1"/>
  </r>
  <r>
    <x v="1"/>
    <x v="0"/>
  </r>
  <r>
    <x v="11"/>
    <x v="3"/>
  </r>
  <r>
    <x v="11"/>
    <x v="1"/>
  </r>
  <r>
    <x v="6"/>
    <x v="2"/>
  </r>
  <r>
    <x v="0"/>
    <x v="1"/>
  </r>
  <r>
    <x v="9"/>
    <x v="1"/>
  </r>
  <r>
    <x v="3"/>
    <x v="0"/>
  </r>
  <r>
    <x v="7"/>
    <x v="1"/>
  </r>
  <r>
    <x v="1"/>
    <x v="1"/>
  </r>
  <r>
    <x v="9"/>
    <x v="1"/>
  </r>
  <r>
    <x v="3"/>
    <x v="4"/>
  </r>
  <r>
    <x v="4"/>
    <x v="1"/>
  </r>
  <r>
    <x v="7"/>
    <x v="0"/>
  </r>
  <r>
    <x v="0"/>
    <x v="4"/>
  </r>
  <r>
    <x v="10"/>
    <x v="4"/>
  </r>
  <r>
    <x v="10"/>
    <x v="2"/>
  </r>
  <r>
    <x v="5"/>
    <x v="1"/>
  </r>
  <r>
    <x v="11"/>
    <x v="4"/>
  </r>
  <r>
    <x v="12"/>
    <x v="0"/>
  </r>
  <r>
    <x v="7"/>
    <x v="1"/>
  </r>
  <r>
    <x v="1"/>
    <x v="1"/>
  </r>
  <r>
    <x v="0"/>
    <x v="0"/>
  </r>
  <r>
    <x v="1"/>
    <x v="1"/>
  </r>
  <r>
    <x v="7"/>
    <x v="3"/>
  </r>
  <r>
    <x v="0"/>
    <x v="1"/>
  </r>
  <r>
    <x v="4"/>
    <x v="3"/>
  </r>
  <r>
    <x v="7"/>
    <x v="4"/>
  </r>
  <r>
    <x v="6"/>
    <x v="0"/>
  </r>
  <r>
    <x v="3"/>
    <x v="4"/>
  </r>
  <r>
    <x v="6"/>
    <x v="0"/>
  </r>
  <r>
    <x v="3"/>
    <x v="3"/>
  </r>
  <r>
    <x v="8"/>
    <x v="0"/>
  </r>
  <r>
    <x v="8"/>
    <x v="1"/>
  </r>
  <r>
    <x v="9"/>
    <x v="0"/>
  </r>
  <r>
    <x v="7"/>
    <x v="4"/>
  </r>
  <r>
    <x v="7"/>
    <x v="4"/>
  </r>
  <r>
    <x v="8"/>
    <x v="1"/>
  </r>
  <r>
    <x v="3"/>
    <x v="4"/>
  </r>
  <r>
    <x v="7"/>
    <x v="0"/>
  </r>
  <r>
    <x v="7"/>
    <x v="3"/>
  </r>
  <r>
    <x v="11"/>
    <x v="0"/>
  </r>
  <r>
    <x v="4"/>
    <x v="0"/>
  </r>
  <r>
    <x v="5"/>
    <x v="1"/>
  </r>
  <r>
    <x v="11"/>
    <x v="2"/>
  </r>
  <r>
    <x v="4"/>
    <x v="2"/>
  </r>
  <r>
    <x v="4"/>
    <x v="4"/>
  </r>
  <r>
    <x v="10"/>
    <x v="0"/>
  </r>
  <r>
    <x v="2"/>
    <x v="1"/>
  </r>
  <r>
    <x v="9"/>
    <x v="0"/>
  </r>
  <r>
    <x v="9"/>
    <x v="0"/>
  </r>
  <r>
    <x v="10"/>
    <x v="3"/>
  </r>
  <r>
    <x v="9"/>
    <x v="0"/>
  </r>
  <r>
    <x v="1"/>
    <x v="1"/>
  </r>
  <r>
    <x v="9"/>
    <x v="1"/>
  </r>
  <r>
    <x v="8"/>
    <x v="0"/>
  </r>
  <r>
    <x v="6"/>
    <x v="1"/>
  </r>
  <r>
    <x v="12"/>
    <x v="1"/>
  </r>
  <r>
    <x v="11"/>
    <x v="0"/>
  </r>
  <r>
    <x v="14"/>
    <x v="3"/>
  </r>
  <r>
    <x v="11"/>
    <x v="0"/>
  </r>
  <r>
    <x v="5"/>
    <x v="3"/>
  </r>
  <r>
    <x v="9"/>
    <x v="4"/>
  </r>
  <r>
    <x v="11"/>
    <x v="2"/>
  </r>
  <r>
    <x v="1"/>
    <x v="0"/>
  </r>
  <r>
    <x v="7"/>
    <x v="1"/>
  </r>
  <r>
    <x v="7"/>
    <x v="1"/>
  </r>
  <r>
    <x v="1"/>
    <x v="4"/>
  </r>
  <r>
    <x v="10"/>
    <x v="2"/>
  </r>
  <r>
    <x v="11"/>
    <x v="1"/>
  </r>
  <r>
    <x v="1"/>
    <x v="4"/>
  </r>
  <r>
    <x v="9"/>
    <x v="0"/>
  </r>
  <r>
    <x v="4"/>
    <x v="0"/>
  </r>
  <r>
    <x v="4"/>
    <x v="4"/>
  </r>
  <r>
    <x v="3"/>
    <x v="1"/>
  </r>
  <r>
    <x v="9"/>
    <x v="0"/>
  </r>
  <r>
    <x v="6"/>
    <x v="2"/>
  </r>
  <r>
    <x v="3"/>
    <x v="2"/>
  </r>
  <r>
    <x v="3"/>
    <x v="4"/>
  </r>
  <r>
    <x v="1"/>
    <x v="0"/>
  </r>
  <r>
    <x v="11"/>
    <x v="4"/>
  </r>
  <r>
    <x v="3"/>
    <x v="1"/>
  </r>
  <r>
    <x v="3"/>
    <x v="1"/>
  </r>
  <r>
    <x v="5"/>
    <x v="0"/>
  </r>
  <r>
    <x v="4"/>
    <x v="4"/>
  </r>
  <r>
    <x v="8"/>
    <x v="1"/>
  </r>
  <r>
    <x v="11"/>
    <x v="4"/>
  </r>
  <r>
    <x v="5"/>
    <x v="0"/>
  </r>
  <r>
    <x v="4"/>
    <x v="0"/>
  </r>
  <r>
    <x v="7"/>
    <x v="0"/>
  </r>
  <r>
    <x v="4"/>
    <x v="0"/>
  </r>
  <r>
    <x v="8"/>
    <x v="0"/>
  </r>
  <r>
    <x v="10"/>
    <x v="2"/>
  </r>
  <r>
    <x v="10"/>
    <x v="3"/>
  </r>
  <r>
    <x v="6"/>
    <x v="2"/>
  </r>
  <r>
    <x v="11"/>
    <x v="1"/>
  </r>
  <r>
    <x v="10"/>
    <x v="3"/>
  </r>
  <r>
    <x v="6"/>
    <x v="4"/>
  </r>
  <r>
    <x v="8"/>
    <x v="1"/>
  </r>
  <r>
    <x v="8"/>
    <x v="0"/>
  </r>
  <r>
    <x v="1"/>
    <x v="3"/>
  </r>
  <r>
    <x v="4"/>
    <x v="1"/>
  </r>
  <r>
    <x v="7"/>
    <x v="4"/>
  </r>
  <r>
    <x v="3"/>
    <x v="0"/>
  </r>
  <r>
    <x v="8"/>
    <x v="1"/>
  </r>
  <r>
    <x v="1"/>
    <x v="0"/>
  </r>
  <r>
    <x v="14"/>
    <x v="4"/>
  </r>
  <r>
    <x v="4"/>
    <x v="3"/>
  </r>
  <r>
    <x v="3"/>
    <x v="2"/>
  </r>
  <r>
    <x v="16"/>
    <x v="1"/>
  </r>
  <r>
    <x v="8"/>
    <x v="1"/>
  </r>
  <r>
    <x v="3"/>
    <x v="1"/>
  </r>
  <r>
    <x v="1"/>
    <x v="3"/>
  </r>
  <r>
    <x v="3"/>
    <x v="1"/>
  </r>
  <r>
    <x v="9"/>
    <x v="0"/>
  </r>
  <r>
    <x v="9"/>
    <x v="1"/>
  </r>
  <r>
    <x v="1"/>
    <x v="1"/>
  </r>
  <r>
    <x v="6"/>
    <x v="4"/>
  </r>
  <r>
    <x v="10"/>
    <x v="2"/>
  </r>
  <r>
    <x v="2"/>
    <x v="4"/>
  </r>
  <r>
    <x v="7"/>
    <x v="3"/>
  </r>
  <r>
    <x v="12"/>
    <x v="3"/>
  </r>
  <r>
    <x v="9"/>
    <x v="0"/>
  </r>
  <r>
    <x v="8"/>
    <x v="0"/>
  </r>
  <r>
    <x v="7"/>
    <x v="4"/>
  </r>
  <r>
    <x v="11"/>
    <x v="0"/>
  </r>
  <r>
    <x v="12"/>
    <x v="2"/>
  </r>
  <r>
    <x v="11"/>
    <x v="1"/>
  </r>
  <r>
    <x v="4"/>
    <x v="4"/>
  </r>
  <r>
    <x v="7"/>
    <x v="1"/>
  </r>
  <r>
    <x v="3"/>
    <x v="0"/>
  </r>
  <r>
    <x v="11"/>
    <x v="1"/>
  </r>
  <r>
    <x v="2"/>
    <x v="3"/>
  </r>
  <r>
    <x v="10"/>
    <x v="0"/>
  </r>
  <r>
    <x v="2"/>
    <x v="2"/>
  </r>
  <r>
    <x v="7"/>
    <x v="2"/>
  </r>
  <r>
    <x v="4"/>
    <x v="1"/>
  </r>
  <r>
    <x v="7"/>
    <x v="1"/>
  </r>
  <r>
    <x v="11"/>
    <x v="0"/>
  </r>
  <r>
    <x v="11"/>
    <x v="4"/>
  </r>
  <r>
    <x v="7"/>
    <x v="2"/>
  </r>
  <r>
    <x v="9"/>
    <x v="1"/>
  </r>
  <r>
    <x v="10"/>
    <x v="0"/>
  </r>
  <r>
    <x v="4"/>
    <x v="0"/>
  </r>
  <r>
    <x v="9"/>
    <x v="4"/>
  </r>
  <r>
    <x v="7"/>
    <x v="1"/>
  </r>
  <r>
    <x v="4"/>
    <x v="4"/>
  </r>
  <r>
    <x v="14"/>
    <x v="3"/>
  </r>
  <r>
    <x v="8"/>
    <x v="0"/>
  </r>
  <r>
    <x v="2"/>
    <x v="3"/>
  </r>
  <r>
    <x v="2"/>
    <x v="3"/>
  </r>
  <r>
    <x v="4"/>
    <x v="1"/>
  </r>
  <r>
    <x v="2"/>
    <x v="0"/>
  </r>
  <r>
    <x v="4"/>
    <x v="1"/>
  </r>
  <r>
    <x v="14"/>
    <x v="0"/>
  </r>
  <r>
    <x v="6"/>
    <x v="4"/>
  </r>
  <r>
    <x v="6"/>
    <x v="1"/>
  </r>
  <r>
    <x v="7"/>
    <x v="3"/>
  </r>
  <r>
    <x v="7"/>
    <x v="3"/>
  </r>
  <r>
    <x v="6"/>
    <x v="0"/>
  </r>
  <r>
    <x v="5"/>
    <x v="2"/>
  </r>
  <r>
    <x v="4"/>
    <x v="4"/>
  </r>
  <r>
    <x v="10"/>
    <x v="1"/>
  </r>
  <r>
    <x v="2"/>
    <x v="0"/>
  </r>
  <r>
    <x v="12"/>
    <x v="1"/>
  </r>
  <r>
    <x v="2"/>
    <x v="0"/>
  </r>
  <r>
    <x v="6"/>
    <x v="0"/>
  </r>
  <r>
    <x v="12"/>
    <x v="1"/>
  </r>
  <r>
    <x v="9"/>
    <x v="4"/>
  </r>
  <r>
    <x v="2"/>
    <x v="1"/>
  </r>
  <r>
    <x v="4"/>
    <x v="0"/>
  </r>
  <r>
    <x v="11"/>
    <x v="0"/>
  </r>
  <r>
    <x v="6"/>
    <x v="3"/>
  </r>
  <r>
    <x v="8"/>
    <x v="4"/>
  </r>
  <r>
    <x v="8"/>
    <x v="2"/>
  </r>
  <r>
    <x v="2"/>
    <x v="0"/>
  </r>
  <r>
    <x v="8"/>
    <x v="0"/>
  </r>
  <r>
    <x v="9"/>
    <x v="2"/>
  </r>
  <r>
    <x v="11"/>
    <x v="1"/>
  </r>
  <r>
    <x v="10"/>
    <x v="1"/>
  </r>
  <r>
    <x v="10"/>
    <x v="1"/>
  </r>
  <r>
    <x v="8"/>
    <x v="1"/>
  </r>
  <r>
    <x v="10"/>
    <x v="0"/>
  </r>
  <r>
    <x v="10"/>
    <x v="0"/>
  </r>
  <r>
    <x v="4"/>
    <x v="1"/>
  </r>
  <r>
    <x v="5"/>
    <x v="3"/>
  </r>
  <r>
    <x v="11"/>
    <x v="0"/>
  </r>
  <r>
    <x v="6"/>
    <x v="1"/>
  </r>
  <r>
    <x v="10"/>
    <x v="4"/>
  </r>
  <r>
    <x v="7"/>
    <x v="4"/>
  </r>
  <r>
    <x v="6"/>
    <x v="4"/>
  </r>
  <r>
    <x v="11"/>
    <x v="1"/>
  </r>
  <r>
    <x v="4"/>
    <x v="1"/>
  </r>
  <r>
    <x v="1"/>
    <x v="4"/>
  </r>
  <r>
    <x v="9"/>
    <x v="3"/>
  </r>
  <r>
    <x v="7"/>
    <x v="4"/>
  </r>
  <r>
    <x v="5"/>
    <x v="1"/>
  </r>
  <r>
    <x v="6"/>
    <x v="1"/>
  </r>
  <r>
    <x v="1"/>
    <x v="3"/>
  </r>
  <r>
    <x v="5"/>
    <x v="2"/>
  </r>
  <r>
    <x v="11"/>
    <x v="3"/>
  </r>
  <r>
    <x v="10"/>
    <x v="0"/>
  </r>
  <r>
    <x v="7"/>
    <x v="3"/>
  </r>
  <r>
    <x v="5"/>
    <x v="1"/>
  </r>
  <r>
    <x v="11"/>
    <x v="4"/>
  </r>
  <r>
    <x v="10"/>
    <x v="0"/>
  </r>
  <r>
    <x v="8"/>
    <x v="2"/>
  </r>
  <r>
    <x v="5"/>
    <x v="4"/>
  </r>
  <r>
    <x v="7"/>
    <x v="1"/>
  </r>
  <r>
    <x v="8"/>
    <x v="4"/>
  </r>
</pivotCacheRecords>
</file>

<file path=xl/pivotCache/pivotCacheRecords38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2"/>
  </r>
  <r>
    <x v="2"/>
    <x v="2"/>
  </r>
  <r>
    <x v="3"/>
    <x v="2"/>
  </r>
  <r>
    <x v="2"/>
    <x v="2"/>
  </r>
  <r>
    <x v="4"/>
    <x v="0"/>
  </r>
  <r>
    <x v="3"/>
    <x v="0"/>
  </r>
  <r>
    <x v="5"/>
    <x v="2"/>
  </r>
  <r>
    <x v="6"/>
    <x v="3"/>
  </r>
  <r>
    <x v="7"/>
    <x v="1"/>
  </r>
  <r>
    <x v="7"/>
    <x v="2"/>
  </r>
  <r>
    <x v="6"/>
    <x v="1"/>
  </r>
  <r>
    <x v="7"/>
    <x v="1"/>
  </r>
  <r>
    <x v="6"/>
    <x v="2"/>
  </r>
  <r>
    <x v="6"/>
    <x v="0"/>
  </r>
  <r>
    <x v="8"/>
    <x v="1"/>
  </r>
  <r>
    <x v="9"/>
    <x v="2"/>
  </r>
  <r>
    <x v="3"/>
    <x v="4"/>
  </r>
  <r>
    <x v="9"/>
    <x v="1"/>
  </r>
  <r>
    <x v="8"/>
    <x v="3"/>
  </r>
  <r>
    <x v="4"/>
    <x v="2"/>
  </r>
  <r>
    <x v="2"/>
    <x v="3"/>
  </r>
  <r>
    <x v="8"/>
    <x v="0"/>
  </r>
  <r>
    <x v="7"/>
    <x v="2"/>
  </r>
  <r>
    <x v="3"/>
    <x v="2"/>
  </r>
  <r>
    <x v="4"/>
    <x v="2"/>
  </r>
  <r>
    <x v="2"/>
    <x v="0"/>
  </r>
  <r>
    <x v="10"/>
    <x v="1"/>
  </r>
  <r>
    <x v="7"/>
    <x v="4"/>
  </r>
  <r>
    <x v="11"/>
    <x v="2"/>
  </r>
  <r>
    <x v="12"/>
    <x v="3"/>
  </r>
  <r>
    <x v="12"/>
    <x v="2"/>
  </r>
  <r>
    <x v="9"/>
    <x v="2"/>
  </r>
  <r>
    <x v="4"/>
    <x v="1"/>
  </r>
  <r>
    <x v="9"/>
    <x v="3"/>
  </r>
  <r>
    <x v="2"/>
    <x v="1"/>
  </r>
  <r>
    <x v="2"/>
    <x v="1"/>
  </r>
  <r>
    <x v="4"/>
    <x v="2"/>
  </r>
  <r>
    <x v="6"/>
    <x v="3"/>
  </r>
  <r>
    <x v="1"/>
    <x v="1"/>
  </r>
  <r>
    <x v="4"/>
    <x v="1"/>
  </r>
  <r>
    <x v="13"/>
    <x v="1"/>
  </r>
  <r>
    <x v="9"/>
    <x v="3"/>
  </r>
  <r>
    <x v="7"/>
    <x v="1"/>
  </r>
  <r>
    <x v="9"/>
    <x v="2"/>
  </r>
  <r>
    <x v="10"/>
    <x v="4"/>
  </r>
  <r>
    <x v="13"/>
    <x v="2"/>
  </r>
  <r>
    <x v="2"/>
    <x v="1"/>
  </r>
  <r>
    <x v="1"/>
    <x v="0"/>
  </r>
  <r>
    <x v="4"/>
    <x v="1"/>
  </r>
  <r>
    <x v="10"/>
    <x v="1"/>
  </r>
  <r>
    <x v="10"/>
    <x v="4"/>
  </r>
  <r>
    <x v="9"/>
    <x v="0"/>
  </r>
  <r>
    <x v="7"/>
    <x v="0"/>
  </r>
  <r>
    <x v="9"/>
    <x v="0"/>
  </r>
  <r>
    <x v="6"/>
    <x v="2"/>
  </r>
  <r>
    <x v="6"/>
    <x v="2"/>
  </r>
  <r>
    <x v="11"/>
    <x v="2"/>
  </r>
  <r>
    <x v="2"/>
    <x v="1"/>
  </r>
  <r>
    <x v="7"/>
    <x v="0"/>
  </r>
  <r>
    <x v="7"/>
    <x v="4"/>
  </r>
  <r>
    <x v="9"/>
    <x v="1"/>
  </r>
  <r>
    <x v="7"/>
    <x v="0"/>
  </r>
  <r>
    <x v="7"/>
    <x v="0"/>
  </r>
  <r>
    <x v="5"/>
    <x v="1"/>
  </r>
  <r>
    <x v="8"/>
    <x v="1"/>
  </r>
  <r>
    <x v="1"/>
    <x v="1"/>
  </r>
  <r>
    <x v="9"/>
    <x v="1"/>
  </r>
  <r>
    <x v="5"/>
    <x v="2"/>
  </r>
  <r>
    <x v="8"/>
    <x v="2"/>
  </r>
  <r>
    <x v="7"/>
    <x v="1"/>
  </r>
  <r>
    <x v="9"/>
    <x v="0"/>
  </r>
  <r>
    <x v="4"/>
    <x v="2"/>
  </r>
  <r>
    <x v="10"/>
    <x v="1"/>
  </r>
  <r>
    <x v="11"/>
    <x v="1"/>
  </r>
  <r>
    <x v="10"/>
    <x v="1"/>
  </r>
  <r>
    <x v="10"/>
    <x v="1"/>
  </r>
  <r>
    <x v="9"/>
    <x v="3"/>
  </r>
  <r>
    <x v="0"/>
    <x v="1"/>
  </r>
  <r>
    <x v="7"/>
    <x v="2"/>
  </r>
  <r>
    <x v="10"/>
    <x v="2"/>
  </r>
  <r>
    <x v="1"/>
    <x v="0"/>
  </r>
  <r>
    <x v="2"/>
    <x v="1"/>
  </r>
  <r>
    <x v="11"/>
    <x v="2"/>
  </r>
  <r>
    <x v="1"/>
    <x v="0"/>
  </r>
  <r>
    <x v="9"/>
    <x v="0"/>
  </r>
  <r>
    <x v="8"/>
    <x v="1"/>
  </r>
  <r>
    <x v="10"/>
    <x v="2"/>
  </r>
  <r>
    <x v="9"/>
    <x v="1"/>
  </r>
  <r>
    <x v="1"/>
    <x v="1"/>
  </r>
  <r>
    <x v="5"/>
    <x v="4"/>
  </r>
  <r>
    <x v="1"/>
    <x v="1"/>
  </r>
  <r>
    <x v="10"/>
    <x v="1"/>
  </r>
  <r>
    <x v="10"/>
    <x v="0"/>
  </r>
  <r>
    <x v="1"/>
    <x v="2"/>
  </r>
  <r>
    <x v="10"/>
    <x v="1"/>
  </r>
  <r>
    <x v="9"/>
    <x v="4"/>
  </r>
  <r>
    <x v="10"/>
    <x v="0"/>
  </r>
  <r>
    <x v="1"/>
    <x v="4"/>
  </r>
  <r>
    <x v="1"/>
    <x v="4"/>
  </r>
  <r>
    <x v="5"/>
    <x v="1"/>
  </r>
  <r>
    <x v="7"/>
    <x v="1"/>
  </r>
  <r>
    <x v="1"/>
    <x v="4"/>
  </r>
  <r>
    <x v="5"/>
    <x v="0"/>
  </r>
  <r>
    <x v="7"/>
    <x v="1"/>
  </r>
  <r>
    <x v="1"/>
    <x v="2"/>
  </r>
  <r>
    <x v="5"/>
    <x v="1"/>
  </r>
  <r>
    <x v="7"/>
    <x v="4"/>
  </r>
  <r>
    <x v="6"/>
    <x v="4"/>
  </r>
  <r>
    <x v="14"/>
    <x v="1"/>
  </r>
  <r>
    <x v="1"/>
    <x v="2"/>
  </r>
  <r>
    <x v="7"/>
    <x v="2"/>
  </r>
  <r>
    <x v="14"/>
    <x v="2"/>
  </r>
  <r>
    <x v="11"/>
    <x v="2"/>
  </r>
  <r>
    <x v="2"/>
    <x v="0"/>
  </r>
  <r>
    <x v="10"/>
    <x v="1"/>
  </r>
  <r>
    <x v="8"/>
    <x v="2"/>
  </r>
  <r>
    <x v="11"/>
    <x v="0"/>
  </r>
  <r>
    <x v="6"/>
    <x v="1"/>
  </r>
  <r>
    <x v="5"/>
    <x v="1"/>
  </r>
  <r>
    <x v="5"/>
    <x v="0"/>
  </r>
  <r>
    <x v="8"/>
    <x v="2"/>
  </r>
  <r>
    <x v="6"/>
    <x v="0"/>
  </r>
  <r>
    <x v="9"/>
    <x v="0"/>
  </r>
  <r>
    <x v="8"/>
    <x v="4"/>
  </r>
  <r>
    <x v="1"/>
    <x v="2"/>
  </r>
  <r>
    <x v="1"/>
    <x v="2"/>
  </r>
  <r>
    <x v="1"/>
    <x v="1"/>
  </r>
  <r>
    <x v="14"/>
    <x v="4"/>
  </r>
  <r>
    <x v="4"/>
    <x v="2"/>
  </r>
  <r>
    <x v="9"/>
    <x v="1"/>
  </r>
  <r>
    <x v="7"/>
    <x v="0"/>
  </r>
  <r>
    <x v="4"/>
    <x v="3"/>
  </r>
  <r>
    <x v="11"/>
    <x v="1"/>
  </r>
  <r>
    <x v="10"/>
    <x v="1"/>
  </r>
  <r>
    <x v="7"/>
    <x v="4"/>
  </r>
  <r>
    <x v="15"/>
    <x v="2"/>
  </r>
  <r>
    <x v="6"/>
    <x v="0"/>
  </r>
  <r>
    <x v="5"/>
    <x v="2"/>
  </r>
  <r>
    <x v="1"/>
    <x v="2"/>
  </r>
  <r>
    <x v="11"/>
    <x v="1"/>
  </r>
  <r>
    <x v="11"/>
    <x v="2"/>
  </r>
  <r>
    <x v="6"/>
    <x v="0"/>
  </r>
  <r>
    <x v="0"/>
    <x v="4"/>
  </r>
  <r>
    <x v="9"/>
    <x v="2"/>
  </r>
  <r>
    <x v="3"/>
    <x v="2"/>
  </r>
  <r>
    <x v="7"/>
    <x v="2"/>
  </r>
  <r>
    <x v="1"/>
    <x v="2"/>
  </r>
  <r>
    <x v="9"/>
    <x v="4"/>
  </r>
  <r>
    <x v="3"/>
    <x v="4"/>
  </r>
  <r>
    <x v="4"/>
    <x v="0"/>
  </r>
  <r>
    <x v="7"/>
    <x v="3"/>
  </r>
  <r>
    <x v="0"/>
    <x v="0"/>
  </r>
  <r>
    <x v="10"/>
    <x v="3"/>
  </r>
  <r>
    <x v="10"/>
    <x v="0"/>
  </r>
  <r>
    <x v="5"/>
    <x v="2"/>
  </r>
  <r>
    <x v="11"/>
    <x v="4"/>
  </r>
  <r>
    <x v="12"/>
    <x v="2"/>
  </r>
  <r>
    <x v="7"/>
    <x v="4"/>
  </r>
  <r>
    <x v="1"/>
    <x v="2"/>
  </r>
  <r>
    <x v="0"/>
    <x v="0"/>
  </r>
  <r>
    <x v="1"/>
    <x v="0"/>
  </r>
  <r>
    <x v="7"/>
    <x v="1"/>
  </r>
  <r>
    <x v="0"/>
    <x v="4"/>
  </r>
  <r>
    <x v="4"/>
    <x v="2"/>
  </r>
  <r>
    <x v="7"/>
    <x v="4"/>
  </r>
  <r>
    <x v="6"/>
    <x v="1"/>
  </r>
  <r>
    <x v="3"/>
    <x v="4"/>
  </r>
  <r>
    <x v="6"/>
    <x v="2"/>
  </r>
  <r>
    <x v="3"/>
    <x v="4"/>
  </r>
  <r>
    <x v="8"/>
    <x v="2"/>
  </r>
  <r>
    <x v="8"/>
    <x v="0"/>
  </r>
  <r>
    <x v="9"/>
    <x v="4"/>
  </r>
  <r>
    <x v="7"/>
    <x v="4"/>
  </r>
  <r>
    <x v="7"/>
    <x v="0"/>
  </r>
  <r>
    <x v="8"/>
    <x v="0"/>
  </r>
  <r>
    <x v="3"/>
    <x v="0"/>
  </r>
  <r>
    <x v="7"/>
    <x v="1"/>
  </r>
  <r>
    <x v="7"/>
    <x v="1"/>
  </r>
  <r>
    <x v="11"/>
    <x v="1"/>
  </r>
  <r>
    <x v="4"/>
    <x v="1"/>
  </r>
  <r>
    <x v="5"/>
    <x v="2"/>
  </r>
  <r>
    <x v="11"/>
    <x v="1"/>
  </r>
  <r>
    <x v="4"/>
    <x v="2"/>
  </r>
  <r>
    <x v="4"/>
    <x v="0"/>
  </r>
  <r>
    <x v="10"/>
    <x v="1"/>
  </r>
  <r>
    <x v="2"/>
    <x v="1"/>
  </r>
  <r>
    <x v="9"/>
    <x v="1"/>
  </r>
  <r>
    <x v="9"/>
    <x v="1"/>
  </r>
  <r>
    <x v="10"/>
    <x v="1"/>
  </r>
  <r>
    <x v="9"/>
    <x v="1"/>
  </r>
  <r>
    <x v="1"/>
    <x v="0"/>
  </r>
  <r>
    <x v="9"/>
    <x v="2"/>
  </r>
  <r>
    <x v="8"/>
    <x v="1"/>
  </r>
  <r>
    <x v="6"/>
    <x v="2"/>
  </r>
  <r>
    <x v="12"/>
    <x v="1"/>
  </r>
  <r>
    <x v="11"/>
    <x v="0"/>
  </r>
  <r>
    <x v="14"/>
    <x v="0"/>
  </r>
  <r>
    <x v="11"/>
    <x v="2"/>
  </r>
  <r>
    <x v="5"/>
    <x v="4"/>
  </r>
  <r>
    <x v="9"/>
    <x v="1"/>
  </r>
  <r>
    <x v="11"/>
    <x v="0"/>
  </r>
  <r>
    <x v="1"/>
    <x v="2"/>
  </r>
  <r>
    <x v="7"/>
    <x v="4"/>
  </r>
  <r>
    <x v="7"/>
    <x v="1"/>
  </r>
  <r>
    <x v="1"/>
    <x v="1"/>
  </r>
  <r>
    <x v="10"/>
    <x v="2"/>
  </r>
  <r>
    <x v="11"/>
    <x v="2"/>
  </r>
  <r>
    <x v="1"/>
    <x v="2"/>
  </r>
  <r>
    <x v="9"/>
    <x v="1"/>
  </r>
  <r>
    <x v="4"/>
    <x v="4"/>
  </r>
  <r>
    <x v="4"/>
    <x v="0"/>
  </r>
  <r>
    <x v="3"/>
    <x v="0"/>
  </r>
  <r>
    <x v="9"/>
    <x v="3"/>
  </r>
  <r>
    <x v="6"/>
    <x v="0"/>
  </r>
  <r>
    <x v="3"/>
    <x v="4"/>
  </r>
  <r>
    <x v="3"/>
    <x v="0"/>
  </r>
  <r>
    <x v="1"/>
    <x v="1"/>
  </r>
  <r>
    <x v="11"/>
    <x v="1"/>
  </r>
  <r>
    <x v="3"/>
    <x v="4"/>
  </r>
  <r>
    <x v="3"/>
    <x v="0"/>
  </r>
  <r>
    <x v="5"/>
    <x v="3"/>
  </r>
  <r>
    <x v="4"/>
    <x v="1"/>
  </r>
  <r>
    <x v="8"/>
    <x v="2"/>
  </r>
  <r>
    <x v="11"/>
    <x v="1"/>
  </r>
  <r>
    <x v="5"/>
    <x v="0"/>
  </r>
  <r>
    <x v="4"/>
    <x v="1"/>
  </r>
  <r>
    <x v="7"/>
    <x v="2"/>
  </r>
  <r>
    <x v="4"/>
    <x v="1"/>
  </r>
  <r>
    <x v="8"/>
    <x v="1"/>
  </r>
  <r>
    <x v="10"/>
    <x v="2"/>
  </r>
  <r>
    <x v="10"/>
    <x v="4"/>
  </r>
  <r>
    <x v="6"/>
    <x v="0"/>
  </r>
  <r>
    <x v="11"/>
    <x v="2"/>
  </r>
  <r>
    <x v="10"/>
    <x v="1"/>
  </r>
  <r>
    <x v="6"/>
    <x v="2"/>
  </r>
  <r>
    <x v="8"/>
    <x v="2"/>
  </r>
  <r>
    <x v="8"/>
    <x v="3"/>
  </r>
  <r>
    <x v="1"/>
    <x v="0"/>
  </r>
  <r>
    <x v="4"/>
    <x v="4"/>
  </r>
  <r>
    <x v="7"/>
    <x v="1"/>
  </r>
  <r>
    <x v="3"/>
    <x v="4"/>
  </r>
  <r>
    <x v="8"/>
    <x v="2"/>
  </r>
  <r>
    <x v="1"/>
    <x v="0"/>
  </r>
  <r>
    <x v="14"/>
    <x v="1"/>
  </r>
  <r>
    <x v="4"/>
    <x v="2"/>
  </r>
  <r>
    <x v="3"/>
    <x v="4"/>
  </r>
  <r>
    <x v="16"/>
    <x v="1"/>
  </r>
  <r>
    <x v="8"/>
    <x v="2"/>
  </r>
  <r>
    <x v="3"/>
    <x v="4"/>
  </r>
  <r>
    <x v="1"/>
    <x v="1"/>
  </r>
  <r>
    <x v="3"/>
    <x v="4"/>
  </r>
  <r>
    <x v="9"/>
    <x v="2"/>
  </r>
  <r>
    <x v="9"/>
    <x v="2"/>
  </r>
  <r>
    <x v="1"/>
    <x v="0"/>
  </r>
  <r>
    <x v="6"/>
    <x v="1"/>
  </r>
  <r>
    <x v="10"/>
    <x v="3"/>
  </r>
  <r>
    <x v="2"/>
    <x v="0"/>
  </r>
  <r>
    <x v="7"/>
    <x v="3"/>
  </r>
  <r>
    <x v="12"/>
    <x v="2"/>
  </r>
  <r>
    <x v="9"/>
    <x v="2"/>
  </r>
  <r>
    <x v="8"/>
    <x v="2"/>
  </r>
  <r>
    <x v="7"/>
    <x v="1"/>
  </r>
  <r>
    <x v="11"/>
    <x v="1"/>
  </r>
  <r>
    <x v="12"/>
    <x v="4"/>
  </r>
  <r>
    <x v="11"/>
    <x v="0"/>
  </r>
  <r>
    <x v="4"/>
    <x v="0"/>
  </r>
  <r>
    <x v="7"/>
    <x v="4"/>
  </r>
  <r>
    <x v="3"/>
    <x v="4"/>
  </r>
  <r>
    <x v="11"/>
    <x v="4"/>
  </r>
  <r>
    <x v="2"/>
    <x v="4"/>
  </r>
  <r>
    <x v="10"/>
    <x v="1"/>
  </r>
  <r>
    <x v="2"/>
    <x v="2"/>
  </r>
  <r>
    <x v="7"/>
    <x v="1"/>
  </r>
  <r>
    <x v="4"/>
    <x v="0"/>
  </r>
  <r>
    <x v="7"/>
    <x v="3"/>
  </r>
  <r>
    <x v="11"/>
    <x v="0"/>
  </r>
  <r>
    <x v="11"/>
    <x v="0"/>
  </r>
  <r>
    <x v="7"/>
    <x v="1"/>
  </r>
  <r>
    <x v="9"/>
    <x v="0"/>
  </r>
  <r>
    <x v="10"/>
    <x v="0"/>
  </r>
  <r>
    <x v="4"/>
    <x v="2"/>
  </r>
  <r>
    <x v="9"/>
    <x v="0"/>
  </r>
  <r>
    <x v="7"/>
    <x v="4"/>
  </r>
  <r>
    <x v="4"/>
    <x v="1"/>
  </r>
  <r>
    <x v="14"/>
    <x v="1"/>
  </r>
  <r>
    <x v="8"/>
    <x v="1"/>
  </r>
  <r>
    <x v="2"/>
    <x v="0"/>
  </r>
  <r>
    <x v="2"/>
    <x v="1"/>
  </r>
  <r>
    <x v="4"/>
    <x v="2"/>
  </r>
  <r>
    <x v="2"/>
    <x v="2"/>
  </r>
  <r>
    <x v="4"/>
    <x v="1"/>
  </r>
  <r>
    <x v="14"/>
    <x v="2"/>
  </r>
  <r>
    <x v="6"/>
    <x v="2"/>
  </r>
  <r>
    <x v="6"/>
    <x v="1"/>
  </r>
  <r>
    <x v="7"/>
    <x v="0"/>
  </r>
  <r>
    <x v="7"/>
    <x v="4"/>
  </r>
  <r>
    <x v="6"/>
    <x v="1"/>
  </r>
  <r>
    <x v="5"/>
    <x v="2"/>
  </r>
  <r>
    <x v="4"/>
    <x v="0"/>
  </r>
  <r>
    <x v="10"/>
    <x v="3"/>
  </r>
  <r>
    <x v="2"/>
    <x v="1"/>
  </r>
  <r>
    <x v="12"/>
    <x v="2"/>
  </r>
  <r>
    <x v="2"/>
    <x v="0"/>
  </r>
  <r>
    <x v="6"/>
    <x v="1"/>
  </r>
  <r>
    <x v="12"/>
    <x v="1"/>
  </r>
  <r>
    <x v="9"/>
    <x v="0"/>
  </r>
  <r>
    <x v="2"/>
    <x v="1"/>
  </r>
  <r>
    <x v="4"/>
    <x v="1"/>
  </r>
  <r>
    <x v="11"/>
    <x v="0"/>
  </r>
  <r>
    <x v="6"/>
    <x v="3"/>
  </r>
  <r>
    <x v="8"/>
    <x v="2"/>
  </r>
  <r>
    <x v="8"/>
    <x v="2"/>
  </r>
  <r>
    <x v="2"/>
    <x v="2"/>
  </r>
  <r>
    <x v="8"/>
    <x v="2"/>
  </r>
  <r>
    <x v="9"/>
    <x v="1"/>
  </r>
  <r>
    <x v="11"/>
    <x v="0"/>
  </r>
  <r>
    <x v="10"/>
    <x v="0"/>
  </r>
  <r>
    <x v="10"/>
    <x v="0"/>
  </r>
  <r>
    <x v="8"/>
    <x v="2"/>
  </r>
  <r>
    <x v="10"/>
    <x v="2"/>
  </r>
  <r>
    <x v="10"/>
    <x v="2"/>
  </r>
  <r>
    <x v="4"/>
    <x v="1"/>
  </r>
  <r>
    <x v="5"/>
    <x v="1"/>
  </r>
  <r>
    <x v="11"/>
    <x v="1"/>
  </r>
  <r>
    <x v="6"/>
    <x v="4"/>
  </r>
  <r>
    <x v="10"/>
    <x v="4"/>
  </r>
  <r>
    <x v="7"/>
    <x v="0"/>
  </r>
  <r>
    <x v="6"/>
    <x v="1"/>
  </r>
  <r>
    <x v="11"/>
    <x v="4"/>
  </r>
  <r>
    <x v="4"/>
    <x v="1"/>
  </r>
  <r>
    <x v="1"/>
    <x v="0"/>
  </r>
  <r>
    <x v="9"/>
    <x v="1"/>
  </r>
  <r>
    <x v="7"/>
    <x v="0"/>
  </r>
  <r>
    <x v="5"/>
    <x v="4"/>
  </r>
  <r>
    <x v="6"/>
    <x v="1"/>
  </r>
  <r>
    <x v="1"/>
    <x v="2"/>
  </r>
  <r>
    <x v="5"/>
    <x v="1"/>
  </r>
  <r>
    <x v="11"/>
    <x v="1"/>
  </r>
  <r>
    <x v="10"/>
    <x v="0"/>
  </r>
  <r>
    <x v="7"/>
    <x v="1"/>
  </r>
  <r>
    <x v="5"/>
    <x v="1"/>
  </r>
  <r>
    <x v="11"/>
    <x v="3"/>
  </r>
  <r>
    <x v="10"/>
    <x v="1"/>
  </r>
  <r>
    <x v="8"/>
    <x v="1"/>
  </r>
  <r>
    <x v="5"/>
    <x v="2"/>
  </r>
  <r>
    <x v="7"/>
    <x v="4"/>
  </r>
  <r>
    <x v="8"/>
    <x v="1"/>
  </r>
</pivotCacheRecords>
</file>

<file path=xl/pivotCache/pivotCacheRecords39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1"/>
    <x v="2"/>
  </r>
  <r>
    <x v="2"/>
    <x v="3"/>
  </r>
  <r>
    <x v="3"/>
    <x v="4"/>
  </r>
  <r>
    <x v="2"/>
    <x v="5"/>
  </r>
  <r>
    <x v="4"/>
    <x v="6"/>
  </r>
  <r>
    <x v="3"/>
    <x v="1"/>
  </r>
  <r>
    <x v="5"/>
    <x v="7"/>
  </r>
  <r>
    <x v="6"/>
    <x v="5"/>
  </r>
  <r>
    <x v="7"/>
    <x v="2"/>
  </r>
  <r>
    <x v="7"/>
    <x v="6"/>
  </r>
  <r>
    <x v="6"/>
    <x v="3"/>
  </r>
  <r>
    <x v="7"/>
    <x v="4"/>
  </r>
  <r>
    <x v="6"/>
    <x v="8"/>
  </r>
  <r>
    <x v="6"/>
    <x v="3"/>
  </r>
  <r>
    <x v="8"/>
    <x v="3"/>
  </r>
  <r>
    <x v="9"/>
    <x v="4"/>
  </r>
  <r>
    <x v="3"/>
    <x v="1"/>
  </r>
  <r>
    <x v="9"/>
    <x v="4"/>
  </r>
  <r>
    <x v="8"/>
    <x v="3"/>
  </r>
  <r>
    <x v="4"/>
    <x v="5"/>
  </r>
  <r>
    <x v="2"/>
    <x v="5"/>
  </r>
  <r>
    <x v="8"/>
    <x v="9"/>
  </r>
  <r>
    <x v="7"/>
    <x v="10"/>
  </r>
  <r>
    <x v="3"/>
    <x v="10"/>
  </r>
  <r>
    <x v="4"/>
    <x v="6"/>
  </r>
  <r>
    <x v="2"/>
    <x v="8"/>
  </r>
  <r>
    <x v="10"/>
    <x v="11"/>
  </r>
  <r>
    <x v="7"/>
    <x v="6"/>
  </r>
  <r>
    <x v="11"/>
    <x v="11"/>
  </r>
  <r>
    <x v="12"/>
    <x v="8"/>
  </r>
  <r>
    <x v="12"/>
    <x v="8"/>
  </r>
  <r>
    <x v="9"/>
    <x v="4"/>
  </r>
  <r>
    <x v="4"/>
    <x v="3"/>
  </r>
  <r>
    <x v="9"/>
    <x v="12"/>
  </r>
  <r>
    <x v="2"/>
    <x v="8"/>
  </r>
  <r>
    <x v="2"/>
    <x v="8"/>
  </r>
  <r>
    <x v="4"/>
    <x v="6"/>
  </r>
  <r>
    <x v="6"/>
    <x v="9"/>
  </r>
  <r>
    <x v="1"/>
    <x v="4"/>
  </r>
  <r>
    <x v="4"/>
    <x v="6"/>
  </r>
  <r>
    <x v="13"/>
    <x v="7"/>
  </r>
  <r>
    <x v="9"/>
    <x v="2"/>
  </r>
  <r>
    <x v="7"/>
    <x v="4"/>
  </r>
  <r>
    <x v="9"/>
    <x v="2"/>
  </r>
  <r>
    <x v="10"/>
    <x v="6"/>
  </r>
  <r>
    <x v="13"/>
    <x v="13"/>
  </r>
  <r>
    <x v="2"/>
    <x v="5"/>
  </r>
  <r>
    <x v="1"/>
    <x v="12"/>
  </r>
  <r>
    <x v="4"/>
    <x v="9"/>
  </r>
  <r>
    <x v="10"/>
    <x v="9"/>
  </r>
  <r>
    <x v="10"/>
    <x v="11"/>
  </r>
  <r>
    <x v="9"/>
    <x v="4"/>
  </r>
  <r>
    <x v="7"/>
    <x v="9"/>
  </r>
  <r>
    <x v="9"/>
    <x v="10"/>
  </r>
  <r>
    <x v="6"/>
    <x v="5"/>
  </r>
  <r>
    <x v="6"/>
    <x v="5"/>
  </r>
  <r>
    <x v="11"/>
    <x v="4"/>
  </r>
  <r>
    <x v="2"/>
    <x v="8"/>
  </r>
  <r>
    <x v="7"/>
    <x v="11"/>
  </r>
  <r>
    <x v="7"/>
    <x v="2"/>
  </r>
  <r>
    <x v="9"/>
    <x v="4"/>
  </r>
  <r>
    <x v="7"/>
    <x v="10"/>
  </r>
  <r>
    <x v="7"/>
    <x v="4"/>
  </r>
  <r>
    <x v="5"/>
    <x v="5"/>
  </r>
  <r>
    <x v="8"/>
    <x v="9"/>
  </r>
  <r>
    <x v="1"/>
    <x v="12"/>
  </r>
  <r>
    <x v="9"/>
    <x v="10"/>
  </r>
  <r>
    <x v="5"/>
    <x v="8"/>
  </r>
  <r>
    <x v="8"/>
    <x v="5"/>
  </r>
  <r>
    <x v="7"/>
    <x v="4"/>
  </r>
  <r>
    <x v="9"/>
    <x v="0"/>
  </r>
  <r>
    <x v="4"/>
    <x v="6"/>
  </r>
  <r>
    <x v="10"/>
    <x v="6"/>
  </r>
  <r>
    <x v="11"/>
    <x v="10"/>
  </r>
  <r>
    <x v="10"/>
    <x v="11"/>
  </r>
  <r>
    <x v="10"/>
    <x v="11"/>
  </r>
  <r>
    <x v="9"/>
    <x v="2"/>
  </r>
  <r>
    <x v="0"/>
    <x v="1"/>
  </r>
  <r>
    <x v="7"/>
    <x v="6"/>
  </r>
  <r>
    <x v="10"/>
    <x v="4"/>
  </r>
  <r>
    <x v="1"/>
    <x v="0"/>
  </r>
  <r>
    <x v="2"/>
    <x v="5"/>
  </r>
  <r>
    <x v="11"/>
    <x v="4"/>
  </r>
  <r>
    <x v="1"/>
    <x v="10"/>
  </r>
  <r>
    <x v="9"/>
    <x v="12"/>
  </r>
  <r>
    <x v="8"/>
    <x v="3"/>
  </r>
  <r>
    <x v="10"/>
    <x v="4"/>
  </r>
  <r>
    <x v="9"/>
    <x v="0"/>
  </r>
  <r>
    <x v="1"/>
    <x v="12"/>
  </r>
  <r>
    <x v="5"/>
    <x v="14"/>
  </r>
  <r>
    <x v="1"/>
    <x v="0"/>
  </r>
  <r>
    <x v="10"/>
    <x v="4"/>
  </r>
  <r>
    <x v="10"/>
    <x v="9"/>
  </r>
  <r>
    <x v="1"/>
    <x v="4"/>
  </r>
  <r>
    <x v="10"/>
    <x v="5"/>
  </r>
  <r>
    <x v="9"/>
    <x v="10"/>
  </r>
  <r>
    <x v="10"/>
    <x v="3"/>
  </r>
  <r>
    <x v="1"/>
    <x v="10"/>
  </r>
  <r>
    <x v="1"/>
    <x v="12"/>
  </r>
  <r>
    <x v="5"/>
    <x v="14"/>
  </r>
  <r>
    <x v="7"/>
    <x v="9"/>
  </r>
  <r>
    <x v="1"/>
    <x v="0"/>
  </r>
  <r>
    <x v="5"/>
    <x v="7"/>
  </r>
  <r>
    <x v="7"/>
    <x v="11"/>
  </r>
  <r>
    <x v="1"/>
    <x v="2"/>
  </r>
  <r>
    <x v="5"/>
    <x v="7"/>
  </r>
  <r>
    <x v="7"/>
    <x v="9"/>
  </r>
  <r>
    <x v="6"/>
    <x v="5"/>
  </r>
  <r>
    <x v="14"/>
    <x v="13"/>
  </r>
  <r>
    <x v="1"/>
    <x v="4"/>
  </r>
  <r>
    <x v="7"/>
    <x v="9"/>
  </r>
  <r>
    <x v="14"/>
    <x v="13"/>
  </r>
  <r>
    <x v="11"/>
    <x v="10"/>
  </r>
  <r>
    <x v="2"/>
    <x v="5"/>
  </r>
  <r>
    <x v="10"/>
    <x v="9"/>
  </r>
  <r>
    <x v="8"/>
    <x v="3"/>
  </r>
  <r>
    <x v="11"/>
    <x v="12"/>
  </r>
  <r>
    <x v="6"/>
    <x v="9"/>
  </r>
  <r>
    <x v="5"/>
    <x v="5"/>
  </r>
  <r>
    <x v="5"/>
    <x v="3"/>
  </r>
  <r>
    <x v="8"/>
    <x v="9"/>
  </r>
  <r>
    <x v="6"/>
    <x v="11"/>
  </r>
  <r>
    <x v="9"/>
    <x v="12"/>
  </r>
  <r>
    <x v="8"/>
    <x v="9"/>
  </r>
  <r>
    <x v="1"/>
    <x v="4"/>
  </r>
  <r>
    <x v="1"/>
    <x v="2"/>
  </r>
  <r>
    <x v="1"/>
    <x v="15"/>
  </r>
  <r>
    <x v="14"/>
    <x v="7"/>
  </r>
  <r>
    <x v="4"/>
    <x v="16"/>
  </r>
  <r>
    <x v="9"/>
    <x v="16"/>
  </r>
  <r>
    <x v="7"/>
    <x v="9"/>
  </r>
  <r>
    <x v="4"/>
    <x v="11"/>
  </r>
  <r>
    <x v="11"/>
    <x v="16"/>
  </r>
  <r>
    <x v="10"/>
    <x v="16"/>
  </r>
  <r>
    <x v="7"/>
    <x v="16"/>
  </r>
  <r>
    <x v="15"/>
    <x v="16"/>
  </r>
  <r>
    <x v="6"/>
    <x v="6"/>
  </r>
  <r>
    <x v="5"/>
    <x v="8"/>
  </r>
  <r>
    <x v="1"/>
    <x v="10"/>
  </r>
  <r>
    <x v="11"/>
    <x v="10"/>
  </r>
  <r>
    <x v="11"/>
    <x v="11"/>
  </r>
  <r>
    <x v="6"/>
    <x v="3"/>
  </r>
  <r>
    <x v="0"/>
    <x v="16"/>
  </r>
  <r>
    <x v="9"/>
    <x v="11"/>
  </r>
  <r>
    <x v="3"/>
    <x v="12"/>
  </r>
  <r>
    <x v="7"/>
    <x v="11"/>
  </r>
  <r>
    <x v="1"/>
    <x v="0"/>
  </r>
  <r>
    <x v="9"/>
    <x v="10"/>
  </r>
  <r>
    <x v="3"/>
    <x v="1"/>
  </r>
  <r>
    <x v="4"/>
    <x v="9"/>
  </r>
  <r>
    <x v="7"/>
    <x v="4"/>
  </r>
  <r>
    <x v="0"/>
    <x v="16"/>
  </r>
  <r>
    <x v="10"/>
    <x v="11"/>
  </r>
  <r>
    <x v="10"/>
    <x v="2"/>
  </r>
  <r>
    <x v="5"/>
    <x v="6"/>
  </r>
  <r>
    <x v="11"/>
    <x v="2"/>
  </r>
  <r>
    <x v="12"/>
    <x v="5"/>
  </r>
  <r>
    <x v="7"/>
    <x v="6"/>
  </r>
  <r>
    <x v="1"/>
    <x v="0"/>
  </r>
  <r>
    <x v="0"/>
    <x v="10"/>
  </r>
  <r>
    <x v="1"/>
    <x v="16"/>
  </r>
  <r>
    <x v="7"/>
    <x v="4"/>
  </r>
  <r>
    <x v="0"/>
    <x v="2"/>
  </r>
  <r>
    <x v="4"/>
    <x v="11"/>
  </r>
  <r>
    <x v="7"/>
    <x v="4"/>
  </r>
  <r>
    <x v="6"/>
    <x v="5"/>
  </r>
  <r>
    <x v="3"/>
    <x v="12"/>
  </r>
  <r>
    <x v="6"/>
    <x v="3"/>
  </r>
  <r>
    <x v="3"/>
    <x v="1"/>
  </r>
  <r>
    <x v="8"/>
    <x v="5"/>
  </r>
  <r>
    <x v="8"/>
    <x v="11"/>
  </r>
  <r>
    <x v="9"/>
    <x v="12"/>
  </r>
  <r>
    <x v="7"/>
    <x v="11"/>
  </r>
  <r>
    <x v="7"/>
    <x v="10"/>
  </r>
  <r>
    <x v="8"/>
    <x v="9"/>
  </r>
  <r>
    <x v="3"/>
    <x v="1"/>
  </r>
  <r>
    <x v="7"/>
    <x v="2"/>
  </r>
  <r>
    <x v="7"/>
    <x v="4"/>
  </r>
  <r>
    <x v="11"/>
    <x v="2"/>
  </r>
  <r>
    <x v="4"/>
    <x v="9"/>
  </r>
  <r>
    <x v="5"/>
    <x v="14"/>
  </r>
  <r>
    <x v="11"/>
    <x v="10"/>
  </r>
  <r>
    <x v="4"/>
    <x v="9"/>
  </r>
  <r>
    <x v="4"/>
    <x v="6"/>
  </r>
  <r>
    <x v="10"/>
    <x v="6"/>
  </r>
  <r>
    <x v="2"/>
    <x v="5"/>
  </r>
  <r>
    <x v="9"/>
    <x v="12"/>
  </r>
  <r>
    <x v="9"/>
    <x v="10"/>
  </r>
  <r>
    <x v="10"/>
    <x v="6"/>
  </r>
  <r>
    <x v="9"/>
    <x v="2"/>
  </r>
  <r>
    <x v="1"/>
    <x v="2"/>
  </r>
  <r>
    <x v="9"/>
    <x v="10"/>
  </r>
  <r>
    <x v="8"/>
    <x v="3"/>
  </r>
  <r>
    <x v="6"/>
    <x v="5"/>
  </r>
  <r>
    <x v="12"/>
    <x v="5"/>
  </r>
  <r>
    <x v="11"/>
    <x v="10"/>
  </r>
  <r>
    <x v="14"/>
    <x v="7"/>
  </r>
  <r>
    <x v="11"/>
    <x v="10"/>
  </r>
  <r>
    <x v="5"/>
    <x v="8"/>
  </r>
  <r>
    <x v="9"/>
    <x v="4"/>
  </r>
  <r>
    <x v="11"/>
    <x v="10"/>
  </r>
  <r>
    <x v="1"/>
    <x v="0"/>
  </r>
  <r>
    <x v="7"/>
    <x v="4"/>
  </r>
  <r>
    <x v="7"/>
    <x v="10"/>
  </r>
  <r>
    <x v="1"/>
    <x v="12"/>
  </r>
  <r>
    <x v="10"/>
    <x v="6"/>
  </r>
  <r>
    <x v="11"/>
    <x v="10"/>
  </r>
  <r>
    <x v="1"/>
    <x v="12"/>
  </r>
  <r>
    <x v="9"/>
    <x v="2"/>
  </r>
  <r>
    <x v="4"/>
    <x v="6"/>
  </r>
  <r>
    <x v="4"/>
    <x v="9"/>
  </r>
  <r>
    <x v="3"/>
    <x v="12"/>
  </r>
  <r>
    <x v="9"/>
    <x v="4"/>
  </r>
  <r>
    <x v="6"/>
    <x v="5"/>
  </r>
  <r>
    <x v="3"/>
    <x v="0"/>
  </r>
  <r>
    <x v="3"/>
    <x v="0"/>
  </r>
  <r>
    <x v="1"/>
    <x v="12"/>
  </r>
  <r>
    <x v="11"/>
    <x v="4"/>
  </r>
  <r>
    <x v="3"/>
    <x v="0"/>
  </r>
  <r>
    <x v="3"/>
    <x v="1"/>
  </r>
  <r>
    <x v="5"/>
    <x v="8"/>
  </r>
  <r>
    <x v="4"/>
    <x v="9"/>
  </r>
  <r>
    <x v="8"/>
    <x v="9"/>
  </r>
  <r>
    <x v="11"/>
    <x v="2"/>
  </r>
  <r>
    <x v="5"/>
    <x v="5"/>
  </r>
  <r>
    <x v="4"/>
    <x v="11"/>
  </r>
  <r>
    <x v="7"/>
    <x v="2"/>
  </r>
  <r>
    <x v="4"/>
    <x v="4"/>
  </r>
  <r>
    <x v="8"/>
    <x v="9"/>
  </r>
  <r>
    <x v="10"/>
    <x v="11"/>
  </r>
  <r>
    <x v="10"/>
    <x v="10"/>
  </r>
  <r>
    <x v="6"/>
    <x v="9"/>
  </r>
  <r>
    <x v="11"/>
    <x v="12"/>
  </r>
  <r>
    <x v="10"/>
    <x v="10"/>
  </r>
  <r>
    <x v="6"/>
    <x v="9"/>
  </r>
  <r>
    <x v="8"/>
    <x v="6"/>
  </r>
  <r>
    <x v="8"/>
    <x v="11"/>
  </r>
  <r>
    <x v="1"/>
    <x v="12"/>
  </r>
  <r>
    <x v="4"/>
    <x v="6"/>
  </r>
  <r>
    <x v="7"/>
    <x v="11"/>
  </r>
  <r>
    <x v="3"/>
    <x v="16"/>
  </r>
  <r>
    <x v="8"/>
    <x v="6"/>
  </r>
  <r>
    <x v="1"/>
    <x v="16"/>
  </r>
  <r>
    <x v="14"/>
    <x v="7"/>
  </r>
  <r>
    <x v="4"/>
    <x v="6"/>
  </r>
  <r>
    <x v="3"/>
    <x v="2"/>
  </r>
  <r>
    <x v="16"/>
    <x v="1"/>
  </r>
  <r>
    <x v="8"/>
    <x v="5"/>
  </r>
  <r>
    <x v="3"/>
    <x v="2"/>
  </r>
  <r>
    <x v="1"/>
    <x v="4"/>
  </r>
  <r>
    <x v="3"/>
    <x v="10"/>
  </r>
  <r>
    <x v="9"/>
    <x v="10"/>
  </r>
  <r>
    <x v="9"/>
    <x v="6"/>
  </r>
  <r>
    <x v="1"/>
    <x v="10"/>
  </r>
  <r>
    <x v="6"/>
    <x v="6"/>
  </r>
  <r>
    <x v="10"/>
    <x v="11"/>
  </r>
  <r>
    <x v="2"/>
    <x v="3"/>
  </r>
  <r>
    <x v="7"/>
    <x v="10"/>
  </r>
  <r>
    <x v="12"/>
    <x v="7"/>
  </r>
  <r>
    <x v="9"/>
    <x v="2"/>
  </r>
  <r>
    <x v="8"/>
    <x v="6"/>
  </r>
  <r>
    <x v="7"/>
    <x v="10"/>
  </r>
  <r>
    <x v="11"/>
    <x v="4"/>
  </r>
  <r>
    <x v="12"/>
    <x v="14"/>
  </r>
  <r>
    <x v="11"/>
    <x v="10"/>
  </r>
  <r>
    <x v="4"/>
    <x v="4"/>
  </r>
  <r>
    <x v="7"/>
    <x v="10"/>
  </r>
  <r>
    <x v="3"/>
    <x v="16"/>
  </r>
  <r>
    <x v="11"/>
    <x v="10"/>
  </r>
  <r>
    <x v="2"/>
    <x v="3"/>
  </r>
  <r>
    <x v="10"/>
    <x v="11"/>
  </r>
  <r>
    <x v="2"/>
    <x v="3"/>
  </r>
  <r>
    <x v="7"/>
    <x v="4"/>
  </r>
  <r>
    <x v="4"/>
    <x v="6"/>
  </r>
  <r>
    <x v="7"/>
    <x v="10"/>
  </r>
  <r>
    <x v="11"/>
    <x v="10"/>
  </r>
  <r>
    <x v="11"/>
    <x v="2"/>
  </r>
  <r>
    <x v="7"/>
    <x v="11"/>
  </r>
  <r>
    <x v="9"/>
    <x v="2"/>
  </r>
  <r>
    <x v="10"/>
    <x v="10"/>
  </r>
  <r>
    <x v="4"/>
    <x v="6"/>
  </r>
  <r>
    <x v="9"/>
    <x v="10"/>
  </r>
  <r>
    <x v="7"/>
    <x v="10"/>
  </r>
  <r>
    <x v="4"/>
    <x v="4"/>
  </r>
  <r>
    <x v="14"/>
    <x v="7"/>
  </r>
  <r>
    <x v="8"/>
    <x v="6"/>
  </r>
  <r>
    <x v="2"/>
    <x v="3"/>
  </r>
  <r>
    <x v="2"/>
    <x v="9"/>
  </r>
  <r>
    <x v="4"/>
    <x v="11"/>
  </r>
  <r>
    <x v="2"/>
    <x v="5"/>
  </r>
  <r>
    <x v="4"/>
    <x v="6"/>
  </r>
  <r>
    <x v="14"/>
    <x v="7"/>
  </r>
  <r>
    <x v="6"/>
    <x v="9"/>
  </r>
  <r>
    <x v="6"/>
    <x v="6"/>
  </r>
  <r>
    <x v="7"/>
    <x v="10"/>
  </r>
  <r>
    <x v="7"/>
    <x v="2"/>
  </r>
  <r>
    <x v="6"/>
    <x v="9"/>
  </r>
  <r>
    <x v="5"/>
    <x v="5"/>
  </r>
  <r>
    <x v="4"/>
    <x v="4"/>
  </r>
  <r>
    <x v="10"/>
    <x v="11"/>
  </r>
  <r>
    <x v="2"/>
    <x v="6"/>
  </r>
  <r>
    <x v="12"/>
    <x v="14"/>
  </r>
  <r>
    <x v="2"/>
    <x v="3"/>
  </r>
  <r>
    <x v="6"/>
    <x v="6"/>
  </r>
  <r>
    <x v="12"/>
    <x v="7"/>
  </r>
  <r>
    <x v="9"/>
    <x v="10"/>
  </r>
  <r>
    <x v="2"/>
    <x v="6"/>
  </r>
  <r>
    <x v="4"/>
    <x v="4"/>
  </r>
  <r>
    <x v="11"/>
    <x v="10"/>
  </r>
  <r>
    <x v="6"/>
    <x v="6"/>
  </r>
  <r>
    <x v="8"/>
    <x v="11"/>
  </r>
  <r>
    <x v="8"/>
    <x v="4"/>
  </r>
  <r>
    <x v="2"/>
    <x v="9"/>
  </r>
  <r>
    <x v="8"/>
    <x v="11"/>
  </r>
  <r>
    <x v="9"/>
    <x v="2"/>
  </r>
  <r>
    <x v="11"/>
    <x v="4"/>
  </r>
  <r>
    <x v="10"/>
    <x v="11"/>
  </r>
  <r>
    <x v="10"/>
    <x v="11"/>
  </r>
  <r>
    <x v="8"/>
    <x v="9"/>
  </r>
  <r>
    <x v="10"/>
    <x v="10"/>
  </r>
  <r>
    <x v="10"/>
    <x v="11"/>
  </r>
  <r>
    <x v="4"/>
    <x v="3"/>
  </r>
  <r>
    <x v="5"/>
    <x v="5"/>
  </r>
  <r>
    <x v="11"/>
    <x v="6"/>
  </r>
  <r>
    <x v="6"/>
    <x v="5"/>
  </r>
  <r>
    <x v="10"/>
    <x v="4"/>
  </r>
  <r>
    <x v="7"/>
    <x v="10"/>
  </r>
  <r>
    <x v="6"/>
    <x v="3"/>
  </r>
  <r>
    <x v="11"/>
    <x v="2"/>
  </r>
  <r>
    <x v="4"/>
    <x v="3"/>
  </r>
  <r>
    <x v="1"/>
    <x v="16"/>
  </r>
  <r>
    <x v="9"/>
    <x v="2"/>
  </r>
  <r>
    <x v="7"/>
    <x v="10"/>
  </r>
  <r>
    <x v="5"/>
    <x v="5"/>
  </r>
  <r>
    <x v="6"/>
    <x v="9"/>
  </r>
  <r>
    <x v="1"/>
    <x v="2"/>
  </r>
  <r>
    <x v="5"/>
    <x v="5"/>
  </r>
  <r>
    <x v="11"/>
    <x v="4"/>
  </r>
  <r>
    <x v="10"/>
    <x v="6"/>
  </r>
  <r>
    <x v="7"/>
    <x v="4"/>
  </r>
  <r>
    <x v="5"/>
    <x v="5"/>
  </r>
  <r>
    <x v="11"/>
    <x v="2"/>
  </r>
  <r>
    <x v="10"/>
    <x v="4"/>
  </r>
  <r>
    <x v="8"/>
    <x v="9"/>
  </r>
  <r>
    <x v="5"/>
    <x v="5"/>
  </r>
  <r>
    <x v="7"/>
    <x v="4"/>
  </r>
  <r>
    <x v="8"/>
    <x v="5"/>
  </r>
</pivotCacheRecords>
</file>

<file path=xl/pivotCache/pivotCacheRecords40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1"/>
  </r>
  <r>
    <x v="2"/>
    <x v="2"/>
  </r>
  <r>
    <x v="3"/>
    <x v="2"/>
  </r>
  <r>
    <x v="4"/>
    <x v="2"/>
  </r>
  <r>
    <x v="5"/>
    <x v="2"/>
  </r>
  <r>
    <x v="6"/>
    <x v="0"/>
  </r>
  <r>
    <x v="1"/>
    <x v="0"/>
  </r>
  <r>
    <x v="7"/>
    <x v="2"/>
  </r>
  <r>
    <x v="5"/>
    <x v="3"/>
  </r>
  <r>
    <x v="2"/>
    <x v="1"/>
  </r>
  <r>
    <x v="6"/>
    <x v="2"/>
  </r>
  <r>
    <x v="3"/>
    <x v="1"/>
  </r>
  <r>
    <x v="4"/>
    <x v="1"/>
  </r>
  <r>
    <x v="8"/>
    <x v="2"/>
  </r>
  <r>
    <x v="3"/>
    <x v="0"/>
  </r>
  <r>
    <x v="3"/>
    <x v="1"/>
  </r>
  <r>
    <x v="4"/>
    <x v="2"/>
  </r>
  <r>
    <x v="1"/>
    <x v="4"/>
  </r>
  <r>
    <x v="4"/>
    <x v="1"/>
  </r>
  <r>
    <x v="3"/>
    <x v="3"/>
  </r>
  <r>
    <x v="5"/>
    <x v="2"/>
  </r>
  <r>
    <x v="5"/>
    <x v="3"/>
  </r>
  <r>
    <x v="9"/>
    <x v="0"/>
  </r>
  <r>
    <x v="10"/>
    <x v="2"/>
  </r>
  <r>
    <x v="10"/>
    <x v="2"/>
  </r>
  <r>
    <x v="6"/>
    <x v="2"/>
  </r>
  <r>
    <x v="8"/>
    <x v="0"/>
  </r>
  <r>
    <x v="11"/>
    <x v="1"/>
  </r>
  <r>
    <x v="6"/>
    <x v="4"/>
  </r>
  <r>
    <x v="11"/>
    <x v="2"/>
  </r>
  <r>
    <x v="8"/>
    <x v="3"/>
  </r>
  <r>
    <x v="8"/>
    <x v="2"/>
  </r>
  <r>
    <x v="4"/>
    <x v="2"/>
  </r>
  <r>
    <x v="3"/>
    <x v="1"/>
  </r>
  <r>
    <x v="12"/>
    <x v="3"/>
  </r>
  <r>
    <x v="8"/>
    <x v="1"/>
  </r>
  <r>
    <x v="8"/>
    <x v="1"/>
  </r>
  <r>
    <x v="6"/>
    <x v="2"/>
  </r>
  <r>
    <x v="9"/>
    <x v="3"/>
  </r>
  <r>
    <x v="4"/>
    <x v="1"/>
  </r>
  <r>
    <x v="6"/>
    <x v="1"/>
  </r>
  <r>
    <x v="7"/>
    <x v="1"/>
  </r>
  <r>
    <x v="2"/>
    <x v="3"/>
  </r>
  <r>
    <x v="4"/>
    <x v="1"/>
  </r>
  <r>
    <x v="2"/>
    <x v="2"/>
  </r>
  <r>
    <x v="6"/>
    <x v="4"/>
  </r>
  <r>
    <x v="13"/>
    <x v="2"/>
  </r>
  <r>
    <x v="5"/>
    <x v="1"/>
  </r>
  <r>
    <x v="12"/>
    <x v="0"/>
  </r>
  <r>
    <x v="9"/>
    <x v="1"/>
  </r>
  <r>
    <x v="9"/>
    <x v="1"/>
  </r>
  <r>
    <x v="11"/>
    <x v="4"/>
  </r>
  <r>
    <x v="4"/>
    <x v="0"/>
  </r>
  <r>
    <x v="9"/>
    <x v="0"/>
  </r>
  <r>
    <x v="10"/>
    <x v="0"/>
  </r>
  <r>
    <x v="5"/>
    <x v="2"/>
  </r>
  <r>
    <x v="5"/>
    <x v="2"/>
  </r>
  <r>
    <x v="4"/>
    <x v="2"/>
  </r>
  <r>
    <x v="8"/>
    <x v="1"/>
  </r>
  <r>
    <x v="11"/>
    <x v="0"/>
  </r>
  <r>
    <x v="2"/>
    <x v="4"/>
  </r>
  <r>
    <x v="4"/>
    <x v="1"/>
  </r>
  <r>
    <x v="10"/>
    <x v="0"/>
  </r>
  <r>
    <x v="4"/>
    <x v="0"/>
  </r>
  <r>
    <x v="5"/>
    <x v="1"/>
  </r>
  <r>
    <x v="9"/>
    <x v="1"/>
  </r>
  <r>
    <x v="12"/>
    <x v="1"/>
  </r>
  <r>
    <x v="10"/>
    <x v="1"/>
  </r>
  <r>
    <x v="8"/>
    <x v="2"/>
  </r>
  <r>
    <x v="5"/>
    <x v="2"/>
  </r>
  <r>
    <x v="4"/>
    <x v="1"/>
  </r>
  <r>
    <x v="0"/>
    <x v="0"/>
  </r>
  <r>
    <x v="6"/>
    <x v="2"/>
  </r>
  <r>
    <x v="6"/>
    <x v="1"/>
  </r>
  <r>
    <x v="10"/>
    <x v="1"/>
  </r>
  <r>
    <x v="11"/>
    <x v="1"/>
  </r>
  <r>
    <x v="11"/>
    <x v="1"/>
  </r>
  <r>
    <x v="2"/>
    <x v="3"/>
  </r>
  <r>
    <x v="1"/>
    <x v="1"/>
  </r>
  <r>
    <x v="6"/>
    <x v="2"/>
  </r>
  <r>
    <x v="4"/>
    <x v="2"/>
  </r>
  <r>
    <x v="0"/>
    <x v="0"/>
  </r>
  <r>
    <x v="5"/>
    <x v="1"/>
  </r>
  <r>
    <x v="4"/>
    <x v="2"/>
  </r>
  <r>
    <x v="10"/>
    <x v="0"/>
  </r>
  <r>
    <x v="12"/>
    <x v="0"/>
  </r>
  <r>
    <x v="3"/>
    <x v="1"/>
  </r>
  <r>
    <x v="4"/>
    <x v="2"/>
  </r>
  <r>
    <x v="0"/>
    <x v="1"/>
  </r>
  <r>
    <x v="12"/>
    <x v="1"/>
  </r>
  <r>
    <x v="14"/>
    <x v="4"/>
  </r>
  <r>
    <x v="0"/>
    <x v="1"/>
  </r>
  <r>
    <x v="4"/>
    <x v="1"/>
  </r>
  <r>
    <x v="9"/>
    <x v="0"/>
  </r>
  <r>
    <x v="4"/>
    <x v="2"/>
  </r>
  <r>
    <x v="5"/>
    <x v="1"/>
  </r>
  <r>
    <x v="10"/>
    <x v="4"/>
  </r>
  <r>
    <x v="3"/>
    <x v="0"/>
  </r>
  <r>
    <x v="10"/>
    <x v="4"/>
  </r>
  <r>
    <x v="12"/>
    <x v="4"/>
  </r>
  <r>
    <x v="14"/>
    <x v="1"/>
  </r>
  <r>
    <x v="9"/>
    <x v="1"/>
  </r>
  <r>
    <x v="0"/>
    <x v="4"/>
  </r>
  <r>
    <x v="7"/>
    <x v="0"/>
  </r>
  <r>
    <x v="11"/>
    <x v="1"/>
  </r>
  <r>
    <x v="2"/>
    <x v="2"/>
  </r>
  <r>
    <x v="7"/>
    <x v="1"/>
  </r>
  <r>
    <x v="9"/>
    <x v="4"/>
  </r>
  <r>
    <x v="5"/>
    <x v="4"/>
  </r>
  <r>
    <x v="13"/>
    <x v="1"/>
  </r>
  <r>
    <x v="4"/>
    <x v="2"/>
  </r>
  <r>
    <x v="9"/>
    <x v="2"/>
  </r>
  <r>
    <x v="13"/>
    <x v="2"/>
  </r>
  <r>
    <x v="10"/>
    <x v="2"/>
  </r>
  <r>
    <x v="5"/>
    <x v="0"/>
  </r>
  <r>
    <x v="9"/>
    <x v="1"/>
  </r>
  <r>
    <x v="3"/>
    <x v="2"/>
  </r>
  <r>
    <x v="12"/>
    <x v="0"/>
  </r>
  <r>
    <x v="9"/>
    <x v="1"/>
  </r>
  <r>
    <x v="5"/>
    <x v="1"/>
  </r>
  <r>
    <x v="3"/>
    <x v="0"/>
  </r>
  <r>
    <x v="9"/>
    <x v="2"/>
  </r>
  <r>
    <x v="11"/>
    <x v="0"/>
  </r>
  <r>
    <x v="12"/>
    <x v="0"/>
  </r>
  <r>
    <x v="9"/>
    <x v="4"/>
  </r>
  <r>
    <x v="4"/>
    <x v="2"/>
  </r>
  <r>
    <x v="2"/>
    <x v="2"/>
  </r>
  <r>
    <x v="15"/>
    <x v="1"/>
  </r>
  <r>
    <x v="7"/>
    <x v="4"/>
  </r>
  <r>
    <x v="16"/>
    <x v="2"/>
  </r>
  <r>
    <x v="16"/>
    <x v="1"/>
  </r>
  <r>
    <x v="9"/>
    <x v="0"/>
  </r>
  <r>
    <x v="11"/>
    <x v="3"/>
  </r>
  <r>
    <x v="16"/>
    <x v="1"/>
  </r>
  <r>
    <x v="16"/>
    <x v="1"/>
  </r>
  <r>
    <x v="16"/>
    <x v="4"/>
  </r>
  <r>
    <x v="16"/>
    <x v="2"/>
  </r>
  <r>
    <x v="6"/>
    <x v="0"/>
  </r>
  <r>
    <x v="8"/>
    <x v="2"/>
  </r>
  <r>
    <x v="10"/>
    <x v="2"/>
  </r>
  <r>
    <x v="10"/>
    <x v="1"/>
  </r>
  <r>
    <x v="11"/>
    <x v="2"/>
  </r>
  <r>
    <x v="3"/>
    <x v="0"/>
  </r>
  <r>
    <x v="16"/>
    <x v="4"/>
  </r>
  <r>
    <x v="11"/>
    <x v="2"/>
  </r>
  <r>
    <x v="12"/>
    <x v="2"/>
  </r>
  <r>
    <x v="11"/>
    <x v="2"/>
  </r>
  <r>
    <x v="0"/>
    <x v="2"/>
  </r>
  <r>
    <x v="10"/>
    <x v="4"/>
  </r>
  <r>
    <x v="1"/>
    <x v="4"/>
  </r>
  <r>
    <x v="9"/>
    <x v="0"/>
  </r>
  <r>
    <x v="4"/>
    <x v="3"/>
  </r>
  <r>
    <x v="16"/>
    <x v="0"/>
  </r>
  <r>
    <x v="11"/>
    <x v="3"/>
  </r>
  <r>
    <x v="2"/>
    <x v="0"/>
  </r>
  <r>
    <x v="6"/>
    <x v="2"/>
  </r>
  <r>
    <x v="2"/>
    <x v="4"/>
  </r>
  <r>
    <x v="5"/>
    <x v="2"/>
  </r>
  <r>
    <x v="6"/>
    <x v="4"/>
  </r>
  <r>
    <x v="0"/>
    <x v="2"/>
  </r>
  <r>
    <x v="10"/>
    <x v="0"/>
  </r>
  <r>
    <x v="16"/>
    <x v="0"/>
  </r>
  <r>
    <x v="4"/>
    <x v="1"/>
  </r>
  <r>
    <x v="2"/>
    <x v="4"/>
  </r>
  <r>
    <x v="11"/>
    <x v="2"/>
  </r>
  <r>
    <x v="4"/>
    <x v="4"/>
  </r>
  <r>
    <x v="5"/>
    <x v="1"/>
  </r>
  <r>
    <x v="12"/>
    <x v="4"/>
  </r>
  <r>
    <x v="3"/>
    <x v="2"/>
  </r>
  <r>
    <x v="1"/>
    <x v="4"/>
  </r>
  <r>
    <x v="5"/>
    <x v="2"/>
  </r>
  <r>
    <x v="11"/>
    <x v="0"/>
  </r>
  <r>
    <x v="12"/>
    <x v="4"/>
  </r>
  <r>
    <x v="11"/>
    <x v="4"/>
  </r>
  <r>
    <x v="10"/>
    <x v="0"/>
  </r>
  <r>
    <x v="9"/>
    <x v="0"/>
  </r>
  <r>
    <x v="1"/>
    <x v="0"/>
  </r>
  <r>
    <x v="2"/>
    <x v="1"/>
  </r>
  <r>
    <x v="4"/>
    <x v="1"/>
  </r>
  <r>
    <x v="2"/>
    <x v="1"/>
  </r>
  <r>
    <x v="9"/>
    <x v="1"/>
  </r>
  <r>
    <x v="14"/>
    <x v="2"/>
  </r>
  <r>
    <x v="10"/>
    <x v="1"/>
  </r>
  <r>
    <x v="9"/>
    <x v="2"/>
  </r>
  <r>
    <x v="6"/>
    <x v="0"/>
  </r>
  <r>
    <x v="6"/>
    <x v="1"/>
  </r>
  <r>
    <x v="5"/>
    <x v="1"/>
  </r>
  <r>
    <x v="12"/>
    <x v="1"/>
  </r>
  <r>
    <x v="10"/>
    <x v="1"/>
  </r>
  <r>
    <x v="6"/>
    <x v="1"/>
  </r>
  <r>
    <x v="2"/>
    <x v="1"/>
  </r>
  <r>
    <x v="2"/>
    <x v="0"/>
  </r>
  <r>
    <x v="10"/>
    <x v="2"/>
  </r>
  <r>
    <x v="3"/>
    <x v="1"/>
  </r>
  <r>
    <x v="5"/>
    <x v="2"/>
  </r>
  <r>
    <x v="5"/>
    <x v="1"/>
  </r>
  <r>
    <x v="10"/>
    <x v="0"/>
  </r>
  <r>
    <x v="7"/>
    <x v="0"/>
  </r>
  <r>
    <x v="10"/>
    <x v="2"/>
  </r>
  <r>
    <x v="8"/>
    <x v="4"/>
  </r>
  <r>
    <x v="4"/>
    <x v="1"/>
  </r>
  <r>
    <x v="10"/>
    <x v="0"/>
  </r>
  <r>
    <x v="0"/>
    <x v="2"/>
  </r>
  <r>
    <x v="4"/>
    <x v="4"/>
  </r>
  <r>
    <x v="10"/>
    <x v="1"/>
  </r>
  <r>
    <x v="12"/>
    <x v="1"/>
  </r>
  <r>
    <x v="6"/>
    <x v="2"/>
  </r>
  <r>
    <x v="10"/>
    <x v="2"/>
  </r>
  <r>
    <x v="12"/>
    <x v="2"/>
  </r>
  <r>
    <x v="2"/>
    <x v="1"/>
  </r>
  <r>
    <x v="6"/>
    <x v="4"/>
  </r>
  <r>
    <x v="9"/>
    <x v="0"/>
  </r>
  <r>
    <x v="12"/>
    <x v="0"/>
  </r>
  <r>
    <x v="4"/>
    <x v="3"/>
  </r>
  <r>
    <x v="5"/>
    <x v="0"/>
  </r>
  <r>
    <x v="0"/>
    <x v="4"/>
  </r>
  <r>
    <x v="0"/>
    <x v="0"/>
  </r>
  <r>
    <x v="12"/>
    <x v="1"/>
  </r>
  <r>
    <x v="4"/>
    <x v="1"/>
  </r>
  <r>
    <x v="0"/>
    <x v="4"/>
  </r>
  <r>
    <x v="1"/>
    <x v="0"/>
  </r>
  <r>
    <x v="8"/>
    <x v="3"/>
  </r>
  <r>
    <x v="9"/>
    <x v="1"/>
  </r>
  <r>
    <x v="9"/>
    <x v="2"/>
  </r>
  <r>
    <x v="2"/>
    <x v="1"/>
  </r>
  <r>
    <x v="5"/>
    <x v="0"/>
  </r>
  <r>
    <x v="11"/>
    <x v="1"/>
  </r>
  <r>
    <x v="2"/>
    <x v="2"/>
  </r>
  <r>
    <x v="4"/>
    <x v="1"/>
  </r>
  <r>
    <x v="9"/>
    <x v="1"/>
  </r>
  <r>
    <x v="11"/>
    <x v="2"/>
  </r>
  <r>
    <x v="10"/>
    <x v="4"/>
  </r>
  <r>
    <x v="9"/>
    <x v="0"/>
  </r>
  <r>
    <x v="12"/>
    <x v="2"/>
  </r>
  <r>
    <x v="10"/>
    <x v="1"/>
  </r>
  <r>
    <x v="9"/>
    <x v="2"/>
  </r>
  <r>
    <x v="6"/>
    <x v="2"/>
  </r>
  <r>
    <x v="11"/>
    <x v="3"/>
  </r>
  <r>
    <x v="12"/>
    <x v="0"/>
  </r>
  <r>
    <x v="6"/>
    <x v="4"/>
  </r>
  <r>
    <x v="11"/>
    <x v="1"/>
  </r>
  <r>
    <x v="16"/>
    <x v="4"/>
  </r>
  <r>
    <x v="6"/>
    <x v="2"/>
  </r>
  <r>
    <x v="16"/>
    <x v="0"/>
  </r>
  <r>
    <x v="7"/>
    <x v="1"/>
  </r>
  <r>
    <x v="6"/>
    <x v="2"/>
  </r>
  <r>
    <x v="2"/>
    <x v="4"/>
  </r>
  <r>
    <x v="1"/>
    <x v="1"/>
  </r>
  <r>
    <x v="5"/>
    <x v="2"/>
  </r>
  <r>
    <x v="2"/>
    <x v="4"/>
  </r>
  <r>
    <x v="4"/>
    <x v="1"/>
  </r>
  <r>
    <x v="10"/>
    <x v="4"/>
  </r>
  <r>
    <x v="10"/>
    <x v="2"/>
  </r>
  <r>
    <x v="6"/>
    <x v="2"/>
  </r>
  <r>
    <x v="10"/>
    <x v="0"/>
  </r>
  <r>
    <x v="6"/>
    <x v="1"/>
  </r>
  <r>
    <x v="11"/>
    <x v="3"/>
  </r>
  <r>
    <x v="3"/>
    <x v="0"/>
  </r>
  <r>
    <x v="10"/>
    <x v="3"/>
  </r>
  <r>
    <x v="7"/>
    <x v="2"/>
  </r>
  <r>
    <x v="2"/>
    <x v="2"/>
  </r>
  <r>
    <x v="6"/>
    <x v="2"/>
  </r>
  <r>
    <x v="10"/>
    <x v="1"/>
  </r>
  <r>
    <x v="4"/>
    <x v="1"/>
  </r>
  <r>
    <x v="14"/>
    <x v="4"/>
  </r>
  <r>
    <x v="10"/>
    <x v="0"/>
  </r>
  <r>
    <x v="4"/>
    <x v="0"/>
  </r>
  <r>
    <x v="10"/>
    <x v="4"/>
  </r>
  <r>
    <x v="16"/>
    <x v="4"/>
  </r>
  <r>
    <x v="10"/>
    <x v="4"/>
  </r>
  <r>
    <x v="3"/>
    <x v="4"/>
  </r>
  <r>
    <x v="11"/>
    <x v="1"/>
  </r>
  <r>
    <x v="3"/>
    <x v="2"/>
  </r>
  <r>
    <x v="4"/>
    <x v="1"/>
  </r>
  <r>
    <x v="6"/>
    <x v="0"/>
  </r>
  <r>
    <x v="10"/>
    <x v="3"/>
  </r>
  <r>
    <x v="10"/>
    <x v="0"/>
  </r>
  <r>
    <x v="2"/>
    <x v="0"/>
  </r>
  <r>
    <x v="11"/>
    <x v="1"/>
  </r>
  <r>
    <x v="2"/>
    <x v="0"/>
  </r>
  <r>
    <x v="10"/>
    <x v="0"/>
  </r>
  <r>
    <x v="6"/>
    <x v="2"/>
  </r>
  <r>
    <x v="10"/>
    <x v="0"/>
  </r>
  <r>
    <x v="10"/>
    <x v="4"/>
  </r>
  <r>
    <x v="4"/>
    <x v="1"/>
  </r>
  <r>
    <x v="7"/>
    <x v="1"/>
  </r>
  <r>
    <x v="6"/>
    <x v="1"/>
  </r>
  <r>
    <x v="3"/>
    <x v="0"/>
  </r>
  <r>
    <x v="9"/>
    <x v="1"/>
  </r>
  <r>
    <x v="11"/>
    <x v="2"/>
  </r>
  <r>
    <x v="5"/>
    <x v="2"/>
  </r>
  <r>
    <x v="6"/>
    <x v="1"/>
  </r>
  <r>
    <x v="7"/>
    <x v="2"/>
  </r>
  <r>
    <x v="9"/>
    <x v="2"/>
  </r>
  <r>
    <x v="6"/>
    <x v="1"/>
  </r>
  <r>
    <x v="10"/>
    <x v="0"/>
  </r>
  <r>
    <x v="2"/>
    <x v="4"/>
  </r>
  <r>
    <x v="9"/>
    <x v="1"/>
  </r>
  <r>
    <x v="5"/>
    <x v="2"/>
  </r>
  <r>
    <x v="4"/>
    <x v="0"/>
  </r>
  <r>
    <x v="11"/>
    <x v="3"/>
  </r>
  <r>
    <x v="6"/>
    <x v="1"/>
  </r>
  <r>
    <x v="14"/>
    <x v="2"/>
  </r>
  <r>
    <x v="3"/>
    <x v="0"/>
  </r>
  <r>
    <x v="6"/>
    <x v="1"/>
  </r>
  <r>
    <x v="7"/>
    <x v="1"/>
  </r>
  <r>
    <x v="10"/>
    <x v="0"/>
  </r>
  <r>
    <x v="6"/>
    <x v="1"/>
  </r>
  <r>
    <x v="4"/>
    <x v="1"/>
  </r>
  <r>
    <x v="10"/>
    <x v="0"/>
  </r>
  <r>
    <x v="6"/>
    <x v="3"/>
  </r>
  <r>
    <x v="11"/>
    <x v="2"/>
  </r>
  <r>
    <x v="4"/>
    <x v="2"/>
  </r>
  <r>
    <x v="9"/>
    <x v="2"/>
  </r>
  <r>
    <x v="11"/>
    <x v="2"/>
  </r>
  <r>
    <x v="2"/>
    <x v="1"/>
  </r>
  <r>
    <x v="4"/>
    <x v="0"/>
  </r>
  <r>
    <x v="11"/>
    <x v="0"/>
  </r>
  <r>
    <x v="11"/>
    <x v="0"/>
  </r>
  <r>
    <x v="9"/>
    <x v="2"/>
  </r>
  <r>
    <x v="10"/>
    <x v="2"/>
  </r>
  <r>
    <x v="11"/>
    <x v="2"/>
  </r>
  <r>
    <x v="3"/>
    <x v="1"/>
  </r>
  <r>
    <x v="5"/>
    <x v="1"/>
  </r>
  <r>
    <x v="6"/>
    <x v="1"/>
  </r>
  <r>
    <x v="5"/>
    <x v="4"/>
  </r>
  <r>
    <x v="4"/>
    <x v="4"/>
  </r>
  <r>
    <x v="10"/>
    <x v="0"/>
  </r>
  <r>
    <x v="3"/>
    <x v="1"/>
  </r>
  <r>
    <x v="2"/>
    <x v="4"/>
  </r>
  <r>
    <x v="3"/>
    <x v="1"/>
  </r>
  <r>
    <x v="16"/>
    <x v="0"/>
  </r>
  <r>
    <x v="2"/>
    <x v="1"/>
  </r>
  <r>
    <x v="10"/>
    <x v="0"/>
  </r>
  <r>
    <x v="5"/>
    <x v="4"/>
  </r>
  <r>
    <x v="9"/>
    <x v="1"/>
  </r>
  <r>
    <x v="2"/>
    <x v="2"/>
  </r>
  <r>
    <x v="5"/>
    <x v="1"/>
  </r>
  <r>
    <x v="4"/>
    <x v="1"/>
  </r>
  <r>
    <x v="6"/>
    <x v="0"/>
  </r>
  <r>
    <x v="4"/>
    <x v="1"/>
  </r>
  <r>
    <x v="5"/>
    <x v="1"/>
  </r>
  <r>
    <x v="2"/>
    <x v="3"/>
  </r>
  <r>
    <x v="4"/>
    <x v="1"/>
  </r>
  <r>
    <x v="9"/>
    <x v="1"/>
  </r>
  <r>
    <x v="5"/>
    <x v="2"/>
  </r>
  <r>
    <x v="4"/>
    <x v="4"/>
  </r>
  <r>
    <x v="5"/>
    <x v="1"/>
  </r>
</pivotCacheRecords>
</file>

<file path=xl/pivotCache/pivotCacheRecords41.xml><?xml version="1.0" encoding="utf-8"?>
<pivotCacheRecords xmlns="http://schemas.openxmlformats.org/spreadsheetml/2006/main" xmlns:r="http://schemas.openxmlformats.org/officeDocument/2006/relationships" count="349">
  <r>
    <x v="0"/>
    <x v="0"/>
  </r>
  <r>
    <x v="0"/>
    <x v="1"/>
  </r>
  <r>
    <x v="0"/>
    <x v="2"/>
  </r>
  <r>
    <x v="1"/>
    <x v="3"/>
  </r>
  <r>
    <x v="1"/>
    <x v="4"/>
  </r>
  <r>
    <x v="1"/>
    <x v="5"/>
  </r>
  <r>
    <x v="0"/>
    <x v="6"/>
  </r>
  <r>
    <x v="2"/>
    <x v="1"/>
  </r>
  <r>
    <x v="2"/>
    <x v="7"/>
  </r>
  <r>
    <x v="1"/>
    <x v="5"/>
  </r>
  <r>
    <x v="3"/>
    <x v="2"/>
  </r>
  <r>
    <x v="4"/>
    <x v="6"/>
  </r>
  <r>
    <x v="1"/>
    <x v="3"/>
  </r>
  <r>
    <x v="0"/>
    <x v="4"/>
  </r>
  <r>
    <x v="0"/>
    <x v="8"/>
  </r>
  <r>
    <x v="3"/>
    <x v="3"/>
  </r>
  <r>
    <x v="3"/>
    <x v="3"/>
  </r>
  <r>
    <x v="4"/>
    <x v="4"/>
  </r>
  <r>
    <x v="1"/>
    <x v="1"/>
  </r>
  <r>
    <x v="1"/>
    <x v="4"/>
  </r>
  <r>
    <x v="2"/>
    <x v="3"/>
  </r>
  <r>
    <x v="1"/>
    <x v="5"/>
  </r>
  <r>
    <x v="1"/>
    <x v="5"/>
  </r>
  <r>
    <x v="1"/>
    <x v="9"/>
  </r>
  <r>
    <x v="1"/>
    <x v="10"/>
  </r>
  <r>
    <x v="1"/>
    <x v="10"/>
  </r>
  <r>
    <x v="1"/>
    <x v="6"/>
  </r>
  <r>
    <x v="2"/>
    <x v="8"/>
  </r>
  <r>
    <x v="1"/>
    <x v="11"/>
  </r>
  <r>
    <x v="1"/>
    <x v="6"/>
  </r>
  <r>
    <x v="1"/>
    <x v="11"/>
  </r>
  <r>
    <x v="1"/>
    <x v="8"/>
  </r>
  <r>
    <x v="1"/>
    <x v="8"/>
  </r>
  <r>
    <x v="3"/>
    <x v="4"/>
  </r>
  <r>
    <x v="1"/>
    <x v="3"/>
  </r>
  <r>
    <x v="1"/>
    <x v="12"/>
  </r>
  <r>
    <x v="4"/>
    <x v="8"/>
  </r>
  <r>
    <x v="1"/>
    <x v="8"/>
  </r>
  <r>
    <x v="1"/>
    <x v="6"/>
  </r>
  <r>
    <x v="3"/>
    <x v="9"/>
  </r>
  <r>
    <x v="0"/>
    <x v="4"/>
  </r>
  <r>
    <x v="1"/>
    <x v="6"/>
  </r>
  <r>
    <x v="1"/>
    <x v="7"/>
  </r>
  <r>
    <x v="2"/>
    <x v="2"/>
  </r>
  <r>
    <x v="1"/>
    <x v="4"/>
  </r>
  <r>
    <x v="1"/>
    <x v="2"/>
  </r>
  <r>
    <x v="0"/>
    <x v="6"/>
  </r>
  <r>
    <x v="3"/>
    <x v="13"/>
  </r>
  <r>
    <x v="1"/>
    <x v="5"/>
  </r>
  <r>
    <x v="0"/>
    <x v="12"/>
  </r>
  <r>
    <x v="4"/>
    <x v="9"/>
  </r>
  <r>
    <x v="1"/>
    <x v="9"/>
  </r>
  <r>
    <x v="1"/>
    <x v="11"/>
  </r>
  <r>
    <x v="1"/>
    <x v="4"/>
  </r>
  <r>
    <x v="2"/>
    <x v="9"/>
  </r>
  <r>
    <x v="3"/>
    <x v="10"/>
  </r>
  <r>
    <x v="2"/>
    <x v="5"/>
  </r>
  <r>
    <x v="1"/>
    <x v="5"/>
  </r>
  <r>
    <x v="1"/>
    <x v="4"/>
  </r>
  <r>
    <x v="1"/>
    <x v="8"/>
  </r>
  <r>
    <x v="4"/>
    <x v="11"/>
  </r>
  <r>
    <x v="1"/>
    <x v="2"/>
  </r>
  <r>
    <x v="2"/>
    <x v="4"/>
  </r>
  <r>
    <x v="4"/>
    <x v="10"/>
  </r>
  <r>
    <x v="3"/>
    <x v="4"/>
  </r>
  <r>
    <x v="2"/>
    <x v="5"/>
  </r>
  <r>
    <x v="0"/>
    <x v="9"/>
  </r>
  <r>
    <x v="1"/>
    <x v="12"/>
  </r>
  <r>
    <x v="4"/>
    <x v="10"/>
  </r>
  <r>
    <x v="0"/>
    <x v="8"/>
  </r>
  <r>
    <x v="1"/>
    <x v="5"/>
  </r>
  <r>
    <x v="0"/>
    <x v="4"/>
  </r>
  <r>
    <x v="1"/>
    <x v="0"/>
  </r>
  <r>
    <x v="1"/>
    <x v="6"/>
  </r>
  <r>
    <x v="1"/>
    <x v="6"/>
  </r>
  <r>
    <x v="1"/>
    <x v="10"/>
  </r>
  <r>
    <x v="2"/>
    <x v="11"/>
  </r>
  <r>
    <x v="0"/>
    <x v="11"/>
  </r>
  <r>
    <x v="0"/>
    <x v="2"/>
  </r>
  <r>
    <x v="0"/>
    <x v="1"/>
  </r>
  <r>
    <x v="0"/>
    <x v="6"/>
  </r>
  <r>
    <x v="1"/>
    <x v="4"/>
  </r>
  <r>
    <x v="1"/>
    <x v="0"/>
  </r>
  <r>
    <x v="4"/>
    <x v="5"/>
  </r>
  <r>
    <x v="4"/>
    <x v="4"/>
  </r>
  <r>
    <x v="1"/>
    <x v="10"/>
  </r>
  <r>
    <x v="3"/>
    <x v="12"/>
  </r>
  <r>
    <x v="2"/>
    <x v="3"/>
  </r>
  <r>
    <x v="0"/>
    <x v="4"/>
  </r>
  <r>
    <x v="1"/>
    <x v="0"/>
  </r>
  <r>
    <x v="4"/>
    <x v="12"/>
  </r>
  <r>
    <x v="2"/>
    <x v="14"/>
  </r>
  <r>
    <x v="3"/>
    <x v="0"/>
  </r>
  <r>
    <x v="2"/>
    <x v="4"/>
  </r>
  <r>
    <x v="4"/>
    <x v="9"/>
  </r>
  <r>
    <x v="2"/>
    <x v="4"/>
  </r>
  <r>
    <x v="4"/>
    <x v="5"/>
  </r>
  <r>
    <x v="1"/>
    <x v="10"/>
  </r>
  <r>
    <x v="2"/>
    <x v="3"/>
  </r>
  <r>
    <x v="0"/>
    <x v="10"/>
  </r>
  <r>
    <x v="4"/>
    <x v="12"/>
  </r>
  <r>
    <x v="4"/>
    <x v="14"/>
  </r>
  <r>
    <x v="1"/>
    <x v="9"/>
  </r>
  <r>
    <x v="3"/>
    <x v="0"/>
  </r>
  <r>
    <x v="2"/>
    <x v="7"/>
  </r>
  <r>
    <x v="4"/>
    <x v="11"/>
  </r>
  <r>
    <x v="0"/>
    <x v="2"/>
  </r>
  <r>
    <x v="1"/>
    <x v="7"/>
  </r>
  <r>
    <x v="2"/>
    <x v="9"/>
  </r>
  <r>
    <x v="4"/>
    <x v="5"/>
  </r>
  <r>
    <x v="4"/>
    <x v="13"/>
  </r>
  <r>
    <x v="3"/>
    <x v="4"/>
  </r>
  <r>
    <x v="1"/>
    <x v="9"/>
  </r>
  <r>
    <x v="0"/>
    <x v="13"/>
  </r>
  <r>
    <x v="1"/>
    <x v="10"/>
  </r>
  <r>
    <x v="1"/>
    <x v="5"/>
  </r>
  <r>
    <x v="3"/>
    <x v="9"/>
  </r>
  <r>
    <x v="1"/>
    <x v="3"/>
  </r>
  <r>
    <x v="1"/>
    <x v="12"/>
  </r>
  <r>
    <x v="4"/>
    <x v="9"/>
  </r>
  <r>
    <x v="2"/>
    <x v="5"/>
  </r>
  <r>
    <x v="1"/>
    <x v="3"/>
  </r>
  <r>
    <x v="1"/>
    <x v="9"/>
  </r>
  <r>
    <x v="1"/>
    <x v="11"/>
  </r>
  <r>
    <x v="1"/>
    <x v="12"/>
  </r>
  <r>
    <x v="1"/>
    <x v="9"/>
  </r>
  <r>
    <x v="2"/>
    <x v="4"/>
  </r>
  <r>
    <x v="1"/>
    <x v="2"/>
  </r>
  <r>
    <x v="4"/>
    <x v="15"/>
  </r>
  <r>
    <x v="4"/>
    <x v="7"/>
  </r>
  <r>
    <x v="1"/>
    <x v="16"/>
  </r>
  <r>
    <x v="4"/>
    <x v="16"/>
  </r>
  <r>
    <x v="1"/>
    <x v="9"/>
  </r>
  <r>
    <x v="1"/>
    <x v="11"/>
  </r>
  <r>
    <x v="1"/>
    <x v="16"/>
  </r>
  <r>
    <x v="1"/>
    <x v="16"/>
  </r>
  <r>
    <x v="1"/>
    <x v="16"/>
  </r>
  <r>
    <x v="1"/>
    <x v="16"/>
  </r>
  <r>
    <x v="1"/>
    <x v="6"/>
  </r>
  <r>
    <x v="1"/>
    <x v="8"/>
  </r>
  <r>
    <x v="0"/>
    <x v="10"/>
  </r>
  <r>
    <x v="3"/>
    <x v="10"/>
  </r>
  <r>
    <x v="1"/>
    <x v="11"/>
  </r>
  <r>
    <x v="2"/>
    <x v="3"/>
  </r>
  <r>
    <x v="1"/>
    <x v="16"/>
  </r>
  <r>
    <x v="1"/>
    <x v="11"/>
  </r>
  <r>
    <x v="0"/>
    <x v="12"/>
  </r>
  <r>
    <x v="1"/>
    <x v="11"/>
  </r>
  <r>
    <x v="1"/>
    <x v="0"/>
  </r>
  <r>
    <x v="1"/>
    <x v="10"/>
  </r>
  <r>
    <x v="4"/>
    <x v="1"/>
  </r>
  <r>
    <x v="1"/>
    <x v="9"/>
  </r>
  <r>
    <x v="0"/>
    <x v="4"/>
  </r>
  <r>
    <x v="4"/>
    <x v="16"/>
  </r>
  <r>
    <x v="4"/>
    <x v="11"/>
  </r>
  <r>
    <x v="2"/>
    <x v="2"/>
  </r>
  <r>
    <x v="1"/>
    <x v="6"/>
  </r>
  <r>
    <x v="4"/>
    <x v="2"/>
  </r>
  <r>
    <x v="0"/>
    <x v="5"/>
  </r>
  <r>
    <x v="1"/>
    <x v="6"/>
  </r>
  <r>
    <x v="1"/>
    <x v="0"/>
  </r>
  <r>
    <x v="0"/>
    <x v="10"/>
  </r>
  <r>
    <x v="1"/>
    <x v="16"/>
  </r>
  <r>
    <x v="3"/>
    <x v="4"/>
  </r>
  <r>
    <x v="1"/>
    <x v="2"/>
  </r>
  <r>
    <x v="3"/>
    <x v="11"/>
  </r>
  <r>
    <x v="4"/>
    <x v="4"/>
  </r>
  <r>
    <x v="0"/>
    <x v="5"/>
  </r>
  <r>
    <x v="4"/>
    <x v="12"/>
  </r>
  <r>
    <x v="0"/>
    <x v="3"/>
  </r>
  <r>
    <x v="3"/>
    <x v="1"/>
  </r>
  <r>
    <x v="0"/>
    <x v="5"/>
  </r>
  <r>
    <x v="1"/>
    <x v="11"/>
  </r>
  <r>
    <x v="0"/>
    <x v="12"/>
  </r>
  <r>
    <x v="4"/>
    <x v="11"/>
  </r>
  <r>
    <x v="4"/>
    <x v="10"/>
  </r>
  <r>
    <x v="1"/>
    <x v="9"/>
  </r>
  <r>
    <x v="4"/>
    <x v="1"/>
  </r>
  <r>
    <x v="0"/>
    <x v="2"/>
  </r>
  <r>
    <x v="3"/>
    <x v="4"/>
  </r>
  <r>
    <x v="0"/>
    <x v="2"/>
  </r>
  <r>
    <x v="0"/>
    <x v="9"/>
  </r>
  <r>
    <x v="1"/>
    <x v="14"/>
  </r>
  <r>
    <x v="2"/>
    <x v="10"/>
  </r>
  <r>
    <x v="2"/>
    <x v="9"/>
  </r>
  <r>
    <x v="4"/>
    <x v="6"/>
  </r>
  <r>
    <x v="0"/>
    <x v="6"/>
  </r>
  <r>
    <x v="1"/>
    <x v="5"/>
  </r>
  <r>
    <x v="0"/>
    <x v="12"/>
  </r>
  <r>
    <x v="0"/>
    <x v="10"/>
  </r>
  <r>
    <x v="3"/>
    <x v="6"/>
  </r>
  <r>
    <x v="0"/>
    <x v="2"/>
  </r>
  <r>
    <x v="1"/>
    <x v="2"/>
  </r>
  <r>
    <x v="1"/>
    <x v="10"/>
  </r>
  <r>
    <x v="0"/>
    <x v="3"/>
  </r>
  <r>
    <x v="1"/>
    <x v="5"/>
  </r>
  <r>
    <x v="1"/>
    <x v="5"/>
  </r>
  <r>
    <x v="0"/>
    <x v="10"/>
  </r>
  <r>
    <x v="3"/>
    <x v="7"/>
  </r>
  <r>
    <x v="0"/>
    <x v="10"/>
  </r>
  <r>
    <x v="3"/>
    <x v="8"/>
  </r>
  <r>
    <x v="4"/>
    <x v="4"/>
  </r>
  <r>
    <x v="2"/>
    <x v="10"/>
  </r>
  <r>
    <x v="0"/>
    <x v="0"/>
  </r>
  <r>
    <x v="1"/>
    <x v="4"/>
  </r>
  <r>
    <x v="1"/>
    <x v="10"/>
  </r>
  <r>
    <x v="4"/>
    <x v="12"/>
  </r>
  <r>
    <x v="2"/>
    <x v="6"/>
  </r>
  <r>
    <x v="1"/>
    <x v="10"/>
  </r>
  <r>
    <x v="4"/>
    <x v="12"/>
  </r>
  <r>
    <x v="0"/>
    <x v="2"/>
  </r>
  <r>
    <x v="0"/>
    <x v="6"/>
  </r>
  <r>
    <x v="4"/>
    <x v="9"/>
  </r>
  <r>
    <x v="1"/>
    <x v="12"/>
  </r>
  <r>
    <x v="0"/>
    <x v="4"/>
  </r>
  <r>
    <x v="2"/>
    <x v="5"/>
  </r>
  <r>
    <x v="2"/>
    <x v="0"/>
  </r>
  <r>
    <x v="4"/>
    <x v="0"/>
  </r>
  <r>
    <x v="0"/>
    <x v="12"/>
  </r>
  <r>
    <x v="4"/>
    <x v="4"/>
  </r>
  <r>
    <x v="1"/>
    <x v="0"/>
  </r>
  <r>
    <x v="1"/>
    <x v="1"/>
  </r>
  <r>
    <x v="0"/>
    <x v="8"/>
  </r>
  <r>
    <x v="4"/>
    <x v="9"/>
  </r>
  <r>
    <x v="1"/>
    <x v="9"/>
  </r>
  <r>
    <x v="4"/>
    <x v="2"/>
  </r>
  <r>
    <x v="0"/>
    <x v="5"/>
  </r>
  <r>
    <x v="0"/>
    <x v="11"/>
  </r>
  <r>
    <x v="0"/>
    <x v="2"/>
  </r>
  <r>
    <x v="0"/>
    <x v="4"/>
  </r>
  <r>
    <x v="0"/>
    <x v="9"/>
  </r>
  <r>
    <x v="2"/>
    <x v="11"/>
  </r>
  <r>
    <x v="3"/>
    <x v="10"/>
  </r>
  <r>
    <x v="2"/>
    <x v="9"/>
  </r>
  <r>
    <x v="1"/>
    <x v="12"/>
  </r>
  <r>
    <x v="3"/>
    <x v="10"/>
  </r>
  <r>
    <x v="4"/>
    <x v="9"/>
  </r>
  <r>
    <x v="1"/>
    <x v="6"/>
  </r>
  <r>
    <x v="0"/>
    <x v="11"/>
  </r>
  <r>
    <x v="3"/>
    <x v="12"/>
  </r>
  <r>
    <x v="1"/>
    <x v="6"/>
  </r>
  <r>
    <x v="4"/>
    <x v="11"/>
  </r>
  <r>
    <x v="0"/>
    <x v="16"/>
  </r>
  <r>
    <x v="1"/>
    <x v="6"/>
  </r>
  <r>
    <x v="0"/>
    <x v="16"/>
  </r>
  <r>
    <x v="4"/>
    <x v="7"/>
  </r>
  <r>
    <x v="3"/>
    <x v="6"/>
  </r>
  <r>
    <x v="2"/>
    <x v="2"/>
  </r>
  <r>
    <x v="1"/>
    <x v="1"/>
  </r>
  <r>
    <x v="1"/>
    <x v="5"/>
  </r>
  <r>
    <x v="1"/>
    <x v="2"/>
  </r>
  <r>
    <x v="3"/>
    <x v="4"/>
  </r>
  <r>
    <x v="1"/>
    <x v="10"/>
  </r>
  <r>
    <x v="0"/>
    <x v="10"/>
  </r>
  <r>
    <x v="1"/>
    <x v="6"/>
  </r>
  <r>
    <x v="1"/>
    <x v="10"/>
  </r>
  <r>
    <x v="4"/>
    <x v="6"/>
  </r>
  <r>
    <x v="2"/>
    <x v="11"/>
  </r>
  <r>
    <x v="4"/>
    <x v="3"/>
  </r>
  <r>
    <x v="3"/>
    <x v="10"/>
  </r>
  <r>
    <x v="3"/>
    <x v="7"/>
  </r>
  <r>
    <x v="0"/>
    <x v="2"/>
  </r>
  <r>
    <x v="0"/>
    <x v="6"/>
  </r>
  <r>
    <x v="4"/>
    <x v="10"/>
  </r>
  <r>
    <x v="0"/>
    <x v="4"/>
  </r>
  <r>
    <x v="2"/>
    <x v="14"/>
  </r>
  <r>
    <x v="1"/>
    <x v="10"/>
  </r>
  <r>
    <x v="4"/>
    <x v="4"/>
  </r>
  <r>
    <x v="1"/>
    <x v="10"/>
  </r>
  <r>
    <x v="0"/>
    <x v="16"/>
  </r>
  <r>
    <x v="1"/>
    <x v="10"/>
  </r>
  <r>
    <x v="3"/>
    <x v="3"/>
  </r>
  <r>
    <x v="0"/>
    <x v="11"/>
  </r>
  <r>
    <x v="2"/>
    <x v="3"/>
  </r>
  <r>
    <x v="2"/>
    <x v="4"/>
  </r>
  <r>
    <x v="1"/>
    <x v="6"/>
  </r>
  <r>
    <x v="1"/>
    <x v="10"/>
  </r>
  <r>
    <x v="0"/>
    <x v="10"/>
  </r>
  <r>
    <x v="4"/>
    <x v="2"/>
  </r>
  <r>
    <x v="2"/>
    <x v="11"/>
  </r>
  <r>
    <x v="1"/>
    <x v="2"/>
  </r>
  <r>
    <x v="0"/>
    <x v="10"/>
  </r>
  <r>
    <x v="0"/>
    <x v="6"/>
  </r>
  <r>
    <x v="4"/>
    <x v="10"/>
  </r>
  <r>
    <x v="1"/>
    <x v="10"/>
  </r>
  <r>
    <x v="4"/>
    <x v="4"/>
  </r>
  <r>
    <x v="3"/>
    <x v="7"/>
  </r>
  <r>
    <x v="0"/>
    <x v="6"/>
  </r>
  <r>
    <x v="3"/>
    <x v="3"/>
  </r>
  <r>
    <x v="3"/>
    <x v="9"/>
  </r>
  <r>
    <x v="1"/>
    <x v="11"/>
  </r>
  <r>
    <x v="0"/>
    <x v="5"/>
  </r>
  <r>
    <x v="1"/>
    <x v="6"/>
  </r>
  <r>
    <x v="0"/>
    <x v="7"/>
  </r>
  <r>
    <x v="4"/>
    <x v="9"/>
  </r>
  <r>
    <x v="1"/>
    <x v="6"/>
  </r>
  <r>
    <x v="3"/>
    <x v="10"/>
  </r>
  <r>
    <x v="3"/>
    <x v="2"/>
  </r>
  <r>
    <x v="0"/>
    <x v="9"/>
  </r>
  <r>
    <x v="2"/>
    <x v="5"/>
  </r>
  <r>
    <x v="4"/>
    <x v="4"/>
  </r>
  <r>
    <x v="1"/>
    <x v="11"/>
  </r>
  <r>
    <x v="0"/>
    <x v="6"/>
  </r>
  <r>
    <x v="1"/>
    <x v="14"/>
  </r>
  <r>
    <x v="0"/>
    <x v="3"/>
  </r>
  <r>
    <x v="0"/>
    <x v="6"/>
  </r>
  <r>
    <x v="1"/>
    <x v="7"/>
  </r>
  <r>
    <x v="4"/>
    <x v="10"/>
  </r>
  <r>
    <x v="1"/>
    <x v="6"/>
  </r>
  <r>
    <x v="0"/>
    <x v="4"/>
  </r>
  <r>
    <x v="0"/>
    <x v="10"/>
  </r>
  <r>
    <x v="3"/>
    <x v="6"/>
  </r>
  <r>
    <x v="4"/>
    <x v="11"/>
  </r>
  <r>
    <x v="2"/>
    <x v="4"/>
  </r>
  <r>
    <x v="0"/>
    <x v="9"/>
  </r>
  <r>
    <x v="0"/>
    <x v="11"/>
  </r>
  <r>
    <x v="2"/>
    <x v="2"/>
  </r>
  <r>
    <x v="1"/>
    <x v="4"/>
  </r>
  <r>
    <x v="1"/>
    <x v="11"/>
  </r>
  <r>
    <x v="1"/>
    <x v="11"/>
  </r>
  <r>
    <x v="1"/>
    <x v="9"/>
  </r>
  <r>
    <x v="0"/>
    <x v="10"/>
  </r>
  <r>
    <x v="0"/>
    <x v="11"/>
  </r>
  <r>
    <x v="1"/>
    <x v="3"/>
  </r>
  <r>
    <x v="3"/>
    <x v="5"/>
  </r>
  <r>
    <x v="0"/>
    <x v="6"/>
  </r>
  <r>
    <x v="1"/>
    <x v="5"/>
  </r>
  <r>
    <x v="4"/>
    <x v="4"/>
  </r>
  <r>
    <x v="4"/>
    <x v="10"/>
  </r>
  <r>
    <x v="4"/>
    <x v="3"/>
  </r>
  <r>
    <x v="1"/>
    <x v="2"/>
  </r>
  <r>
    <x v="1"/>
    <x v="3"/>
  </r>
  <r>
    <x v="4"/>
    <x v="16"/>
  </r>
  <r>
    <x v="3"/>
    <x v="2"/>
  </r>
  <r>
    <x v="4"/>
    <x v="10"/>
  </r>
  <r>
    <x v="1"/>
    <x v="5"/>
  </r>
  <r>
    <x v="1"/>
    <x v="9"/>
  </r>
  <r>
    <x v="3"/>
    <x v="2"/>
  </r>
  <r>
    <x v="2"/>
    <x v="5"/>
  </r>
  <r>
    <x v="3"/>
    <x v="4"/>
  </r>
  <r>
    <x v="0"/>
    <x v="6"/>
  </r>
  <r>
    <x v="3"/>
    <x v="4"/>
  </r>
  <r>
    <x v="1"/>
    <x v="5"/>
  </r>
  <r>
    <x v="4"/>
    <x v="2"/>
  </r>
  <r>
    <x v="0"/>
    <x v="4"/>
  </r>
  <r>
    <x v="2"/>
    <x v="9"/>
  </r>
  <r>
    <x v="4"/>
    <x v="5"/>
  </r>
  <r>
    <x v="1"/>
    <x v="4"/>
  </r>
  <r>
    <x v="4"/>
    <x v="5"/>
  </r>
</pivotCacheRecords>
</file>

<file path=xl/pivotCache/pivotCacheRecords42.xml><?xml version="1.0" encoding="utf-8"?>
<pivotCacheRecords xmlns="http://schemas.openxmlformats.org/spreadsheetml/2006/main" xmlns:r="http://schemas.openxmlformats.org/officeDocument/2006/relationships" count="349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1"/>
    <x v="0"/>
  </r>
  <r>
    <x v="7"/>
    <x v="0"/>
  </r>
  <r>
    <x v="5"/>
    <x v="0"/>
  </r>
  <r>
    <x v="2"/>
    <x v="0"/>
  </r>
  <r>
    <x v="6"/>
    <x v="0"/>
  </r>
  <r>
    <x v="3"/>
    <x v="0"/>
  </r>
  <r>
    <x v="4"/>
    <x v="0"/>
  </r>
  <r>
    <x v="8"/>
    <x v="0"/>
  </r>
  <r>
    <x v="3"/>
    <x v="0"/>
  </r>
  <r>
    <x v="3"/>
    <x v="0"/>
  </r>
  <r>
    <x v="4"/>
    <x v="0"/>
  </r>
  <r>
    <x v="1"/>
    <x v="0"/>
  </r>
  <r>
    <x v="4"/>
    <x v="0"/>
  </r>
  <r>
    <x v="3"/>
    <x v="0"/>
  </r>
  <r>
    <x v="5"/>
    <x v="0"/>
  </r>
  <r>
    <x v="5"/>
    <x v="0"/>
  </r>
  <r>
    <x v="9"/>
    <x v="0"/>
  </r>
  <r>
    <x v="10"/>
    <x v="0"/>
  </r>
  <r>
    <x v="10"/>
    <x v="0"/>
  </r>
  <r>
    <x v="6"/>
    <x v="0"/>
  </r>
  <r>
    <x v="8"/>
    <x v="0"/>
  </r>
  <r>
    <x v="11"/>
    <x v="0"/>
  </r>
  <r>
    <x v="6"/>
    <x v="0"/>
  </r>
  <r>
    <x v="11"/>
    <x v="0"/>
  </r>
  <r>
    <x v="8"/>
    <x v="0"/>
  </r>
  <r>
    <x v="8"/>
    <x v="0"/>
  </r>
  <r>
    <x v="4"/>
    <x v="0"/>
  </r>
  <r>
    <x v="3"/>
    <x v="0"/>
  </r>
  <r>
    <x v="12"/>
    <x v="0"/>
  </r>
  <r>
    <x v="8"/>
    <x v="0"/>
  </r>
  <r>
    <x v="8"/>
    <x v="0"/>
  </r>
  <r>
    <x v="6"/>
    <x v="0"/>
  </r>
  <r>
    <x v="9"/>
    <x v="0"/>
  </r>
  <r>
    <x v="4"/>
    <x v="0"/>
  </r>
  <r>
    <x v="6"/>
    <x v="0"/>
  </r>
  <r>
    <x v="7"/>
    <x v="0"/>
  </r>
  <r>
    <x v="2"/>
    <x v="0"/>
  </r>
  <r>
    <x v="4"/>
    <x v="0"/>
  </r>
  <r>
    <x v="2"/>
    <x v="0"/>
  </r>
  <r>
    <x v="6"/>
    <x v="0"/>
  </r>
  <r>
    <x v="13"/>
    <x v="0"/>
  </r>
  <r>
    <x v="5"/>
    <x v="0"/>
  </r>
  <r>
    <x v="12"/>
    <x v="0"/>
  </r>
  <r>
    <x v="9"/>
    <x v="0"/>
  </r>
  <r>
    <x v="9"/>
    <x v="0"/>
  </r>
  <r>
    <x v="11"/>
    <x v="0"/>
  </r>
  <r>
    <x v="4"/>
    <x v="0"/>
  </r>
  <r>
    <x v="9"/>
    <x v="0"/>
  </r>
  <r>
    <x v="10"/>
    <x v="0"/>
  </r>
  <r>
    <x v="5"/>
    <x v="0"/>
  </r>
  <r>
    <x v="5"/>
    <x v="0"/>
  </r>
  <r>
    <x v="4"/>
    <x v="0"/>
  </r>
  <r>
    <x v="8"/>
    <x v="0"/>
  </r>
  <r>
    <x v="11"/>
    <x v="0"/>
  </r>
  <r>
    <x v="2"/>
    <x v="0"/>
  </r>
  <r>
    <x v="4"/>
    <x v="0"/>
  </r>
  <r>
    <x v="10"/>
    <x v="0"/>
  </r>
  <r>
    <x v="4"/>
    <x v="0"/>
  </r>
  <r>
    <x v="5"/>
    <x v="0"/>
  </r>
  <r>
    <x v="9"/>
    <x v="0"/>
  </r>
  <r>
    <x v="12"/>
    <x v="0"/>
  </r>
  <r>
    <x v="10"/>
    <x v="0"/>
  </r>
  <r>
    <x v="8"/>
    <x v="0"/>
  </r>
  <r>
    <x v="5"/>
    <x v="0"/>
  </r>
  <r>
    <x v="4"/>
    <x v="0"/>
  </r>
  <r>
    <x v="0"/>
    <x v="0"/>
  </r>
  <r>
    <x v="6"/>
    <x v="0"/>
  </r>
  <r>
    <x v="6"/>
    <x v="0"/>
  </r>
  <r>
    <x v="10"/>
    <x v="0"/>
  </r>
  <r>
    <x v="11"/>
    <x v="0"/>
  </r>
  <r>
    <x v="11"/>
    <x v="0"/>
  </r>
  <r>
    <x v="2"/>
    <x v="1"/>
  </r>
  <r>
    <x v="1"/>
    <x v="0"/>
  </r>
  <r>
    <x v="6"/>
    <x v="0"/>
  </r>
  <r>
    <x v="4"/>
    <x v="0"/>
  </r>
  <r>
    <x v="0"/>
    <x v="0"/>
  </r>
  <r>
    <x v="5"/>
    <x v="0"/>
  </r>
  <r>
    <x v="4"/>
    <x v="0"/>
  </r>
  <r>
    <x v="10"/>
    <x v="0"/>
  </r>
  <r>
    <x v="12"/>
    <x v="0"/>
  </r>
  <r>
    <x v="3"/>
    <x v="0"/>
  </r>
  <r>
    <x v="4"/>
    <x v="0"/>
  </r>
  <r>
    <x v="0"/>
    <x v="0"/>
  </r>
  <r>
    <x v="12"/>
    <x v="0"/>
  </r>
  <r>
    <x v="14"/>
    <x v="0"/>
  </r>
  <r>
    <x v="0"/>
    <x v="0"/>
  </r>
  <r>
    <x v="4"/>
    <x v="0"/>
  </r>
  <r>
    <x v="9"/>
    <x v="0"/>
  </r>
  <r>
    <x v="4"/>
    <x v="0"/>
  </r>
  <r>
    <x v="5"/>
    <x v="0"/>
  </r>
  <r>
    <x v="10"/>
    <x v="0"/>
  </r>
  <r>
    <x v="3"/>
    <x v="0"/>
  </r>
  <r>
    <x v="10"/>
    <x v="0"/>
  </r>
  <r>
    <x v="12"/>
    <x v="0"/>
  </r>
  <r>
    <x v="14"/>
    <x v="0"/>
  </r>
  <r>
    <x v="9"/>
    <x v="0"/>
  </r>
  <r>
    <x v="0"/>
    <x v="0"/>
  </r>
  <r>
    <x v="7"/>
    <x v="0"/>
  </r>
  <r>
    <x v="11"/>
    <x v="0"/>
  </r>
  <r>
    <x v="2"/>
    <x v="0"/>
  </r>
  <r>
    <x v="7"/>
    <x v="0"/>
  </r>
  <r>
    <x v="9"/>
    <x v="0"/>
  </r>
  <r>
    <x v="5"/>
    <x v="0"/>
  </r>
  <r>
    <x v="13"/>
    <x v="0"/>
  </r>
  <r>
    <x v="4"/>
    <x v="0"/>
  </r>
  <r>
    <x v="9"/>
    <x v="0"/>
  </r>
  <r>
    <x v="13"/>
    <x v="0"/>
  </r>
  <r>
    <x v="10"/>
    <x v="0"/>
  </r>
  <r>
    <x v="5"/>
    <x v="0"/>
  </r>
  <r>
    <x v="9"/>
    <x v="0"/>
  </r>
  <r>
    <x v="3"/>
    <x v="0"/>
  </r>
  <r>
    <x v="12"/>
    <x v="0"/>
  </r>
  <r>
    <x v="9"/>
    <x v="0"/>
  </r>
  <r>
    <x v="5"/>
    <x v="0"/>
  </r>
  <r>
    <x v="3"/>
    <x v="0"/>
  </r>
  <r>
    <x v="9"/>
    <x v="0"/>
  </r>
  <r>
    <x v="11"/>
    <x v="0"/>
  </r>
  <r>
    <x v="12"/>
    <x v="0"/>
  </r>
  <r>
    <x v="9"/>
    <x v="0"/>
  </r>
  <r>
    <x v="4"/>
    <x v="0"/>
  </r>
  <r>
    <x v="2"/>
    <x v="1"/>
  </r>
  <r>
    <x v="15"/>
    <x v="0"/>
  </r>
  <r>
    <x v="7"/>
    <x v="0"/>
  </r>
  <r>
    <x v="16"/>
    <x v="0"/>
  </r>
  <r>
    <x v="16"/>
    <x v="0"/>
  </r>
  <r>
    <x v="9"/>
    <x v="0"/>
  </r>
  <r>
    <x v="11"/>
    <x v="0"/>
  </r>
  <r>
    <x v="16"/>
    <x v="0"/>
  </r>
  <r>
    <x v="16"/>
    <x v="0"/>
  </r>
  <r>
    <x v="16"/>
    <x v="0"/>
  </r>
  <r>
    <x v="16"/>
    <x v="0"/>
  </r>
  <r>
    <x v="6"/>
    <x v="0"/>
  </r>
  <r>
    <x v="8"/>
    <x v="0"/>
  </r>
  <r>
    <x v="10"/>
    <x v="0"/>
  </r>
  <r>
    <x v="10"/>
    <x v="0"/>
  </r>
  <r>
    <x v="11"/>
    <x v="0"/>
  </r>
  <r>
    <x v="3"/>
    <x v="0"/>
  </r>
  <r>
    <x v="16"/>
    <x v="0"/>
  </r>
  <r>
    <x v="11"/>
    <x v="0"/>
  </r>
  <r>
    <x v="12"/>
    <x v="0"/>
  </r>
  <r>
    <x v="11"/>
    <x v="0"/>
  </r>
  <r>
    <x v="0"/>
    <x v="1"/>
  </r>
  <r>
    <x v="10"/>
    <x v="0"/>
  </r>
  <r>
    <x v="1"/>
    <x v="1"/>
  </r>
  <r>
    <x v="9"/>
    <x v="0"/>
  </r>
  <r>
    <x v="4"/>
    <x v="0"/>
  </r>
  <r>
    <x v="16"/>
    <x v="1"/>
  </r>
  <r>
    <x v="11"/>
    <x v="0"/>
  </r>
  <r>
    <x v="2"/>
    <x v="0"/>
  </r>
  <r>
    <x v="6"/>
    <x v="0"/>
  </r>
  <r>
    <x v="2"/>
    <x v="0"/>
  </r>
  <r>
    <x v="5"/>
    <x v="0"/>
  </r>
  <r>
    <x v="6"/>
    <x v="0"/>
  </r>
  <r>
    <x v="0"/>
    <x v="1"/>
  </r>
  <r>
    <x v="10"/>
    <x v="0"/>
  </r>
  <r>
    <x v="16"/>
    <x v="0"/>
  </r>
  <r>
    <x v="4"/>
    <x v="1"/>
  </r>
  <r>
    <x v="2"/>
    <x v="1"/>
  </r>
  <r>
    <x v="11"/>
    <x v="1"/>
  </r>
  <r>
    <x v="4"/>
    <x v="1"/>
  </r>
  <r>
    <x v="5"/>
    <x v="0"/>
  </r>
  <r>
    <x v="12"/>
    <x v="0"/>
  </r>
  <r>
    <x v="3"/>
    <x v="0"/>
  </r>
  <r>
    <x v="1"/>
    <x v="0"/>
  </r>
  <r>
    <x v="5"/>
    <x v="0"/>
  </r>
  <r>
    <x v="11"/>
    <x v="0"/>
  </r>
  <r>
    <x v="12"/>
    <x v="0"/>
  </r>
  <r>
    <x v="11"/>
    <x v="0"/>
  </r>
  <r>
    <x v="10"/>
    <x v="0"/>
  </r>
  <r>
    <x v="9"/>
    <x v="0"/>
  </r>
  <r>
    <x v="1"/>
    <x v="0"/>
  </r>
  <r>
    <x v="2"/>
    <x v="0"/>
  </r>
  <r>
    <x v="4"/>
    <x v="0"/>
  </r>
  <r>
    <x v="2"/>
    <x v="0"/>
  </r>
  <r>
    <x v="9"/>
    <x v="0"/>
  </r>
  <r>
    <x v="14"/>
    <x v="0"/>
  </r>
  <r>
    <x v="10"/>
    <x v="0"/>
  </r>
  <r>
    <x v="9"/>
    <x v="0"/>
  </r>
  <r>
    <x v="6"/>
    <x v="0"/>
  </r>
  <r>
    <x v="6"/>
    <x v="0"/>
  </r>
  <r>
    <x v="5"/>
    <x v="0"/>
  </r>
  <r>
    <x v="12"/>
    <x v="0"/>
  </r>
  <r>
    <x v="10"/>
    <x v="0"/>
  </r>
  <r>
    <x v="6"/>
    <x v="0"/>
  </r>
  <r>
    <x v="2"/>
    <x v="0"/>
  </r>
  <r>
    <x v="2"/>
    <x v="0"/>
  </r>
  <r>
    <x v="10"/>
    <x v="0"/>
  </r>
  <r>
    <x v="3"/>
    <x v="0"/>
  </r>
  <r>
    <x v="5"/>
    <x v="0"/>
  </r>
  <r>
    <x v="5"/>
    <x v="0"/>
  </r>
  <r>
    <x v="10"/>
    <x v="0"/>
  </r>
  <r>
    <x v="7"/>
    <x v="0"/>
  </r>
  <r>
    <x v="10"/>
    <x v="0"/>
  </r>
  <r>
    <x v="8"/>
    <x v="0"/>
  </r>
  <r>
    <x v="4"/>
    <x v="0"/>
  </r>
  <r>
    <x v="10"/>
    <x v="0"/>
  </r>
  <r>
    <x v="0"/>
    <x v="0"/>
  </r>
  <r>
    <x v="4"/>
    <x v="0"/>
  </r>
  <r>
    <x v="10"/>
    <x v="0"/>
  </r>
  <r>
    <x v="12"/>
    <x v="0"/>
  </r>
  <r>
    <x v="6"/>
    <x v="0"/>
  </r>
  <r>
    <x v="10"/>
    <x v="0"/>
  </r>
  <r>
    <x v="12"/>
    <x v="0"/>
  </r>
  <r>
    <x v="2"/>
    <x v="0"/>
  </r>
  <r>
    <x v="6"/>
    <x v="0"/>
  </r>
  <r>
    <x v="9"/>
    <x v="0"/>
  </r>
  <r>
    <x v="12"/>
    <x v="0"/>
  </r>
  <r>
    <x v="4"/>
    <x v="0"/>
  </r>
  <r>
    <x v="5"/>
    <x v="0"/>
  </r>
  <r>
    <x v="0"/>
    <x v="0"/>
  </r>
  <r>
    <x v="0"/>
    <x v="0"/>
  </r>
  <r>
    <x v="12"/>
    <x v="0"/>
  </r>
  <r>
    <x v="4"/>
    <x v="0"/>
  </r>
  <r>
    <x v="0"/>
    <x v="0"/>
  </r>
  <r>
    <x v="1"/>
    <x v="0"/>
  </r>
  <r>
    <x v="8"/>
    <x v="0"/>
  </r>
  <r>
    <x v="9"/>
    <x v="0"/>
  </r>
  <r>
    <x v="9"/>
    <x v="0"/>
  </r>
  <r>
    <x v="2"/>
    <x v="0"/>
  </r>
  <r>
    <x v="5"/>
    <x v="0"/>
  </r>
  <r>
    <x v="11"/>
    <x v="0"/>
  </r>
  <r>
    <x v="2"/>
    <x v="0"/>
  </r>
  <r>
    <x v="4"/>
    <x v="0"/>
  </r>
  <r>
    <x v="9"/>
    <x v="0"/>
  </r>
  <r>
    <x v="11"/>
    <x v="0"/>
  </r>
  <r>
    <x v="10"/>
    <x v="0"/>
  </r>
  <r>
    <x v="9"/>
    <x v="0"/>
  </r>
  <r>
    <x v="12"/>
    <x v="0"/>
  </r>
  <r>
    <x v="10"/>
    <x v="0"/>
  </r>
  <r>
    <x v="9"/>
    <x v="0"/>
  </r>
  <r>
    <x v="6"/>
    <x v="0"/>
  </r>
  <r>
    <x v="11"/>
    <x v="0"/>
  </r>
  <r>
    <x v="12"/>
    <x v="1"/>
  </r>
  <r>
    <x v="6"/>
    <x v="0"/>
  </r>
  <r>
    <x v="11"/>
    <x v="0"/>
  </r>
  <r>
    <x v="16"/>
    <x v="0"/>
  </r>
  <r>
    <x v="6"/>
    <x v="0"/>
  </r>
  <r>
    <x v="16"/>
    <x v="0"/>
  </r>
  <r>
    <x v="7"/>
    <x v="0"/>
  </r>
  <r>
    <x v="6"/>
    <x v="0"/>
  </r>
  <r>
    <x v="2"/>
    <x v="1"/>
  </r>
  <r>
    <x v="1"/>
    <x v="0"/>
  </r>
  <r>
    <x v="5"/>
    <x v="0"/>
  </r>
  <r>
    <x v="2"/>
    <x v="1"/>
  </r>
  <r>
    <x v="4"/>
    <x v="0"/>
  </r>
  <r>
    <x v="10"/>
    <x v="1"/>
  </r>
  <r>
    <x v="10"/>
    <x v="0"/>
  </r>
  <r>
    <x v="6"/>
    <x v="0"/>
  </r>
  <r>
    <x v="10"/>
    <x v="0"/>
  </r>
  <r>
    <x v="6"/>
    <x v="0"/>
  </r>
  <r>
    <x v="11"/>
    <x v="0"/>
  </r>
  <r>
    <x v="3"/>
    <x v="0"/>
  </r>
  <r>
    <x v="10"/>
    <x v="0"/>
  </r>
  <r>
    <x v="7"/>
    <x v="0"/>
  </r>
  <r>
    <x v="2"/>
    <x v="0"/>
  </r>
  <r>
    <x v="6"/>
    <x v="0"/>
  </r>
  <r>
    <x v="10"/>
    <x v="0"/>
  </r>
  <r>
    <x v="4"/>
    <x v="0"/>
  </r>
  <r>
    <x v="14"/>
    <x v="0"/>
  </r>
  <r>
    <x v="10"/>
    <x v="0"/>
  </r>
  <r>
    <x v="4"/>
    <x v="0"/>
  </r>
  <r>
    <x v="10"/>
    <x v="0"/>
  </r>
  <r>
    <x v="16"/>
    <x v="1"/>
  </r>
  <r>
    <x v="10"/>
    <x v="0"/>
  </r>
  <r>
    <x v="3"/>
    <x v="0"/>
  </r>
  <r>
    <x v="11"/>
    <x v="0"/>
  </r>
  <r>
    <x v="3"/>
    <x v="0"/>
  </r>
  <r>
    <x v="4"/>
    <x v="0"/>
  </r>
  <r>
    <x v="6"/>
    <x v="0"/>
  </r>
  <r>
    <x v="10"/>
    <x v="1"/>
  </r>
  <r>
    <x v="10"/>
    <x v="0"/>
  </r>
  <r>
    <x v="2"/>
    <x v="0"/>
  </r>
  <r>
    <x v="11"/>
    <x v="0"/>
  </r>
  <r>
    <x v="2"/>
    <x v="0"/>
  </r>
  <r>
    <x v="10"/>
    <x v="0"/>
  </r>
  <r>
    <x v="6"/>
    <x v="0"/>
  </r>
  <r>
    <x v="10"/>
    <x v="0"/>
  </r>
  <r>
    <x v="10"/>
    <x v="0"/>
  </r>
  <r>
    <x v="4"/>
    <x v="0"/>
  </r>
  <r>
    <x v="7"/>
    <x v="0"/>
  </r>
  <r>
    <x v="6"/>
    <x v="0"/>
  </r>
  <r>
    <x v="3"/>
    <x v="0"/>
  </r>
  <r>
    <x v="9"/>
    <x v="0"/>
  </r>
  <r>
    <x v="11"/>
    <x v="0"/>
  </r>
  <r>
    <x v="5"/>
    <x v="0"/>
  </r>
  <r>
    <x v="6"/>
    <x v="0"/>
  </r>
  <r>
    <x v="7"/>
    <x v="0"/>
  </r>
  <r>
    <x v="9"/>
    <x v="0"/>
  </r>
  <r>
    <x v="6"/>
    <x v="0"/>
  </r>
  <r>
    <x v="10"/>
    <x v="0"/>
  </r>
  <r>
    <x v="2"/>
    <x v="0"/>
  </r>
  <r>
    <x v="9"/>
    <x v="0"/>
  </r>
  <r>
    <x v="5"/>
    <x v="0"/>
  </r>
  <r>
    <x v="4"/>
    <x v="0"/>
  </r>
  <r>
    <x v="11"/>
    <x v="0"/>
  </r>
  <r>
    <x v="6"/>
    <x v="0"/>
  </r>
  <r>
    <x v="14"/>
    <x v="0"/>
  </r>
  <r>
    <x v="3"/>
    <x v="0"/>
  </r>
  <r>
    <x v="6"/>
    <x v="0"/>
  </r>
  <r>
    <x v="7"/>
    <x v="0"/>
  </r>
  <r>
    <x v="10"/>
    <x v="0"/>
  </r>
  <r>
    <x v="6"/>
    <x v="0"/>
  </r>
  <r>
    <x v="4"/>
    <x v="0"/>
  </r>
  <r>
    <x v="10"/>
    <x v="0"/>
  </r>
  <r>
    <x v="6"/>
    <x v="1"/>
  </r>
  <r>
    <x v="11"/>
    <x v="0"/>
  </r>
  <r>
    <x v="4"/>
    <x v="0"/>
  </r>
  <r>
    <x v="9"/>
    <x v="0"/>
  </r>
  <r>
    <x v="11"/>
    <x v="0"/>
  </r>
  <r>
    <x v="2"/>
    <x v="0"/>
  </r>
  <r>
    <x v="4"/>
    <x v="0"/>
  </r>
  <r>
    <x v="11"/>
    <x v="0"/>
  </r>
  <r>
    <x v="11"/>
    <x v="0"/>
  </r>
  <r>
    <x v="9"/>
    <x v="0"/>
  </r>
  <r>
    <x v="10"/>
    <x v="0"/>
  </r>
  <r>
    <x v="11"/>
    <x v="0"/>
  </r>
  <r>
    <x v="3"/>
    <x v="0"/>
  </r>
  <r>
    <x v="5"/>
    <x v="0"/>
  </r>
  <r>
    <x v="6"/>
    <x v="0"/>
  </r>
  <r>
    <x v="5"/>
    <x v="0"/>
  </r>
  <r>
    <x v="4"/>
    <x v="0"/>
  </r>
  <r>
    <x v="10"/>
    <x v="0"/>
  </r>
  <r>
    <x v="3"/>
    <x v="0"/>
  </r>
  <r>
    <x v="2"/>
    <x v="0"/>
  </r>
  <r>
    <x v="3"/>
    <x v="0"/>
  </r>
  <r>
    <x v="16"/>
    <x v="0"/>
  </r>
  <r>
    <x v="2"/>
    <x v="0"/>
  </r>
  <r>
    <x v="10"/>
    <x v="0"/>
  </r>
  <r>
    <x v="5"/>
    <x v="0"/>
  </r>
  <r>
    <x v="9"/>
    <x v="0"/>
  </r>
  <r>
    <x v="2"/>
    <x v="0"/>
  </r>
  <r>
    <x v="5"/>
    <x v="0"/>
  </r>
  <r>
    <x v="4"/>
    <x v="0"/>
  </r>
  <r>
    <x v="6"/>
    <x v="0"/>
  </r>
  <r>
    <x v="4"/>
    <x v="0"/>
  </r>
  <r>
    <x v="5"/>
    <x v="0"/>
  </r>
  <r>
    <x v="2"/>
    <x v="0"/>
  </r>
  <r>
    <x v="4"/>
    <x v="0"/>
  </r>
  <r>
    <x v="9"/>
    <x v="0"/>
  </r>
  <r>
    <x v="5"/>
    <x v="0"/>
  </r>
  <r>
    <x v="4"/>
    <x v="0"/>
  </r>
  <r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8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7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6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2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0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9.xml"/></Relationships>
</file>

<file path=xl/pivotTables/pivotTable1.xml><?xml version="1.0" encoding="utf-8"?>
<pivotTableDefinition xmlns="http://schemas.openxmlformats.org/spreadsheetml/2006/main" name="TablaDinámica1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J6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6">
        <item x="0"/>
        <item x="2"/>
        <item x="1"/>
        <item x="3"/>
        <item x="4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se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9:J28" firstHeaderRow="1" firstDataRow="2" firstDataCol="1"/>
  <pivotFields count="2">
    <pivotField axis="axisCol" subtotalTop="0" showAll="0">
      <items count="6">
        <item x="0"/>
        <item x="2"/>
        <item x="1"/>
        <item x="3"/>
        <item x="4"/>
        <item t="default"/>
      </items>
    </pivotField>
    <pivotField axis="axisRow" dataField="1" subtotalTop="0" showAll="0">
      <items count="8">
        <item x="2"/>
        <item x="3"/>
        <item x="1"/>
        <item x="0"/>
        <item x="4"/>
        <item x="6"/>
        <item x="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age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0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9:J28" firstHeaderRow="1" firstDataRow="2" firstDataCol="1"/>
  <pivotFields count="2">
    <pivotField axis="axisCol" subtotalTop="0" showAll="0">
      <items count="6">
        <item x="0"/>
        <item x="1"/>
        <item x="3"/>
        <item x="4"/>
        <item x="2"/>
        <item t="default"/>
      </items>
    </pivotField>
    <pivotField axis="axisRow" dataField="1" subtotalTop="0" showAll="0">
      <items count="8">
        <item x="2"/>
        <item x="3"/>
        <item x="1"/>
        <item x="0"/>
        <item x="4"/>
        <item x="6"/>
        <item x="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age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9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J6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6">
        <item x="0"/>
        <item x="1"/>
        <item x="3"/>
        <item x="4"/>
        <item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se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2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J9" firstHeaderRow="1" firstDataRow="2" firstDataCol="1"/>
  <pivotFields count="2">
    <pivotField axis="axisRow" dataField="1" subtotalTop="0" showAll="0">
      <items count="6">
        <item x="4"/>
        <item x="1"/>
        <item x="3"/>
        <item x="2"/>
        <item x="0"/>
        <item t="default"/>
      </items>
    </pivotField>
    <pivotField axis="axisCol"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Med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2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J9" firstHeaderRow="1" firstDataRow="2" firstDataCol="1"/>
  <pivotFields count="2">
    <pivotField axis="axisRow" dataField="1" subtotalTop="0" showAll="0">
      <items count="6">
        <item x="4"/>
        <item x="1"/>
        <item x="2"/>
        <item x="3"/>
        <item x="0"/>
        <item t="default"/>
      </items>
    </pivotField>
    <pivotField axis="axisCol" subtotalTop="0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Fed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23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:K6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P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25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19:K23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P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26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G8" firstHeaderRow="1" firstDataRow="2" firstDataCol="1"/>
  <pivotFields count="2">
    <pivotField axis="axisRow" dataField="1" subtotalTop="0" showAll="0">
      <items count="5">
        <item x="1"/>
        <item x="0"/>
        <item x="2"/>
        <item x="3"/>
        <item t="default"/>
      </items>
    </pivotField>
    <pivotField axis="axisCol" subtotalTop="0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travel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27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:J6" firstHeaderRow="1" firstDataRow="2" firstDataCol="1"/>
  <pivotFields count="2">
    <pivotField axis="axisCol" subtotalTop="0" showAll="0">
      <items count="5">
        <item x="1"/>
        <item x="0"/>
        <item x="2"/>
        <item x="3"/>
        <item t="default"/>
      </items>
    </pivotField>
    <pivotField axis="axisRow" dataField="1" subtotalTop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interne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28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19:H23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interne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29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G6" firstHeaderRow="1" firstDataRow="2" firstDataCol="1"/>
  <pivotFields count="2">
    <pivotField axis="axisRow" dataField="1" subtotalTop="0" showAll="0">
      <items count="3">
        <item x="1"/>
        <item x="0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schoolsu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30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G6" firstHeaderRow="1" firstDataRow="2" firstDataCol="1"/>
  <pivotFields count="2">
    <pivotField axis="axisCol" subtotalTop="0" showAll="0">
      <items count="3">
        <item x="1"/>
        <item x="0"/>
        <item t="default"/>
      </items>
    </pivotField>
    <pivotField axis="axisRow" dataField="1" subtotalTop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activiti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31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2:G6" firstHeaderRow="1" firstDataRow="2" firstDataCol="1"/>
  <pivotFields count="2">
    <pivotField axis="axisCol" subtotalTop="0" showAll="0">
      <items count="3">
        <item x="1"/>
        <item x="0"/>
        <item t="default"/>
      </items>
    </pivotField>
    <pivotField axis="axisRow" dataField="1" subtotalTop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pa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32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:H8" firstHeaderRow="1" firstDataRow="2" firstDataCol="1"/>
  <pivotFields count="2">
    <pivotField axis="axisRow" dataField="1" subtotalTop="0" showAll="0">
      <items count="5">
        <item x="2"/>
        <item x="0"/>
        <item x="1"/>
        <item x="3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study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33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1:J27" firstHeaderRow="1" firstDataRow="2" firstDataCol="1"/>
  <pivotFields count="2">
    <pivotField axis="axisCol" subtotalTop="0" showAll="0">
      <items count="5">
        <item x="0"/>
        <item x="3"/>
        <item x="2"/>
        <item x="1"/>
        <item t="default"/>
      </items>
    </pivotField>
    <pivotField axis="axisRow" dataField="1" subtotalTop="0" showAll="0">
      <items count="5">
        <item x="2"/>
        <item x="0"/>
        <item x="1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studytime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35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50:K85" firstHeaderRow="1" firstDataRow="2" firstDataCol="1"/>
  <pivotFields count="2">
    <pivotField axis="axisRow" dataField="1" subtotalTop="0" showAll="0">
      <items count="34">
        <item x="4"/>
        <item x="24"/>
        <item x="3"/>
        <item x="22"/>
        <item x="1"/>
        <item x="18"/>
        <item x="0"/>
        <item x="7"/>
        <item x="8"/>
        <item x="28"/>
        <item x="2"/>
        <item x="29"/>
        <item x="10"/>
        <item x="19"/>
        <item x="6"/>
        <item x="20"/>
        <item x="5"/>
        <item x="12"/>
        <item x="27"/>
        <item x="14"/>
        <item x="23"/>
        <item x="21"/>
        <item x="32"/>
        <item x="16"/>
        <item x="9"/>
        <item x="13"/>
        <item x="17"/>
        <item x="26"/>
        <item x="30"/>
        <item x="31"/>
        <item x="11"/>
        <item x="15"/>
        <item x="25"/>
        <item t="default"/>
      </items>
    </pivotField>
    <pivotField axis="axisCol" subtotalTop="0" showAll="0">
      <items count="6">
        <item x="0"/>
        <item x="1"/>
        <item x="3"/>
        <item x="4"/>
        <item x="2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absenc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34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:H37" firstHeaderRow="1" firstDataRow="2" firstDataCol="1"/>
  <pivotFields count="2">
    <pivotField axis="axisCol" subtotalTop="0" showAll="0">
      <items count="3">
        <item x="0"/>
        <item x="1"/>
        <item t="default"/>
      </items>
    </pivotField>
    <pivotField axis="axisRow" dataField="1" subtotalTop="0" showAll="0">
      <items count="34">
        <item x="4"/>
        <item x="24"/>
        <item x="3"/>
        <item x="22"/>
        <item x="1"/>
        <item x="18"/>
        <item x="0"/>
        <item x="7"/>
        <item x="8"/>
        <item x="28"/>
        <item x="2"/>
        <item x="29"/>
        <item x="10"/>
        <item x="19"/>
        <item x="6"/>
        <item x="20"/>
        <item x="5"/>
        <item x="12"/>
        <item x="27"/>
        <item x="14"/>
        <item x="23"/>
        <item x="21"/>
        <item x="32"/>
        <item x="16"/>
        <item x="9"/>
        <item x="13"/>
        <item x="17"/>
        <item x="26"/>
        <item x="30"/>
        <item x="31"/>
        <item x="11"/>
        <item x="15"/>
        <item x="25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absences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6:I40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famsu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2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9:J23" firstHeaderRow="1" firstDataRow="2" firstDataCol="1"/>
  <pivotFields count="2">
    <pivotField axis="axisRow" dataField="1" subtotalTop="0" showAll="0">
      <items count="3">
        <item x="0"/>
        <item x="1"/>
        <item t="default"/>
      </items>
    </pivotField>
    <pivotField axis="axisCol" subtotalTop="0" showAll="0">
      <items count="4">
        <item x="1"/>
        <item x="0"/>
        <item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uenta de famsu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I6" firstHeaderRow="1" firstDataRow="2" firstDataCol="1"/>
  <pivotFields count="2">
    <pivotField axis="axisCol" subtotalTop="0" showAll="0">
      <items count="3">
        <item x="0"/>
        <item x="1"/>
        <item t="default"/>
      </items>
    </pivotField>
    <pivotField axis="axisRow" dataField="1" subtotalTop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famsup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TablaDinámica6" cacheId="4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2:L49" firstHeaderRow="1" firstDataRow="2" firstDataCol="1"/>
  <pivotFields count="2">
    <pivotField axis="axisRow" dataField="1" subtotalTop="0" showAll="0">
      <items count="6">
        <item x="3"/>
        <item x="4"/>
        <item x="2"/>
        <item x="0"/>
        <item x="1"/>
        <item t="default"/>
      </items>
    </pivotField>
    <pivotField axis="axisCol" subtotalTop="0" showAll="0">
      <items count="6">
        <item x="0"/>
        <item x="1"/>
        <item x="3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famr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TablaDinámica5" cacheId="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2:L29" firstHeaderRow="1" firstDataRow="2" firstDataCol="1"/>
  <pivotFields count="2">
    <pivotField axis="axisCol" subtotalTop="0" showAll="0">
      <items count="6">
        <item x="0"/>
        <item x="2"/>
        <item x="1"/>
        <item x="3"/>
        <item x="4"/>
        <item t="default"/>
      </items>
    </pivotField>
    <pivotField axis="axisRow" dataField="1" subtotalTop="0" showAll="0">
      <items count="6">
        <item x="3"/>
        <item x="4"/>
        <item x="2"/>
        <item x="0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famrel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TablaDinámica4" cacheId="3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I9" firstHeaderRow="1" firstDataRow="2" firstDataCol="1"/>
  <pivotFields count="2">
    <pivotField axis="axisRow" dataField="1" subtotalTop="0" showAll="0">
      <items count="6">
        <item x="3"/>
        <item x="4"/>
        <item x="2"/>
        <item x="0"/>
        <item x="1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famr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TablaDinámica9" cacheId="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2:AN49" firstHeaderRow="1" firstDataRow="2" firstDataCol="1"/>
  <pivotFields count="2">
    <pivotField axis="axisRow" dataField="1" subtotalTop="0" showAll="0">
      <items count="6">
        <item x="2"/>
        <item x="3"/>
        <item x="0"/>
        <item x="4"/>
        <item x="1"/>
        <item t="default"/>
      </items>
    </pivotField>
    <pivotField axis="axisCol" subtotalTop="0" showAll="0">
      <items count="34">
        <item x="4"/>
        <item x="24"/>
        <item x="3"/>
        <item x="22"/>
        <item x="1"/>
        <item x="18"/>
        <item x="0"/>
        <item x="7"/>
        <item x="8"/>
        <item x="28"/>
        <item x="2"/>
        <item x="29"/>
        <item x="10"/>
        <item x="19"/>
        <item x="6"/>
        <item x="20"/>
        <item x="5"/>
        <item x="12"/>
        <item x="27"/>
        <item x="14"/>
        <item x="23"/>
        <item x="21"/>
        <item x="32"/>
        <item x="16"/>
        <item x="9"/>
        <item x="13"/>
        <item x="17"/>
        <item x="26"/>
        <item x="30"/>
        <item x="31"/>
        <item x="11"/>
        <item x="15"/>
        <item x="2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uenta de healt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TablaDinámica8" cacheId="4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2:L29" firstHeaderRow="1" firstDataRow="2" firstDataCol="1"/>
  <pivotFields count="2">
    <pivotField axis="axisRow" dataField="1" subtotalTop="0" showAll="0">
      <items count="6">
        <item x="2"/>
        <item x="3"/>
        <item x="0"/>
        <item x="4"/>
        <item x="1"/>
        <item t="default"/>
      </items>
    </pivotField>
    <pivotField axis="axisCol" subtotalTop="0" showAll="0">
      <items count="6">
        <item x="0"/>
        <item x="1"/>
        <item x="3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healt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TablaDinámica7" cacheId="4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L9" firstHeaderRow="1" firstDataRow="2" firstDataCol="1"/>
  <pivotFields count="2">
    <pivotField axis="axisCol" subtotalTop="0" showAll="0">
      <items count="6">
        <item x="3"/>
        <item x="4"/>
        <item x="2"/>
        <item x="0"/>
        <item x="1"/>
        <item t="default"/>
      </items>
    </pivotField>
    <pivotField axis="axisRow" dataField="1" subtotalTop="0" showAll="0">
      <items count="6">
        <item x="2"/>
        <item x="3"/>
        <item x="0"/>
        <item x="4"/>
        <item x="1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health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TablaDinámica14" cacheId="7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2:L49" firstHeaderRow="1" firstDataRow="2" firstDataCol="1"/>
  <pivotFields count="2">
    <pivotField axis="axisRow" dataField="1" subtotalTop="0" showAll="0">
      <items count="6">
        <item x="3"/>
        <item x="2"/>
        <item x="1"/>
        <item x="0"/>
        <item x="4"/>
        <item t="default"/>
      </items>
    </pivotField>
    <pivotField axis="axisCol" subtotalTop="0" showAll="0">
      <items count="6">
        <item x="3"/>
        <item x="1"/>
        <item x="0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oou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TablaDinámica13" cacheId="6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2:I29" firstHeaderRow="1" firstDataRow="2" firstDataCol="1"/>
  <pivotFields count="2">
    <pivotField axis="axisRow" dataField="1" subtotalTop="0" showAll="0">
      <items count="6">
        <item x="3"/>
        <item x="2"/>
        <item x="1"/>
        <item x="0"/>
        <item x="4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goou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TablaDinámica10" cacheId="5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AN9" firstHeaderRow="1" firstDataRow="2" firstDataCol="1"/>
  <pivotFields count="2">
    <pivotField axis="axisCol" subtotalTop="0" showAll="0">
      <items count="34">
        <item x="4"/>
        <item x="24"/>
        <item x="3"/>
        <item x="22"/>
        <item x="1"/>
        <item x="18"/>
        <item x="0"/>
        <item x="7"/>
        <item x="8"/>
        <item x="28"/>
        <item x="2"/>
        <item x="29"/>
        <item x="10"/>
        <item x="19"/>
        <item x="6"/>
        <item x="20"/>
        <item x="5"/>
        <item x="12"/>
        <item x="27"/>
        <item x="14"/>
        <item x="23"/>
        <item x="21"/>
        <item x="32"/>
        <item x="16"/>
        <item x="9"/>
        <item x="13"/>
        <item x="17"/>
        <item x="26"/>
        <item x="30"/>
        <item x="31"/>
        <item x="11"/>
        <item x="15"/>
        <item x="25"/>
        <item t="default"/>
      </items>
    </pivotField>
    <pivotField axis="axisRow" dataField="1" subtotalTop="0" showAll="0">
      <items count="6">
        <item x="3"/>
        <item x="2"/>
        <item x="1"/>
        <item x="0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uenta de goout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TablaDinámica16" cacheId="7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35:W55" firstHeaderRow="1" firstDataRow="2" firstDataCol="1"/>
  <pivotFields count="2">
    <pivotField axis="axisRow" dataField="1" subtotalTop="0" showAll="0">
      <items count="19">
        <item x="16"/>
        <item x="17"/>
        <item x="9"/>
        <item x="0"/>
        <item x="15"/>
        <item x="10"/>
        <item x="5"/>
        <item x="1"/>
        <item x="3"/>
        <item x="6"/>
        <item x="13"/>
        <item x="7"/>
        <item x="2"/>
        <item x="8"/>
        <item x="11"/>
        <item x="12"/>
        <item x="4"/>
        <item x="14"/>
        <item t="default"/>
      </items>
    </pivotField>
    <pivotField axis="axisCol" subtotalTop="0" showAll="0">
      <items count="18">
        <item x="16"/>
        <item x="15"/>
        <item x="1"/>
        <item x="0"/>
        <item x="12"/>
        <item x="2"/>
        <item x="10"/>
        <item x="4"/>
        <item x="11"/>
        <item x="6"/>
        <item x="9"/>
        <item x="3"/>
        <item x="5"/>
        <item x="8"/>
        <item x="14"/>
        <item x="7"/>
        <item x="1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uenta de G3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name="TablaDinámica15" cacheId="7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:W22" firstHeaderRow="1" firstDataRow="2" firstDataCol="1"/>
  <pivotFields count="2">
    <pivotField axis="axisCol" subtotalTop="0" showAll="0">
      <items count="18">
        <item x="16"/>
        <item x="15"/>
        <item x="0"/>
        <item x="3"/>
        <item x="1"/>
        <item x="9"/>
        <item x="11"/>
        <item x="7"/>
        <item x="10"/>
        <item x="4"/>
        <item x="8"/>
        <item x="6"/>
        <item x="2"/>
        <item x="5"/>
        <item x="12"/>
        <item x="14"/>
        <item x="13"/>
        <item t="default"/>
      </items>
    </pivotField>
    <pivotField axis="axisRow" dataField="1" subtotalTop="0" showAll="0">
      <items count="19">
        <item x="16"/>
        <item x="17"/>
        <item x="9"/>
        <item x="0"/>
        <item x="15"/>
        <item x="10"/>
        <item x="5"/>
        <item x="1"/>
        <item x="3"/>
        <item x="6"/>
        <item x="13"/>
        <item x="7"/>
        <item x="2"/>
        <item x="8"/>
        <item x="11"/>
        <item x="12"/>
        <item x="4"/>
        <item x="14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uenta de G3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name="TablaDinámica19" cacheId="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6:K40" firstHeaderRow="1" firstDataRow="2" firstDataCol="1"/>
  <pivotFields count="2">
    <pivotField axis="axisRow" dataField="1" subtotalTop="0" showAll="0">
      <items count="3">
        <item x="1"/>
        <item x="0"/>
        <item t="default"/>
      </items>
    </pivotField>
    <pivotField axis="axisCol" subtotalTop="0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high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name="TablaDinámica18" cacheId="8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9:I23" firstHeaderRow="1" firstDataRow="2" firstDataCol="1"/>
  <pivotFields count="2">
    <pivotField axis="axisRow" dataField="1" subtotalTop="0" showAll="0">
      <items count="3">
        <item x="1"/>
        <item x="0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high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name="TablaDinámica17" cacheId="8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K6" firstHeaderRow="1" firstDataRow="2" firstDataCol="1"/>
  <pivotFields count="2">
    <pivotField axis="axisCol" subtotalTop="0" showAll="0">
      <items count="5">
        <item x="0"/>
        <item x="2"/>
        <item x="1"/>
        <item x="3"/>
        <item t="default"/>
      </items>
    </pivotField>
    <pivotField axis="axisRow" dataField="1" subtotalTop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higher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name="TablaDinámica22" cacheId="10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66:L85" firstHeaderRow="1" firstDataRow="2" firstDataCol="1"/>
  <pivotFields count="2">
    <pivotField axis="axisRow" dataField="1" subtotalTop="0" showAll="0">
      <items count="18">
        <item x="16"/>
        <item x="15"/>
        <item x="0"/>
        <item x="3"/>
        <item x="1"/>
        <item x="9"/>
        <item x="11"/>
        <item x="7"/>
        <item x="10"/>
        <item x="4"/>
        <item x="8"/>
        <item x="6"/>
        <item x="2"/>
        <item x="5"/>
        <item x="12"/>
        <item x="14"/>
        <item x="13"/>
        <item t="default"/>
      </items>
    </pivotField>
    <pivotField axis="axisCol" subtotalTop="0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name="TablaDinámica21" cacheId="9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4:L53" firstHeaderRow="1" firstDataRow="2" firstDataCol="1"/>
  <pivotFields count="2">
    <pivotField axis="axisRow" dataField="1" subtotalTop="0" showAll="0">
      <items count="18">
        <item x="16"/>
        <item x="15"/>
        <item x="0"/>
        <item x="3"/>
        <item x="1"/>
        <item x="9"/>
        <item x="11"/>
        <item x="7"/>
        <item x="10"/>
        <item x="4"/>
        <item x="8"/>
        <item x="6"/>
        <item x="2"/>
        <item x="5"/>
        <item x="12"/>
        <item x="14"/>
        <item x="13"/>
        <item t="default"/>
      </items>
    </pivotField>
    <pivotField axis="axisCol" subtotalTop="0" showAll="0">
      <items count="6">
        <item x="2"/>
        <item x="3"/>
        <item x="0"/>
        <item x="4"/>
        <item x="1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name="TablaDinámica20" cacheId="9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2:I21" firstHeaderRow="1" firstDataRow="2" firstDataCol="1"/>
  <pivotFields count="2">
    <pivotField axis="axisCol" subtotalTop="0" showAll="0">
      <items count="3">
        <item x="1"/>
        <item x="0"/>
        <item t="default"/>
      </items>
    </pivotField>
    <pivotField axis="axisRow" dataField="1" subtotalTop="0" showAll="0">
      <items count="18">
        <item x="16"/>
        <item x="15"/>
        <item x="0"/>
        <item x="3"/>
        <item x="1"/>
        <item x="9"/>
        <item x="11"/>
        <item x="7"/>
        <item x="10"/>
        <item x="4"/>
        <item x="8"/>
        <item x="6"/>
        <item x="2"/>
        <item x="5"/>
        <item x="12"/>
        <item x="14"/>
        <item x="13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G1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name="TablaDinámica26" cacheId="1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98:J117" firstHeaderRow="1" firstDataRow="2" firstDataCol="1"/>
  <pivotFields count="2">
    <pivotField axis="axisRow" dataField="1" subtotalTop="0" showAll="0">
      <items count="18">
        <item x="16"/>
        <item x="15"/>
        <item x="1"/>
        <item x="0"/>
        <item x="12"/>
        <item x="2"/>
        <item x="10"/>
        <item x="4"/>
        <item x="11"/>
        <item x="6"/>
        <item x="9"/>
        <item x="3"/>
        <item x="5"/>
        <item x="8"/>
        <item x="14"/>
        <item x="7"/>
        <item x="13"/>
        <item t="default"/>
      </items>
    </pivotField>
    <pivotField axis="axisCol" subtotalTop="0" showAll="0">
      <items count="3">
        <item x="1"/>
        <item x="0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uenta de G2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name="TablaDinámica25" cacheId="1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66:M85" firstHeaderRow="1" firstDataRow="2" firstDataCol="1"/>
  <pivotFields count="2">
    <pivotField axis="axisCol" subtotalTop="0" showAll="0">
      <items count="6">
        <item x="2"/>
        <item x="3"/>
        <item x="0"/>
        <item x="4"/>
        <item x="1"/>
        <item t="default"/>
      </items>
    </pivotField>
    <pivotField axis="axisRow" dataField="1" subtotalTop="0" showAll="0">
      <items count="18">
        <item x="16"/>
        <item x="15"/>
        <item x="1"/>
        <item x="0"/>
        <item x="12"/>
        <item x="2"/>
        <item x="10"/>
        <item x="4"/>
        <item x="11"/>
        <item x="6"/>
        <item x="9"/>
        <item x="3"/>
        <item x="5"/>
        <item x="8"/>
        <item x="14"/>
        <item x="7"/>
        <item x="13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2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name="TablaDinámica24" cacheId="1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4:M53" firstHeaderRow="1" firstDataRow="2" firstDataCol="1"/>
  <pivotFields count="2">
    <pivotField axis="axisRow" dataField="1" subtotalTop="0" showAll="0">
      <items count="18">
        <item x="16"/>
        <item x="15"/>
        <item x="1"/>
        <item x="0"/>
        <item x="12"/>
        <item x="2"/>
        <item x="10"/>
        <item x="4"/>
        <item x="11"/>
        <item x="6"/>
        <item x="9"/>
        <item x="3"/>
        <item x="5"/>
        <item x="8"/>
        <item x="14"/>
        <item x="7"/>
        <item x="13"/>
        <item t="default"/>
      </items>
    </pivotField>
    <pivotField axis="axisCol" subtotalTop="0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G2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name="TablaDinámica23" cacheId="10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2:Y21" firstHeaderRow="1" firstDataRow="2" firstDataCol="1"/>
  <pivotFields count="2">
    <pivotField axis="axisCol" subtotalTop="0" showAll="0">
      <items count="18">
        <item x="16"/>
        <item x="15"/>
        <item x="0"/>
        <item x="3"/>
        <item x="1"/>
        <item x="9"/>
        <item x="11"/>
        <item x="7"/>
        <item x="10"/>
        <item x="4"/>
        <item x="8"/>
        <item x="6"/>
        <item x="2"/>
        <item x="5"/>
        <item x="12"/>
        <item x="14"/>
        <item x="13"/>
        <item t="default"/>
      </items>
    </pivotField>
    <pivotField axis="axisRow" dataField="1" subtotalTop="0" showAll="0">
      <items count="18">
        <item x="16"/>
        <item x="15"/>
        <item x="1"/>
        <item x="0"/>
        <item x="12"/>
        <item x="2"/>
        <item x="10"/>
        <item x="4"/>
        <item x="11"/>
        <item x="6"/>
        <item x="9"/>
        <item x="3"/>
        <item x="5"/>
        <item x="8"/>
        <item x="14"/>
        <item x="7"/>
        <item x="13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uenta de G2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1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0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2.xml"/><Relationship Id="rId1" Type="http://schemas.openxmlformats.org/officeDocument/2006/relationships/pivotTable" Target="../pivotTables/pivotTable3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5.xml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8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4" Type="http://schemas.openxmlformats.org/officeDocument/2006/relationships/pivotTable" Target="../pivotTables/pivot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0"/>
  <sheetViews>
    <sheetView topLeftCell="R329" workbookViewId="0">
      <selection activeCell="AE1" sqref="AE1:AF350"/>
    </sheetView>
  </sheetViews>
  <sheetFormatPr baseColWidth="10" defaultRowHeight="15" x14ac:dyDescent="0.25"/>
  <cols>
    <col min="8" max="8" width="17.5703125" bestFit="1" customWidth="1"/>
    <col min="9" max="9" width="1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</sheetData>
  <autoFilter ref="A1:AG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opLeftCell="A4" workbookViewId="0">
      <selection activeCell="F27" sqref="F27"/>
    </sheetView>
  </sheetViews>
  <sheetFormatPr baseColWidth="10" defaultRowHeight="15" x14ac:dyDescent="0.25"/>
  <cols>
    <col min="4" max="4" width="17.5703125" bestFit="1" customWidth="1"/>
    <col min="5" max="5" width="22.42578125" bestFit="1" customWidth="1"/>
    <col min="6" max="9" width="3" bestFit="1" customWidth="1"/>
    <col min="10" max="10" width="12.5703125" bestFit="1" customWidth="1"/>
  </cols>
  <sheetData>
    <row r="1" spans="1:10" x14ac:dyDescent="0.25">
      <c r="A1" t="s">
        <v>1</v>
      </c>
      <c r="B1" t="s">
        <v>27</v>
      </c>
      <c r="C1" t="s">
        <v>2</v>
      </c>
    </row>
    <row r="2" spans="1:10" x14ac:dyDescent="0.25">
      <c r="A2" t="s">
        <v>34</v>
      </c>
      <c r="B2">
        <v>1</v>
      </c>
      <c r="C2">
        <v>18</v>
      </c>
      <c r="D2" s="1" t="s">
        <v>61</v>
      </c>
      <c r="E2" s="1" t="s">
        <v>62</v>
      </c>
    </row>
    <row r="3" spans="1:10" x14ac:dyDescent="0.25">
      <c r="A3" t="s">
        <v>34</v>
      </c>
      <c r="B3">
        <v>1</v>
      </c>
      <c r="C3">
        <v>17</v>
      </c>
      <c r="D3" s="1" t="s">
        <v>53</v>
      </c>
      <c r="E3">
        <v>1</v>
      </c>
      <c r="F3">
        <v>2</v>
      </c>
      <c r="G3">
        <v>3</v>
      </c>
      <c r="H3">
        <v>4</v>
      </c>
      <c r="I3">
        <v>5</v>
      </c>
      <c r="J3" t="s">
        <v>54</v>
      </c>
    </row>
    <row r="4" spans="1:10" x14ac:dyDescent="0.25">
      <c r="A4" t="s">
        <v>34</v>
      </c>
      <c r="B4">
        <v>3</v>
      </c>
      <c r="C4">
        <v>15</v>
      </c>
      <c r="D4" s="2" t="s">
        <v>34</v>
      </c>
      <c r="E4" s="3">
        <v>85</v>
      </c>
      <c r="F4" s="3">
        <v>41</v>
      </c>
      <c r="G4" s="3">
        <v>41</v>
      </c>
      <c r="H4" s="3">
        <v>12</v>
      </c>
      <c r="I4" s="3">
        <v>4</v>
      </c>
      <c r="J4" s="3">
        <v>183</v>
      </c>
    </row>
    <row r="5" spans="1:10" x14ac:dyDescent="0.25">
      <c r="A5" t="s">
        <v>34</v>
      </c>
      <c r="B5">
        <v>1</v>
      </c>
      <c r="C5">
        <v>15</v>
      </c>
      <c r="D5" s="2" t="s">
        <v>50</v>
      </c>
      <c r="E5" s="3">
        <v>56</v>
      </c>
      <c r="F5" s="3">
        <v>32</v>
      </c>
      <c r="G5" s="3">
        <v>23</v>
      </c>
      <c r="H5" s="3">
        <v>33</v>
      </c>
      <c r="I5" s="3">
        <v>22</v>
      </c>
      <c r="J5" s="3">
        <v>166</v>
      </c>
    </row>
    <row r="6" spans="1:10" x14ac:dyDescent="0.25">
      <c r="A6" t="s">
        <v>34</v>
      </c>
      <c r="B6">
        <v>2</v>
      </c>
      <c r="C6">
        <v>16</v>
      </c>
      <c r="D6" s="2" t="s">
        <v>54</v>
      </c>
      <c r="E6" s="3">
        <v>141</v>
      </c>
      <c r="F6" s="3">
        <v>73</v>
      </c>
      <c r="G6" s="3">
        <v>64</v>
      </c>
      <c r="H6" s="3">
        <v>45</v>
      </c>
      <c r="I6" s="3">
        <v>26</v>
      </c>
      <c r="J6" s="3">
        <v>349</v>
      </c>
    </row>
    <row r="7" spans="1:10" x14ac:dyDescent="0.25">
      <c r="A7" t="s">
        <v>50</v>
      </c>
      <c r="B7">
        <v>2</v>
      </c>
      <c r="C7">
        <v>16</v>
      </c>
    </row>
    <row r="8" spans="1:10" x14ac:dyDescent="0.25">
      <c r="A8" t="s">
        <v>50</v>
      </c>
      <c r="B8">
        <v>1</v>
      </c>
      <c r="C8">
        <v>16</v>
      </c>
      <c r="D8" t="s">
        <v>58</v>
      </c>
    </row>
    <row r="9" spans="1:10" x14ac:dyDescent="0.25">
      <c r="A9" t="s">
        <v>34</v>
      </c>
      <c r="B9">
        <v>1</v>
      </c>
      <c r="C9">
        <v>17</v>
      </c>
      <c r="D9" t="s">
        <v>158</v>
      </c>
      <c r="E9">
        <f>SUM(E4:F4)/GETPIVOTDATA("sex",$D$2)/D15</f>
        <v>0.68852459016393452</v>
      </c>
    </row>
    <row r="10" spans="1:10" x14ac:dyDescent="0.25">
      <c r="A10" t="s">
        <v>50</v>
      </c>
      <c r="B10">
        <v>1</v>
      </c>
      <c r="C10">
        <v>15</v>
      </c>
      <c r="D10" t="s">
        <v>159</v>
      </c>
      <c r="E10">
        <f>SUM(G4:I4)/GETPIVOTDATA("sex",$D$2)/D15</f>
        <v>0.31147540983606564</v>
      </c>
    </row>
    <row r="11" spans="1:10" x14ac:dyDescent="0.25">
      <c r="A11" t="s">
        <v>50</v>
      </c>
      <c r="B11">
        <v>1</v>
      </c>
      <c r="C11">
        <v>15</v>
      </c>
      <c r="D11" t="s">
        <v>160</v>
      </c>
      <c r="E11">
        <f>SUM(E5:F5)/GETPIVOTDATA("sex",$D$2)/D17</f>
        <v>0.53012048192771077</v>
      </c>
    </row>
    <row r="12" spans="1:10" x14ac:dyDescent="0.25">
      <c r="A12" t="s">
        <v>34</v>
      </c>
      <c r="B12">
        <v>2</v>
      </c>
      <c r="C12">
        <v>15</v>
      </c>
      <c r="D12" t="s">
        <v>161</v>
      </c>
      <c r="E12">
        <f>1-E11</f>
        <v>0.46987951807228923</v>
      </c>
    </row>
    <row r="13" spans="1:10" x14ac:dyDescent="0.25">
      <c r="A13" t="s">
        <v>34</v>
      </c>
      <c r="B13">
        <v>1</v>
      </c>
      <c r="C13">
        <v>15</v>
      </c>
    </row>
    <row r="14" spans="1:10" x14ac:dyDescent="0.25">
      <c r="A14" t="s">
        <v>50</v>
      </c>
      <c r="B14">
        <v>3</v>
      </c>
      <c r="C14">
        <v>15</v>
      </c>
      <c r="D14" t="s">
        <v>59</v>
      </c>
    </row>
    <row r="15" spans="1:10" x14ac:dyDescent="0.25">
      <c r="A15" t="s">
        <v>50</v>
      </c>
      <c r="B15">
        <v>2</v>
      </c>
      <c r="C15">
        <v>15</v>
      </c>
      <c r="D15">
        <f>183/349</f>
        <v>0.52435530085959881</v>
      </c>
    </row>
    <row r="16" spans="1:10" x14ac:dyDescent="0.25">
      <c r="A16" t="s">
        <v>50</v>
      </c>
      <c r="B16">
        <v>1</v>
      </c>
      <c r="C16">
        <v>15</v>
      </c>
      <c r="D16" t="s">
        <v>60</v>
      </c>
    </row>
    <row r="17" spans="1:10" x14ac:dyDescent="0.25">
      <c r="A17" t="s">
        <v>34</v>
      </c>
      <c r="B17">
        <v>2</v>
      </c>
      <c r="C17">
        <v>16</v>
      </c>
      <c r="D17">
        <f>1-D15</f>
        <v>0.47564469914040119</v>
      </c>
    </row>
    <row r="18" spans="1:10" x14ac:dyDescent="0.25">
      <c r="A18" t="s">
        <v>34</v>
      </c>
      <c r="B18">
        <v>2</v>
      </c>
      <c r="C18">
        <v>16</v>
      </c>
    </row>
    <row r="19" spans="1:10" x14ac:dyDescent="0.25">
      <c r="A19" t="s">
        <v>34</v>
      </c>
      <c r="B19">
        <v>1</v>
      </c>
      <c r="C19">
        <v>16</v>
      </c>
      <c r="D19" s="1" t="s">
        <v>64</v>
      </c>
      <c r="E19" s="1" t="s">
        <v>62</v>
      </c>
    </row>
    <row r="20" spans="1:10" x14ac:dyDescent="0.25">
      <c r="A20" t="s">
        <v>50</v>
      </c>
      <c r="B20">
        <v>4</v>
      </c>
      <c r="C20">
        <v>17</v>
      </c>
      <c r="D20" s="1" t="s">
        <v>53</v>
      </c>
      <c r="E20">
        <v>1</v>
      </c>
      <c r="F20">
        <v>2</v>
      </c>
      <c r="G20">
        <v>3</v>
      </c>
      <c r="H20">
        <v>4</v>
      </c>
      <c r="I20">
        <v>5</v>
      </c>
      <c r="J20" t="s">
        <v>54</v>
      </c>
    </row>
    <row r="21" spans="1:10" x14ac:dyDescent="0.25">
      <c r="A21" t="s">
        <v>50</v>
      </c>
      <c r="B21">
        <v>3</v>
      </c>
      <c r="C21">
        <v>16</v>
      </c>
      <c r="D21" s="2">
        <v>15</v>
      </c>
      <c r="E21" s="3">
        <v>46</v>
      </c>
      <c r="F21" s="3">
        <v>12</v>
      </c>
      <c r="G21" s="3">
        <v>13</v>
      </c>
      <c r="H21" s="3">
        <v>8</v>
      </c>
      <c r="I21" s="3">
        <v>3</v>
      </c>
      <c r="J21" s="3">
        <v>82</v>
      </c>
    </row>
    <row r="22" spans="1:10" x14ac:dyDescent="0.25">
      <c r="A22" t="s">
        <v>50</v>
      </c>
      <c r="B22">
        <v>1</v>
      </c>
      <c r="C22">
        <v>15</v>
      </c>
      <c r="D22" s="2">
        <v>16</v>
      </c>
      <c r="E22" s="3">
        <v>42</v>
      </c>
      <c r="F22" s="3">
        <v>23</v>
      </c>
      <c r="G22" s="3">
        <v>15</v>
      </c>
      <c r="H22" s="3">
        <v>16</v>
      </c>
      <c r="I22" s="3">
        <v>8</v>
      </c>
      <c r="J22" s="3">
        <v>104</v>
      </c>
    </row>
    <row r="23" spans="1:10" x14ac:dyDescent="0.25">
      <c r="A23" t="s">
        <v>50</v>
      </c>
      <c r="B23">
        <v>1</v>
      </c>
      <c r="C23">
        <v>15</v>
      </c>
      <c r="D23" s="2">
        <v>17</v>
      </c>
      <c r="E23" s="3">
        <v>22</v>
      </c>
      <c r="F23" s="3">
        <v>19</v>
      </c>
      <c r="G23" s="3">
        <v>23</v>
      </c>
      <c r="H23" s="3">
        <v>14</v>
      </c>
      <c r="I23" s="3">
        <v>8</v>
      </c>
      <c r="J23" s="3">
        <v>86</v>
      </c>
    </row>
    <row r="24" spans="1:10" x14ac:dyDescent="0.25">
      <c r="A24" t="s">
        <v>50</v>
      </c>
      <c r="B24">
        <v>3</v>
      </c>
      <c r="C24">
        <v>16</v>
      </c>
      <c r="D24" s="2">
        <v>18</v>
      </c>
      <c r="E24" s="3">
        <v>22</v>
      </c>
      <c r="F24" s="3">
        <v>13</v>
      </c>
      <c r="G24" s="3">
        <v>9</v>
      </c>
      <c r="H24" s="3">
        <v>7</v>
      </c>
      <c r="I24" s="3">
        <v>6</v>
      </c>
      <c r="J24" s="3">
        <v>57</v>
      </c>
    </row>
    <row r="25" spans="1:10" x14ac:dyDescent="0.25">
      <c r="A25" t="s">
        <v>50</v>
      </c>
      <c r="B25">
        <v>4</v>
      </c>
      <c r="C25">
        <v>16</v>
      </c>
      <c r="D25" s="2">
        <v>19</v>
      </c>
      <c r="E25" s="3">
        <v>8</v>
      </c>
      <c r="F25" s="3">
        <v>6</v>
      </c>
      <c r="G25" s="3">
        <v>4</v>
      </c>
      <c r="H25" s="3"/>
      <c r="I25" s="3"/>
      <c r="J25" s="3">
        <v>18</v>
      </c>
    </row>
    <row r="26" spans="1:10" x14ac:dyDescent="0.25">
      <c r="A26" t="s">
        <v>34</v>
      </c>
      <c r="B26">
        <v>1</v>
      </c>
      <c r="C26">
        <v>15</v>
      </c>
      <c r="D26" s="2">
        <v>20</v>
      </c>
      <c r="E26" s="3">
        <v>1</v>
      </c>
      <c r="F26" s="3"/>
      <c r="G26" s="3"/>
      <c r="H26" s="3"/>
      <c r="I26" s="3"/>
      <c r="J26" s="3">
        <v>1</v>
      </c>
    </row>
    <row r="27" spans="1:10" x14ac:dyDescent="0.25">
      <c r="A27" t="s">
        <v>34</v>
      </c>
      <c r="B27">
        <v>3</v>
      </c>
      <c r="C27">
        <v>16</v>
      </c>
      <c r="D27" s="2">
        <v>22</v>
      </c>
      <c r="E27" s="3"/>
      <c r="F27" s="3"/>
      <c r="G27" s="3"/>
      <c r="H27" s="3"/>
      <c r="I27" s="3">
        <v>1</v>
      </c>
      <c r="J27" s="3">
        <v>1</v>
      </c>
    </row>
    <row r="28" spans="1:10" x14ac:dyDescent="0.25">
      <c r="A28" t="s">
        <v>50</v>
      </c>
      <c r="B28">
        <v>2</v>
      </c>
      <c r="C28">
        <v>15</v>
      </c>
      <c r="D28" s="2" t="s">
        <v>54</v>
      </c>
      <c r="E28" s="3">
        <v>141</v>
      </c>
      <c r="F28" s="3">
        <v>73</v>
      </c>
      <c r="G28" s="3">
        <v>64</v>
      </c>
      <c r="H28" s="3">
        <v>45</v>
      </c>
      <c r="I28" s="3">
        <v>26</v>
      </c>
      <c r="J28" s="3">
        <v>349</v>
      </c>
    </row>
    <row r="29" spans="1:10" x14ac:dyDescent="0.25">
      <c r="A29" t="s">
        <v>50</v>
      </c>
      <c r="B29">
        <v>4</v>
      </c>
      <c r="C29">
        <v>15</v>
      </c>
      <c r="D29" t="s">
        <v>58</v>
      </c>
    </row>
    <row r="30" spans="1:10" x14ac:dyDescent="0.25">
      <c r="A30" t="s">
        <v>50</v>
      </c>
      <c r="B30">
        <v>1</v>
      </c>
      <c r="C30">
        <v>16</v>
      </c>
      <c r="D30" t="s">
        <v>162</v>
      </c>
      <c r="E30">
        <f>SUM(E21:F23)/GETPIVOTDATA("age",$D$19)/D36</f>
        <v>0.6029411764705882</v>
      </c>
    </row>
    <row r="31" spans="1:10" x14ac:dyDescent="0.25">
      <c r="A31" t="s">
        <v>50</v>
      </c>
      <c r="B31">
        <v>5</v>
      </c>
      <c r="C31">
        <v>16</v>
      </c>
      <c r="D31" t="s">
        <v>163</v>
      </c>
      <c r="E31">
        <f>1-E30</f>
        <v>0.3970588235294118</v>
      </c>
    </row>
    <row r="32" spans="1:10" x14ac:dyDescent="0.25">
      <c r="A32" t="s">
        <v>50</v>
      </c>
      <c r="B32">
        <v>4</v>
      </c>
      <c r="C32">
        <v>15</v>
      </c>
      <c r="D32" t="s">
        <v>164</v>
      </c>
      <c r="E32">
        <f>SUM(E24:F27)/349/D38</f>
        <v>0.64935064935064934</v>
      </c>
    </row>
    <row r="33" spans="1:5" x14ac:dyDescent="0.25">
      <c r="A33" t="s">
        <v>50</v>
      </c>
      <c r="B33">
        <v>1</v>
      </c>
      <c r="C33">
        <v>15</v>
      </c>
      <c r="D33" t="s">
        <v>165</v>
      </c>
      <c r="E33">
        <f>SUM(G24:I27)/GETPIVOTDATA("age",$D$19)/D38</f>
        <v>0.35064935064935066</v>
      </c>
    </row>
    <row r="34" spans="1:5" x14ac:dyDescent="0.25">
      <c r="A34" t="s">
        <v>50</v>
      </c>
      <c r="B34">
        <v>1</v>
      </c>
      <c r="C34">
        <v>15</v>
      </c>
    </row>
    <row r="35" spans="1:5" x14ac:dyDescent="0.25">
      <c r="A35" t="s">
        <v>50</v>
      </c>
      <c r="B35">
        <v>1</v>
      </c>
      <c r="C35">
        <v>15</v>
      </c>
      <c r="D35" t="s">
        <v>63</v>
      </c>
    </row>
    <row r="36" spans="1:5" x14ac:dyDescent="0.25">
      <c r="A36" t="s">
        <v>50</v>
      </c>
      <c r="B36">
        <v>1</v>
      </c>
      <c r="C36">
        <v>16</v>
      </c>
      <c r="D36">
        <f>SUM(J21:J23)/GETPIVOTDATA("age",$D$19)</f>
        <v>0.77936962750716332</v>
      </c>
    </row>
    <row r="37" spans="1:5" x14ac:dyDescent="0.25">
      <c r="A37" t="s">
        <v>34</v>
      </c>
      <c r="B37">
        <v>1</v>
      </c>
      <c r="C37">
        <v>15</v>
      </c>
      <c r="D37" t="s">
        <v>65</v>
      </c>
    </row>
    <row r="38" spans="1:5" x14ac:dyDescent="0.25">
      <c r="A38" t="s">
        <v>50</v>
      </c>
      <c r="B38">
        <v>1</v>
      </c>
      <c r="C38">
        <v>15</v>
      </c>
      <c r="D38">
        <f>1-D36</f>
        <v>0.22063037249283668</v>
      </c>
    </row>
    <row r="39" spans="1:5" x14ac:dyDescent="0.25">
      <c r="A39" t="s">
        <v>50</v>
      </c>
      <c r="B39">
        <v>1</v>
      </c>
      <c r="C39">
        <v>16</v>
      </c>
    </row>
    <row r="40" spans="1:5" x14ac:dyDescent="0.25">
      <c r="A40" t="s">
        <v>34</v>
      </c>
      <c r="B40">
        <v>1</v>
      </c>
      <c r="C40">
        <v>15</v>
      </c>
    </row>
    <row r="41" spans="1:5" x14ac:dyDescent="0.25">
      <c r="A41" t="s">
        <v>34</v>
      </c>
      <c r="B41">
        <v>1</v>
      </c>
      <c r="C41">
        <v>15</v>
      </c>
    </row>
    <row r="42" spans="1:5" x14ac:dyDescent="0.25">
      <c r="A42" t="s">
        <v>34</v>
      </c>
      <c r="B42">
        <v>2</v>
      </c>
      <c r="C42">
        <v>16</v>
      </c>
    </row>
    <row r="43" spans="1:5" x14ac:dyDescent="0.25">
      <c r="A43" t="s">
        <v>50</v>
      </c>
      <c r="B43">
        <v>4</v>
      </c>
      <c r="C43">
        <v>15</v>
      </c>
    </row>
    <row r="44" spans="1:5" x14ac:dyDescent="0.25">
      <c r="A44" t="s">
        <v>50</v>
      </c>
      <c r="B44">
        <v>1</v>
      </c>
      <c r="C44">
        <v>15</v>
      </c>
    </row>
    <row r="45" spans="1:5" x14ac:dyDescent="0.25">
      <c r="A45" t="s">
        <v>50</v>
      </c>
      <c r="B45">
        <v>1</v>
      </c>
      <c r="C45">
        <v>15</v>
      </c>
    </row>
    <row r="46" spans="1:5" x14ac:dyDescent="0.25">
      <c r="A46" t="s">
        <v>34</v>
      </c>
      <c r="B46">
        <v>2</v>
      </c>
      <c r="C46">
        <v>16</v>
      </c>
    </row>
    <row r="47" spans="1:5" x14ac:dyDescent="0.25">
      <c r="A47" t="s">
        <v>34</v>
      </c>
      <c r="B47">
        <v>1</v>
      </c>
      <c r="C47">
        <v>15</v>
      </c>
    </row>
    <row r="48" spans="1:5" x14ac:dyDescent="0.25">
      <c r="A48" t="s">
        <v>34</v>
      </c>
      <c r="B48">
        <v>4</v>
      </c>
      <c r="C48">
        <v>16</v>
      </c>
    </row>
    <row r="49" spans="1:3" x14ac:dyDescent="0.25">
      <c r="A49" t="s">
        <v>50</v>
      </c>
      <c r="B49">
        <v>1</v>
      </c>
      <c r="C49">
        <v>16</v>
      </c>
    </row>
    <row r="50" spans="1:3" x14ac:dyDescent="0.25">
      <c r="A50" t="s">
        <v>50</v>
      </c>
      <c r="B50">
        <v>2</v>
      </c>
      <c r="C50">
        <v>15</v>
      </c>
    </row>
    <row r="51" spans="1:3" x14ac:dyDescent="0.25">
      <c r="A51" t="s">
        <v>34</v>
      </c>
      <c r="B51">
        <v>1</v>
      </c>
      <c r="C51">
        <v>15</v>
      </c>
    </row>
    <row r="52" spans="1:3" x14ac:dyDescent="0.25">
      <c r="A52" t="s">
        <v>34</v>
      </c>
      <c r="B52">
        <v>3</v>
      </c>
      <c r="C52">
        <v>16</v>
      </c>
    </row>
    <row r="53" spans="1:3" x14ac:dyDescent="0.25">
      <c r="A53" t="s">
        <v>34</v>
      </c>
      <c r="B53">
        <v>1</v>
      </c>
      <c r="C53">
        <v>15</v>
      </c>
    </row>
    <row r="54" spans="1:3" x14ac:dyDescent="0.25">
      <c r="A54" t="s">
        <v>50</v>
      </c>
      <c r="B54">
        <v>4</v>
      </c>
      <c r="C54">
        <v>15</v>
      </c>
    </row>
    <row r="55" spans="1:3" x14ac:dyDescent="0.25">
      <c r="A55" t="s">
        <v>34</v>
      </c>
      <c r="B55">
        <v>3</v>
      </c>
      <c r="C55">
        <v>15</v>
      </c>
    </row>
    <row r="56" spans="1:3" x14ac:dyDescent="0.25">
      <c r="A56" t="s">
        <v>34</v>
      </c>
      <c r="B56">
        <v>4</v>
      </c>
      <c r="C56">
        <v>15</v>
      </c>
    </row>
    <row r="57" spans="1:3" x14ac:dyDescent="0.25">
      <c r="A57" t="s">
        <v>34</v>
      </c>
      <c r="B57">
        <v>1</v>
      </c>
      <c r="C57">
        <v>16</v>
      </c>
    </row>
    <row r="58" spans="1:3" x14ac:dyDescent="0.25">
      <c r="A58" t="s">
        <v>34</v>
      </c>
      <c r="B58">
        <v>1</v>
      </c>
      <c r="C58">
        <v>15</v>
      </c>
    </row>
    <row r="59" spans="1:3" x14ac:dyDescent="0.25">
      <c r="A59" t="s">
        <v>50</v>
      </c>
      <c r="B59">
        <v>1</v>
      </c>
      <c r="C59">
        <v>15</v>
      </c>
    </row>
    <row r="60" spans="1:3" x14ac:dyDescent="0.25">
      <c r="A60" t="s">
        <v>50</v>
      </c>
      <c r="B60">
        <v>1</v>
      </c>
      <c r="C60">
        <v>15</v>
      </c>
    </row>
    <row r="61" spans="1:3" x14ac:dyDescent="0.25">
      <c r="A61" t="s">
        <v>34</v>
      </c>
      <c r="B61">
        <v>1</v>
      </c>
      <c r="C61">
        <v>16</v>
      </c>
    </row>
    <row r="62" spans="1:3" x14ac:dyDescent="0.25">
      <c r="A62" t="s">
        <v>34</v>
      </c>
      <c r="B62">
        <v>3</v>
      </c>
      <c r="C62">
        <v>16</v>
      </c>
    </row>
    <row r="63" spans="1:3" x14ac:dyDescent="0.25">
      <c r="A63" t="s">
        <v>34</v>
      </c>
      <c r="B63">
        <v>5</v>
      </c>
      <c r="C63">
        <v>16</v>
      </c>
    </row>
    <row r="64" spans="1:3" x14ac:dyDescent="0.25">
      <c r="A64" t="s">
        <v>34</v>
      </c>
      <c r="B64">
        <v>1</v>
      </c>
      <c r="C64">
        <v>16</v>
      </c>
    </row>
    <row r="65" spans="1:3" x14ac:dyDescent="0.25">
      <c r="A65" t="s">
        <v>34</v>
      </c>
      <c r="B65">
        <v>4</v>
      </c>
      <c r="C65">
        <v>16</v>
      </c>
    </row>
    <row r="66" spans="1:3" x14ac:dyDescent="0.25">
      <c r="A66" t="s">
        <v>34</v>
      </c>
      <c r="B66">
        <v>4</v>
      </c>
      <c r="C66">
        <v>15</v>
      </c>
    </row>
    <row r="67" spans="1:3" x14ac:dyDescent="0.25">
      <c r="A67" t="s">
        <v>34</v>
      </c>
      <c r="B67">
        <v>2</v>
      </c>
      <c r="C67">
        <v>16</v>
      </c>
    </row>
    <row r="68" spans="1:3" x14ac:dyDescent="0.25">
      <c r="A68" t="s">
        <v>50</v>
      </c>
      <c r="B68">
        <v>5</v>
      </c>
      <c r="C68">
        <v>15</v>
      </c>
    </row>
    <row r="69" spans="1:3" x14ac:dyDescent="0.25">
      <c r="A69" t="s">
        <v>34</v>
      </c>
      <c r="B69">
        <v>2</v>
      </c>
      <c r="C69">
        <v>16</v>
      </c>
    </row>
    <row r="70" spans="1:3" x14ac:dyDescent="0.25">
      <c r="A70" t="s">
        <v>34</v>
      </c>
      <c r="B70">
        <v>3</v>
      </c>
      <c r="C70">
        <v>15</v>
      </c>
    </row>
    <row r="71" spans="1:3" x14ac:dyDescent="0.25">
      <c r="A71" t="s">
        <v>34</v>
      </c>
      <c r="B71">
        <v>3</v>
      </c>
      <c r="C71">
        <v>15</v>
      </c>
    </row>
    <row r="72" spans="1:3" x14ac:dyDescent="0.25">
      <c r="A72" t="s">
        <v>50</v>
      </c>
      <c r="B72">
        <v>1</v>
      </c>
      <c r="C72">
        <v>16</v>
      </c>
    </row>
    <row r="73" spans="1:3" x14ac:dyDescent="0.25">
      <c r="A73" t="s">
        <v>50</v>
      </c>
      <c r="B73">
        <v>1</v>
      </c>
      <c r="C73">
        <v>15</v>
      </c>
    </row>
    <row r="74" spans="1:3" x14ac:dyDescent="0.25">
      <c r="A74" t="s">
        <v>34</v>
      </c>
      <c r="B74">
        <v>4</v>
      </c>
      <c r="C74">
        <v>15</v>
      </c>
    </row>
    <row r="75" spans="1:3" x14ac:dyDescent="0.25">
      <c r="A75" t="s">
        <v>50</v>
      </c>
      <c r="B75">
        <v>2</v>
      </c>
      <c r="C75">
        <v>16</v>
      </c>
    </row>
    <row r="76" spans="1:3" x14ac:dyDescent="0.25">
      <c r="A76" t="s">
        <v>34</v>
      </c>
      <c r="B76">
        <v>4</v>
      </c>
      <c r="C76">
        <v>16</v>
      </c>
    </row>
    <row r="77" spans="1:3" x14ac:dyDescent="0.25">
      <c r="A77" t="s">
        <v>50</v>
      </c>
      <c r="B77">
        <v>3</v>
      </c>
      <c r="C77">
        <v>15</v>
      </c>
    </row>
    <row r="78" spans="1:3" x14ac:dyDescent="0.25">
      <c r="A78" t="s">
        <v>50</v>
      </c>
      <c r="B78">
        <v>1</v>
      </c>
      <c r="C78">
        <v>15</v>
      </c>
    </row>
    <row r="79" spans="1:3" x14ac:dyDescent="0.25">
      <c r="A79" t="s">
        <v>34</v>
      </c>
      <c r="B79">
        <v>3</v>
      </c>
      <c r="C79">
        <v>16</v>
      </c>
    </row>
    <row r="80" spans="1:3" x14ac:dyDescent="0.25">
      <c r="A80" t="s">
        <v>50</v>
      </c>
      <c r="B80">
        <v>1</v>
      </c>
      <c r="C80">
        <v>17</v>
      </c>
    </row>
    <row r="81" spans="1:3" x14ac:dyDescent="0.25">
      <c r="A81" t="s">
        <v>34</v>
      </c>
      <c r="B81">
        <v>2</v>
      </c>
      <c r="C81">
        <v>16</v>
      </c>
    </row>
    <row r="82" spans="1:3" x14ac:dyDescent="0.25">
      <c r="A82" t="s">
        <v>50</v>
      </c>
      <c r="B82">
        <v>3</v>
      </c>
      <c r="C82">
        <v>15</v>
      </c>
    </row>
    <row r="83" spans="1:3" x14ac:dyDescent="0.25">
      <c r="A83" t="s">
        <v>50</v>
      </c>
      <c r="B83">
        <v>2</v>
      </c>
      <c r="C83">
        <v>15</v>
      </c>
    </row>
    <row r="84" spans="1:3" x14ac:dyDescent="0.25">
      <c r="A84" t="s">
        <v>34</v>
      </c>
      <c r="B84">
        <v>1</v>
      </c>
      <c r="C84">
        <v>15</v>
      </c>
    </row>
    <row r="85" spans="1:3" x14ac:dyDescent="0.25">
      <c r="A85" t="s">
        <v>50</v>
      </c>
      <c r="B85">
        <v>3</v>
      </c>
      <c r="C85">
        <v>15</v>
      </c>
    </row>
    <row r="86" spans="1:3" x14ac:dyDescent="0.25">
      <c r="A86" t="s">
        <v>34</v>
      </c>
      <c r="B86">
        <v>3</v>
      </c>
      <c r="C86">
        <v>15</v>
      </c>
    </row>
    <row r="87" spans="1:3" x14ac:dyDescent="0.25">
      <c r="A87" t="s">
        <v>34</v>
      </c>
      <c r="B87">
        <v>3</v>
      </c>
      <c r="C87">
        <v>15</v>
      </c>
    </row>
    <row r="88" spans="1:3" x14ac:dyDescent="0.25">
      <c r="A88" t="s">
        <v>34</v>
      </c>
      <c r="B88">
        <v>2</v>
      </c>
      <c r="C88">
        <v>16</v>
      </c>
    </row>
    <row r="89" spans="1:3" x14ac:dyDescent="0.25">
      <c r="A89" t="s">
        <v>34</v>
      </c>
      <c r="B89">
        <v>3</v>
      </c>
      <c r="C89">
        <v>15</v>
      </c>
    </row>
    <row r="90" spans="1:3" x14ac:dyDescent="0.25">
      <c r="A90" t="s">
        <v>50</v>
      </c>
      <c r="B90">
        <v>1</v>
      </c>
      <c r="C90">
        <v>16</v>
      </c>
    </row>
    <row r="91" spans="1:3" x14ac:dyDescent="0.25">
      <c r="A91" t="s">
        <v>50</v>
      </c>
      <c r="B91">
        <v>5</v>
      </c>
      <c r="C91">
        <v>16</v>
      </c>
    </row>
    <row r="92" spans="1:3" x14ac:dyDescent="0.25">
      <c r="A92" t="s">
        <v>34</v>
      </c>
      <c r="B92">
        <v>3</v>
      </c>
      <c r="C92">
        <v>16</v>
      </c>
    </row>
    <row r="93" spans="1:3" x14ac:dyDescent="0.25">
      <c r="A93" t="s">
        <v>34</v>
      </c>
      <c r="B93">
        <v>3</v>
      </c>
      <c r="C93">
        <v>15</v>
      </c>
    </row>
    <row r="94" spans="1:3" x14ac:dyDescent="0.25">
      <c r="A94" t="s">
        <v>34</v>
      </c>
      <c r="B94">
        <v>3</v>
      </c>
      <c r="C94">
        <v>16</v>
      </c>
    </row>
    <row r="95" spans="1:3" x14ac:dyDescent="0.25">
      <c r="A95" t="s">
        <v>34</v>
      </c>
      <c r="B95">
        <v>1</v>
      </c>
      <c r="C95">
        <v>16</v>
      </c>
    </row>
    <row r="96" spans="1:3" x14ac:dyDescent="0.25">
      <c r="A96" t="s">
        <v>50</v>
      </c>
      <c r="B96">
        <v>1</v>
      </c>
      <c r="C96">
        <v>15</v>
      </c>
    </row>
    <row r="97" spans="1:3" x14ac:dyDescent="0.25">
      <c r="A97" t="s">
        <v>34</v>
      </c>
      <c r="B97">
        <v>1</v>
      </c>
      <c r="C97">
        <v>15</v>
      </c>
    </row>
    <row r="98" spans="1:3" x14ac:dyDescent="0.25">
      <c r="A98" t="s">
        <v>50</v>
      </c>
      <c r="B98">
        <v>1</v>
      </c>
      <c r="C98">
        <v>16</v>
      </c>
    </row>
    <row r="99" spans="1:3" x14ac:dyDescent="0.25">
      <c r="A99" t="s">
        <v>34</v>
      </c>
      <c r="B99">
        <v>1</v>
      </c>
      <c r="C99">
        <v>16</v>
      </c>
    </row>
    <row r="100" spans="1:3" x14ac:dyDescent="0.25">
      <c r="A100" t="s">
        <v>34</v>
      </c>
      <c r="B100">
        <v>2</v>
      </c>
      <c r="C100">
        <v>16</v>
      </c>
    </row>
    <row r="101" spans="1:3" x14ac:dyDescent="0.25">
      <c r="A101" t="s">
        <v>34</v>
      </c>
      <c r="B101">
        <v>1</v>
      </c>
      <c r="C101">
        <v>16</v>
      </c>
    </row>
    <row r="102" spans="1:3" x14ac:dyDescent="0.25">
      <c r="A102" t="s">
        <v>50</v>
      </c>
      <c r="B102">
        <v>5</v>
      </c>
      <c r="C102">
        <v>16</v>
      </c>
    </row>
    <row r="103" spans="1:3" x14ac:dyDescent="0.25">
      <c r="A103" t="s">
        <v>50</v>
      </c>
      <c r="B103">
        <v>1</v>
      </c>
      <c r="C103">
        <v>16</v>
      </c>
    </row>
    <row r="104" spans="1:3" x14ac:dyDescent="0.25">
      <c r="A104" t="s">
        <v>50</v>
      </c>
      <c r="B104">
        <v>1</v>
      </c>
      <c r="C104">
        <v>15</v>
      </c>
    </row>
    <row r="105" spans="1:3" x14ac:dyDescent="0.25">
      <c r="A105" t="s">
        <v>34</v>
      </c>
      <c r="B105">
        <v>1</v>
      </c>
      <c r="C105">
        <v>15</v>
      </c>
    </row>
    <row r="106" spans="1:3" x14ac:dyDescent="0.25">
      <c r="A106" t="s">
        <v>50</v>
      </c>
      <c r="B106">
        <v>1</v>
      </c>
      <c r="C106">
        <v>15</v>
      </c>
    </row>
    <row r="107" spans="1:3" x14ac:dyDescent="0.25">
      <c r="A107" t="s">
        <v>34</v>
      </c>
      <c r="B107">
        <v>1</v>
      </c>
      <c r="C107">
        <v>15</v>
      </c>
    </row>
    <row r="108" spans="1:3" x14ac:dyDescent="0.25">
      <c r="A108" t="s">
        <v>34</v>
      </c>
      <c r="B108">
        <v>1</v>
      </c>
      <c r="C108">
        <v>15</v>
      </c>
    </row>
    <row r="109" spans="1:3" x14ac:dyDescent="0.25">
      <c r="A109" t="s">
        <v>50</v>
      </c>
      <c r="B109">
        <v>1</v>
      </c>
      <c r="C109">
        <v>16</v>
      </c>
    </row>
    <row r="110" spans="1:3" x14ac:dyDescent="0.25">
      <c r="A110" t="s">
        <v>50</v>
      </c>
      <c r="B110">
        <v>5</v>
      </c>
      <c r="C110">
        <v>15</v>
      </c>
    </row>
    <row r="111" spans="1:3" x14ac:dyDescent="0.25">
      <c r="A111" t="s">
        <v>34</v>
      </c>
      <c r="B111">
        <v>1</v>
      </c>
      <c r="C111">
        <v>16</v>
      </c>
    </row>
    <row r="112" spans="1:3" x14ac:dyDescent="0.25">
      <c r="A112" t="s">
        <v>50</v>
      </c>
      <c r="B112">
        <v>1</v>
      </c>
      <c r="C112">
        <v>15</v>
      </c>
    </row>
    <row r="113" spans="1:3" x14ac:dyDescent="0.25">
      <c r="A113" t="s">
        <v>34</v>
      </c>
      <c r="B113">
        <v>1</v>
      </c>
      <c r="C113">
        <v>16</v>
      </c>
    </row>
    <row r="114" spans="1:3" x14ac:dyDescent="0.25">
      <c r="A114" t="s">
        <v>34</v>
      </c>
      <c r="B114">
        <v>1</v>
      </c>
      <c r="C114">
        <v>16</v>
      </c>
    </row>
    <row r="115" spans="1:3" x14ac:dyDescent="0.25">
      <c r="A115" t="s">
        <v>50</v>
      </c>
      <c r="B115">
        <v>1</v>
      </c>
      <c r="C115">
        <v>15</v>
      </c>
    </row>
    <row r="116" spans="1:3" x14ac:dyDescent="0.25">
      <c r="A116" t="s">
        <v>50</v>
      </c>
      <c r="B116">
        <v>1</v>
      </c>
      <c r="C116">
        <v>15</v>
      </c>
    </row>
    <row r="117" spans="1:3" x14ac:dyDescent="0.25">
      <c r="A117" t="s">
        <v>50</v>
      </c>
      <c r="B117">
        <v>2</v>
      </c>
      <c r="C117">
        <v>16</v>
      </c>
    </row>
    <row r="118" spans="1:3" x14ac:dyDescent="0.25">
      <c r="A118" t="s">
        <v>50</v>
      </c>
      <c r="B118">
        <v>1</v>
      </c>
      <c r="C118">
        <v>15</v>
      </c>
    </row>
    <row r="119" spans="1:3" x14ac:dyDescent="0.25">
      <c r="A119" t="s">
        <v>50</v>
      </c>
      <c r="B119">
        <v>1</v>
      </c>
      <c r="C119">
        <v>16</v>
      </c>
    </row>
    <row r="120" spans="1:3" x14ac:dyDescent="0.25">
      <c r="A120" t="s">
        <v>50</v>
      </c>
      <c r="B120">
        <v>4</v>
      </c>
      <c r="C120">
        <v>17</v>
      </c>
    </row>
    <row r="121" spans="1:3" x14ac:dyDescent="0.25">
      <c r="A121" t="s">
        <v>50</v>
      </c>
      <c r="B121">
        <v>2</v>
      </c>
      <c r="C121">
        <v>15</v>
      </c>
    </row>
    <row r="122" spans="1:3" x14ac:dyDescent="0.25">
      <c r="A122" t="s">
        <v>34</v>
      </c>
      <c r="B122">
        <v>2</v>
      </c>
      <c r="C122">
        <v>15</v>
      </c>
    </row>
    <row r="123" spans="1:3" x14ac:dyDescent="0.25">
      <c r="A123" t="s">
        <v>50</v>
      </c>
      <c r="B123">
        <v>2</v>
      </c>
      <c r="C123">
        <v>15</v>
      </c>
    </row>
    <row r="124" spans="1:3" x14ac:dyDescent="0.25">
      <c r="A124" t="s">
        <v>34</v>
      </c>
      <c r="B124">
        <v>2</v>
      </c>
      <c r="C124">
        <v>16</v>
      </c>
    </row>
    <row r="125" spans="1:3" x14ac:dyDescent="0.25">
      <c r="A125" t="s">
        <v>50</v>
      </c>
      <c r="B125">
        <v>4</v>
      </c>
      <c r="C125">
        <v>16</v>
      </c>
    </row>
    <row r="126" spans="1:3" x14ac:dyDescent="0.25">
      <c r="A126" t="s">
        <v>34</v>
      </c>
      <c r="B126">
        <v>1</v>
      </c>
      <c r="C126">
        <v>16</v>
      </c>
    </row>
    <row r="127" spans="1:3" x14ac:dyDescent="0.25">
      <c r="A127" t="s">
        <v>50</v>
      </c>
      <c r="B127">
        <v>2</v>
      </c>
      <c r="C127">
        <v>15</v>
      </c>
    </row>
    <row r="128" spans="1:3" x14ac:dyDescent="0.25">
      <c r="A128" t="s">
        <v>34</v>
      </c>
      <c r="B128">
        <v>1</v>
      </c>
      <c r="C128">
        <v>15</v>
      </c>
    </row>
    <row r="129" spans="1:3" x14ac:dyDescent="0.25">
      <c r="A129" t="s">
        <v>34</v>
      </c>
      <c r="B129">
        <v>1</v>
      </c>
      <c r="C129">
        <v>19</v>
      </c>
    </row>
    <row r="130" spans="1:3" x14ac:dyDescent="0.25">
      <c r="A130" t="s">
        <v>50</v>
      </c>
      <c r="B130">
        <v>2</v>
      </c>
      <c r="C130">
        <v>18</v>
      </c>
    </row>
    <row r="131" spans="1:3" x14ac:dyDescent="0.25">
      <c r="A131" t="s">
        <v>50</v>
      </c>
      <c r="B131">
        <v>5</v>
      </c>
      <c r="C131">
        <v>16</v>
      </c>
    </row>
    <row r="132" spans="1:3" x14ac:dyDescent="0.25">
      <c r="A132" t="s">
        <v>34</v>
      </c>
      <c r="B132">
        <v>2</v>
      </c>
      <c r="C132">
        <v>15</v>
      </c>
    </row>
    <row r="133" spans="1:3" x14ac:dyDescent="0.25">
      <c r="A133" t="s">
        <v>34</v>
      </c>
      <c r="B133">
        <v>2</v>
      </c>
      <c r="C133">
        <v>15</v>
      </c>
    </row>
    <row r="134" spans="1:3" x14ac:dyDescent="0.25">
      <c r="A134" t="s">
        <v>34</v>
      </c>
      <c r="B134">
        <v>3</v>
      </c>
      <c r="C134">
        <v>17</v>
      </c>
    </row>
    <row r="135" spans="1:3" x14ac:dyDescent="0.25">
      <c r="A135" t="s">
        <v>34</v>
      </c>
      <c r="B135">
        <v>4</v>
      </c>
      <c r="C135">
        <v>16</v>
      </c>
    </row>
    <row r="136" spans="1:3" x14ac:dyDescent="0.25">
      <c r="A136" t="s">
        <v>50</v>
      </c>
      <c r="B136">
        <v>1</v>
      </c>
      <c r="C136">
        <v>15</v>
      </c>
    </row>
    <row r="137" spans="1:3" x14ac:dyDescent="0.25">
      <c r="A137" t="s">
        <v>34</v>
      </c>
      <c r="B137">
        <v>1</v>
      </c>
      <c r="C137">
        <v>15</v>
      </c>
    </row>
    <row r="138" spans="1:3" x14ac:dyDescent="0.25">
      <c r="A138" t="s">
        <v>50</v>
      </c>
      <c r="B138">
        <v>4</v>
      </c>
      <c r="C138">
        <v>17</v>
      </c>
    </row>
    <row r="139" spans="1:3" x14ac:dyDescent="0.25">
      <c r="A139" t="s">
        <v>34</v>
      </c>
      <c r="B139">
        <v>1</v>
      </c>
      <c r="C139">
        <v>16</v>
      </c>
    </row>
    <row r="140" spans="1:3" x14ac:dyDescent="0.25">
      <c r="A140" t="s">
        <v>50</v>
      </c>
      <c r="B140">
        <v>3</v>
      </c>
      <c r="C140">
        <v>16</v>
      </c>
    </row>
    <row r="141" spans="1:3" x14ac:dyDescent="0.25">
      <c r="A141" t="s">
        <v>34</v>
      </c>
      <c r="B141">
        <v>1</v>
      </c>
      <c r="C141">
        <v>15</v>
      </c>
    </row>
    <row r="142" spans="1:3" x14ac:dyDescent="0.25">
      <c r="A142" t="s">
        <v>50</v>
      </c>
      <c r="B142">
        <v>1</v>
      </c>
      <c r="C142">
        <v>15</v>
      </c>
    </row>
    <row r="143" spans="1:3" x14ac:dyDescent="0.25">
      <c r="A143" t="s">
        <v>50</v>
      </c>
      <c r="B143">
        <v>2</v>
      </c>
      <c r="C143">
        <v>16</v>
      </c>
    </row>
    <row r="144" spans="1:3" x14ac:dyDescent="0.25">
      <c r="A144" t="s">
        <v>34</v>
      </c>
      <c r="B144">
        <v>1</v>
      </c>
      <c r="C144">
        <v>15</v>
      </c>
    </row>
    <row r="145" spans="1:3" x14ac:dyDescent="0.25">
      <c r="A145" t="s">
        <v>34</v>
      </c>
      <c r="B145">
        <v>3</v>
      </c>
      <c r="C145">
        <v>16</v>
      </c>
    </row>
    <row r="146" spans="1:3" x14ac:dyDescent="0.25">
      <c r="A146" t="s">
        <v>50</v>
      </c>
      <c r="B146">
        <v>2</v>
      </c>
      <c r="C146">
        <v>17</v>
      </c>
    </row>
    <row r="147" spans="1:3" x14ac:dyDescent="0.25">
      <c r="A147" t="s">
        <v>34</v>
      </c>
      <c r="B147">
        <v>2</v>
      </c>
      <c r="C147">
        <v>15</v>
      </c>
    </row>
    <row r="148" spans="1:3" x14ac:dyDescent="0.25">
      <c r="A148" t="s">
        <v>34</v>
      </c>
      <c r="B148">
        <v>1</v>
      </c>
      <c r="C148">
        <v>15</v>
      </c>
    </row>
    <row r="149" spans="1:3" x14ac:dyDescent="0.25">
      <c r="A149" t="s">
        <v>34</v>
      </c>
      <c r="B149">
        <v>1</v>
      </c>
      <c r="C149">
        <v>15</v>
      </c>
    </row>
    <row r="150" spans="1:3" x14ac:dyDescent="0.25">
      <c r="A150" t="s">
        <v>50</v>
      </c>
      <c r="B150">
        <v>1</v>
      </c>
      <c r="C150">
        <v>16</v>
      </c>
    </row>
    <row r="151" spans="1:3" x14ac:dyDescent="0.25">
      <c r="A151" t="s">
        <v>50</v>
      </c>
      <c r="B151">
        <v>5</v>
      </c>
      <c r="C151">
        <v>15</v>
      </c>
    </row>
    <row r="152" spans="1:3" x14ac:dyDescent="0.25">
      <c r="A152" t="s">
        <v>50</v>
      </c>
      <c r="B152">
        <v>5</v>
      </c>
      <c r="C152">
        <v>18</v>
      </c>
    </row>
    <row r="153" spans="1:3" x14ac:dyDescent="0.25">
      <c r="A153" t="s">
        <v>50</v>
      </c>
      <c r="B153">
        <v>5</v>
      </c>
      <c r="C153">
        <v>16</v>
      </c>
    </row>
    <row r="154" spans="1:3" x14ac:dyDescent="0.25">
      <c r="A154" t="s">
        <v>34</v>
      </c>
      <c r="B154">
        <v>3</v>
      </c>
      <c r="C154">
        <v>15</v>
      </c>
    </row>
    <row r="155" spans="1:3" x14ac:dyDescent="0.25">
      <c r="A155" t="s">
        <v>50</v>
      </c>
      <c r="B155">
        <v>1</v>
      </c>
      <c r="C155">
        <v>19</v>
      </c>
    </row>
    <row r="156" spans="1:3" x14ac:dyDescent="0.25">
      <c r="A156" t="s">
        <v>34</v>
      </c>
      <c r="B156">
        <v>1</v>
      </c>
      <c r="C156">
        <v>17</v>
      </c>
    </row>
    <row r="157" spans="1:3" x14ac:dyDescent="0.25">
      <c r="A157" t="s">
        <v>50</v>
      </c>
      <c r="B157">
        <v>1</v>
      </c>
      <c r="C157">
        <v>15</v>
      </c>
    </row>
    <row r="158" spans="1:3" x14ac:dyDescent="0.25">
      <c r="A158" t="s">
        <v>50</v>
      </c>
      <c r="B158">
        <v>3</v>
      </c>
      <c r="C158">
        <v>17</v>
      </c>
    </row>
    <row r="159" spans="1:3" x14ac:dyDescent="0.25">
      <c r="A159" t="s">
        <v>34</v>
      </c>
      <c r="B159">
        <v>5</v>
      </c>
      <c r="C159">
        <v>18</v>
      </c>
    </row>
    <row r="160" spans="1:3" x14ac:dyDescent="0.25">
      <c r="A160" t="s">
        <v>50</v>
      </c>
      <c r="B160">
        <v>2</v>
      </c>
      <c r="C160">
        <v>16</v>
      </c>
    </row>
    <row r="161" spans="1:3" x14ac:dyDescent="0.25">
      <c r="A161" t="s">
        <v>50</v>
      </c>
      <c r="B161">
        <v>4</v>
      </c>
      <c r="C161">
        <v>16</v>
      </c>
    </row>
    <row r="162" spans="1:3" x14ac:dyDescent="0.25">
      <c r="A162" t="s">
        <v>50</v>
      </c>
      <c r="B162">
        <v>2</v>
      </c>
      <c r="C162">
        <v>17</v>
      </c>
    </row>
    <row r="163" spans="1:3" x14ac:dyDescent="0.25">
      <c r="A163" t="s">
        <v>50</v>
      </c>
      <c r="B163">
        <v>4</v>
      </c>
      <c r="C163">
        <v>15</v>
      </c>
    </row>
    <row r="164" spans="1:3" x14ac:dyDescent="0.25">
      <c r="A164" t="s">
        <v>50</v>
      </c>
      <c r="B164">
        <v>4</v>
      </c>
      <c r="C164">
        <v>16</v>
      </c>
    </row>
    <row r="165" spans="1:3" x14ac:dyDescent="0.25">
      <c r="A165" t="s">
        <v>50</v>
      </c>
      <c r="B165">
        <v>4</v>
      </c>
      <c r="C165">
        <v>17</v>
      </c>
    </row>
    <row r="166" spans="1:3" x14ac:dyDescent="0.25">
      <c r="A166" t="s">
        <v>50</v>
      </c>
      <c r="B166">
        <v>5</v>
      </c>
      <c r="C166">
        <v>17</v>
      </c>
    </row>
    <row r="167" spans="1:3" x14ac:dyDescent="0.25">
      <c r="A167" t="s">
        <v>50</v>
      </c>
      <c r="B167">
        <v>1</v>
      </c>
      <c r="C167">
        <v>16</v>
      </c>
    </row>
    <row r="168" spans="1:3" x14ac:dyDescent="0.25">
      <c r="A168" t="s">
        <v>50</v>
      </c>
      <c r="B168">
        <v>4</v>
      </c>
      <c r="C168">
        <v>16</v>
      </c>
    </row>
    <row r="169" spans="1:3" x14ac:dyDescent="0.25">
      <c r="A169" t="s">
        <v>34</v>
      </c>
      <c r="B169">
        <v>1</v>
      </c>
      <c r="C169">
        <v>16</v>
      </c>
    </row>
    <row r="170" spans="1:3" x14ac:dyDescent="0.25">
      <c r="A170" t="s">
        <v>34</v>
      </c>
      <c r="B170">
        <v>1</v>
      </c>
      <c r="C170">
        <v>16</v>
      </c>
    </row>
    <row r="171" spans="1:3" x14ac:dyDescent="0.25">
      <c r="A171" t="s">
        <v>34</v>
      </c>
      <c r="B171">
        <v>1</v>
      </c>
      <c r="C171">
        <v>16</v>
      </c>
    </row>
    <row r="172" spans="1:3" x14ac:dyDescent="0.25">
      <c r="A172" t="s">
        <v>50</v>
      </c>
      <c r="B172">
        <v>4</v>
      </c>
      <c r="C172">
        <v>16</v>
      </c>
    </row>
    <row r="173" spans="1:3" x14ac:dyDescent="0.25">
      <c r="A173" t="s">
        <v>50</v>
      </c>
      <c r="B173">
        <v>1</v>
      </c>
      <c r="C173">
        <v>16</v>
      </c>
    </row>
    <row r="174" spans="1:3" x14ac:dyDescent="0.25">
      <c r="A174" t="s">
        <v>50</v>
      </c>
      <c r="B174">
        <v>3</v>
      </c>
      <c r="C174">
        <v>17</v>
      </c>
    </row>
    <row r="175" spans="1:3" x14ac:dyDescent="0.25">
      <c r="A175" t="s">
        <v>34</v>
      </c>
      <c r="B175">
        <v>1</v>
      </c>
      <c r="C175">
        <v>16</v>
      </c>
    </row>
    <row r="176" spans="1:3" x14ac:dyDescent="0.25">
      <c r="A176" t="s">
        <v>34</v>
      </c>
      <c r="B176">
        <v>1</v>
      </c>
      <c r="C176">
        <v>16</v>
      </c>
    </row>
    <row r="177" spans="1:3" x14ac:dyDescent="0.25">
      <c r="A177" t="s">
        <v>50</v>
      </c>
      <c r="B177">
        <v>4</v>
      </c>
      <c r="C177">
        <v>17</v>
      </c>
    </row>
    <row r="178" spans="1:3" x14ac:dyDescent="0.25">
      <c r="A178" t="s">
        <v>34</v>
      </c>
      <c r="B178">
        <v>4</v>
      </c>
      <c r="C178">
        <v>16</v>
      </c>
    </row>
    <row r="179" spans="1:3" x14ac:dyDescent="0.25">
      <c r="A179" t="s">
        <v>50</v>
      </c>
      <c r="B179">
        <v>4</v>
      </c>
      <c r="C179">
        <v>17</v>
      </c>
    </row>
    <row r="180" spans="1:3" x14ac:dyDescent="0.25">
      <c r="A180" t="s">
        <v>50</v>
      </c>
      <c r="B180">
        <v>4</v>
      </c>
      <c r="C180">
        <v>16</v>
      </c>
    </row>
    <row r="181" spans="1:3" x14ac:dyDescent="0.25">
      <c r="A181" t="s">
        <v>50</v>
      </c>
      <c r="B181">
        <v>1</v>
      </c>
      <c r="C181">
        <v>17</v>
      </c>
    </row>
    <row r="182" spans="1:3" x14ac:dyDescent="0.25">
      <c r="A182" t="s">
        <v>50</v>
      </c>
      <c r="B182">
        <v>3</v>
      </c>
      <c r="C182">
        <v>16</v>
      </c>
    </row>
    <row r="183" spans="1:3" x14ac:dyDescent="0.25">
      <c r="A183" t="s">
        <v>50</v>
      </c>
      <c r="B183">
        <v>2</v>
      </c>
      <c r="C183">
        <v>16</v>
      </c>
    </row>
    <row r="184" spans="1:3" x14ac:dyDescent="0.25">
      <c r="A184" t="s">
        <v>34</v>
      </c>
      <c r="B184">
        <v>3</v>
      </c>
      <c r="C184">
        <v>17</v>
      </c>
    </row>
    <row r="185" spans="1:3" x14ac:dyDescent="0.25">
      <c r="A185" t="s">
        <v>34</v>
      </c>
      <c r="B185">
        <v>3</v>
      </c>
      <c r="C185">
        <v>17</v>
      </c>
    </row>
    <row r="186" spans="1:3" x14ac:dyDescent="0.25">
      <c r="A186" t="s">
        <v>34</v>
      </c>
      <c r="B186">
        <v>2</v>
      </c>
      <c r="C186">
        <v>16</v>
      </c>
    </row>
    <row r="187" spans="1:3" x14ac:dyDescent="0.25">
      <c r="A187" t="s">
        <v>50</v>
      </c>
      <c r="B187">
        <v>3</v>
      </c>
      <c r="C187">
        <v>17</v>
      </c>
    </row>
    <row r="188" spans="1:3" x14ac:dyDescent="0.25">
      <c r="A188" t="s">
        <v>50</v>
      </c>
      <c r="B188">
        <v>2</v>
      </c>
      <c r="C188">
        <v>16</v>
      </c>
    </row>
    <row r="189" spans="1:3" x14ac:dyDescent="0.25">
      <c r="A189" t="s">
        <v>50</v>
      </c>
      <c r="B189">
        <v>2</v>
      </c>
      <c r="C189">
        <v>16</v>
      </c>
    </row>
    <row r="190" spans="1:3" x14ac:dyDescent="0.25">
      <c r="A190" t="s">
        <v>34</v>
      </c>
      <c r="B190">
        <v>3</v>
      </c>
      <c r="C190">
        <v>17</v>
      </c>
    </row>
    <row r="191" spans="1:3" x14ac:dyDescent="0.25">
      <c r="A191" t="s">
        <v>50</v>
      </c>
      <c r="B191">
        <v>5</v>
      </c>
      <c r="C191">
        <v>17</v>
      </c>
    </row>
    <row r="192" spans="1:3" x14ac:dyDescent="0.25">
      <c r="A192" t="s">
        <v>34</v>
      </c>
      <c r="B192">
        <v>1</v>
      </c>
      <c r="C192">
        <v>16</v>
      </c>
    </row>
    <row r="193" spans="1:3" x14ac:dyDescent="0.25">
      <c r="A193" t="s">
        <v>34</v>
      </c>
      <c r="B193">
        <v>1</v>
      </c>
      <c r="C193">
        <v>17</v>
      </c>
    </row>
    <row r="194" spans="1:3" x14ac:dyDescent="0.25">
      <c r="A194" t="s">
        <v>50</v>
      </c>
      <c r="B194">
        <v>5</v>
      </c>
      <c r="C194">
        <v>17</v>
      </c>
    </row>
    <row r="195" spans="1:3" x14ac:dyDescent="0.25">
      <c r="A195" t="s">
        <v>50</v>
      </c>
      <c r="B195">
        <v>4</v>
      </c>
      <c r="C195">
        <v>16</v>
      </c>
    </row>
    <row r="196" spans="1:3" x14ac:dyDescent="0.25">
      <c r="A196" t="s">
        <v>50</v>
      </c>
      <c r="B196">
        <v>1</v>
      </c>
      <c r="C196">
        <v>16</v>
      </c>
    </row>
    <row r="197" spans="1:3" x14ac:dyDescent="0.25">
      <c r="A197" t="s">
        <v>34</v>
      </c>
      <c r="B197">
        <v>1</v>
      </c>
      <c r="C197">
        <v>17</v>
      </c>
    </row>
    <row r="198" spans="1:3" x14ac:dyDescent="0.25">
      <c r="A198" t="s">
        <v>50</v>
      </c>
      <c r="B198">
        <v>2</v>
      </c>
      <c r="C198">
        <v>17</v>
      </c>
    </row>
    <row r="199" spans="1:3" x14ac:dyDescent="0.25">
      <c r="A199" t="s">
        <v>50</v>
      </c>
      <c r="B199">
        <v>5</v>
      </c>
      <c r="C199">
        <v>16</v>
      </c>
    </row>
    <row r="200" spans="1:3" x14ac:dyDescent="0.25">
      <c r="A200" t="s">
        <v>34</v>
      </c>
      <c r="B200">
        <v>3</v>
      </c>
      <c r="C200">
        <v>17</v>
      </c>
    </row>
    <row r="201" spans="1:3" x14ac:dyDescent="0.25">
      <c r="A201" t="s">
        <v>34</v>
      </c>
      <c r="B201">
        <v>2</v>
      </c>
      <c r="C201">
        <v>16</v>
      </c>
    </row>
    <row r="202" spans="1:3" x14ac:dyDescent="0.25">
      <c r="A202" t="s">
        <v>34</v>
      </c>
      <c r="B202">
        <v>5</v>
      </c>
      <c r="C202">
        <v>16</v>
      </c>
    </row>
    <row r="203" spans="1:3" x14ac:dyDescent="0.25">
      <c r="A203" t="s">
        <v>34</v>
      </c>
      <c r="B203">
        <v>3</v>
      </c>
      <c r="C203">
        <v>16</v>
      </c>
    </row>
    <row r="204" spans="1:3" x14ac:dyDescent="0.25">
      <c r="A204" t="s">
        <v>34</v>
      </c>
      <c r="B204">
        <v>3</v>
      </c>
      <c r="C204">
        <v>17</v>
      </c>
    </row>
    <row r="205" spans="1:3" x14ac:dyDescent="0.25">
      <c r="A205" t="s">
        <v>34</v>
      </c>
      <c r="B205">
        <v>2</v>
      </c>
      <c r="C205">
        <v>17</v>
      </c>
    </row>
    <row r="206" spans="1:3" x14ac:dyDescent="0.25">
      <c r="A206" t="s">
        <v>34</v>
      </c>
      <c r="B206">
        <v>1</v>
      </c>
      <c r="C206">
        <v>16</v>
      </c>
    </row>
    <row r="207" spans="1:3" x14ac:dyDescent="0.25">
      <c r="A207" t="s">
        <v>34</v>
      </c>
      <c r="B207">
        <v>4</v>
      </c>
      <c r="C207">
        <v>17</v>
      </c>
    </row>
    <row r="208" spans="1:3" x14ac:dyDescent="0.25">
      <c r="A208" t="s">
        <v>34</v>
      </c>
      <c r="B208">
        <v>2</v>
      </c>
      <c r="C208">
        <v>16</v>
      </c>
    </row>
    <row r="209" spans="1:3" x14ac:dyDescent="0.25">
      <c r="A209" t="s">
        <v>34</v>
      </c>
      <c r="B209">
        <v>1</v>
      </c>
      <c r="C209">
        <v>16</v>
      </c>
    </row>
    <row r="210" spans="1:3" x14ac:dyDescent="0.25">
      <c r="A210" t="s">
        <v>34</v>
      </c>
      <c r="B210">
        <v>4</v>
      </c>
      <c r="C210">
        <v>16</v>
      </c>
    </row>
    <row r="211" spans="1:3" x14ac:dyDescent="0.25">
      <c r="A211" t="s">
        <v>34</v>
      </c>
      <c r="B211">
        <v>1</v>
      </c>
      <c r="C211">
        <v>17</v>
      </c>
    </row>
    <row r="212" spans="1:3" x14ac:dyDescent="0.25">
      <c r="A212" t="s">
        <v>34</v>
      </c>
      <c r="B212">
        <v>2</v>
      </c>
      <c r="C212">
        <v>19</v>
      </c>
    </row>
    <row r="213" spans="1:3" x14ac:dyDescent="0.25">
      <c r="A213" t="s">
        <v>50</v>
      </c>
      <c r="B213">
        <v>5</v>
      </c>
      <c r="C213">
        <v>17</v>
      </c>
    </row>
    <row r="214" spans="1:3" x14ac:dyDescent="0.25">
      <c r="A214" t="s">
        <v>34</v>
      </c>
      <c r="B214">
        <v>1</v>
      </c>
      <c r="C214">
        <v>16</v>
      </c>
    </row>
    <row r="215" spans="1:3" x14ac:dyDescent="0.25">
      <c r="A215" t="s">
        <v>50</v>
      </c>
      <c r="B215">
        <v>4</v>
      </c>
      <c r="C215">
        <v>18</v>
      </c>
    </row>
    <row r="216" spans="1:3" x14ac:dyDescent="0.25">
      <c r="A216" t="s">
        <v>34</v>
      </c>
      <c r="B216">
        <v>2</v>
      </c>
      <c r="C216">
        <v>17</v>
      </c>
    </row>
    <row r="217" spans="1:3" x14ac:dyDescent="0.25">
      <c r="A217" t="s">
        <v>34</v>
      </c>
      <c r="B217">
        <v>3</v>
      </c>
      <c r="C217">
        <v>17</v>
      </c>
    </row>
    <row r="218" spans="1:3" x14ac:dyDescent="0.25">
      <c r="A218" t="s">
        <v>34</v>
      </c>
      <c r="B218">
        <v>4</v>
      </c>
      <c r="C218">
        <v>17</v>
      </c>
    </row>
    <row r="219" spans="1:3" x14ac:dyDescent="0.25">
      <c r="A219" t="s">
        <v>50</v>
      </c>
      <c r="B219">
        <v>4</v>
      </c>
      <c r="C219">
        <v>18</v>
      </c>
    </row>
    <row r="220" spans="1:3" x14ac:dyDescent="0.25">
      <c r="A220" t="s">
        <v>34</v>
      </c>
      <c r="B220">
        <v>4</v>
      </c>
      <c r="C220">
        <v>17</v>
      </c>
    </row>
    <row r="221" spans="1:3" x14ac:dyDescent="0.25">
      <c r="A221" t="s">
        <v>34</v>
      </c>
      <c r="B221">
        <v>1</v>
      </c>
      <c r="C221">
        <v>17</v>
      </c>
    </row>
    <row r="222" spans="1:3" x14ac:dyDescent="0.25">
      <c r="A222" t="s">
        <v>34</v>
      </c>
      <c r="B222">
        <v>2</v>
      </c>
      <c r="C222">
        <v>17</v>
      </c>
    </row>
    <row r="223" spans="1:3" x14ac:dyDescent="0.25">
      <c r="A223" t="s">
        <v>34</v>
      </c>
      <c r="B223">
        <v>1</v>
      </c>
      <c r="C223">
        <v>17</v>
      </c>
    </row>
    <row r="224" spans="1:3" x14ac:dyDescent="0.25">
      <c r="A224" t="s">
        <v>34</v>
      </c>
      <c r="B224">
        <v>1</v>
      </c>
      <c r="C224">
        <v>16</v>
      </c>
    </row>
    <row r="225" spans="1:3" x14ac:dyDescent="0.25">
      <c r="A225" t="s">
        <v>50</v>
      </c>
      <c r="B225">
        <v>5</v>
      </c>
      <c r="C225">
        <v>18</v>
      </c>
    </row>
    <row r="226" spans="1:3" x14ac:dyDescent="0.25">
      <c r="A226" t="s">
        <v>34</v>
      </c>
      <c r="B226">
        <v>1</v>
      </c>
      <c r="C226">
        <v>16</v>
      </c>
    </row>
    <row r="227" spans="1:3" x14ac:dyDescent="0.25">
      <c r="A227" t="s">
        <v>34</v>
      </c>
      <c r="B227">
        <v>1</v>
      </c>
      <c r="C227">
        <v>18</v>
      </c>
    </row>
    <row r="228" spans="1:3" x14ac:dyDescent="0.25">
      <c r="A228" t="s">
        <v>34</v>
      </c>
      <c r="B228">
        <v>3</v>
      </c>
      <c r="C228">
        <v>17</v>
      </c>
    </row>
    <row r="229" spans="1:3" x14ac:dyDescent="0.25">
      <c r="A229" t="s">
        <v>50</v>
      </c>
      <c r="B229">
        <v>3</v>
      </c>
      <c r="C229">
        <v>17</v>
      </c>
    </row>
    <row r="230" spans="1:3" x14ac:dyDescent="0.25">
      <c r="A230" t="s">
        <v>50</v>
      </c>
      <c r="B230">
        <v>5</v>
      </c>
      <c r="C230">
        <v>18</v>
      </c>
    </row>
    <row r="231" spans="1:3" x14ac:dyDescent="0.25">
      <c r="A231" t="s">
        <v>34</v>
      </c>
      <c r="B231">
        <v>2</v>
      </c>
      <c r="C231">
        <v>17</v>
      </c>
    </row>
    <row r="232" spans="1:3" x14ac:dyDescent="0.25">
      <c r="A232" t="s">
        <v>34</v>
      </c>
      <c r="B232">
        <v>2</v>
      </c>
      <c r="C232">
        <v>17</v>
      </c>
    </row>
    <row r="233" spans="1:3" x14ac:dyDescent="0.25">
      <c r="A233" t="s">
        <v>50</v>
      </c>
      <c r="B233">
        <v>1</v>
      </c>
      <c r="C233">
        <v>17</v>
      </c>
    </row>
    <row r="234" spans="1:3" x14ac:dyDescent="0.25">
      <c r="A234" t="s">
        <v>50</v>
      </c>
      <c r="B234">
        <v>3</v>
      </c>
      <c r="C234">
        <v>17</v>
      </c>
    </row>
    <row r="235" spans="1:3" x14ac:dyDescent="0.25">
      <c r="A235" t="s">
        <v>50</v>
      </c>
      <c r="B235">
        <v>4</v>
      </c>
      <c r="C235">
        <v>16</v>
      </c>
    </row>
    <row r="236" spans="1:3" x14ac:dyDescent="0.25">
      <c r="A236" t="s">
        <v>50</v>
      </c>
      <c r="B236">
        <v>1</v>
      </c>
      <c r="C236">
        <v>16</v>
      </c>
    </row>
    <row r="237" spans="1:3" x14ac:dyDescent="0.25">
      <c r="A237" t="s">
        <v>50</v>
      </c>
      <c r="B237">
        <v>3</v>
      </c>
      <c r="C237">
        <v>16</v>
      </c>
    </row>
    <row r="238" spans="1:3" x14ac:dyDescent="0.25">
      <c r="A238" t="s">
        <v>50</v>
      </c>
      <c r="B238">
        <v>5</v>
      </c>
      <c r="C238">
        <v>17</v>
      </c>
    </row>
    <row r="239" spans="1:3" x14ac:dyDescent="0.25">
      <c r="A239" t="s">
        <v>34</v>
      </c>
      <c r="B239">
        <v>1</v>
      </c>
      <c r="C239">
        <v>16</v>
      </c>
    </row>
    <row r="240" spans="1:3" x14ac:dyDescent="0.25">
      <c r="A240" t="s">
        <v>34</v>
      </c>
      <c r="B240">
        <v>1</v>
      </c>
      <c r="C240">
        <v>17</v>
      </c>
    </row>
    <row r="241" spans="1:3" x14ac:dyDescent="0.25">
      <c r="A241" t="s">
        <v>50</v>
      </c>
      <c r="B241">
        <v>5</v>
      </c>
      <c r="C241">
        <v>18</v>
      </c>
    </row>
    <row r="242" spans="1:3" x14ac:dyDescent="0.25">
      <c r="A242" t="s">
        <v>50</v>
      </c>
      <c r="B242">
        <v>4</v>
      </c>
      <c r="C242">
        <v>17</v>
      </c>
    </row>
    <row r="243" spans="1:3" x14ac:dyDescent="0.25">
      <c r="A243" t="s">
        <v>50</v>
      </c>
      <c r="B243">
        <v>3</v>
      </c>
      <c r="C243">
        <v>17</v>
      </c>
    </row>
    <row r="244" spans="1:3" x14ac:dyDescent="0.25">
      <c r="A244" t="s">
        <v>50</v>
      </c>
      <c r="B244">
        <v>1</v>
      </c>
      <c r="C244">
        <v>16</v>
      </c>
    </row>
    <row r="245" spans="1:3" x14ac:dyDescent="0.25">
      <c r="A245" t="s">
        <v>50</v>
      </c>
      <c r="B245">
        <v>2</v>
      </c>
      <c r="C245">
        <v>16</v>
      </c>
    </row>
    <row r="246" spans="1:3" x14ac:dyDescent="0.25">
      <c r="A246" t="s">
        <v>34</v>
      </c>
      <c r="B246">
        <v>1</v>
      </c>
      <c r="C246">
        <v>18</v>
      </c>
    </row>
    <row r="247" spans="1:3" x14ac:dyDescent="0.25">
      <c r="A247" t="s">
        <v>50</v>
      </c>
      <c r="B247">
        <v>1</v>
      </c>
      <c r="C247">
        <v>16</v>
      </c>
    </row>
    <row r="248" spans="1:3" x14ac:dyDescent="0.25">
      <c r="A248" t="s">
        <v>50</v>
      </c>
      <c r="B248">
        <v>1</v>
      </c>
      <c r="C248">
        <v>17</v>
      </c>
    </row>
    <row r="249" spans="1:3" x14ac:dyDescent="0.25">
      <c r="A249" t="s">
        <v>50</v>
      </c>
      <c r="B249">
        <v>5</v>
      </c>
      <c r="C249">
        <v>22</v>
      </c>
    </row>
    <row r="250" spans="1:3" x14ac:dyDescent="0.25">
      <c r="A250" t="s">
        <v>50</v>
      </c>
      <c r="B250">
        <v>3</v>
      </c>
      <c r="C250">
        <v>18</v>
      </c>
    </row>
    <row r="251" spans="1:3" x14ac:dyDescent="0.25">
      <c r="A251" t="s">
        <v>50</v>
      </c>
      <c r="B251">
        <v>4</v>
      </c>
      <c r="C251">
        <v>16</v>
      </c>
    </row>
    <row r="252" spans="1:3" x14ac:dyDescent="0.25">
      <c r="A252" t="s">
        <v>50</v>
      </c>
      <c r="B252">
        <v>4</v>
      </c>
      <c r="C252">
        <v>18</v>
      </c>
    </row>
    <row r="253" spans="1:3" x14ac:dyDescent="0.25">
      <c r="A253" t="s">
        <v>50</v>
      </c>
      <c r="B253">
        <v>3</v>
      </c>
      <c r="C253">
        <v>16</v>
      </c>
    </row>
    <row r="254" spans="1:3" x14ac:dyDescent="0.25">
      <c r="A254" t="s">
        <v>50</v>
      </c>
      <c r="B254">
        <v>5</v>
      </c>
      <c r="C254">
        <v>18</v>
      </c>
    </row>
    <row r="255" spans="1:3" x14ac:dyDescent="0.25">
      <c r="A255" t="s">
        <v>50</v>
      </c>
      <c r="B255">
        <v>3</v>
      </c>
      <c r="C255">
        <v>16</v>
      </c>
    </row>
    <row r="256" spans="1:3" x14ac:dyDescent="0.25">
      <c r="A256" t="s">
        <v>50</v>
      </c>
      <c r="B256">
        <v>4</v>
      </c>
      <c r="C256">
        <v>17</v>
      </c>
    </row>
    <row r="257" spans="1:3" x14ac:dyDescent="0.25">
      <c r="A257" t="s">
        <v>50</v>
      </c>
      <c r="B257">
        <v>2</v>
      </c>
      <c r="C257">
        <v>17</v>
      </c>
    </row>
    <row r="258" spans="1:3" x14ac:dyDescent="0.25">
      <c r="A258" t="s">
        <v>34</v>
      </c>
      <c r="B258">
        <v>1</v>
      </c>
      <c r="C258">
        <v>17</v>
      </c>
    </row>
    <row r="259" spans="1:3" x14ac:dyDescent="0.25">
      <c r="A259" t="s">
        <v>50</v>
      </c>
      <c r="B259">
        <v>1</v>
      </c>
      <c r="C259">
        <v>19</v>
      </c>
    </row>
    <row r="260" spans="1:3" x14ac:dyDescent="0.25">
      <c r="A260" t="s">
        <v>50</v>
      </c>
      <c r="B260">
        <v>2</v>
      </c>
      <c r="C260">
        <v>18</v>
      </c>
    </row>
    <row r="261" spans="1:3" x14ac:dyDescent="0.25">
      <c r="A261" t="s">
        <v>34</v>
      </c>
      <c r="B261">
        <v>1</v>
      </c>
      <c r="C261">
        <v>17</v>
      </c>
    </row>
    <row r="262" spans="1:3" x14ac:dyDescent="0.25">
      <c r="A262" t="s">
        <v>34</v>
      </c>
      <c r="B262">
        <v>3</v>
      </c>
      <c r="C262">
        <v>18</v>
      </c>
    </row>
    <row r="263" spans="1:3" x14ac:dyDescent="0.25">
      <c r="A263" t="s">
        <v>50</v>
      </c>
      <c r="B263">
        <v>1</v>
      </c>
      <c r="C263">
        <v>18</v>
      </c>
    </row>
    <row r="264" spans="1:3" x14ac:dyDescent="0.25">
      <c r="A264" t="s">
        <v>50</v>
      </c>
      <c r="B264">
        <v>1</v>
      </c>
      <c r="C264">
        <v>18</v>
      </c>
    </row>
    <row r="265" spans="1:3" x14ac:dyDescent="0.25">
      <c r="A265" t="s">
        <v>34</v>
      </c>
      <c r="B265">
        <v>1</v>
      </c>
      <c r="C265">
        <v>17</v>
      </c>
    </row>
    <row r="266" spans="1:3" x14ac:dyDescent="0.25">
      <c r="A266" t="s">
        <v>34</v>
      </c>
      <c r="B266">
        <v>1</v>
      </c>
      <c r="C266">
        <v>18</v>
      </c>
    </row>
    <row r="267" spans="1:3" x14ac:dyDescent="0.25">
      <c r="A267" t="s">
        <v>50</v>
      </c>
      <c r="B267">
        <v>4</v>
      </c>
      <c r="C267">
        <v>18</v>
      </c>
    </row>
    <row r="268" spans="1:3" x14ac:dyDescent="0.25">
      <c r="A268" t="s">
        <v>50</v>
      </c>
      <c r="B268">
        <v>4</v>
      </c>
      <c r="C268">
        <v>17</v>
      </c>
    </row>
    <row r="269" spans="1:3" x14ac:dyDescent="0.25">
      <c r="A269" t="s">
        <v>34</v>
      </c>
      <c r="B269">
        <v>2</v>
      </c>
      <c r="C269">
        <v>18</v>
      </c>
    </row>
    <row r="270" spans="1:3" x14ac:dyDescent="0.25">
      <c r="A270" t="s">
        <v>50</v>
      </c>
      <c r="B270">
        <v>3</v>
      </c>
      <c r="C270">
        <v>18</v>
      </c>
    </row>
    <row r="271" spans="1:3" x14ac:dyDescent="0.25">
      <c r="A271" t="s">
        <v>34</v>
      </c>
      <c r="B271">
        <v>2</v>
      </c>
      <c r="C271">
        <v>18</v>
      </c>
    </row>
    <row r="272" spans="1:3" x14ac:dyDescent="0.25">
      <c r="A272" t="s">
        <v>34</v>
      </c>
      <c r="B272">
        <v>3</v>
      </c>
      <c r="C272">
        <v>19</v>
      </c>
    </row>
    <row r="273" spans="1:3" x14ac:dyDescent="0.25">
      <c r="A273" t="s">
        <v>34</v>
      </c>
      <c r="B273">
        <v>3</v>
      </c>
      <c r="C273">
        <v>18</v>
      </c>
    </row>
    <row r="274" spans="1:3" x14ac:dyDescent="0.25">
      <c r="A274" t="s">
        <v>34</v>
      </c>
      <c r="B274">
        <v>1</v>
      </c>
      <c r="C274">
        <v>18</v>
      </c>
    </row>
    <row r="275" spans="1:3" x14ac:dyDescent="0.25">
      <c r="A275" t="s">
        <v>50</v>
      </c>
      <c r="B275">
        <v>2</v>
      </c>
      <c r="C275">
        <v>17</v>
      </c>
    </row>
    <row r="276" spans="1:3" x14ac:dyDescent="0.25">
      <c r="A276" t="s">
        <v>34</v>
      </c>
      <c r="B276">
        <v>1</v>
      </c>
      <c r="C276">
        <v>17</v>
      </c>
    </row>
    <row r="277" spans="1:3" x14ac:dyDescent="0.25">
      <c r="A277" t="s">
        <v>34</v>
      </c>
      <c r="B277">
        <v>3</v>
      </c>
      <c r="C277">
        <v>17</v>
      </c>
    </row>
    <row r="278" spans="1:3" x14ac:dyDescent="0.25">
      <c r="A278" t="s">
        <v>34</v>
      </c>
      <c r="B278">
        <v>1</v>
      </c>
      <c r="C278">
        <v>18</v>
      </c>
    </row>
    <row r="279" spans="1:3" x14ac:dyDescent="0.25">
      <c r="A279" t="s">
        <v>50</v>
      </c>
      <c r="B279">
        <v>4</v>
      </c>
      <c r="C279">
        <v>18</v>
      </c>
    </row>
    <row r="280" spans="1:3" x14ac:dyDescent="0.25">
      <c r="A280" t="s">
        <v>34</v>
      </c>
      <c r="B280">
        <v>1</v>
      </c>
      <c r="C280">
        <v>18</v>
      </c>
    </row>
    <row r="281" spans="1:3" x14ac:dyDescent="0.25">
      <c r="A281" t="s">
        <v>50</v>
      </c>
      <c r="B281">
        <v>2</v>
      </c>
      <c r="C281">
        <v>18</v>
      </c>
    </row>
    <row r="282" spans="1:3" x14ac:dyDescent="0.25">
      <c r="A282" t="s">
        <v>50</v>
      </c>
      <c r="B282">
        <v>4</v>
      </c>
      <c r="C282">
        <v>17</v>
      </c>
    </row>
    <row r="283" spans="1:3" x14ac:dyDescent="0.25">
      <c r="A283" t="s">
        <v>50</v>
      </c>
      <c r="B283">
        <v>4</v>
      </c>
      <c r="C283">
        <v>17</v>
      </c>
    </row>
    <row r="284" spans="1:3" x14ac:dyDescent="0.25">
      <c r="A284" t="s">
        <v>34</v>
      </c>
      <c r="B284">
        <v>1</v>
      </c>
      <c r="C284">
        <v>18</v>
      </c>
    </row>
    <row r="285" spans="1:3" x14ac:dyDescent="0.25">
      <c r="A285" t="s">
        <v>34</v>
      </c>
      <c r="B285">
        <v>1</v>
      </c>
      <c r="C285">
        <v>18</v>
      </c>
    </row>
    <row r="286" spans="1:3" x14ac:dyDescent="0.25">
      <c r="A286" t="s">
        <v>34</v>
      </c>
      <c r="B286">
        <v>2</v>
      </c>
      <c r="C286">
        <v>17</v>
      </c>
    </row>
    <row r="287" spans="1:3" x14ac:dyDescent="0.25">
      <c r="A287" t="s">
        <v>50</v>
      </c>
      <c r="B287">
        <v>2</v>
      </c>
      <c r="C287">
        <v>17</v>
      </c>
    </row>
    <row r="288" spans="1:3" x14ac:dyDescent="0.25">
      <c r="A288" t="s">
        <v>34</v>
      </c>
      <c r="B288">
        <v>2</v>
      </c>
      <c r="C288">
        <v>18</v>
      </c>
    </row>
    <row r="289" spans="1:3" x14ac:dyDescent="0.25">
      <c r="A289" t="s">
        <v>34</v>
      </c>
      <c r="B289">
        <v>1</v>
      </c>
      <c r="C289">
        <v>17</v>
      </c>
    </row>
    <row r="290" spans="1:3" x14ac:dyDescent="0.25">
      <c r="A290" t="s">
        <v>50</v>
      </c>
      <c r="B290">
        <v>3</v>
      </c>
      <c r="C290">
        <v>18</v>
      </c>
    </row>
    <row r="291" spans="1:3" x14ac:dyDescent="0.25">
      <c r="A291" t="s">
        <v>50</v>
      </c>
      <c r="B291">
        <v>1</v>
      </c>
      <c r="C291">
        <v>18</v>
      </c>
    </row>
    <row r="292" spans="1:3" x14ac:dyDescent="0.25">
      <c r="A292" t="s">
        <v>50</v>
      </c>
      <c r="B292">
        <v>4</v>
      </c>
      <c r="C292">
        <v>18</v>
      </c>
    </row>
    <row r="293" spans="1:3" x14ac:dyDescent="0.25">
      <c r="A293" t="s">
        <v>34</v>
      </c>
      <c r="B293">
        <v>2</v>
      </c>
      <c r="C293">
        <v>17</v>
      </c>
    </row>
    <row r="294" spans="1:3" x14ac:dyDescent="0.25">
      <c r="A294" t="s">
        <v>34</v>
      </c>
      <c r="B294">
        <v>1</v>
      </c>
      <c r="C294">
        <v>18</v>
      </c>
    </row>
    <row r="295" spans="1:3" x14ac:dyDescent="0.25">
      <c r="A295" t="s">
        <v>34</v>
      </c>
      <c r="B295">
        <v>1</v>
      </c>
      <c r="C295">
        <v>17</v>
      </c>
    </row>
    <row r="296" spans="1:3" x14ac:dyDescent="0.25">
      <c r="A296" t="s">
        <v>50</v>
      </c>
      <c r="B296">
        <v>1</v>
      </c>
      <c r="C296">
        <v>18</v>
      </c>
    </row>
    <row r="297" spans="1:3" x14ac:dyDescent="0.25">
      <c r="A297" t="s">
        <v>50</v>
      </c>
      <c r="B297">
        <v>3</v>
      </c>
      <c r="C297">
        <v>17</v>
      </c>
    </row>
    <row r="298" spans="1:3" x14ac:dyDescent="0.25">
      <c r="A298" t="s">
        <v>34</v>
      </c>
      <c r="B298">
        <v>3</v>
      </c>
      <c r="C298">
        <v>19</v>
      </c>
    </row>
    <row r="299" spans="1:3" x14ac:dyDescent="0.25">
      <c r="A299" t="s">
        <v>34</v>
      </c>
      <c r="B299">
        <v>2</v>
      </c>
      <c r="C299">
        <v>18</v>
      </c>
    </row>
    <row r="300" spans="1:3" x14ac:dyDescent="0.25">
      <c r="A300" t="s">
        <v>34</v>
      </c>
      <c r="B300">
        <v>1</v>
      </c>
      <c r="C300">
        <v>18</v>
      </c>
    </row>
    <row r="301" spans="1:3" x14ac:dyDescent="0.25">
      <c r="A301" t="s">
        <v>50</v>
      </c>
      <c r="B301">
        <v>2</v>
      </c>
      <c r="C301">
        <v>18</v>
      </c>
    </row>
    <row r="302" spans="1:3" x14ac:dyDescent="0.25">
      <c r="A302" t="s">
        <v>34</v>
      </c>
      <c r="B302">
        <v>1</v>
      </c>
      <c r="C302">
        <v>18</v>
      </c>
    </row>
    <row r="303" spans="1:3" x14ac:dyDescent="0.25">
      <c r="A303" t="s">
        <v>50</v>
      </c>
      <c r="B303">
        <v>2</v>
      </c>
      <c r="C303">
        <v>17</v>
      </c>
    </row>
    <row r="304" spans="1:3" x14ac:dyDescent="0.25">
      <c r="A304" t="s">
        <v>34</v>
      </c>
      <c r="B304">
        <v>1</v>
      </c>
      <c r="C304">
        <v>17</v>
      </c>
    </row>
    <row r="305" spans="1:3" x14ac:dyDescent="0.25">
      <c r="A305" t="s">
        <v>34</v>
      </c>
      <c r="B305">
        <v>2</v>
      </c>
      <c r="C305">
        <v>17</v>
      </c>
    </row>
    <row r="306" spans="1:3" x14ac:dyDescent="0.25">
      <c r="A306" t="s">
        <v>50</v>
      </c>
      <c r="B306">
        <v>1</v>
      </c>
      <c r="C306">
        <v>19</v>
      </c>
    </row>
    <row r="307" spans="1:3" x14ac:dyDescent="0.25">
      <c r="A307" t="s">
        <v>34</v>
      </c>
      <c r="B307">
        <v>1</v>
      </c>
      <c r="C307">
        <v>18</v>
      </c>
    </row>
    <row r="308" spans="1:3" x14ac:dyDescent="0.25">
      <c r="A308" t="s">
        <v>50</v>
      </c>
      <c r="B308">
        <v>1</v>
      </c>
      <c r="C308">
        <v>20</v>
      </c>
    </row>
    <row r="309" spans="1:3" x14ac:dyDescent="0.25">
      <c r="A309" t="s">
        <v>50</v>
      </c>
      <c r="B309">
        <v>1</v>
      </c>
      <c r="C309">
        <v>19</v>
      </c>
    </row>
    <row r="310" spans="1:3" x14ac:dyDescent="0.25">
      <c r="A310" t="s">
        <v>50</v>
      </c>
      <c r="B310">
        <v>2</v>
      </c>
      <c r="C310">
        <v>19</v>
      </c>
    </row>
    <row r="311" spans="1:3" x14ac:dyDescent="0.25">
      <c r="A311" t="s">
        <v>34</v>
      </c>
      <c r="B311">
        <v>3</v>
      </c>
      <c r="C311">
        <v>19</v>
      </c>
    </row>
    <row r="312" spans="1:3" x14ac:dyDescent="0.25">
      <c r="A312" t="s">
        <v>34</v>
      </c>
      <c r="B312">
        <v>2</v>
      </c>
      <c r="C312">
        <v>19</v>
      </c>
    </row>
    <row r="313" spans="1:3" x14ac:dyDescent="0.25">
      <c r="A313" t="s">
        <v>34</v>
      </c>
      <c r="B313">
        <v>1</v>
      </c>
      <c r="C313">
        <v>19</v>
      </c>
    </row>
    <row r="314" spans="1:3" x14ac:dyDescent="0.25">
      <c r="A314" t="s">
        <v>50</v>
      </c>
      <c r="B314">
        <v>2</v>
      </c>
      <c r="C314">
        <v>19</v>
      </c>
    </row>
    <row r="315" spans="1:3" x14ac:dyDescent="0.25">
      <c r="A315" t="s">
        <v>34</v>
      </c>
      <c r="B315">
        <v>2</v>
      </c>
      <c r="C315">
        <v>19</v>
      </c>
    </row>
    <row r="316" spans="1:3" x14ac:dyDescent="0.25">
      <c r="A316" t="s">
        <v>34</v>
      </c>
      <c r="B316">
        <v>1</v>
      </c>
      <c r="C316">
        <v>19</v>
      </c>
    </row>
    <row r="317" spans="1:3" x14ac:dyDescent="0.25">
      <c r="A317" t="s">
        <v>34</v>
      </c>
      <c r="B317">
        <v>1</v>
      </c>
      <c r="C317">
        <v>19</v>
      </c>
    </row>
    <row r="318" spans="1:3" x14ac:dyDescent="0.25">
      <c r="A318" t="s">
        <v>34</v>
      </c>
      <c r="B318">
        <v>2</v>
      </c>
      <c r="C318">
        <v>18</v>
      </c>
    </row>
    <row r="319" spans="1:3" x14ac:dyDescent="0.25">
      <c r="A319" t="s">
        <v>34</v>
      </c>
      <c r="B319">
        <v>1</v>
      </c>
      <c r="C319">
        <v>18</v>
      </c>
    </row>
    <row r="320" spans="1:3" x14ac:dyDescent="0.25">
      <c r="A320" t="s">
        <v>34</v>
      </c>
      <c r="B320">
        <v>5</v>
      </c>
      <c r="C320">
        <v>17</v>
      </c>
    </row>
    <row r="321" spans="1:3" x14ac:dyDescent="0.25">
      <c r="A321" t="s">
        <v>34</v>
      </c>
      <c r="B321">
        <v>3</v>
      </c>
      <c r="C321">
        <v>18</v>
      </c>
    </row>
    <row r="322" spans="1:3" x14ac:dyDescent="0.25">
      <c r="A322" t="s">
        <v>34</v>
      </c>
      <c r="B322">
        <v>2</v>
      </c>
      <c r="C322">
        <v>17</v>
      </c>
    </row>
    <row r="323" spans="1:3" x14ac:dyDescent="0.25">
      <c r="A323" t="s">
        <v>34</v>
      </c>
      <c r="B323">
        <v>1</v>
      </c>
      <c r="C323">
        <v>17</v>
      </c>
    </row>
    <row r="324" spans="1:3" x14ac:dyDescent="0.25">
      <c r="A324" t="s">
        <v>34</v>
      </c>
      <c r="B324">
        <v>2</v>
      </c>
      <c r="C324">
        <v>17</v>
      </c>
    </row>
    <row r="325" spans="1:3" x14ac:dyDescent="0.25">
      <c r="A325" t="s">
        <v>34</v>
      </c>
      <c r="B325">
        <v>3</v>
      </c>
      <c r="C325">
        <v>17</v>
      </c>
    </row>
    <row r="326" spans="1:3" x14ac:dyDescent="0.25">
      <c r="A326" t="s">
        <v>34</v>
      </c>
      <c r="B326">
        <v>3</v>
      </c>
      <c r="C326">
        <v>17</v>
      </c>
    </row>
    <row r="327" spans="1:3" x14ac:dyDescent="0.25">
      <c r="A327" t="s">
        <v>50</v>
      </c>
      <c r="B327">
        <v>2</v>
      </c>
      <c r="C327">
        <v>18</v>
      </c>
    </row>
    <row r="328" spans="1:3" x14ac:dyDescent="0.25">
      <c r="A328" t="s">
        <v>50</v>
      </c>
      <c r="B328">
        <v>5</v>
      </c>
      <c r="C328">
        <v>17</v>
      </c>
    </row>
    <row r="329" spans="1:3" x14ac:dyDescent="0.25">
      <c r="A329" t="s">
        <v>50</v>
      </c>
      <c r="B329">
        <v>5</v>
      </c>
      <c r="C329">
        <v>17</v>
      </c>
    </row>
    <row r="330" spans="1:3" x14ac:dyDescent="0.25">
      <c r="A330" t="s">
        <v>34</v>
      </c>
      <c r="B330">
        <v>3</v>
      </c>
      <c r="C330">
        <v>17</v>
      </c>
    </row>
    <row r="331" spans="1:3" x14ac:dyDescent="0.25">
      <c r="A331" t="s">
        <v>34</v>
      </c>
      <c r="B331">
        <v>2</v>
      </c>
      <c r="C331">
        <v>17</v>
      </c>
    </row>
    <row r="332" spans="1:3" x14ac:dyDescent="0.25">
      <c r="A332" t="s">
        <v>50</v>
      </c>
      <c r="B332">
        <v>4</v>
      </c>
      <c r="C332">
        <v>18</v>
      </c>
    </row>
    <row r="333" spans="1:3" x14ac:dyDescent="0.25">
      <c r="A333" t="s">
        <v>34</v>
      </c>
      <c r="B333">
        <v>1</v>
      </c>
      <c r="C333">
        <v>17</v>
      </c>
    </row>
    <row r="334" spans="1:3" x14ac:dyDescent="0.25">
      <c r="A334" t="s">
        <v>34</v>
      </c>
      <c r="B334">
        <v>1</v>
      </c>
      <c r="C334">
        <v>18</v>
      </c>
    </row>
    <row r="335" spans="1:3" x14ac:dyDescent="0.25">
      <c r="A335" t="s">
        <v>34</v>
      </c>
      <c r="B335">
        <v>1</v>
      </c>
      <c r="C335">
        <v>18</v>
      </c>
    </row>
    <row r="336" spans="1:3" x14ac:dyDescent="0.25">
      <c r="A336" t="s">
        <v>34</v>
      </c>
      <c r="B336">
        <v>1</v>
      </c>
      <c r="C336">
        <v>18</v>
      </c>
    </row>
    <row r="337" spans="1:3" x14ac:dyDescent="0.25">
      <c r="A337" t="s">
        <v>34</v>
      </c>
      <c r="B337">
        <v>3</v>
      </c>
      <c r="C337">
        <v>17</v>
      </c>
    </row>
    <row r="338" spans="1:3" x14ac:dyDescent="0.25">
      <c r="A338" t="s">
        <v>34</v>
      </c>
      <c r="B338">
        <v>2</v>
      </c>
      <c r="C338">
        <v>19</v>
      </c>
    </row>
    <row r="339" spans="1:3" x14ac:dyDescent="0.25">
      <c r="A339" t="s">
        <v>34</v>
      </c>
      <c r="B339">
        <v>3</v>
      </c>
      <c r="C339">
        <v>17</v>
      </c>
    </row>
    <row r="340" spans="1:3" x14ac:dyDescent="0.25">
      <c r="A340" t="s">
        <v>34</v>
      </c>
      <c r="B340">
        <v>1</v>
      </c>
      <c r="C340">
        <v>18</v>
      </c>
    </row>
    <row r="341" spans="1:3" x14ac:dyDescent="0.25">
      <c r="A341" t="s">
        <v>34</v>
      </c>
      <c r="B341">
        <v>3</v>
      </c>
      <c r="C341">
        <v>17</v>
      </c>
    </row>
    <row r="342" spans="1:3" x14ac:dyDescent="0.25">
      <c r="A342" t="s">
        <v>34</v>
      </c>
      <c r="B342">
        <v>3</v>
      </c>
      <c r="C342">
        <v>19</v>
      </c>
    </row>
    <row r="343" spans="1:3" x14ac:dyDescent="0.25">
      <c r="A343" t="s">
        <v>50</v>
      </c>
      <c r="B343">
        <v>2</v>
      </c>
      <c r="C343">
        <v>18</v>
      </c>
    </row>
    <row r="344" spans="1:3" x14ac:dyDescent="0.25">
      <c r="A344" t="s">
        <v>50</v>
      </c>
      <c r="B344">
        <v>3</v>
      </c>
      <c r="C344">
        <v>18</v>
      </c>
    </row>
    <row r="345" spans="1:3" x14ac:dyDescent="0.25">
      <c r="A345" t="s">
        <v>34</v>
      </c>
      <c r="B345">
        <v>2</v>
      </c>
      <c r="C345">
        <v>17</v>
      </c>
    </row>
    <row r="346" spans="1:3" x14ac:dyDescent="0.25">
      <c r="A346" t="s">
        <v>34</v>
      </c>
      <c r="B346">
        <v>2</v>
      </c>
      <c r="C346">
        <v>18</v>
      </c>
    </row>
    <row r="347" spans="1:3" x14ac:dyDescent="0.25">
      <c r="A347" t="s">
        <v>34</v>
      </c>
      <c r="B347">
        <v>3</v>
      </c>
      <c r="C347">
        <v>18</v>
      </c>
    </row>
    <row r="348" spans="1:3" x14ac:dyDescent="0.25">
      <c r="A348" t="s">
        <v>50</v>
      </c>
      <c r="B348">
        <v>2</v>
      </c>
      <c r="C348">
        <v>18</v>
      </c>
    </row>
    <row r="349" spans="1:3" x14ac:dyDescent="0.25">
      <c r="A349" t="s">
        <v>50</v>
      </c>
      <c r="B349">
        <v>3</v>
      </c>
      <c r="C349">
        <v>18</v>
      </c>
    </row>
    <row r="350" spans="1:3" x14ac:dyDescent="0.25">
      <c r="A350" t="s">
        <v>34</v>
      </c>
      <c r="B350">
        <v>3</v>
      </c>
      <c r="C35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selection activeCell="N25" sqref="N25"/>
    </sheetView>
  </sheetViews>
  <sheetFormatPr baseColWidth="10" defaultRowHeight="15" x14ac:dyDescent="0.25"/>
  <cols>
    <col min="4" max="4" width="17.5703125" bestFit="1" customWidth="1"/>
    <col min="5" max="5" width="22.42578125" bestFit="1" customWidth="1"/>
    <col min="6" max="6" width="5" customWidth="1"/>
    <col min="7" max="7" width="4" customWidth="1"/>
    <col min="8" max="9" width="5.140625" customWidth="1"/>
    <col min="10" max="10" width="12.5703125" bestFit="1" customWidth="1"/>
  </cols>
  <sheetData>
    <row r="1" spans="1:10" x14ac:dyDescent="0.25">
      <c r="A1" t="s">
        <v>1</v>
      </c>
      <c r="B1" t="s">
        <v>26</v>
      </c>
      <c r="C1" t="s">
        <v>2</v>
      </c>
    </row>
    <row r="2" spans="1:10" x14ac:dyDescent="0.25">
      <c r="A2" t="s">
        <v>34</v>
      </c>
      <c r="B2">
        <v>1</v>
      </c>
      <c r="C2">
        <v>18</v>
      </c>
      <c r="D2" s="1" t="s">
        <v>61</v>
      </c>
      <c r="E2" s="1" t="s">
        <v>62</v>
      </c>
    </row>
    <row r="3" spans="1:10" x14ac:dyDescent="0.25">
      <c r="A3" t="s">
        <v>34</v>
      </c>
      <c r="B3">
        <v>1</v>
      </c>
      <c r="C3">
        <v>17</v>
      </c>
      <c r="D3" s="1" t="s">
        <v>53</v>
      </c>
      <c r="E3">
        <v>1</v>
      </c>
      <c r="F3">
        <v>2</v>
      </c>
      <c r="G3">
        <v>3</v>
      </c>
      <c r="H3">
        <v>4</v>
      </c>
      <c r="I3">
        <v>5</v>
      </c>
      <c r="J3" t="s">
        <v>54</v>
      </c>
    </row>
    <row r="4" spans="1:10" x14ac:dyDescent="0.25">
      <c r="A4" t="s">
        <v>34</v>
      </c>
      <c r="B4">
        <v>2</v>
      </c>
      <c r="C4">
        <v>15</v>
      </c>
      <c r="D4" s="2" t="s">
        <v>34</v>
      </c>
      <c r="E4" s="3">
        <v>146</v>
      </c>
      <c r="F4" s="3">
        <v>31</v>
      </c>
      <c r="G4" s="3">
        <v>4</v>
      </c>
      <c r="H4" s="3">
        <v>1</v>
      </c>
      <c r="I4" s="3">
        <v>1</v>
      </c>
      <c r="J4" s="3">
        <v>183</v>
      </c>
    </row>
    <row r="5" spans="1:10" x14ac:dyDescent="0.25">
      <c r="A5" t="s">
        <v>34</v>
      </c>
      <c r="B5">
        <v>1</v>
      </c>
      <c r="C5">
        <v>15</v>
      </c>
      <c r="D5" s="2" t="s">
        <v>50</v>
      </c>
      <c r="E5" s="3">
        <v>103</v>
      </c>
      <c r="F5" s="3">
        <v>36</v>
      </c>
      <c r="G5" s="3">
        <v>15</v>
      </c>
      <c r="H5" s="3">
        <v>5</v>
      </c>
      <c r="I5" s="3">
        <v>7</v>
      </c>
      <c r="J5" s="3">
        <v>166</v>
      </c>
    </row>
    <row r="6" spans="1:10" x14ac:dyDescent="0.25">
      <c r="A6" t="s">
        <v>34</v>
      </c>
      <c r="B6">
        <v>1</v>
      </c>
      <c r="C6">
        <v>16</v>
      </c>
      <c r="D6" s="2" t="s">
        <v>54</v>
      </c>
      <c r="E6" s="3">
        <v>249</v>
      </c>
      <c r="F6" s="3">
        <v>67</v>
      </c>
      <c r="G6" s="3">
        <v>19</v>
      </c>
      <c r="H6" s="3">
        <v>6</v>
      </c>
      <c r="I6" s="3">
        <v>8</v>
      </c>
      <c r="J6" s="3">
        <v>349</v>
      </c>
    </row>
    <row r="7" spans="1:10" x14ac:dyDescent="0.25">
      <c r="A7" t="s">
        <v>50</v>
      </c>
      <c r="B7">
        <v>1</v>
      </c>
      <c r="C7">
        <v>16</v>
      </c>
    </row>
    <row r="8" spans="1:10" x14ac:dyDescent="0.25">
      <c r="A8" t="s">
        <v>50</v>
      </c>
      <c r="B8">
        <v>1</v>
      </c>
      <c r="C8">
        <v>16</v>
      </c>
      <c r="D8" t="s">
        <v>66</v>
      </c>
    </row>
    <row r="9" spans="1:10" x14ac:dyDescent="0.25">
      <c r="A9" t="s">
        <v>34</v>
      </c>
      <c r="B9">
        <v>1</v>
      </c>
      <c r="C9">
        <v>17</v>
      </c>
      <c r="D9" t="s">
        <v>166</v>
      </c>
      <c r="E9">
        <f>GETPIVOTDATA("sex",$D$2,"sex","F","Dalc",1)/GETPIVOTDATA("sex",$D$2)/D15</f>
        <v>0.79781420765027333</v>
      </c>
    </row>
    <row r="10" spans="1:10" x14ac:dyDescent="0.25">
      <c r="A10" t="s">
        <v>50</v>
      </c>
      <c r="B10">
        <v>1</v>
      </c>
      <c r="C10">
        <v>15</v>
      </c>
      <c r="D10" t="s">
        <v>167</v>
      </c>
      <c r="E10">
        <f>1-E9</f>
        <v>0.20218579234972667</v>
      </c>
    </row>
    <row r="11" spans="1:10" x14ac:dyDescent="0.25">
      <c r="A11" t="s">
        <v>50</v>
      </c>
      <c r="B11">
        <v>1</v>
      </c>
      <c r="C11">
        <v>15</v>
      </c>
      <c r="D11" t="s">
        <v>168</v>
      </c>
      <c r="E11">
        <f>GETPIVOTDATA("sex",$D$2,"sex","M","Dalc",1)/GETPIVOTDATA("sex",$D$2)/D17</f>
        <v>0.62048192771084332</v>
      </c>
    </row>
    <row r="12" spans="1:10" x14ac:dyDescent="0.25">
      <c r="A12" t="s">
        <v>34</v>
      </c>
      <c r="B12">
        <v>1</v>
      </c>
      <c r="C12">
        <v>15</v>
      </c>
      <c r="D12" t="s">
        <v>169</v>
      </c>
      <c r="E12">
        <f>1-E11</f>
        <v>0.37951807228915668</v>
      </c>
    </row>
    <row r="13" spans="1:10" x14ac:dyDescent="0.25">
      <c r="A13" t="s">
        <v>34</v>
      </c>
      <c r="B13">
        <v>1</v>
      </c>
      <c r="C13">
        <v>15</v>
      </c>
    </row>
    <row r="14" spans="1:10" x14ac:dyDescent="0.25">
      <c r="A14" t="s">
        <v>50</v>
      </c>
      <c r="B14">
        <v>1</v>
      </c>
      <c r="C14">
        <v>15</v>
      </c>
      <c r="D14" t="s">
        <v>59</v>
      </c>
    </row>
    <row r="15" spans="1:10" x14ac:dyDescent="0.25">
      <c r="A15" t="s">
        <v>50</v>
      </c>
      <c r="B15">
        <v>1</v>
      </c>
      <c r="C15">
        <v>15</v>
      </c>
      <c r="D15">
        <f>183/349</f>
        <v>0.52435530085959881</v>
      </c>
    </row>
    <row r="16" spans="1:10" x14ac:dyDescent="0.25">
      <c r="A16" t="s">
        <v>50</v>
      </c>
      <c r="B16">
        <v>1</v>
      </c>
      <c r="C16">
        <v>15</v>
      </c>
      <c r="D16" t="s">
        <v>60</v>
      </c>
    </row>
    <row r="17" spans="1:10" x14ac:dyDescent="0.25">
      <c r="A17" t="s">
        <v>34</v>
      </c>
      <c r="B17">
        <v>1</v>
      </c>
      <c r="C17">
        <v>16</v>
      </c>
      <c r="D17">
        <f>1-D15</f>
        <v>0.47564469914040119</v>
      </c>
    </row>
    <row r="18" spans="1:10" x14ac:dyDescent="0.25">
      <c r="A18" t="s">
        <v>34</v>
      </c>
      <c r="B18">
        <v>1</v>
      </c>
      <c r="C18">
        <v>16</v>
      </c>
    </row>
    <row r="19" spans="1:10" x14ac:dyDescent="0.25">
      <c r="A19" t="s">
        <v>34</v>
      </c>
      <c r="B19">
        <v>1</v>
      </c>
      <c r="C19">
        <v>16</v>
      </c>
      <c r="D19" s="1" t="s">
        <v>64</v>
      </c>
      <c r="E19" s="1" t="s">
        <v>62</v>
      </c>
    </row>
    <row r="20" spans="1:10" x14ac:dyDescent="0.25">
      <c r="A20" t="s">
        <v>50</v>
      </c>
      <c r="B20">
        <v>2</v>
      </c>
      <c r="C20">
        <v>17</v>
      </c>
      <c r="D20" s="1" t="s">
        <v>53</v>
      </c>
      <c r="E20">
        <v>1</v>
      </c>
      <c r="F20">
        <v>2</v>
      </c>
      <c r="G20">
        <v>3</v>
      </c>
      <c r="H20">
        <v>4</v>
      </c>
      <c r="I20">
        <v>5</v>
      </c>
      <c r="J20" t="s">
        <v>54</v>
      </c>
    </row>
    <row r="21" spans="1:10" x14ac:dyDescent="0.25">
      <c r="A21" t="s">
        <v>50</v>
      </c>
      <c r="B21">
        <v>1</v>
      </c>
      <c r="C21">
        <v>16</v>
      </c>
      <c r="D21" s="2">
        <v>15</v>
      </c>
      <c r="E21" s="3">
        <v>62</v>
      </c>
      <c r="F21" s="3">
        <v>14</v>
      </c>
      <c r="G21" s="3">
        <v>4</v>
      </c>
      <c r="H21" s="3">
        <v>1</v>
      </c>
      <c r="I21" s="3">
        <v>1</v>
      </c>
      <c r="J21" s="3">
        <v>82</v>
      </c>
    </row>
    <row r="22" spans="1:10" x14ac:dyDescent="0.25">
      <c r="A22" t="s">
        <v>50</v>
      </c>
      <c r="B22">
        <v>1</v>
      </c>
      <c r="C22">
        <v>15</v>
      </c>
      <c r="D22" s="2">
        <v>16</v>
      </c>
      <c r="E22" s="3">
        <v>76</v>
      </c>
      <c r="F22" s="3">
        <v>18</v>
      </c>
      <c r="G22" s="3">
        <v>6</v>
      </c>
      <c r="H22" s="3">
        <v>1</v>
      </c>
      <c r="I22" s="3">
        <v>3</v>
      </c>
      <c r="J22" s="3">
        <v>104</v>
      </c>
    </row>
    <row r="23" spans="1:10" x14ac:dyDescent="0.25">
      <c r="A23" t="s">
        <v>50</v>
      </c>
      <c r="B23">
        <v>1</v>
      </c>
      <c r="C23">
        <v>15</v>
      </c>
      <c r="D23" s="2">
        <v>17</v>
      </c>
      <c r="E23" s="3">
        <v>56</v>
      </c>
      <c r="F23" s="3">
        <v>20</v>
      </c>
      <c r="G23" s="3">
        <v>5</v>
      </c>
      <c r="H23" s="3">
        <v>3</v>
      </c>
      <c r="I23" s="3">
        <v>2</v>
      </c>
      <c r="J23" s="3">
        <v>86</v>
      </c>
    </row>
    <row r="24" spans="1:10" x14ac:dyDescent="0.25">
      <c r="A24" t="s">
        <v>50</v>
      </c>
      <c r="B24">
        <v>1</v>
      </c>
      <c r="C24">
        <v>16</v>
      </c>
      <c r="D24" s="2">
        <v>18</v>
      </c>
      <c r="E24" s="3">
        <v>40</v>
      </c>
      <c r="F24" s="3">
        <v>12</v>
      </c>
      <c r="G24" s="3">
        <v>3</v>
      </c>
      <c r="H24" s="3">
        <v>1</v>
      </c>
      <c r="I24" s="3">
        <v>1</v>
      </c>
      <c r="J24" s="3">
        <v>57</v>
      </c>
    </row>
    <row r="25" spans="1:10" x14ac:dyDescent="0.25">
      <c r="A25" t="s">
        <v>50</v>
      </c>
      <c r="B25">
        <v>2</v>
      </c>
      <c r="C25">
        <v>16</v>
      </c>
      <c r="D25" s="2">
        <v>19</v>
      </c>
      <c r="E25" s="3">
        <v>14</v>
      </c>
      <c r="F25" s="3">
        <v>3</v>
      </c>
      <c r="G25" s="3">
        <v>1</v>
      </c>
      <c r="H25" s="3"/>
      <c r="I25" s="3"/>
      <c r="J25" s="3">
        <v>18</v>
      </c>
    </row>
    <row r="26" spans="1:10" x14ac:dyDescent="0.25">
      <c r="A26" t="s">
        <v>34</v>
      </c>
      <c r="B26">
        <v>1</v>
      </c>
      <c r="C26">
        <v>15</v>
      </c>
      <c r="D26" s="2">
        <v>20</v>
      </c>
      <c r="E26" s="3">
        <v>1</v>
      </c>
      <c r="F26" s="3"/>
      <c r="G26" s="3"/>
      <c r="H26" s="3"/>
      <c r="I26" s="3"/>
      <c r="J26" s="3">
        <v>1</v>
      </c>
    </row>
    <row r="27" spans="1:10" x14ac:dyDescent="0.25">
      <c r="A27" t="s">
        <v>34</v>
      </c>
      <c r="B27">
        <v>1</v>
      </c>
      <c r="C27">
        <v>16</v>
      </c>
      <c r="D27" s="2">
        <v>22</v>
      </c>
      <c r="E27" s="3"/>
      <c r="F27" s="3"/>
      <c r="G27" s="3"/>
      <c r="H27" s="3"/>
      <c r="I27" s="3">
        <v>1</v>
      </c>
      <c r="J27" s="3">
        <v>1</v>
      </c>
    </row>
    <row r="28" spans="1:10" x14ac:dyDescent="0.25">
      <c r="A28" t="s">
        <v>50</v>
      </c>
      <c r="B28">
        <v>1</v>
      </c>
      <c r="C28">
        <v>15</v>
      </c>
      <c r="D28" s="2" t="s">
        <v>54</v>
      </c>
      <c r="E28" s="3">
        <v>249</v>
      </c>
      <c r="F28" s="3">
        <v>67</v>
      </c>
      <c r="G28" s="3">
        <v>19</v>
      </c>
      <c r="H28" s="3">
        <v>6</v>
      </c>
      <c r="I28" s="3">
        <v>8</v>
      </c>
      <c r="J28" s="3">
        <v>349</v>
      </c>
    </row>
    <row r="29" spans="1:10" x14ac:dyDescent="0.25">
      <c r="A29" t="s">
        <v>50</v>
      </c>
      <c r="B29">
        <v>2</v>
      </c>
      <c r="C29">
        <v>15</v>
      </c>
      <c r="D29" t="s">
        <v>58</v>
      </c>
    </row>
    <row r="30" spans="1:10" x14ac:dyDescent="0.25">
      <c r="A30" t="s">
        <v>50</v>
      </c>
      <c r="B30">
        <v>1</v>
      </c>
      <c r="C30">
        <v>16</v>
      </c>
      <c r="D30" t="s">
        <v>170</v>
      </c>
      <c r="E30">
        <f>SUM(E21:E23)/GETPIVOTDATA("age",$D$19)/D36</f>
        <v>0.71323529411764708</v>
      </c>
    </row>
    <row r="31" spans="1:10" x14ac:dyDescent="0.25">
      <c r="A31" t="s">
        <v>50</v>
      </c>
      <c r="B31">
        <v>5</v>
      </c>
      <c r="C31">
        <v>16</v>
      </c>
      <c r="D31" t="s">
        <v>171</v>
      </c>
      <c r="E31">
        <f>1-E30</f>
        <v>0.28676470588235292</v>
      </c>
    </row>
    <row r="32" spans="1:10" x14ac:dyDescent="0.25">
      <c r="A32" t="s">
        <v>50</v>
      </c>
      <c r="B32">
        <v>3</v>
      </c>
      <c r="C32">
        <v>15</v>
      </c>
      <c r="D32" t="s">
        <v>172</v>
      </c>
      <c r="E32">
        <f>SUM(E24:E27)/GETPIVOTDATA("age",$D$19)/D38</f>
        <v>0.71428571428571419</v>
      </c>
    </row>
    <row r="33" spans="1:5" x14ac:dyDescent="0.25">
      <c r="A33" t="s">
        <v>50</v>
      </c>
      <c r="B33">
        <v>1</v>
      </c>
      <c r="C33">
        <v>15</v>
      </c>
      <c r="D33" t="s">
        <v>173</v>
      </c>
      <c r="E33">
        <f>1-E32</f>
        <v>0.28571428571428581</v>
      </c>
    </row>
    <row r="34" spans="1:5" x14ac:dyDescent="0.25">
      <c r="A34" t="s">
        <v>50</v>
      </c>
      <c r="B34">
        <v>1</v>
      </c>
      <c r="C34">
        <v>15</v>
      </c>
    </row>
    <row r="35" spans="1:5" x14ac:dyDescent="0.25">
      <c r="A35" t="s">
        <v>50</v>
      </c>
      <c r="B35">
        <v>1</v>
      </c>
      <c r="C35">
        <v>15</v>
      </c>
      <c r="D35" t="s">
        <v>63</v>
      </c>
    </row>
    <row r="36" spans="1:5" x14ac:dyDescent="0.25">
      <c r="A36" t="s">
        <v>50</v>
      </c>
      <c r="B36">
        <v>1</v>
      </c>
      <c r="C36">
        <v>16</v>
      </c>
      <c r="D36">
        <f>SUM(J21:J23)/GETPIVOTDATA("age",$D$19)</f>
        <v>0.77936962750716332</v>
      </c>
    </row>
    <row r="37" spans="1:5" x14ac:dyDescent="0.25">
      <c r="A37" t="s">
        <v>34</v>
      </c>
      <c r="B37">
        <v>1</v>
      </c>
      <c r="C37">
        <v>15</v>
      </c>
      <c r="D37" t="s">
        <v>65</v>
      </c>
    </row>
    <row r="38" spans="1:5" x14ac:dyDescent="0.25">
      <c r="A38" t="s">
        <v>50</v>
      </c>
      <c r="B38">
        <v>1</v>
      </c>
      <c r="C38">
        <v>15</v>
      </c>
      <c r="D38">
        <f>1-D36</f>
        <v>0.22063037249283668</v>
      </c>
    </row>
    <row r="39" spans="1:5" x14ac:dyDescent="0.25">
      <c r="A39" t="s">
        <v>50</v>
      </c>
      <c r="B39">
        <v>1</v>
      </c>
      <c r="C39">
        <v>16</v>
      </c>
    </row>
    <row r="40" spans="1:5" x14ac:dyDescent="0.25">
      <c r="A40" t="s">
        <v>34</v>
      </c>
      <c r="B40">
        <v>1</v>
      </c>
      <c r="C40">
        <v>15</v>
      </c>
    </row>
    <row r="41" spans="1:5" x14ac:dyDescent="0.25">
      <c r="A41" t="s">
        <v>34</v>
      </c>
      <c r="B41">
        <v>1</v>
      </c>
      <c r="C41">
        <v>15</v>
      </c>
    </row>
    <row r="42" spans="1:5" x14ac:dyDescent="0.25">
      <c r="A42" t="s">
        <v>34</v>
      </c>
      <c r="B42">
        <v>1</v>
      </c>
      <c r="C42">
        <v>16</v>
      </c>
    </row>
    <row r="43" spans="1:5" x14ac:dyDescent="0.25">
      <c r="A43" t="s">
        <v>50</v>
      </c>
      <c r="B43">
        <v>2</v>
      </c>
      <c r="C43">
        <v>15</v>
      </c>
    </row>
    <row r="44" spans="1:5" x14ac:dyDescent="0.25">
      <c r="A44" t="s">
        <v>50</v>
      </c>
      <c r="B44">
        <v>1</v>
      </c>
      <c r="C44">
        <v>15</v>
      </c>
    </row>
    <row r="45" spans="1:5" x14ac:dyDescent="0.25">
      <c r="A45" t="s">
        <v>50</v>
      </c>
      <c r="B45">
        <v>1</v>
      </c>
      <c r="C45">
        <v>15</v>
      </c>
    </row>
    <row r="46" spans="1:5" x14ac:dyDescent="0.25">
      <c r="A46" t="s">
        <v>34</v>
      </c>
      <c r="B46">
        <v>2</v>
      </c>
      <c r="C46">
        <v>16</v>
      </c>
    </row>
    <row r="47" spans="1:5" x14ac:dyDescent="0.25">
      <c r="A47" t="s">
        <v>34</v>
      </c>
      <c r="B47">
        <v>1</v>
      </c>
      <c r="C47">
        <v>15</v>
      </c>
    </row>
    <row r="48" spans="1:5" x14ac:dyDescent="0.25">
      <c r="A48" t="s">
        <v>34</v>
      </c>
      <c r="B48">
        <v>1</v>
      </c>
      <c r="C48">
        <v>16</v>
      </c>
    </row>
    <row r="49" spans="1:3" x14ac:dyDescent="0.25">
      <c r="A49" t="s">
        <v>50</v>
      </c>
      <c r="B49">
        <v>1</v>
      </c>
      <c r="C49">
        <v>16</v>
      </c>
    </row>
    <row r="50" spans="1:3" x14ac:dyDescent="0.25">
      <c r="A50" t="s">
        <v>50</v>
      </c>
      <c r="B50">
        <v>2</v>
      </c>
      <c r="C50">
        <v>15</v>
      </c>
    </row>
    <row r="51" spans="1:3" x14ac:dyDescent="0.25">
      <c r="A51" t="s">
        <v>34</v>
      </c>
      <c r="B51">
        <v>1</v>
      </c>
      <c r="C51">
        <v>15</v>
      </c>
    </row>
    <row r="52" spans="1:3" x14ac:dyDescent="0.25">
      <c r="A52" t="s">
        <v>34</v>
      </c>
      <c r="B52">
        <v>2</v>
      </c>
      <c r="C52">
        <v>16</v>
      </c>
    </row>
    <row r="53" spans="1:3" x14ac:dyDescent="0.25">
      <c r="A53" t="s">
        <v>34</v>
      </c>
      <c r="B53">
        <v>1</v>
      </c>
      <c r="C53">
        <v>15</v>
      </c>
    </row>
    <row r="54" spans="1:3" x14ac:dyDescent="0.25">
      <c r="A54" t="s">
        <v>50</v>
      </c>
      <c r="B54">
        <v>3</v>
      </c>
      <c r="C54">
        <v>15</v>
      </c>
    </row>
    <row r="55" spans="1:3" x14ac:dyDescent="0.25">
      <c r="A55" t="s">
        <v>34</v>
      </c>
      <c r="B55">
        <v>2</v>
      </c>
      <c r="C55">
        <v>15</v>
      </c>
    </row>
    <row r="56" spans="1:3" x14ac:dyDescent="0.25">
      <c r="A56" t="s">
        <v>34</v>
      </c>
      <c r="B56">
        <v>4</v>
      </c>
      <c r="C56">
        <v>15</v>
      </c>
    </row>
    <row r="57" spans="1:3" x14ac:dyDescent="0.25">
      <c r="A57" t="s">
        <v>34</v>
      </c>
      <c r="B57">
        <v>1</v>
      </c>
      <c r="C57">
        <v>16</v>
      </c>
    </row>
    <row r="58" spans="1:3" x14ac:dyDescent="0.25">
      <c r="A58" t="s">
        <v>34</v>
      </c>
      <c r="B58">
        <v>1</v>
      </c>
      <c r="C58">
        <v>15</v>
      </c>
    </row>
    <row r="59" spans="1:3" x14ac:dyDescent="0.25">
      <c r="A59" t="s">
        <v>50</v>
      </c>
      <c r="B59">
        <v>1</v>
      </c>
      <c r="C59">
        <v>15</v>
      </c>
    </row>
    <row r="60" spans="1:3" x14ac:dyDescent="0.25">
      <c r="A60" t="s">
        <v>50</v>
      </c>
      <c r="B60">
        <v>1</v>
      </c>
      <c r="C60">
        <v>15</v>
      </c>
    </row>
    <row r="61" spans="1:3" x14ac:dyDescent="0.25">
      <c r="A61" t="s">
        <v>34</v>
      </c>
      <c r="B61">
        <v>1</v>
      </c>
      <c r="C61">
        <v>16</v>
      </c>
    </row>
    <row r="62" spans="1:3" x14ac:dyDescent="0.25">
      <c r="A62" t="s">
        <v>34</v>
      </c>
      <c r="B62">
        <v>2</v>
      </c>
      <c r="C62">
        <v>16</v>
      </c>
    </row>
    <row r="63" spans="1:3" x14ac:dyDescent="0.25">
      <c r="A63" t="s">
        <v>34</v>
      </c>
      <c r="B63">
        <v>5</v>
      </c>
      <c r="C63">
        <v>16</v>
      </c>
    </row>
    <row r="64" spans="1:3" x14ac:dyDescent="0.25">
      <c r="A64" t="s">
        <v>34</v>
      </c>
      <c r="B64">
        <v>1</v>
      </c>
      <c r="C64">
        <v>16</v>
      </c>
    </row>
    <row r="65" spans="1:3" x14ac:dyDescent="0.25">
      <c r="A65" t="s">
        <v>34</v>
      </c>
      <c r="B65">
        <v>2</v>
      </c>
      <c r="C65">
        <v>16</v>
      </c>
    </row>
    <row r="66" spans="1:3" x14ac:dyDescent="0.25">
      <c r="A66" t="s">
        <v>34</v>
      </c>
      <c r="B66">
        <v>2</v>
      </c>
      <c r="C66">
        <v>15</v>
      </c>
    </row>
    <row r="67" spans="1:3" x14ac:dyDescent="0.25">
      <c r="A67" t="s">
        <v>34</v>
      </c>
      <c r="B67">
        <v>1</v>
      </c>
      <c r="C67">
        <v>16</v>
      </c>
    </row>
    <row r="68" spans="1:3" x14ac:dyDescent="0.25">
      <c r="A68" t="s">
        <v>50</v>
      </c>
      <c r="B68">
        <v>5</v>
      </c>
      <c r="C68">
        <v>15</v>
      </c>
    </row>
    <row r="69" spans="1:3" x14ac:dyDescent="0.25">
      <c r="A69" t="s">
        <v>34</v>
      </c>
      <c r="B69">
        <v>1</v>
      </c>
      <c r="C69">
        <v>16</v>
      </c>
    </row>
    <row r="70" spans="1:3" x14ac:dyDescent="0.25">
      <c r="A70" t="s">
        <v>34</v>
      </c>
      <c r="B70">
        <v>1</v>
      </c>
      <c r="C70">
        <v>15</v>
      </c>
    </row>
    <row r="71" spans="1:3" x14ac:dyDescent="0.25">
      <c r="A71" t="s">
        <v>34</v>
      </c>
      <c r="B71">
        <v>2</v>
      </c>
      <c r="C71">
        <v>15</v>
      </c>
    </row>
    <row r="72" spans="1:3" x14ac:dyDescent="0.25">
      <c r="A72" t="s">
        <v>50</v>
      </c>
      <c r="B72">
        <v>1</v>
      </c>
      <c r="C72">
        <v>16</v>
      </c>
    </row>
    <row r="73" spans="1:3" x14ac:dyDescent="0.25">
      <c r="A73" t="s">
        <v>50</v>
      </c>
      <c r="B73">
        <v>1</v>
      </c>
      <c r="C73">
        <v>15</v>
      </c>
    </row>
    <row r="74" spans="1:3" x14ac:dyDescent="0.25">
      <c r="A74" t="s">
        <v>34</v>
      </c>
      <c r="B74">
        <v>2</v>
      </c>
      <c r="C74">
        <v>15</v>
      </c>
    </row>
    <row r="75" spans="1:3" x14ac:dyDescent="0.25">
      <c r="A75" t="s">
        <v>50</v>
      </c>
      <c r="B75">
        <v>2</v>
      </c>
      <c r="C75">
        <v>16</v>
      </c>
    </row>
    <row r="76" spans="1:3" x14ac:dyDescent="0.25">
      <c r="A76" t="s">
        <v>34</v>
      </c>
      <c r="B76">
        <v>2</v>
      </c>
      <c r="C76">
        <v>16</v>
      </c>
    </row>
    <row r="77" spans="1:3" x14ac:dyDescent="0.25">
      <c r="A77" t="s">
        <v>50</v>
      </c>
      <c r="B77">
        <v>2</v>
      </c>
      <c r="C77">
        <v>15</v>
      </c>
    </row>
    <row r="78" spans="1:3" x14ac:dyDescent="0.25">
      <c r="A78" t="s">
        <v>50</v>
      </c>
      <c r="B78">
        <v>1</v>
      </c>
      <c r="C78">
        <v>15</v>
      </c>
    </row>
    <row r="79" spans="1:3" x14ac:dyDescent="0.25">
      <c r="A79" t="s">
        <v>34</v>
      </c>
      <c r="B79">
        <v>1</v>
      </c>
      <c r="C79">
        <v>16</v>
      </c>
    </row>
    <row r="80" spans="1:3" x14ac:dyDescent="0.25">
      <c r="A80" t="s">
        <v>50</v>
      </c>
      <c r="B80">
        <v>1</v>
      </c>
      <c r="C80">
        <v>17</v>
      </c>
    </row>
    <row r="81" spans="1:3" x14ac:dyDescent="0.25">
      <c r="A81" t="s">
        <v>34</v>
      </c>
      <c r="B81">
        <v>1</v>
      </c>
      <c r="C81">
        <v>16</v>
      </c>
    </row>
    <row r="82" spans="1:3" x14ac:dyDescent="0.25">
      <c r="A82" t="s">
        <v>50</v>
      </c>
      <c r="B82">
        <v>1</v>
      </c>
      <c r="C82">
        <v>15</v>
      </c>
    </row>
    <row r="83" spans="1:3" x14ac:dyDescent="0.25">
      <c r="A83" t="s">
        <v>50</v>
      </c>
      <c r="B83">
        <v>1</v>
      </c>
      <c r="C83">
        <v>15</v>
      </c>
    </row>
    <row r="84" spans="1:3" x14ac:dyDescent="0.25">
      <c r="A84" t="s">
        <v>34</v>
      </c>
      <c r="B84">
        <v>1</v>
      </c>
      <c r="C84">
        <v>15</v>
      </c>
    </row>
    <row r="85" spans="1:3" x14ac:dyDescent="0.25">
      <c r="A85" t="s">
        <v>50</v>
      </c>
      <c r="B85">
        <v>1</v>
      </c>
      <c r="C85">
        <v>15</v>
      </c>
    </row>
    <row r="86" spans="1:3" x14ac:dyDescent="0.25">
      <c r="A86" t="s">
        <v>34</v>
      </c>
      <c r="B86">
        <v>2</v>
      </c>
      <c r="C86">
        <v>15</v>
      </c>
    </row>
    <row r="87" spans="1:3" x14ac:dyDescent="0.25">
      <c r="A87" t="s">
        <v>34</v>
      </c>
      <c r="B87">
        <v>2</v>
      </c>
      <c r="C87">
        <v>15</v>
      </c>
    </row>
    <row r="88" spans="1:3" x14ac:dyDescent="0.25">
      <c r="A88" t="s">
        <v>34</v>
      </c>
      <c r="B88">
        <v>1</v>
      </c>
      <c r="C88">
        <v>16</v>
      </c>
    </row>
    <row r="89" spans="1:3" x14ac:dyDescent="0.25">
      <c r="A89" t="s">
        <v>34</v>
      </c>
      <c r="B89">
        <v>1</v>
      </c>
      <c r="C89">
        <v>15</v>
      </c>
    </row>
    <row r="90" spans="1:3" x14ac:dyDescent="0.25">
      <c r="A90" t="s">
        <v>50</v>
      </c>
      <c r="B90">
        <v>1</v>
      </c>
      <c r="C90">
        <v>16</v>
      </c>
    </row>
    <row r="91" spans="1:3" x14ac:dyDescent="0.25">
      <c r="A91" t="s">
        <v>50</v>
      </c>
      <c r="B91">
        <v>3</v>
      </c>
      <c r="C91">
        <v>16</v>
      </c>
    </row>
    <row r="92" spans="1:3" x14ac:dyDescent="0.25">
      <c r="A92" t="s">
        <v>34</v>
      </c>
      <c r="B92">
        <v>1</v>
      </c>
      <c r="C92">
        <v>16</v>
      </c>
    </row>
    <row r="93" spans="1:3" x14ac:dyDescent="0.25">
      <c r="A93" t="s">
        <v>34</v>
      </c>
      <c r="B93">
        <v>1</v>
      </c>
      <c r="C93">
        <v>15</v>
      </c>
    </row>
    <row r="94" spans="1:3" x14ac:dyDescent="0.25">
      <c r="A94" t="s">
        <v>34</v>
      </c>
      <c r="B94">
        <v>2</v>
      </c>
      <c r="C94">
        <v>16</v>
      </c>
    </row>
    <row r="95" spans="1:3" x14ac:dyDescent="0.25">
      <c r="A95" t="s">
        <v>34</v>
      </c>
      <c r="B95">
        <v>1</v>
      </c>
      <c r="C95">
        <v>16</v>
      </c>
    </row>
    <row r="96" spans="1:3" x14ac:dyDescent="0.25">
      <c r="A96" t="s">
        <v>50</v>
      </c>
      <c r="B96">
        <v>1</v>
      </c>
      <c r="C96">
        <v>15</v>
      </c>
    </row>
    <row r="97" spans="1:3" x14ac:dyDescent="0.25">
      <c r="A97" t="s">
        <v>34</v>
      </c>
      <c r="B97">
        <v>1</v>
      </c>
      <c r="C97">
        <v>15</v>
      </c>
    </row>
    <row r="98" spans="1:3" x14ac:dyDescent="0.25">
      <c r="A98" t="s">
        <v>50</v>
      </c>
      <c r="B98">
        <v>1</v>
      </c>
      <c r="C98">
        <v>16</v>
      </c>
    </row>
    <row r="99" spans="1:3" x14ac:dyDescent="0.25">
      <c r="A99" t="s">
        <v>34</v>
      </c>
      <c r="B99">
        <v>1</v>
      </c>
      <c r="C99">
        <v>16</v>
      </c>
    </row>
    <row r="100" spans="1:3" x14ac:dyDescent="0.25">
      <c r="A100" t="s">
        <v>34</v>
      </c>
      <c r="B100">
        <v>1</v>
      </c>
      <c r="C100">
        <v>16</v>
      </c>
    </row>
    <row r="101" spans="1:3" x14ac:dyDescent="0.25">
      <c r="A101" t="s">
        <v>34</v>
      </c>
      <c r="B101">
        <v>1</v>
      </c>
      <c r="C101">
        <v>16</v>
      </c>
    </row>
    <row r="102" spans="1:3" x14ac:dyDescent="0.25">
      <c r="A102" t="s">
        <v>50</v>
      </c>
      <c r="B102">
        <v>5</v>
      </c>
      <c r="C102">
        <v>16</v>
      </c>
    </row>
    <row r="103" spans="1:3" x14ac:dyDescent="0.25">
      <c r="A103" t="s">
        <v>50</v>
      </c>
      <c r="B103">
        <v>1</v>
      </c>
      <c r="C103">
        <v>16</v>
      </c>
    </row>
    <row r="104" spans="1:3" x14ac:dyDescent="0.25">
      <c r="A104" t="s">
        <v>50</v>
      </c>
      <c r="B104">
        <v>1</v>
      </c>
      <c r="C104">
        <v>15</v>
      </c>
    </row>
    <row r="105" spans="1:3" x14ac:dyDescent="0.25">
      <c r="A105" t="s">
        <v>34</v>
      </c>
      <c r="B105">
        <v>1</v>
      </c>
      <c r="C105">
        <v>15</v>
      </c>
    </row>
    <row r="106" spans="1:3" x14ac:dyDescent="0.25">
      <c r="A106" t="s">
        <v>50</v>
      </c>
      <c r="B106">
        <v>1</v>
      </c>
      <c r="C106">
        <v>15</v>
      </c>
    </row>
    <row r="107" spans="1:3" x14ac:dyDescent="0.25">
      <c r="A107" t="s">
        <v>34</v>
      </c>
      <c r="B107">
        <v>1</v>
      </c>
      <c r="C107">
        <v>15</v>
      </c>
    </row>
    <row r="108" spans="1:3" x14ac:dyDescent="0.25">
      <c r="A108" t="s">
        <v>34</v>
      </c>
      <c r="B108">
        <v>1</v>
      </c>
      <c r="C108">
        <v>15</v>
      </c>
    </row>
    <row r="109" spans="1:3" x14ac:dyDescent="0.25">
      <c r="A109" t="s">
        <v>50</v>
      </c>
      <c r="B109">
        <v>1</v>
      </c>
      <c r="C109">
        <v>16</v>
      </c>
    </row>
    <row r="110" spans="1:3" x14ac:dyDescent="0.25">
      <c r="A110" t="s">
        <v>50</v>
      </c>
      <c r="B110">
        <v>3</v>
      </c>
      <c r="C110">
        <v>15</v>
      </c>
    </row>
    <row r="111" spans="1:3" x14ac:dyDescent="0.25">
      <c r="A111" t="s">
        <v>34</v>
      </c>
      <c r="B111">
        <v>1</v>
      </c>
      <c r="C111">
        <v>16</v>
      </c>
    </row>
    <row r="112" spans="1:3" x14ac:dyDescent="0.25">
      <c r="A112" t="s">
        <v>50</v>
      </c>
      <c r="B112">
        <v>1</v>
      </c>
      <c r="C112">
        <v>15</v>
      </c>
    </row>
    <row r="113" spans="1:3" x14ac:dyDescent="0.25">
      <c r="A113" t="s">
        <v>34</v>
      </c>
      <c r="B113">
        <v>1</v>
      </c>
      <c r="C113">
        <v>16</v>
      </c>
    </row>
    <row r="114" spans="1:3" x14ac:dyDescent="0.25">
      <c r="A114" t="s">
        <v>34</v>
      </c>
      <c r="B114">
        <v>1</v>
      </c>
      <c r="C114">
        <v>16</v>
      </c>
    </row>
    <row r="115" spans="1:3" x14ac:dyDescent="0.25">
      <c r="A115" t="s">
        <v>50</v>
      </c>
      <c r="B115">
        <v>1</v>
      </c>
      <c r="C115">
        <v>15</v>
      </c>
    </row>
    <row r="116" spans="1:3" x14ac:dyDescent="0.25">
      <c r="A116" t="s">
        <v>50</v>
      </c>
      <c r="B116">
        <v>1</v>
      </c>
      <c r="C116">
        <v>15</v>
      </c>
    </row>
    <row r="117" spans="1:3" x14ac:dyDescent="0.25">
      <c r="A117" t="s">
        <v>50</v>
      </c>
      <c r="B117">
        <v>1</v>
      </c>
      <c r="C117">
        <v>16</v>
      </c>
    </row>
    <row r="118" spans="1:3" x14ac:dyDescent="0.25">
      <c r="A118" t="s">
        <v>50</v>
      </c>
      <c r="B118">
        <v>1</v>
      </c>
      <c r="C118">
        <v>15</v>
      </c>
    </row>
    <row r="119" spans="1:3" x14ac:dyDescent="0.25">
      <c r="A119" t="s">
        <v>50</v>
      </c>
      <c r="B119">
        <v>1</v>
      </c>
      <c r="C119">
        <v>16</v>
      </c>
    </row>
    <row r="120" spans="1:3" x14ac:dyDescent="0.25">
      <c r="A120" t="s">
        <v>50</v>
      </c>
      <c r="B120">
        <v>1</v>
      </c>
      <c r="C120">
        <v>17</v>
      </c>
    </row>
    <row r="121" spans="1:3" x14ac:dyDescent="0.25">
      <c r="A121" t="s">
        <v>50</v>
      </c>
      <c r="B121">
        <v>1</v>
      </c>
      <c r="C121">
        <v>15</v>
      </c>
    </row>
    <row r="122" spans="1:3" x14ac:dyDescent="0.25">
      <c r="A122" t="s">
        <v>34</v>
      </c>
      <c r="B122">
        <v>1</v>
      </c>
      <c r="C122">
        <v>15</v>
      </c>
    </row>
    <row r="123" spans="1:3" x14ac:dyDescent="0.25">
      <c r="A123" t="s">
        <v>50</v>
      </c>
      <c r="B123">
        <v>1</v>
      </c>
      <c r="C123">
        <v>15</v>
      </c>
    </row>
    <row r="124" spans="1:3" x14ac:dyDescent="0.25">
      <c r="A124" t="s">
        <v>34</v>
      </c>
      <c r="B124">
        <v>1</v>
      </c>
      <c r="C124">
        <v>16</v>
      </c>
    </row>
    <row r="125" spans="1:3" x14ac:dyDescent="0.25">
      <c r="A125" t="s">
        <v>50</v>
      </c>
      <c r="B125">
        <v>1</v>
      </c>
      <c r="C125">
        <v>16</v>
      </c>
    </row>
    <row r="126" spans="1:3" x14ac:dyDescent="0.25">
      <c r="A126" t="s">
        <v>34</v>
      </c>
      <c r="B126">
        <v>1</v>
      </c>
      <c r="C126">
        <v>16</v>
      </c>
    </row>
    <row r="127" spans="1:3" x14ac:dyDescent="0.25">
      <c r="A127" t="s">
        <v>50</v>
      </c>
      <c r="B127">
        <v>3</v>
      </c>
      <c r="C127">
        <v>15</v>
      </c>
    </row>
    <row r="128" spans="1:3" x14ac:dyDescent="0.25">
      <c r="A128" t="s">
        <v>34</v>
      </c>
      <c r="B128">
        <v>1</v>
      </c>
      <c r="C128">
        <v>15</v>
      </c>
    </row>
    <row r="129" spans="1:3" x14ac:dyDescent="0.25">
      <c r="A129" t="s">
        <v>34</v>
      </c>
      <c r="B129">
        <v>1</v>
      </c>
      <c r="C129">
        <v>19</v>
      </c>
    </row>
    <row r="130" spans="1:3" x14ac:dyDescent="0.25">
      <c r="A130" t="s">
        <v>50</v>
      </c>
      <c r="B130">
        <v>1</v>
      </c>
      <c r="C130">
        <v>18</v>
      </c>
    </row>
    <row r="131" spans="1:3" x14ac:dyDescent="0.25">
      <c r="A131" t="s">
        <v>50</v>
      </c>
      <c r="B131">
        <v>2</v>
      </c>
      <c r="C131">
        <v>16</v>
      </c>
    </row>
    <row r="132" spans="1:3" x14ac:dyDescent="0.25">
      <c r="A132" t="s">
        <v>34</v>
      </c>
      <c r="B132">
        <v>2</v>
      </c>
      <c r="C132">
        <v>15</v>
      </c>
    </row>
    <row r="133" spans="1:3" x14ac:dyDescent="0.25">
      <c r="A133" t="s">
        <v>34</v>
      </c>
      <c r="B133">
        <v>1</v>
      </c>
      <c r="C133">
        <v>15</v>
      </c>
    </row>
    <row r="134" spans="1:3" x14ac:dyDescent="0.25">
      <c r="A134" t="s">
        <v>34</v>
      </c>
      <c r="B134">
        <v>1</v>
      </c>
      <c r="C134">
        <v>17</v>
      </c>
    </row>
    <row r="135" spans="1:3" x14ac:dyDescent="0.25">
      <c r="A135" t="s">
        <v>34</v>
      </c>
      <c r="B135">
        <v>1</v>
      </c>
      <c r="C135">
        <v>16</v>
      </c>
    </row>
    <row r="136" spans="1:3" x14ac:dyDescent="0.25">
      <c r="A136" t="s">
        <v>50</v>
      </c>
      <c r="B136">
        <v>1</v>
      </c>
      <c r="C136">
        <v>15</v>
      </c>
    </row>
    <row r="137" spans="1:3" x14ac:dyDescent="0.25">
      <c r="A137" t="s">
        <v>34</v>
      </c>
      <c r="B137">
        <v>1</v>
      </c>
      <c r="C137">
        <v>15</v>
      </c>
    </row>
    <row r="138" spans="1:3" x14ac:dyDescent="0.25">
      <c r="A138" t="s">
        <v>50</v>
      </c>
      <c r="B138">
        <v>2</v>
      </c>
      <c r="C138">
        <v>17</v>
      </c>
    </row>
    <row r="139" spans="1:3" x14ac:dyDescent="0.25">
      <c r="A139" t="s">
        <v>34</v>
      </c>
      <c r="B139">
        <v>1</v>
      </c>
      <c r="C139">
        <v>16</v>
      </c>
    </row>
    <row r="140" spans="1:3" x14ac:dyDescent="0.25">
      <c r="A140" t="s">
        <v>50</v>
      </c>
      <c r="B140">
        <v>1</v>
      </c>
      <c r="C140">
        <v>16</v>
      </c>
    </row>
    <row r="141" spans="1:3" x14ac:dyDescent="0.25">
      <c r="A141" t="s">
        <v>34</v>
      </c>
      <c r="B141">
        <v>1</v>
      </c>
      <c r="C141">
        <v>15</v>
      </c>
    </row>
    <row r="142" spans="1:3" x14ac:dyDescent="0.25">
      <c r="A142" t="s">
        <v>50</v>
      </c>
      <c r="B142">
        <v>1</v>
      </c>
      <c r="C142">
        <v>15</v>
      </c>
    </row>
    <row r="143" spans="1:3" x14ac:dyDescent="0.25">
      <c r="A143" t="s">
        <v>50</v>
      </c>
      <c r="B143">
        <v>2</v>
      </c>
      <c r="C143">
        <v>16</v>
      </c>
    </row>
    <row r="144" spans="1:3" x14ac:dyDescent="0.25">
      <c r="A144" t="s">
        <v>34</v>
      </c>
      <c r="B144">
        <v>1</v>
      </c>
      <c r="C144">
        <v>15</v>
      </c>
    </row>
    <row r="145" spans="1:3" x14ac:dyDescent="0.25">
      <c r="A145" t="s">
        <v>34</v>
      </c>
      <c r="B145">
        <v>3</v>
      </c>
      <c r="C145">
        <v>16</v>
      </c>
    </row>
    <row r="146" spans="1:3" x14ac:dyDescent="0.25">
      <c r="A146" t="s">
        <v>50</v>
      </c>
      <c r="B146">
        <v>1</v>
      </c>
      <c r="C146">
        <v>17</v>
      </c>
    </row>
    <row r="147" spans="1:3" x14ac:dyDescent="0.25">
      <c r="A147" t="s">
        <v>34</v>
      </c>
      <c r="B147">
        <v>1</v>
      </c>
      <c r="C147">
        <v>15</v>
      </c>
    </row>
    <row r="148" spans="1:3" x14ac:dyDescent="0.25">
      <c r="A148" t="s">
        <v>34</v>
      </c>
      <c r="B148">
        <v>1</v>
      </c>
      <c r="C148">
        <v>15</v>
      </c>
    </row>
    <row r="149" spans="1:3" x14ac:dyDescent="0.25">
      <c r="A149" t="s">
        <v>34</v>
      </c>
      <c r="B149">
        <v>1</v>
      </c>
      <c r="C149">
        <v>15</v>
      </c>
    </row>
    <row r="150" spans="1:3" x14ac:dyDescent="0.25">
      <c r="A150" t="s">
        <v>50</v>
      </c>
      <c r="B150">
        <v>2</v>
      </c>
      <c r="C150">
        <v>16</v>
      </c>
    </row>
    <row r="151" spans="1:3" x14ac:dyDescent="0.25">
      <c r="A151" t="s">
        <v>50</v>
      </c>
      <c r="B151">
        <v>2</v>
      </c>
      <c r="C151">
        <v>15</v>
      </c>
    </row>
    <row r="152" spans="1:3" x14ac:dyDescent="0.25">
      <c r="A152" t="s">
        <v>50</v>
      </c>
      <c r="B152">
        <v>2</v>
      </c>
      <c r="C152">
        <v>18</v>
      </c>
    </row>
    <row r="153" spans="1:3" x14ac:dyDescent="0.25">
      <c r="A153" t="s">
        <v>50</v>
      </c>
      <c r="B153">
        <v>3</v>
      </c>
      <c r="C153">
        <v>16</v>
      </c>
    </row>
    <row r="154" spans="1:3" x14ac:dyDescent="0.25">
      <c r="A154" t="s">
        <v>34</v>
      </c>
      <c r="B154">
        <v>2</v>
      </c>
      <c r="C154">
        <v>15</v>
      </c>
    </row>
    <row r="155" spans="1:3" x14ac:dyDescent="0.25">
      <c r="A155" t="s">
        <v>50</v>
      </c>
      <c r="B155">
        <v>1</v>
      </c>
      <c r="C155">
        <v>19</v>
      </c>
    </row>
    <row r="156" spans="1:3" x14ac:dyDescent="0.25">
      <c r="A156" t="s">
        <v>34</v>
      </c>
      <c r="B156">
        <v>1</v>
      </c>
      <c r="C156">
        <v>17</v>
      </c>
    </row>
    <row r="157" spans="1:3" x14ac:dyDescent="0.25">
      <c r="A157" t="s">
        <v>50</v>
      </c>
      <c r="B157">
        <v>1</v>
      </c>
      <c r="C157">
        <v>15</v>
      </c>
    </row>
    <row r="158" spans="1:3" x14ac:dyDescent="0.25">
      <c r="A158" t="s">
        <v>50</v>
      </c>
      <c r="B158">
        <v>3</v>
      </c>
      <c r="C158">
        <v>17</v>
      </c>
    </row>
    <row r="159" spans="1:3" x14ac:dyDescent="0.25">
      <c r="A159" t="s">
        <v>34</v>
      </c>
      <c r="B159">
        <v>1</v>
      </c>
      <c r="C159">
        <v>18</v>
      </c>
    </row>
    <row r="160" spans="1:3" x14ac:dyDescent="0.25">
      <c r="A160" t="s">
        <v>50</v>
      </c>
      <c r="B160">
        <v>1</v>
      </c>
      <c r="C160">
        <v>16</v>
      </c>
    </row>
    <row r="161" spans="1:3" x14ac:dyDescent="0.25">
      <c r="A161" t="s">
        <v>50</v>
      </c>
      <c r="B161">
        <v>4</v>
      </c>
      <c r="C161">
        <v>16</v>
      </c>
    </row>
    <row r="162" spans="1:3" x14ac:dyDescent="0.25">
      <c r="A162" t="s">
        <v>50</v>
      </c>
      <c r="B162">
        <v>2</v>
      </c>
      <c r="C162">
        <v>17</v>
      </c>
    </row>
    <row r="163" spans="1:3" x14ac:dyDescent="0.25">
      <c r="A163" t="s">
        <v>50</v>
      </c>
      <c r="B163">
        <v>1</v>
      </c>
      <c r="C163">
        <v>15</v>
      </c>
    </row>
    <row r="164" spans="1:3" x14ac:dyDescent="0.25">
      <c r="A164" t="s">
        <v>50</v>
      </c>
      <c r="B164">
        <v>2</v>
      </c>
      <c r="C164">
        <v>16</v>
      </c>
    </row>
    <row r="165" spans="1:3" x14ac:dyDescent="0.25">
      <c r="A165" t="s">
        <v>50</v>
      </c>
      <c r="B165">
        <v>1</v>
      </c>
      <c r="C165">
        <v>17</v>
      </c>
    </row>
    <row r="166" spans="1:3" x14ac:dyDescent="0.25">
      <c r="A166" t="s">
        <v>50</v>
      </c>
      <c r="B166">
        <v>1</v>
      </c>
      <c r="C166">
        <v>17</v>
      </c>
    </row>
    <row r="167" spans="1:3" x14ac:dyDescent="0.25">
      <c r="A167" t="s">
        <v>50</v>
      </c>
      <c r="B167">
        <v>1</v>
      </c>
      <c r="C167">
        <v>16</v>
      </c>
    </row>
    <row r="168" spans="1:3" x14ac:dyDescent="0.25">
      <c r="A168" t="s">
        <v>50</v>
      </c>
      <c r="B168">
        <v>2</v>
      </c>
      <c r="C168">
        <v>16</v>
      </c>
    </row>
    <row r="169" spans="1:3" x14ac:dyDescent="0.25">
      <c r="A169" t="s">
        <v>34</v>
      </c>
      <c r="B169">
        <v>1</v>
      </c>
      <c r="C169">
        <v>16</v>
      </c>
    </row>
    <row r="170" spans="1:3" x14ac:dyDescent="0.25">
      <c r="A170" t="s">
        <v>34</v>
      </c>
      <c r="B170">
        <v>1</v>
      </c>
      <c r="C170">
        <v>16</v>
      </c>
    </row>
    <row r="171" spans="1:3" x14ac:dyDescent="0.25">
      <c r="A171" t="s">
        <v>34</v>
      </c>
      <c r="B171">
        <v>1</v>
      </c>
      <c r="C171">
        <v>16</v>
      </c>
    </row>
    <row r="172" spans="1:3" x14ac:dyDescent="0.25">
      <c r="A172" t="s">
        <v>50</v>
      </c>
      <c r="B172">
        <v>2</v>
      </c>
      <c r="C172">
        <v>16</v>
      </c>
    </row>
    <row r="173" spans="1:3" x14ac:dyDescent="0.25">
      <c r="A173" t="s">
        <v>50</v>
      </c>
      <c r="B173">
        <v>1</v>
      </c>
      <c r="C173">
        <v>16</v>
      </c>
    </row>
    <row r="174" spans="1:3" x14ac:dyDescent="0.25">
      <c r="A174" t="s">
        <v>50</v>
      </c>
      <c r="B174">
        <v>1</v>
      </c>
      <c r="C174">
        <v>17</v>
      </c>
    </row>
    <row r="175" spans="1:3" x14ac:dyDescent="0.25">
      <c r="A175" t="s">
        <v>34</v>
      </c>
      <c r="B175">
        <v>1</v>
      </c>
      <c r="C175">
        <v>16</v>
      </c>
    </row>
    <row r="176" spans="1:3" x14ac:dyDescent="0.25">
      <c r="A176" t="s">
        <v>34</v>
      </c>
      <c r="B176">
        <v>1</v>
      </c>
      <c r="C176">
        <v>16</v>
      </c>
    </row>
    <row r="177" spans="1:3" x14ac:dyDescent="0.25">
      <c r="A177" t="s">
        <v>50</v>
      </c>
      <c r="B177">
        <v>4</v>
      </c>
      <c r="C177">
        <v>17</v>
      </c>
    </row>
    <row r="178" spans="1:3" x14ac:dyDescent="0.25">
      <c r="A178" t="s">
        <v>34</v>
      </c>
      <c r="B178">
        <v>1</v>
      </c>
      <c r="C178">
        <v>16</v>
      </c>
    </row>
    <row r="179" spans="1:3" x14ac:dyDescent="0.25">
      <c r="A179" t="s">
        <v>50</v>
      </c>
      <c r="B179">
        <v>1</v>
      </c>
      <c r="C179">
        <v>17</v>
      </c>
    </row>
    <row r="180" spans="1:3" x14ac:dyDescent="0.25">
      <c r="A180" t="s">
        <v>50</v>
      </c>
      <c r="B180">
        <v>3</v>
      </c>
      <c r="C180">
        <v>16</v>
      </c>
    </row>
    <row r="181" spans="1:3" x14ac:dyDescent="0.25">
      <c r="A181" t="s">
        <v>50</v>
      </c>
      <c r="B181">
        <v>1</v>
      </c>
      <c r="C181">
        <v>17</v>
      </c>
    </row>
    <row r="182" spans="1:3" x14ac:dyDescent="0.25">
      <c r="A182" t="s">
        <v>50</v>
      </c>
      <c r="B182">
        <v>2</v>
      </c>
      <c r="C182">
        <v>16</v>
      </c>
    </row>
    <row r="183" spans="1:3" x14ac:dyDescent="0.25">
      <c r="A183" t="s">
        <v>50</v>
      </c>
      <c r="B183">
        <v>1</v>
      </c>
      <c r="C183">
        <v>16</v>
      </c>
    </row>
    <row r="184" spans="1:3" x14ac:dyDescent="0.25">
      <c r="A184" t="s">
        <v>34</v>
      </c>
      <c r="B184">
        <v>2</v>
      </c>
      <c r="C184">
        <v>17</v>
      </c>
    </row>
    <row r="185" spans="1:3" x14ac:dyDescent="0.25">
      <c r="A185" t="s">
        <v>34</v>
      </c>
      <c r="B185">
        <v>2</v>
      </c>
      <c r="C185">
        <v>17</v>
      </c>
    </row>
    <row r="186" spans="1:3" x14ac:dyDescent="0.25">
      <c r="A186" t="s">
        <v>34</v>
      </c>
      <c r="B186">
        <v>1</v>
      </c>
      <c r="C186">
        <v>16</v>
      </c>
    </row>
    <row r="187" spans="1:3" x14ac:dyDescent="0.25">
      <c r="A187" t="s">
        <v>50</v>
      </c>
      <c r="B187">
        <v>2</v>
      </c>
      <c r="C187">
        <v>17</v>
      </c>
    </row>
    <row r="188" spans="1:3" x14ac:dyDescent="0.25">
      <c r="A188" t="s">
        <v>50</v>
      </c>
      <c r="B188">
        <v>1</v>
      </c>
      <c r="C188">
        <v>16</v>
      </c>
    </row>
    <row r="189" spans="1:3" x14ac:dyDescent="0.25">
      <c r="A189" t="s">
        <v>50</v>
      </c>
      <c r="B189">
        <v>1</v>
      </c>
      <c r="C189">
        <v>16</v>
      </c>
    </row>
    <row r="190" spans="1:3" x14ac:dyDescent="0.25">
      <c r="A190" t="s">
        <v>34</v>
      </c>
      <c r="B190">
        <v>1</v>
      </c>
      <c r="C190">
        <v>17</v>
      </c>
    </row>
    <row r="191" spans="1:3" x14ac:dyDescent="0.25">
      <c r="A191" t="s">
        <v>50</v>
      </c>
      <c r="B191">
        <v>1</v>
      </c>
      <c r="C191">
        <v>17</v>
      </c>
    </row>
    <row r="192" spans="1:3" x14ac:dyDescent="0.25">
      <c r="A192" t="s">
        <v>34</v>
      </c>
      <c r="B192">
        <v>1</v>
      </c>
      <c r="C192">
        <v>16</v>
      </c>
    </row>
    <row r="193" spans="1:3" x14ac:dyDescent="0.25">
      <c r="A193" t="s">
        <v>34</v>
      </c>
      <c r="B193">
        <v>1</v>
      </c>
      <c r="C193">
        <v>17</v>
      </c>
    </row>
    <row r="194" spans="1:3" x14ac:dyDescent="0.25">
      <c r="A194" t="s">
        <v>50</v>
      </c>
      <c r="B194">
        <v>4</v>
      </c>
      <c r="C194">
        <v>17</v>
      </c>
    </row>
    <row r="195" spans="1:3" x14ac:dyDescent="0.25">
      <c r="A195" t="s">
        <v>50</v>
      </c>
      <c r="B195">
        <v>3</v>
      </c>
      <c r="C195">
        <v>16</v>
      </c>
    </row>
    <row r="196" spans="1:3" x14ac:dyDescent="0.25">
      <c r="A196" t="s">
        <v>50</v>
      </c>
      <c r="B196">
        <v>1</v>
      </c>
      <c r="C196">
        <v>16</v>
      </c>
    </row>
    <row r="197" spans="1:3" x14ac:dyDescent="0.25">
      <c r="A197" t="s">
        <v>34</v>
      </c>
      <c r="B197">
        <v>1</v>
      </c>
      <c r="C197">
        <v>17</v>
      </c>
    </row>
    <row r="198" spans="1:3" x14ac:dyDescent="0.25">
      <c r="A198" t="s">
        <v>50</v>
      </c>
      <c r="B198">
        <v>1</v>
      </c>
      <c r="C198">
        <v>17</v>
      </c>
    </row>
    <row r="199" spans="1:3" x14ac:dyDescent="0.25">
      <c r="A199" t="s">
        <v>50</v>
      </c>
      <c r="B199">
        <v>3</v>
      </c>
      <c r="C199">
        <v>16</v>
      </c>
    </row>
    <row r="200" spans="1:3" x14ac:dyDescent="0.25">
      <c r="A200" t="s">
        <v>34</v>
      </c>
      <c r="B200">
        <v>2</v>
      </c>
      <c r="C200">
        <v>17</v>
      </c>
    </row>
    <row r="201" spans="1:3" x14ac:dyDescent="0.25">
      <c r="A201" t="s">
        <v>34</v>
      </c>
      <c r="B201">
        <v>1</v>
      </c>
      <c r="C201">
        <v>16</v>
      </c>
    </row>
    <row r="202" spans="1:3" x14ac:dyDescent="0.25">
      <c r="A202" t="s">
        <v>34</v>
      </c>
      <c r="B202">
        <v>1</v>
      </c>
      <c r="C202">
        <v>16</v>
      </c>
    </row>
    <row r="203" spans="1:3" x14ac:dyDescent="0.25">
      <c r="A203" t="s">
        <v>34</v>
      </c>
      <c r="B203">
        <v>1</v>
      </c>
      <c r="C203">
        <v>16</v>
      </c>
    </row>
    <row r="204" spans="1:3" x14ac:dyDescent="0.25">
      <c r="A204" t="s">
        <v>34</v>
      </c>
      <c r="B204">
        <v>1</v>
      </c>
      <c r="C204">
        <v>17</v>
      </c>
    </row>
    <row r="205" spans="1:3" x14ac:dyDescent="0.25">
      <c r="A205" t="s">
        <v>34</v>
      </c>
      <c r="B205">
        <v>1</v>
      </c>
      <c r="C205">
        <v>17</v>
      </c>
    </row>
    <row r="206" spans="1:3" x14ac:dyDescent="0.25">
      <c r="A206" t="s">
        <v>34</v>
      </c>
      <c r="B206">
        <v>1</v>
      </c>
      <c r="C206">
        <v>16</v>
      </c>
    </row>
    <row r="207" spans="1:3" x14ac:dyDescent="0.25">
      <c r="A207" t="s">
        <v>34</v>
      </c>
      <c r="B207">
        <v>3</v>
      </c>
      <c r="C207">
        <v>17</v>
      </c>
    </row>
    <row r="208" spans="1:3" x14ac:dyDescent="0.25">
      <c r="A208" t="s">
        <v>34</v>
      </c>
      <c r="B208">
        <v>2</v>
      </c>
      <c r="C208">
        <v>16</v>
      </c>
    </row>
    <row r="209" spans="1:3" x14ac:dyDescent="0.25">
      <c r="A209" t="s">
        <v>34</v>
      </c>
      <c r="B209">
        <v>1</v>
      </c>
      <c r="C209">
        <v>16</v>
      </c>
    </row>
    <row r="210" spans="1:3" x14ac:dyDescent="0.25">
      <c r="A210" t="s">
        <v>34</v>
      </c>
      <c r="B210">
        <v>1</v>
      </c>
      <c r="C210">
        <v>16</v>
      </c>
    </row>
    <row r="211" spans="1:3" x14ac:dyDescent="0.25">
      <c r="A211" t="s">
        <v>34</v>
      </c>
      <c r="B211">
        <v>1</v>
      </c>
      <c r="C211">
        <v>17</v>
      </c>
    </row>
    <row r="212" spans="1:3" x14ac:dyDescent="0.25">
      <c r="A212" t="s">
        <v>34</v>
      </c>
      <c r="B212">
        <v>1</v>
      </c>
      <c r="C212">
        <v>19</v>
      </c>
    </row>
    <row r="213" spans="1:3" x14ac:dyDescent="0.25">
      <c r="A213" t="s">
        <v>50</v>
      </c>
      <c r="B213">
        <v>4</v>
      </c>
      <c r="C213">
        <v>17</v>
      </c>
    </row>
    <row r="214" spans="1:3" x14ac:dyDescent="0.25">
      <c r="A214" t="s">
        <v>34</v>
      </c>
      <c r="B214">
        <v>1</v>
      </c>
      <c r="C214">
        <v>16</v>
      </c>
    </row>
    <row r="215" spans="1:3" x14ac:dyDescent="0.25">
      <c r="A215" t="s">
        <v>50</v>
      </c>
      <c r="B215">
        <v>2</v>
      </c>
      <c r="C215">
        <v>18</v>
      </c>
    </row>
    <row r="216" spans="1:3" x14ac:dyDescent="0.25">
      <c r="A216" t="s">
        <v>34</v>
      </c>
      <c r="B216">
        <v>1</v>
      </c>
      <c r="C216">
        <v>17</v>
      </c>
    </row>
    <row r="217" spans="1:3" x14ac:dyDescent="0.25">
      <c r="A217" t="s">
        <v>34</v>
      </c>
      <c r="B217">
        <v>1</v>
      </c>
      <c r="C217">
        <v>17</v>
      </c>
    </row>
    <row r="218" spans="1:3" x14ac:dyDescent="0.25">
      <c r="A218" t="s">
        <v>34</v>
      </c>
      <c r="B218">
        <v>2</v>
      </c>
      <c r="C218">
        <v>17</v>
      </c>
    </row>
    <row r="219" spans="1:3" x14ac:dyDescent="0.25">
      <c r="A219" t="s">
        <v>50</v>
      </c>
      <c r="B219">
        <v>2</v>
      </c>
      <c r="C219">
        <v>18</v>
      </c>
    </row>
    <row r="220" spans="1:3" x14ac:dyDescent="0.25">
      <c r="A220" t="s">
        <v>34</v>
      </c>
      <c r="B220">
        <v>1</v>
      </c>
      <c r="C220">
        <v>17</v>
      </c>
    </row>
    <row r="221" spans="1:3" x14ac:dyDescent="0.25">
      <c r="A221" t="s">
        <v>34</v>
      </c>
      <c r="B221">
        <v>1</v>
      </c>
      <c r="C221">
        <v>17</v>
      </c>
    </row>
    <row r="222" spans="1:3" x14ac:dyDescent="0.25">
      <c r="A222" t="s">
        <v>34</v>
      </c>
      <c r="B222">
        <v>1</v>
      </c>
      <c r="C222">
        <v>17</v>
      </c>
    </row>
    <row r="223" spans="1:3" x14ac:dyDescent="0.25">
      <c r="A223" t="s">
        <v>34</v>
      </c>
      <c r="B223">
        <v>1</v>
      </c>
      <c r="C223">
        <v>17</v>
      </c>
    </row>
    <row r="224" spans="1:3" x14ac:dyDescent="0.25">
      <c r="A224" t="s">
        <v>34</v>
      </c>
      <c r="B224">
        <v>1</v>
      </c>
      <c r="C224">
        <v>16</v>
      </c>
    </row>
    <row r="225" spans="1:3" x14ac:dyDescent="0.25">
      <c r="A225" t="s">
        <v>50</v>
      </c>
      <c r="B225">
        <v>5</v>
      </c>
      <c r="C225">
        <v>18</v>
      </c>
    </row>
    <row r="226" spans="1:3" x14ac:dyDescent="0.25">
      <c r="A226" t="s">
        <v>34</v>
      </c>
      <c r="B226">
        <v>1</v>
      </c>
      <c r="C226">
        <v>16</v>
      </c>
    </row>
    <row r="227" spans="1:3" x14ac:dyDescent="0.25">
      <c r="A227" t="s">
        <v>34</v>
      </c>
      <c r="B227">
        <v>1</v>
      </c>
      <c r="C227">
        <v>18</v>
      </c>
    </row>
    <row r="228" spans="1:3" x14ac:dyDescent="0.25">
      <c r="A228" t="s">
        <v>34</v>
      </c>
      <c r="B228">
        <v>1</v>
      </c>
      <c r="C228">
        <v>17</v>
      </c>
    </row>
    <row r="229" spans="1:3" x14ac:dyDescent="0.25">
      <c r="A229" t="s">
        <v>50</v>
      </c>
      <c r="B229">
        <v>1</v>
      </c>
      <c r="C229">
        <v>17</v>
      </c>
    </row>
    <row r="230" spans="1:3" x14ac:dyDescent="0.25">
      <c r="A230" t="s">
        <v>50</v>
      </c>
      <c r="B230">
        <v>4</v>
      </c>
      <c r="C230">
        <v>18</v>
      </c>
    </row>
    <row r="231" spans="1:3" x14ac:dyDescent="0.25">
      <c r="A231" t="s">
        <v>34</v>
      </c>
      <c r="B231">
        <v>1</v>
      </c>
      <c r="C231">
        <v>17</v>
      </c>
    </row>
    <row r="232" spans="1:3" x14ac:dyDescent="0.25">
      <c r="A232" t="s">
        <v>34</v>
      </c>
      <c r="B232">
        <v>1</v>
      </c>
      <c r="C232">
        <v>17</v>
      </c>
    </row>
    <row r="233" spans="1:3" x14ac:dyDescent="0.25">
      <c r="A233" t="s">
        <v>50</v>
      </c>
      <c r="B233">
        <v>1</v>
      </c>
      <c r="C233">
        <v>17</v>
      </c>
    </row>
    <row r="234" spans="1:3" x14ac:dyDescent="0.25">
      <c r="A234" t="s">
        <v>50</v>
      </c>
      <c r="B234">
        <v>1</v>
      </c>
      <c r="C234">
        <v>17</v>
      </c>
    </row>
    <row r="235" spans="1:3" x14ac:dyDescent="0.25">
      <c r="A235" t="s">
        <v>50</v>
      </c>
      <c r="B235">
        <v>2</v>
      </c>
      <c r="C235">
        <v>16</v>
      </c>
    </row>
    <row r="236" spans="1:3" x14ac:dyDescent="0.25">
      <c r="A236" t="s">
        <v>50</v>
      </c>
      <c r="B236">
        <v>1</v>
      </c>
      <c r="C236">
        <v>16</v>
      </c>
    </row>
    <row r="237" spans="1:3" x14ac:dyDescent="0.25">
      <c r="A237" t="s">
        <v>50</v>
      </c>
      <c r="B237">
        <v>1</v>
      </c>
      <c r="C237">
        <v>16</v>
      </c>
    </row>
    <row r="238" spans="1:3" x14ac:dyDescent="0.25">
      <c r="A238" t="s">
        <v>50</v>
      </c>
      <c r="B238">
        <v>5</v>
      </c>
      <c r="C238">
        <v>17</v>
      </c>
    </row>
    <row r="239" spans="1:3" x14ac:dyDescent="0.25">
      <c r="A239" t="s">
        <v>34</v>
      </c>
      <c r="B239">
        <v>1</v>
      </c>
      <c r="C239">
        <v>16</v>
      </c>
    </row>
    <row r="240" spans="1:3" x14ac:dyDescent="0.25">
      <c r="A240" t="s">
        <v>34</v>
      </c>
      <c r="B240">
        <v>1</v>
      </c>
      <c r="C240">
        <v>17</v>
      </c>
    </row>
    <row r="241" spans="1:3" x14ac:dyDescent="0.25">
      <c r="A241" t="s">
        <v>50</v>
      </c>
      <c r="B241">
        <v>3</v>
      </c>
      <c r="C241">
        <v>18</v>
      </c>
    </row>
    <row r="242" spans="1:3" x14ac:dyDescent="0.25">
      <c r="A242" t="s">
        <v>50</v>
      </c>
      <c r="B242">
        <v>1</v>
      </c>
      <c r="C242">
        <v>17</v>
      </c>
    </row>
    <row r="243" spans="1:3" x14ac:dyDescent="0.25">
      <c r="A243" t="s">
        <v>50</v>
      </c>
      <c r="B243">
        <v>2</v>
      </c>
      <c r="C243">
        <v>17</v>
      </c>
    </row>
    <row r="244" spans="1:3" x14ac:dyDescent="0.25">
      <c r="A244" t="s">
        <v>50</v>
      </c>
      <c r="B244">
        <v>1</v>
      </c>
      <c r="C244">
        <v>16</v>
      </c>
    </row>
    <row r="245" spans="1:3" x14ac:dyDescent="0.25">
      <c r="A245" t="s">
        <v>50</v>
      </c>
      <c r="B245">
        <v>1</v>
      </c>
      <c r="C245">
        <v>16</v>
      </c>
    </row>
    <row r="246" spans="1:3" x14ac:dyDescent="0.25">
      <c r="A246" t="s">
        <v>34</v>
      </c>
      <c r="B246">
        <v>1</v>
      </c>
      <c r="C246">
        <v>18</v>
      </c>
    </row>
    <row r="247" spans="1:3" x14ac:dyDescent="0.25">
      <c r="A247" t="s">
        <v>50</v>
      </c>
      <c r="B247">
        <v>1</v>
      </c>
      <c r="C247">
        <v>16</v>
      </c>
    </row>
    <row r="248" spans="1:3" x14ac:dyDescent="0.25">
      <c r="A248" t="s">
        <v>50</v>
      </c>
      <c r="B248">
        <v>1</v>
      </c>
      <c r="C248">
        <v>17</v>
      </c>
    </row>
    <row r="249" spans="1:3" x14ac:dyDescent="0.25">
      <c r="A249" t="s">
        <v>50</v>
      </c>
      <c r="B249">
        <v>5</v>
      </c>
      <c r="C249">
        <v>22</v>
      </c>
    </row>
    <row r="250" spans="1:3" x14ac:dyDescent="0.25">
      <c r="A250" t="s">
        <v>50</v>
      </c>
      <c r="B250">
        <v>1</v>
      </c>
      <c r="C250">
        <v>18</v>
      </c>
    </row>
    <row r="251" spans="1:3" x14ac:dyDescent="0.25">
      <c r="A251" t="s">
        <v>50</v>
      </c>
      <c r="B251">
        <v>2</v>
      </c>
      <c r="C251">
        <v>16</v>
      </c>
    </row>
    <row r="252" spans="1:3" x14ac:dyDescent="0.25">
      <c r="A252" t="s">
        <v>50</v>
      </c>
      <c r="B252">
        <v>2</v>
      </c>
      <c r="C252">
        <v>18</v>
      </c>
    </row>
    <row r="253" spans="1:3" x14ac:dyDescent="0.25">
      <c r="A253" t="s">
        <v>50</v>
      </c>
      <c r="B253">
        <v>1</v>
      </c>
      <c r="C253">
        <v>16</v>
      </c>
    </row>
    <row r="254" spans="1:3" x14ac:dyDescent="0.25">
      <c r="A254" t="s">
        <v>50</v>
      </c>
      <c r="B254">
        <v>2</v>
      </c>
      <c r="C254">
        <v>18</v>
      </c>
    </row>
    <row r="255" spans="1:3" x14ac:dyDescent="0.25">
      <c r="A255" t="s">
        <v>50</v>
      </c>
      <c r="B255">
        <v>1</v>
      </c>
      <c r="C255">
        <v>16</v>
      </c>
    </row>
    <row r="256" spans="1:3" x14ac:dyDescent="0.25">
      <c r="A256" t="s">
        <v>50</v>
      </c>
      <c r="B256">
        <v>2</v>
      </c>
      <c r="C256">
        <v>17</v>
      </c>
    </row>
    <row r="257" spans="1:3" x14ac:dyDescent="0.25">
      <c r="A257" t="s">
        <v>50</v>
      </c>
      <c r="B257">
        <v>1</v>
      </c>
      <c r="C257">
        <v>17</v>
      </c>
    </row>
    <row r="258" spans="1:3" x14ac:dyDescent="0.25">
      <c r="A258" t="s">
        <v>34</v>
      </c>
      <c r="B258">
        <v>1</v>
      </c>
      <c r="C258">
        <v>17</v>
      </c>
    </row>
    <row r="259" spans="1:3" x14ac:dyDescent="0.25">
      <c r="A259" t="s">
        <v>50</v>
      </c>
      <c r="B259">
        <v>1</v>
      </c>
      <c r="C259">
        <v>19</v>
      </c>
    </row>
    <row r="260" spans="1:3" x14ac:dyDescent="0.25">
      <c r="A260" t="s">
        <v>50</v>
      </c>
      <c r="B260">
        <v>1</v>
      </c>
      <c r="C260">
        <v>18</v>
      </c>
    </row>
    <row r="261" spans="1:3" x14ac:dyDescent="0.25">
      <c r="A261" t="s">
        <v>34</v>
      </c>
      <c r="B261">
        <v>1</v>
      </c>
      <c r="C261">
        <v>17</v>
      </c>
    </row>
    <row r="262" spans="1:3" x14ac:dyDescent="0.25">
      <c r="A262" t="s">
        <v>34</v>
      </c>
      <c r="B262">
        <v>1</v>
      </c>
      <c r="C262">
        <v>18</v>
      </c>
    </row>
    <row r="263" spans="1:3" x14ac:dyDescent="0.25">
      <c r="A263" t="s">
        <v>50</v>
      </c>
      <c r="B263">
        <v>1</v>
      </c>
      <c r="C263">
        <v>18</v>
      </c>
    </row>
    <row r="264" spans="1:3" x14ac:dyDescent="0.25">
      <c r="A264" t="s">
        <v>50</v>
      </c>
      <c r="B264">
        <v>1</v>
      </c>
      <c r="C264">
        <v>18</v>
      </c>
    </row>
    <row r="265" spans="1:3" x14ac:dyDescent="0.25">
      <c r="A265" t="s">
        <v>34</v>
      </c>
      <c r="B265">
        <v>1</v>
      </c>
      <c r="C265">
        <v>17</v>
      </c>
    </row>
    <row r="266" spans="1:3" x14ac:dyDescent="0.25">
      <c r="A266" t="s">
        <v>34</v>
      </c>
      <c r="B266">
        <v>1</v>
      </c>
      <c r="C266">
        <v>18</v>
      </c>
    </row>
    <row r="267" spans="1:3" x14ac:dyDescent="0.25">
      <c r="A267" t="s">
        <v>50</v>
      </c>
      <c r="B267">
        <v>3</v>
      </c>
      <c r="C267">
        <v>18</v>
      </c>
    </row>
    <row r="268" spans="1:3" x14ac:dyDescent="0.25">
      <c r="A268" t="s">
        <v>50</v>
      </c>
      <c r="B268">
        <v>3</v>
      </c>
      <c r="C268">
        <v>17</v>
      </c>
    </row>
    <row r="269" spans="1:3" x14ac:dyDescent="0.25">
      <c r="A269" t="s">
        <v>34</v>
      </c>
      <c r="B269">
        <v>2</v>
      </c>
      <c r="C269">
        <v>18</v>
      </c>
    </row>
    <row r="270" spans="1:3" x14ac:dyDescent="0.25">
      <c r="A270" t="s">
        <v>50</v>
      </c>
      <c r="B270">
        <v>1</v>
      </c>
      <c r="C270">
        <v>18</v>
      </c>
    </row>
    <row r="271" spans="1:3" x14ac:dyDescent="0.25">
      <c r="A271" t="s">
        <v>34</v>
      </c>
      <c r="B271">
        <v>1</v>
      </c>
      <c r="C271">
        <v>18</v>
      </c>
    </row>
    <row r="272" spans="1:3" x14ac:dyDescent="0.25">
      <c r="A272" t="s">
        <v>34</v>
      </c>
      <c r="B272">
        <v>3</v>
      </c>
      <c r="C272">
        <v>19</v>
      </c>
    </row>
    <row r="273" spans="1:3" x14ac:dyDescent="0.25">
      <c r="A273" t="s">
        <v>34</v>
      </c>
      <c r="B273">
        <v>1</v>
      </c>
      <c r="C273">
        <v>18</v>
      </c>
    </row>
    <row r="274" spans="1:3" x14ac:dyDescent="0.25">
      <c r="A274" t="s">
        <v>34</v>
      </c>
      <c r="B274">
        <v>1</v>
      </c>
      <c r="C274">
        <v>18</v>
      </c>
    </row>
    <row r="275" spans="1:3" x14ac:dyDescent="0.25">
      <c r="A275" t="s">
        <v>50</v>
      </c>
      <c r="B275">
        <v>2</v>
      </c>
      <c r="C275">
        <v>17</v>
      </c>
    </row>
    <row r="276" spans="1:3" x14ac:dyDescent="0.25">
      <c r="A276" t="s">
        <v>34</v>
      </c>
      <c r="B276">
        <v>1</v>
      </c>
      <c r="C276">
        <v>17</v>
      </c>
    </row>
    <row r="277" spans="1:3" x14ac:dyDescent="0.25">
      <c r="A277" t="s">
        <v>34</v>
      </c>
      <c r="B277">
        <v>2</v>
      </c>
      <c r="C277">
        <v>17</v>
      </c>
    </row>
    <row r="278" spans="1:3" x14ac:dyDescent="0.25">
      <c r="A278" t="s">
        <v>34</v>
      </c>
      <c r="B278">
        <v>1</v>
      </c>
      <c r="C278">
        <v>18</v>
      </c>
    </row>
    <row r="279" spans="1:3" x14ac:dyDescent="0.25">
      <c r="A279" t="s">
        <v>50</v>
      </c>
      <c r="B279">
        <v>1</v>
      </c>
      <c r="C279">
        <v>18</v>
      </c>
    </row>
    <row r="280" spans="1:3" x14ac:dyDescent="0.25">
      <c r="A280" t="s">
        <v>34</v>
      </c>
      <c r="B280">
        <v>1</v>
      </c>
      <c r="C280">
        <v>18</v>
      </c>
    </row>
    <row r="281" spans="1:3" x14ac:dyDescent="0.25">
      <c r="A281" t="s">
        <v>50</v>
      </c>
      <c r="B281">
        <v>1</v>
      </c>
      <c r="C281">
        <v>18</v>
      </c>
    </row>
    <row r="282" spans="1:3" x14ac:dyDescent="0.25">
      <c r="A282" t="s">
        <v>50</v>
      </c>
      <c r="B282">
        <v>2</v>
      </c>
      <c r="C282">
        <v>17</v>
      </c>
    </row>
    <row r="283" spans="1:3" x14ac:dyDescent="0.25">
      <c r="A283" t="s">
        <v>50</v>
      </c>
      <c r="B283">
        <v>3</v>
      </c>
      <c r="C283">
        <v>17</v>
      </c>
    </row>
    <row r="284" spans="1:3" x14ac:dyDescent="0.25">
      <c r="A284" t="s">
        <v>34</v>
      </c>
      <c r="B284">
        <v>1</v>
      </c>
      <c r="C284">
        <v>18</v>
      </c>
    </row>
    <row r="285" spans="1:3" x14ac:dyDescent="0.25">
      <c r="A285" t="s">
        <v>34</v>
      </c>
      <c r="B285">
        <v>1</v>
      </c>
      <c r="C285">
        <v>18</v>
      </c>
    </row>
    <row r="286" spans="1:3" x14ac:dyDescent="0.25">
      <c r="A286" t="s">
        <v>34</v>
      </c>
      <c r="B286">
        <v>1</v>
      </c>
      <c r="C286">
        <v>17</v>
      </c>
    </row>
    <row r="287" spans="1:3" x14ac:dyDescent="0.25">
      <c r="A287" t="s">
        <v>50</v>
      </c>
      <c r="B287">
        <v>1</v>
      </c>
      <c r="C287">
        <v>17</v>
      </c>
    </row>
    <row r="288" spans="1:3" x14ac:dyDescent="0.25">
      <c r="A288" t="s">
        <v>34</v>
      </c>
      <c r="B288">
        <v>1</v>
      </c>
      <c r="C288">
        <v>18</v>
      </c>
    </row>
    <row r="289" spans="1:3" x14ac:dyDescent="0.25">
      <c r="A289" t="s">
        <v>34</v>
      </c>
      <c r="B289">
        <v>1</v>
      </c>
      <c r="C289">
        <v>17</v>
      </c>
    </row>
    <row r="290" spans="1:3" x14ac:dyDescent="0.25">
      <c r="A290" t="s">
        <v>50</v>
      </c>
      <c r="B290">
        <v>1</v>
      </c>
      <c r="C290">
        <v>18</v>
      </c>
    </row>
    <row r="291" spans="1:3" x14ac:dyDescent="0.25">
      <c r="A291" t="s">
        <v>50</v>
      </c>
      <c r="B291">
        <v>1</v>
      </c>
      <c r="C291">
        <v>18</v>
      </c>
    </row>
    <row r="292" spans="1:3" x14ac:dyDescent="0.25">
      <c r="A292" t="s">
        <v>50</v>
      </c>
      <c r="B292">
        <v>1</v>
      </c>
      <c r="C292">
        <v>18</v>
      </c>
    </row>
    <row r="293" spans="1:3" x14ac:dyDescent="0.25">
      <c r="A293" t="s">
        <v>34</v>
      </c>
      <c r="B293">
        <v>1</v>
      </c>
      <c r="C293">
        <v>17</v>
      </c>
    </row>
    <row r="294" spans="1:3" x14ac:dyDescent="0.25">
      <c r="A294" t="s">
        <v>34</v>
      </c>
      <c r="B294">
        <v>1</v>
      </c>
      <c r="C294">
        <v>18</v>
      </c>
    </row>
    <row r="295" spans="1:3" x14ac:dyDescent="0.25">
      <c r="A295" t="s">
        <v>34</v>
      </c>
      <c r="B295">
        <v>1</v>
      </c>
      <c r="C295">
        <v>17</v>
      </c>
    </row>
    <row r="296" spans="1:3" x14ac:dyDescent="0.25">
      <c r="A296" t="s">
        <v>50</v>
      </c>
      <c r="B296">
        <v>1</v>
      </c>
      <c r="C296">
        <v>18</v>
      </c>
    </row>
    <row r="297" spans="1:3" x14ac:dyDescent="0.25">
      <c r="A297" t="s">
        <v>50</v>
      </c>
      <c r="B297">
        <v>1</v>
      </c>
      <c r="C297">
        <v>17</v>
      </c>
    </row>
    <row r="298" spans="1:3" x14ac:dyDescent="0.25">
      <c r="A298" t="s">
        <v>34</v>
      </c>
      <c r="B298">
        <v>2</v>
      </c>
      <c r="C298">
        <v>19</v>
      </c>
    </row>
    <row r="299" spans="1:3" x14ac:dyDescent="0.25">
      <c r="A299" t="s">
        <v>34</v>
      </c>
      <c r="B299">
        <v>1</v>
      </c>
      <c r="C299">
        <v>18</v>
      </c>
    </row>
    <row r="300" spans="1:3" x14ac:dyDescent="0.25">
      <c r="A300" t="s">
        <v>34</v>
      </c>
      <c r="B300">
        <v>1</v>
      </c>
      <c r="C300">
        <v>18</v>
      </c>
    </row>
    <row r="301" spans="1:3" x14ac:dyDescent="0.25">
      <c r="A301" t="s">
        <v>50</v>
      </c>
      <c r="B301">
        <v>2</v>
      </c>
      <c r="C301">
        <v>18</v>
      </c>
    </row>
    <row r="302" spans="1:3" x14ac:dyDescent="0.25">
      <c r="A302" t="s">
        <v>34</v>
      </c>
      <c r="B302">
        <v>1</v>
      </c>
      <c r="C302">
        <v>18</v>
      </c>
    </row>
    <row r="303" spans="1:3" x14ac:dyDescent="0.25">
      <c r="A303" t="s">
        <v>50</v>
      </c>
      <c r="B303">
        <v>2</v>
      </c>
      <c r="C303">
        <v>17</v>
      </c>
    </row>
    <row r="304" spans="1:3" x14ac:dyDescent="0.25">
      <c r="A304" t="s">
        <v>34</v>
      </c>
      <c r="B304">
        <v>1</v>
      </c>
      <c r="C304">
        <v>17</v>
      </c>
    </row>
    <row r="305" spans="1:3" x14ac:dyDescent="0.25">
      <c r="A305" t="s">
        <v>34</v>
      </c>
      <c r="B305">
        <v>1</v>
      </c>
      <c r="C305">
        <v>17</v>
      </c>
    </row>
    <row r="306" spans="1:3" x14ac:dyDescent="0.25">
      <c r="A306" t="s">
        <v>50</v>
      </c>
      <c r="B306">
        <v>1</v>
      </c>
      <c r="C306">
        <v>19</v>
      </c>
    </row>
    <row r="307" spans="1:3" x14ac:dyDescent="0.25">
      <c r="A307" t="s">
        <v>34</v>
      </c>
      <c r="B307">
        <v>1</v>
      </c>
      <c r="C307">
        <v>18</v>
      </c>
    </row>
    <row r="308" spans="1:3" x14ac:dyDescent="0.25">
      <c r="A308" t="s">
        <v>50</v>
      </c>
      <c r="B308">
        <v>1</v>
      </c>
      <c r="C308">
        <v>20</v>
      </c>
    </row>
    <row r="309" spans="1:3" x14ac:dyDescent="0.25">
      <c r="A309" t="s">
        <v>50</v>
      </c>
      <c r="B309">
        <v>1</v>
      </c>
      <c r="C309">
        <v>19</v>
      </c>
    </row>
    <row r="310" spans="1:3" x14ac:dyDescent="0.25">
      <c r="A310" t="s">
        <v>50</v>
      </c>
      <c r="B310">
        <v>1</v>
      </c>
      <c r="C310">
        <v>19</v>
      </c>
    </row>
    <row r="311" spans="1:3" x14ac:dyDescent="0.25">
      <c r="A311" t="s">
        <v>34</v>
      </c>
      <c r="B311">
        <v>1</v>
      </c>
      <c r="C311">
        <v>19</v>
      </c>
    </row>
    <row r="312" spans="1:3" x14ac:dyDescent="0.25">
      <c r="A312" t="s">
        <v>34</v>
      </c>
      <c r="B312">
        <v>2</v>
      </c>
      <c r="C312">
        <v>19</v>
      </c>
    </row>
    <row r="313" spans="1:3" x14ac:dyDescent="0.25">
      <c r="A313" t="s">
        <v>34</v>
      </c>
      <c r="B313">
        <v>1</v>
      </c>
      <c r="C313">
        <v>19</v>
      </c>
    </row>
    <row r="314" spans="1:3" x14ac:dyDescent="0.25">
      <c r="A314" t="s">
        <v>50</v>
      </c>
      <c r="B314">
        <v>2</v>
      </c>
      <c r="C314">
        <v>19</v>
      </c>
    </row>
    <row r="315" spans="1:3" x14ac:dyDescent="0.25">
      <c r="A315" t="s">
        <v>34</v>
      </c>
      <c r="B315">
        <v>1</v>
      </c>
      <c r="C315">
        <v>19</v>
      </c>
    </row>
    <row r="316" spans="1:3" x14ac:dyDescent="0.25">
      <c r="A316" t="s">
        <v>34</v>
      </c>
      <c r="B316">
        <v>1</v>
      </c>
      <c r="C316">
        <v>19</v>
      </c>
    </row>
    <row r="317" spans="1:3" x14ac:dyDescent="0.25">
      <c r="A317" t="s">
        <v>34</v>
      </c>
      <c r="B317">
        <v>1</v>
      </c>
      <c r="C317">
        <v>19</v>
      </c>
    </row>
    <row r="318" spans="1:3" x14ac:dyDescent="0.25">
      <c r="A318" t="s">
        <v>34</v>
      </c>
      <c r="B318">
        <v>1</v>
      </c>
      <c r="C318">
        <v>18</v>
      </c>
    </row>
    <row r="319" spans="1:3" x14ac:dyDescent="0.25">
      <c r="A319" t="s">
        <v>34</v>
      </c>
      <c r="B319">
        <v>1</v>
      </c>
      <c r="C319">
        <v>18</v>
      </c>
    </row>
    <row r="320" spans="1:3" x14ac:dyDescent="0.25">
      <c r="A320" t="s">
        <v>34</v>
      </c>
      <c r="B320">
        <v>2</v>
      </c>
      <c r="C320">
        <v>17</v>
      </c>
    </row>
    <row r="321" spans="1:3" x14ac:dyDescent="0.25">
      <c r="A321" t="s">
        <v>34</v>
      </c>
      <c r="B321">
        <v>3</v>
      </c>
      <c r="C321">
        <v>18</v>
      </c>
    </row>
    <row r="322" spans="1:3" x14ac:dyDescent="0.25">
      <c r="A322" t="s">
        <v>34</v>
      </c>
      <c r="B322">
        <v>1</v>
      </c>
      <c r="C322">
        <v>17</v>
      </c>
    </row>
    <row r="323" spans="1:3" x14ac:dyDescent="0.25">
      <c r="A323" t="s">
        <v>34</v>
      </c>
      <c r="B323">
        <v>1</v>
      </c>
      <c r="C323">
        <v>17</v>
      </c>
    </row>
    <row r="324" spans="1:3" x14ac:dyDescent="0.25">
      <c r="A324" t="s">
        <v>34</v>
      </c>
      <c r="B324">
        <v>2</v>
      </c>
      <c r="C324">
        <v>17</v>
      </c>
    </row>
    <row r="325" spans="1:3" x14ac:dyDescent="0.25">
      <c r="A325" t="s">
        <v>34</v>
      </c>
      <c r="B325">
        <v>2</v>
      </c>
      <c r="C325">
        <v>17</v>
      </c>
    </row>
    <row r="326" spans="1:3" x14ac:dyDescent="0.25">
      <c r="A326" t="s">
        <v>34</v>
      </c>
      <c r="B326">
        <v>2</v>
      </c>
      <c r="C326">
        <v>17</v>
      </c>
    </row>
    <row r="327" spans="1:3" x14ac:dyDescent="0.25">
      <c r="A327" t="s">
        <v>50</v>
      </c>
      <c r="B327">
        <v>2</v>
      </c>
      <c r="C327">
        <v>18</v>
      </c>
    </row>
    <row r="328" spans="1:3" x14ac:dyDescent="0.25">
      <c r="A328" t="s">
        <v>50</v>
      </c>
      <c r="B328">
        <v>3</v>
      </c>
      <c r="C328">
        <v>17</v>
      </c>
    </row>
    <row r="329" spans="1:3" x14ac:dyDescent="0.25">
      <c r="A329" t="s">
        <v>50</v>
      </c>
      <c r="B329">
        <v>5</v>
      </c>
      <c r="C329">
        <v>17</v>
      </c>
    </row>
    <row r="330" spans="1:3" x14ac:dyDescent="0.25">
      <c r="A330" t="s">
        <v>34</v>
      </c>
      <c r="B330">
        <v>1</v>
      </c>
      <c r="C330">
        <v>17</v>
      </c>
    </row>
    <row r="331" spans="1:3" x14ac:dyDescent="0.25">
      <c r="A331" t="s">
        <v>34</v>
      </c>
      <c r="B331">
        <v>1</v>
      </c>
      <c r="C331">
        <v>17</v>
      </c>
    </row>
    <row r="332" spans="1:3" x14ac:dyDescent="0.25">
      <c r="A332" t="s">
        <v>50</v>
      </c>
      <c r="B332">
        <v>2</v>
      </c>
      <c r="C332">
        <v>18</v>
      </c>
    </row>
    <row r="333" spans="1:3" x14ac:dyDescent="0.25">
      <c r="A333" t="s">
        <v>34</v>
      </c>
      <c r="B333">
        <v>1</v>
      </c>
      <c r="C333">
        <v>17</v>
      </c>
    </row>
    <row r="334" spans="1:3" x14ac:dyDescent="0.25">
      <c r="A334" t="s">
        <v>34</v>
      </c>
      <c r="B334">
        <v>1</v>
      </c>
      <c r="C334">
        <v>18</v>
      </c>
    </row>
    <row r="335" spans="1:3" x14ac:dyDescent="0.25">
      <c r="A335" t="s">
        <v>34</v>
      </c>
      <c r="B335">
        <v>1</v>
      </c>
      <c r="C335">
        <v>18</v>
      </c>
    </row>
    <row r="336" spans="1:3" x14ac:dyDescent="0.25">
      <c r="A336" t="s">
        <v>34</v>
      </c>
      <c r="B336">
        <v>1</v>
      </c>
      <c r="C336">
        <v>18</v>
      </c>
    </row>
    <row r="337" spans="1:3" x14ac:dyDescent="0.25">
      <c r="A337" t="s">
        <v>34</v>
      </c>
      <c r="B337">
        <v>1</v>
      </c>
      <c r="C337">
        <v>17</v>
      </c>
    </row>
    <row r="338" spans="1:3" x14ac:dyDescent="0.25">
      <c r="A338" t="s">
        <v>34</v>
      </c>
      <c r="B338">
        <v>1</v>
      </c>
      <c r="C338">
        <v>19</v>
      </c>
    </row>
    <row r="339" spans="1:3" x14ac:dyDescent="0.25">
      <c r="A339" t="s">
        <v>34</v>
      </c>
      <c r="B339">
        <v>2</v>
      </c>
      <c r="C339">
        <v>17</v>
      </c>
    </row>
    <row r="340" spans="1:3" x14ac:dyDescent="0.25">
      <c r="A340" t="s">
        <v>34</v>
      </c>
      <c r="B340">
        <v>1</v>
      </c>
      <c r="C340">
        <v>18</v>
      </c>
    </row>
    <row r="341" spans="1:3" x14ac:dyDescent="0.25">
      <c r="A341" t="s">
        <v>34</v>
      </c>
      <c r="B341">
        <v>2</v>
      </c>
      <c r="C341">
        <v>17</v>
      </c>
    </row>
    <row r="342" spans="1:3" x14ac:dyDescent="0.25">
      <c r="A342" t="s">
        <v>34</v>
      </c>
      <c r="B342">
        <v>1</v>
      </c>
      <c r="C342">
        <v>19</v>
      </c>
    </row>
    <row r="343" spans="1:3" x14ac:dyDescent="0.25">
      <c r="A343" t="s">
        <v>50</v>
      </c>
      <c r="B343">
        <v>2</v>
      </c>
      <c r="C343">
        <v>18</v>
      </c>
    </row>
    <row r="344" spans="1:3" x14ac:dyDescent="0.25">
      <c r="A344" t="s">
        <v>50</v>
      </c>
      <c r="B344">
        <v>1</v>
      </c>
      <c r="C344">
        <v>18</v>
      </c>
    </row>
    <row r="345" spans="1:3" x14ac:dyDescent="0.25">
      <c r="A345" t="s">
        <v>34</v>
      </c>
      <c r="B345">
        <v>1</v>
      </c>
      <c r="C345">
        <v>17</v>
      </c>
    </row>
    <row r="346" spans="1:3" x14ac:dyDescent="0.25">
      <c r="A346" t="s">
        <v>34</v>
      </c>
      <c r="B346">
        <v>1</v>
      </c>
      <c r="C346">
        <v>18</v>
      </c>
    </row>
    <row r="347" spans="1:3" x14ac:dyDescent="0.25">
      <c r="A347" t="s">
        <v>34</v>
      </c>
      <c r="B347">
        <v>2</v>
      </c>
      <c r="C347">
        <v>18</v>
      </c>
    </row>
    <row r="348" spans="1:3" x14ac:dyDescent="0.25">
      <c r="A348" t="s">
        <v>50</v>
      </c>
      <c r="B348">
        <v>1</v>
      </c>
      <c r="C348">
        <v>18</v>
      </c>
    </row>
    <row r="349" spans="1:3" x14ac:dyDescent="0.25">
      <c r="A349" t="s">
        <v>50</v>
      </c>
      <c r="B349">
        <v>2</v>
      </c>
      <c r="C349">
        <v>18</v>
      </c>
    </row>
    <row r="350" spans="1:3" x14ac:dyDescent="0.25">
      <c r="A350" t="s">
        <v>34</v>
      </c>
      <c r="B350">
        <v>1</v>
      </c>
      <c r="C35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selection activeCell="F15" sqref="F15"/>
    </sheetView>
  </sheetViews>
  <sheetFormatPr baseColWidth="10" defaultRowHeight="15" x14ac:dyDescent="0.25"/>
  <cols>
    <col min="4" max="4" width="19.7109375" customWidth="1"/>
    <col min="5" max="5" width="22.42578125" bestFit="1" customWidth="1"/>
    <col min="6" max="6" width="9.85546875" customWidth="1"/>
    <col min="7" max="7" width="5.85546875" bestFit="1" customWidth="1"/>
    <col min="8" max="8" width="8.140625" bestFit="1" customWidth="1"/>
    <col min="9" max="9" width="7.7109375" bestFit="1" customWidth="1"/>
    <col min="10" max="10" width="12.5703125" bestFit="1" customWidth="1"/>
  </cols>
  <sheetData>
    <row r="1" spans="1:10" x14ac:dyDescent="0.25">
      <c r="A1" t="s">
        <v>6</v>
      </c>
      <c r="B1" t="s">
        <v>8</v>
      </c>
    </row>
    <row r="2" spans="1:10" x14ac:dyDescent="0.25">
      <c r="A2">
        <v>4</v>
      </c>
      <c r="B2" t="s">
        <v>38</v>
      </c>
      <c r="D2" s="1" t="s">
        <v>55</v>
      </c>
      <c r="E2" s="1" t="s">
        <v>62</v>
      </c>
    </row>
    <row r="3" spans="1:10" x14ac:dyDescent="0.25">
      <c r="A3">
        <v>1</v>
      </c>
      <c r="B3" t="s">
        <v>38</v>
      </c>
      <c r="D3" s="1" t="s">
        <v>53</v>
      </c>
      <c r="E3" t="s">
        <v>38</v>
      </c>
      <c r="F3" t="s">
        <v>28</v>
      </c>
      <c r="G3" t="s">
        <v>45</v>
      </c>
      <c r="H3" t="s">
        <v>48</v>
      </c>
      <c r="I3" t="s">
        <v>39</v>
      </c>
      <c r="J3" t="s">
        <v>54</v>
      </c>
    </row>
    <row r="4" spans="1:10" x14ac:dyDescent="0.25">
      <c r="A4">
        <v>1</v>
      </c>
      <c r="B4" t="s">
        <v>38</v>
      </c>
      <c r="D4" s="2">
        <v>0</v>
      </c>
      <c r="E4" s="3">
        <v>2</v>
      </c>
      <c r="F4" s="3"/>
      <c r="G4" s="3">
        <v>1</v>
      </c>
      <c r="H4" s="3"/>
      <c r="I4" s="3"/>
      <c r="J4" s="3">
        <v>3</v>
      </c>
    </row>
    <row r="5" spans="1:10" x14ac:dyDescent="0.25">
      <c r="A5">
        <v>4</v>
      </c>
      <c r="B5" t="s">
        <v>28</v>
      </c>
      <c r="D5" s="2">
        <v>1</v>
      </c>
      <c r="E5" s="3">
        <v>19</v>
      </c>
      <c r="F5" s="3">
        <v>1</v>
      </c>
      <c r="G5" s="3">
        <v>17</v>
      </c>
      <c r="H5" s="3">
        <v>5</v>
      </c>
      <c r="I5" s="3"/>
      <c r="J5" s="3">
        <v>42</v>
      </c>
    </row>
    <row r="6" spans="1:10" x14ac:dyDescent="0.25">
      <c r="A6">
        <v>3</v>
      </c>
      <c r="B6" t="s">
        <v>45</v>
      </c>
      <c r="D6" s="2">
        <v>2</v>
      </c>
      <c r="E6" s="3">
        <v>20</v>
      </c>
      <c r="F6" s="3">
        <v>2</v>
      </c>
      <c r="G6" s="3">
        <v>44</v>
      </c>
      <c r="H6" s="3">
        <v>30</v>
      </c>
      <c r="I6" s="3"/>
      <c r="J6" s="3">
        <v>96</v>
      </c>
    </row>
    <row r="7" spans="1:10" x14ac:dyDescent="0.25">
      <c r="A7">
        <v>4</v>
      </c>
      <c r="B7" t="s">
        <v>48</v>
      </c>
      <c r="D7" s="2">
        <v>3</v>
      </c>
      <c r="E7" s="3">
        <v>7</v>
      </c>
      <c r="F7" s="3">
        <v>4</v>
      </c>
      <c r="G7" s="3">
        <v>41</v>
      </c>
      <c r="H7" s="3">
        <v>34</v>
      </c>
      <c r="I7" s="3">
        <v>2</v>
      </c>
      <c r="J7" s="3">
        <v>88</v>
      </c>
    </row>
    <row r="8" spans="1:10" x14ac:dyDescent="0.25">
      <c r="A8">
        <v>2</v>
      </c>
      <c r="B8" t="s">
        <v>45</v>
      </c>
      <c r="D8" s="2">
        <v>4</v>
      </c>
      <c r="E8" s="3">
        <v>1</v>
      </c>
      <c r="F8" s="3">
        <v>25</v>
      </c>
      <c r="G8" s="3">
        <v>19</v>
      </c>
      <c r="H8" s="3">
        <v>25</v>
      </c>
      <c r="I8" s="3">
        <v>50</v>
      </c>
      <c r="J8" s="3">
        <v>120</v>
      </c>
    </row>
    <row r="9" spans="1:10" x14ac:dyDescent="0.25">
      <c r="A9">
        <v>4</v>
      </c>
      <c r="B9" t="s">
        <v>45</v>
      </c>
      <c r="D9" s="2" t="s">
        <v>54</v>
      </c>
      <c r="E9" s="3">
        <v>49</v>
      </c>
      <c r="F9" s="3">
        <v>32</v>
      </c>
      <c r="G9" s="3">
        <v>122</v>
      </c>
      <c r="H9" s="3">
        <v>94</v>
      </c>
      <c r="I9" s="3">
        <v>52</v>
      </c>
      <c r="J9" s="3">
        <v>349</v>
      </c>
    </row>
    <row r="10" spans="1:10" x14ac:dyDescent="0.25">
      <c r="A10">
        <v>3</v>
      </c>
      <c r="B10" t="s">
        <v>48</v>
      </c>
    </row>
    <row r="11" spans="1:10" x14ac:dyDescent="0.25">
      <c r="A11">
        <v>3</v>
      </c>
      <c r="B11" t="s">
        <v>45</v>
      </c>
      <c r="D11" t="s">
        <v>67</v>
      </c>
    </row>
    <row r="12" spans="1:10" x14ac:dyDescent="0.25">
      <c r="A12">
        <v>4</v>
      </c>
      <c r="B12" t="s">
        <v>39</v>
      </c>
      <c r="D12" t="s">
        <v>68</v>
      </c>
      <c r="F12">
        <f>SUM(E4:E6,G4:G6)/GETPIVOTDATA("Medu",$D$2)/D18</f>
        <v>0.73049645390070927</v>
      </c>
    </row>
    <row r="13" spans="1:10" x14ac:dyDescent="0.25">
      <c r="A13">
        <v>2</v>
      </c>
      <c r="B13" t="s">
        <v>48</v>
      </c>
      <c r="D13" t="s">
        <v>71</v>
      </c>
      <c r="F13">
        <f>SUM(E7:E8,G7:G8)/GETPIVOTDATA("Medu",$D$2)/D20</f>
        <v>0.32692307692307693</v>
      </c>
    </row>
    <row r="14" spans="1:10" x14ac:dyDescent="0.25">
      <c r="A14">
        <v>4</v>
      </c>
      <c r="B14" t="s">
        <v>28</v>
      </c>
      <c r="D14" t="s">
        <v>69</v>
      </c>
      <c r="F14">
        <f>SUM(F4:F6,H4:H6,I4:I6)/GETPIVOTDATA("Medu",$D$2)/D18</f>
        <v>0.26950354609929078</v>
      </c>
    </row>
    <row r="15" spans="1:10" x14ac:dyDescent="0.25">
      <c r="A15">
        <v>4</v>
      </c>
      <c r="B15" t="s">
        <v>39</v>
      </c>
      <c r="D15" t="s">
        <v>70</v>
      </c>
      <c r="F15">
        <f>SUM(F7:F8,H7:H8,I7:I8)/GETPIVOTDATA("Medu",$D$2)/D20</f>
        <v>0.67307692307692302</v>
      </c>
    </row>
    <row r="16" spans="1:10" x14ac:dyDescent="0.25">
      <c r="A16">
        <v>2</v>
      </c>
      <c r="B16" t="s">
        <v>45</v>
      </c>
    </row>
    <row r="17" spans="1:4" x14ac:dyDescent="0.25">
      <c r="A17">
        <v>4</v>
      </c>
      <c r="B17" t="s">
        <v>28</v>
      </c>
      <c r="D17" t="s">
        <v>72</v>
      </c>
    </row>
    <row r="18" spans="1:4" x14ac:dyDescent="0.25">
      <c r="A18">
        <v>4</v>
      </c>
      <c r="B18" t="s">
        <v>48</v>
      </c>
      <c r="D18">
        <f>SUM(J4:J6)/GETPIVOTDATA("Medu",$D$2)</f>
        <v>0.4040114613180516</v>
      </c>
    </row>
    <row r="19" spans="1:4" x14ac:dyDescent="0.25">
      <c r="A19">
        <v>3</v>
      </c>
      <c r="B19" t="s">
        <v>45</v>
      </c>
      <c r="D19" t="s">
        <v>73</v>
      </c>
    </row>
    <row r="20" spans="1:4" x14ac:dyDescent="0.25">
      <c r="A20">
        <v>3</v>
      </c>
      <c r="B20" t="s">
        <v>48</v>
      </c>
      <c r="D20">
        <f>SUM(J7:J8)/GETPIVOTDATA("Medu",$D$2)</f>
        <v>0.59598853868194845</v>
      </c>
    </row>
    <row r="21" spans="1:4" x14ac:dyDescent="0.25">
      <c r="A21">
        <v>4</v>
      </c>
      <c r="B21" t="s">
        <v>28</v>
      </c>
    </row>
    <row r="22" spans="1:4" x14ac:dyDescent="0.25">
      <c r="A22">
        <v>4</v>
      </c>
      <c r="B22" t="s">
        <v>39</v>
      </c>
    </row>
    <row r="23" spans="1:4" x14ac:dyDescent="0.25">
      <c r="A23">
        <v>4</v>
      </c>
      <c r="B23" t="s">
        <v>28</v>
      </c>
    </row>
    <row r="24" spans="1:4" x14ac:dyDescent="0.25">
      <c r="A24">
        <v>4</v>
      </c>
      <c r="B24" t="s">
        <v>39</v>
      </c>
    </row>
    <row r="25" spans="1:4" x14ac:dyDescent="0.25">
      <c r="A25">
        <v>2</v>
      </c>
      <c r="B25" t="s">
        <v>45</v>
      </c>
    </row>
    <row r="26" spans="1:4" x14ac:dyDescent="0.25">
      <c r="A26">
        <v>2</v>
      </c>
      <c r="B26" t="s">
        <v>48</v>
      </c>
    </row>
    <row r="27" spans="1:4" x14ac:dyDescent="0.25">
      <c r="A27">
        <v>2</v>
      </c>
      <c r="B27" t="s">
        <v>48</v>
      </c>
    </row>
    <row r="28" spans="1:4" x14ac:dyDescent="0.25">
      <c r="A28">
        <v>2</v>
      </c>
      <c r="B28" t="s">
        <v>45</v>
      </c>
    </row>
    <row r="29" spans="1:4" x14ac:dyDescent="0.25">
      <c r="A29">
        <v>4</v>
      </c>
      <c r="B29" t="s">
        <v>28</v>
      </c>
    </row>
    <row r="30" spans="1:4" x14ac:dyDescent="0.25">
      <c r="A30">
        <v>3</v>
      </c>
      <c r="B30" t="s">
        <v>48</v>
      </c>
    </row>
    <row r="31" spans="1:4" x14ac:dyDescent="0.25">
      <c r="A31">
        <v>4</v>
      </c>
      <c r="B31" t="s">
        <v>39</v>
      </c>
    </row>
    <row r="32" spans="1:4" x14ac:dyDescent="0.25">
      <c r="A32">
        <v>4</v>
      </c>
      <c r="B32" t="s">
        <v>28</v>
      </c>
    </row>
    <row r="33" spans="1:2" x14ac:dyDescent="0.25">
      <c r="A33">
        <v>4</v>
      </c>
      <c r="B33" t="s">
        <v>48</v>
      </c>
    </row>
    <row r="34" spans="1:2" x14ac:dyDescent="0.25">
      <c r="A34">
        <v>4</v>
      </c>
      <c r="B34" t="s">
        <v>39</v>
      </c>
    </row>
    <row r="35" spans="1:2" x14ac:dyDescent="0.25">
      <c r="A35">
        <v>3</v>
      </c>
      <c r="B35" t="s">
        <v>45</v>
      </c>
    </row>
    <row r="36" spans="1:2" x14ac:dyDescent="0.25">
      <c r="A36">
        <v>3</v>
      </c>
      <c r="B36" t="s">
        <v>45</v>
      </c>
    </row>
    <row r="37" spans="1:2" x14ac:dyDescent="0.25">
      <c r="A37">
        <v>2</v>
      </c>
      <c r="B37" t="s">
        <v>45</v>
      </c>
    </row>
    <row r="38" spans="1:2" x14ac:dyDescent="0.25">
      <c r="A38">
        <v>4</v>
      </c>
      <c r="B38" t="s">
        <v>39</v>
      </c>
    </row>
    <row r="39" spans="1:2" x14ac:dyDescent="0.25">
      <c r="A39">
        <v>4</v>
      </c>
      <c r="B39" t="s">
        <v>45</v>
      </c>
    </row>
    <row r="40" spans="1:2" x14ac:dyDescent="0.25">
      <c r="A40">
        <v>3</v>
      </c>
      <c r="B40" t="s">
        <v>48</v>
      </c>
    </row>
    <row r="41" spans="1:2" x14ac:dyDescent="0.25">
      <c r="A41">
        <v>2</v>
      </c>
      <c r="B41" t="s">
        <v>38</v>
      </c>
    </row>
    <row r="42" spans="1:2" x14ac:dyDescent="0.25">
      <c r="A42">
        <v>2</v>
      </c>
      <c r="B42" t="s">
        <v>45</v>
      </c>
    </row>
    <row r="43" spans="1:2" x14ac:dyDescent="0.25">
      <c r="A43">
        <v>4</v>
      </c>
      <c r="B43" t="s">
        <v>39</v>
      </c>
    </row>
    <row r="44" spans="1:2" x14ac:dyDescent="0.25">
      <c r="A44">
        <v>4</v>
      </c>
      <c r="B44" t="s">
        <v>48</v>
      </c>
    </row>
    <row r="45" spans="1:2" x14ac:dyDescent="0.25">
      <c r="A45">
        <v>2</v>
      </c>
      <c r="B45" t="s">
        <v>48</v>
      </c>
    </row>
    <row r="46" spans="1:2" x14ac:dyDescent="0.25">
      <c r="A46">
        <v>2</v>
      </c>
      <c r="B46" t="s">
        <v>45</v>
      </c>
    </row>
    <row r="47" spans="1:2" x14ac:dyDescent="0.25">
      <c r="A47">
        <v>4</v>
      </c>
      <c r="B47" t="s">
        <v>45</v>
      </c>
    </row>
    <row r="48" spans="1:2" x14ac:dyDescent="0.25">
      <c r="A48">
        <v>3</v>
      </c>
      <c r="B48" t="s">
        <v>45</v>
      </c>
    </row>
    <row r="49" spans="1:2" x14ac:dyDescent="0.25">
      <c r="A49">
        <v>4</v>
      </c>
      <c r="B49" t="s">
        <v>28</v>
      </c>
    </row>
    <row r="50" spans="1:2" x14ac:dyDescent="0.25">
      <c r="A50">
        <v>4</v>
      </c>
      <c r="B50" t="s">
        <v>39</v>
      </c>
    </row>
    <row r="51" spans="1:2" x14ac:dyDescent="0.25">
      <c r="A51">
        <v>4</v>
      </c>
      <c r="B51" t="s">
        <v>48</v>
      </c>
    </row>
    <row r="52" spans="1:2" x14ac:dyDescent="0.25">
      <c r="A52">
        <v>2</v>
      </c>
      <c r="B52" t="s">
        <v>48</v>
      </c>
    </row>
    <row r="53" spans="1:2" x14ac:dyDescent="0.25">
      <c r="A53">
        <v>4</v>
      </c>
      <c r="B53" t="s">
        <v>28</v>
      </c>
    </row>
    <row r="54" spans="1:2" x14ac:dyDescent="0.25">
      <c r="A54">
        <v>4</v>
      </c>
      <c r="B54" t="s">
        <v>28</v>
      </c>
    </row>
    <row r="55" spans="1:2" x14ac:dyDescent="0.25">
      <c r="A55">
        <v>4</v>
      </c>
      <c r="B55" t="s">
        <v>48</v>
      </c>
    </row>
    <row r="56" spans="1:2" x14ac:dyDescent="0.25">
      <c r="A56">
        <v>3</v>
      </c>
      <c r="B56" t="s">
        <v>45</v>
      </c>
    </row>
    <row r="57" spans="1:2" x14ac:dyDescent="0.25">
      <c r="A57">
        <v>2</v>
      </c>
      <c r="B57" t="s">
        <v>45</v>
      </c>
    </row>
    <row r="58" spans="1:2" x14ac:dyDescent="0.25">
      <c r="A58">
        <v>4</v>
      </c>
      <c r="B58" t="s">
        <v>48</v>
      </c>
    </row>
    <row r="59" spans="1:2" x14ac:dyDescent="0.25">
      <c r="A59">
        <v>4</v>
      </c>
      <c r="B59" t="s">
        <v>39</v>
      </c>
    </row>
    <row r="60" spans="1:2" x14ac:dyDescent="0.25">
      <c r="A60">
        <v>1</v>
      </c>
      <c r="B60" t="s">
        <v>45</v>
      </c>
    </row>
    <row r="61" spans="1:2" x14ac:dyDescent="0.25">
      <c r="A61">
        <v>4</v>
      </c>
      <c r="B61" t="s">
        <v>48</v>
      </c>
    </row>
    <row r="62" spans="1:2" x14ac:dyDescent="0.25">
      <c r="A62">
        <v>4</v>
      </c>
      <c r="B62" t="s">
        <v>28</v>
      </c>
    </row>
    <row r="63" spans="1:2" x14ac:dyDescent="0.25">
      <c r="A63">
        <v>1</v>
      </c>
      <c r="B63" t="s">
        <v>48</v>
      </c>
    </row>
    <row r="64" spans="1:2" x14ac:dyDescent="0.25">
      <c r="A64">
        <v>1</v>
      </c>
      <c r="B64" t="s">
        <v>45</v>
      </c>
    </row>
    <row r="65" spans="1:2" x14ac:dyDescent="0.25">
      <c r="A65">
        <v>4</v>
      </c>
      <c r="B65" t="s">
        <v>39</v>
      </c>
    </row>
    <row r="66" spans="1:2" x14ac:dyDescent="0.25">
      <c r="A66">
        <v>4</v>
      </c>
      <c r="B66" t="s">
        <v>48</v>
      </c>
    </row>
    <row r="67" spans="1:2" x14ac:dyDescent="0.25">
      <c r="A67">
        <v>4</v>
      </c>
      <c r="B67" t="s">
        <v>39</v>
      </c>
    </row>
    <row r="68" spans="1:2" x14ac:dyDescent="0.25">
      <c r="A68">
        <v>4</v>
      </c>
      <c r="B68" t="s">
        <v>45</v>
      </c>
    </row>
    <row r="69" spans="1:2" x14ac:dyDescent="0.25">
      <c r="A69">
        <v>3</v>
      </c>
      <c r="B69" t="s">
        <v>48</v>
      </c>
    </row>
    <row r="70" spans="1:2" x14ac:dyDescent="0.25">
      <c r="A70">
        <v>2</v>
      </c>
      <c r="B70" t="s">
        <v>28</v>
      </c>
    </row>
    <row r="71" spans="1:2" x14ac:dyDescent="0.25">
      <c r="A71">
        <v>3</v>
      </c>
      <c r="B71" t="s">
        <v>45</v>
      </c>
    </row>
    <row r="72" spans="1:2" x14ac:dyDescent="0.25">
      <c r="A72">
        <v>3</v>
      </c>
      <c r="B72" t="s">
        <v>45</v>
      </c>
    </row>
    <row r="73" spans="1:2" x14ac:dyDescent="0.25">
      <c r="A73">
        <v>4</v>
      </c>
      <c r="B73" t="s">
        <v>45</v>
      </c>
    </row>
    <row r="74" spans="1:2" x14ac:dyDescent="0.25">
      <c r="A74">
        <v>1</v>
      </c>
      <c r="B74" t="s">
        <v>45</v>
      </c>
    </row>
    <row r="75" spans="1:2" x14ac:dyDescent="0.25">
      <c r="A75">
        <v>3</v>
      </c>
      <c r="B75" t="s">
        <v>45</v>
      </c>
    </row>
    <row r="76" spans="1:2" x14ac:dyDescent="0.25">
      <c r="A76">
        <v>3</v>
      </c>
      <c r="B76" t="s">
        <v>45</v>
      </c>
    </row>
    <row r="77" spans="1:2" x14ac:dyDescent="0.25">
      <c r="A77">
        <v>4</v>
      </c>
      <c r="B77" t="s">
        <v>39</v>
      </c>
    </row>
    <row r="78" spans="1:2" x14ac:dyDescent="0.25">
      <c r="A78">
        <v>4</v>
      </c>
      <c r="B78" t="s">
        <v>39</v>
      </c>
    </row>
    <row r="79" spans="1:2" x14ac:dyDescent="0.25">
      <c r="A79">
        <v>2</v>
      </c>
      <c r="B79" t="s">
        <v>45</v>
      </c>
    </row>
    <row r="80" spans="1:2" x14ac:dyDescent="0.25">
      <c r="A80">
        <v>2</v>
      </c>
      <c r="B80" t="s">
        <v>45</v>
      </c>
    </row>
    <row r="81" spans="1:2" x14ac:dyDescent="0.25">
      <c r="A81">
        <v>3</v>
      </c>
      <c r="B81" t="s">
        <v>38</v>
      </c>
    </row>
    <row r="82" spans="1:2" x14ac:dyDescent="0.25">
      <c r="A82">
        <v>2</v>
      </c>
      <c r="B82" t="s">
        <v>45</v>
      </c>
    </row>
    <row r="83" spans="1:2" x14ac:dyDescent="0.25">
      <c r="A83">
        <v>2</v>
      </c>
      <c r="B83" t="s">
        <v>45</v>
      </c>
    </row>
    <row r="84" spans="1:2" x14ac:dyDescent="0.25">
      <c r="A84">
        <v>3</v>
      </c>
      <c r="B84" t="s">
        <v>48</v>
      </c>
    </row>
    <row r="85" spans="1:2" x14ac:dyDescent="0.25">
      <c r="A85">
        <v>2</v>
      </c>
      <c r="B85" t="s">
        <v>48</v>
      </c>
    </row>
    <row r="86" spans="1:2" x14ac:dyDescent="0.25">
      <c r="A86">
        <v>1</v>
      </c>
      <c r="B86" t="s">
        <v>45</v>
      </c>
    </row>
    <row r="87" spans="1:2" x14ac:dyDescent="0.25">
      <c r="A87">
        <v>4</v>
      </c>
      <c r="B87" t="s">
        <v>48</v>
      </c>
    </row>
    <row r="88" spans="1:2" x14ac:dyDescent="0.25">
      <c r="A88">
        <v>2</v>
      </c>
      <c r="B88" t="s">
        <v>38</v>
      </c>
    </row>
    <row r="89" spans="1:2" x14ac:dyDescent="0.25">
      <c r="A89">
        <v>4</v>
      </c>
      <c r="B89" t="s">
        <v>45</v>
      </c>
    </row>
    <row r="90" spans="1:2" x14ac:dyDescent="0.25">
      <c r="A90">
        <v>2</v>
      </c>
      <c r="B90" t="s">
        <v>48</v>
      </c>
    </row>
    <row r="91" spans="1:2" x14ac:dyDescent="0.25">
      <c r="A91">
        <v>4</v>
      </c>
      <c r="B91" t="s">
        <v>39</v>
      </c>
    </row>
    <row r="92" spans="1:2" x14ac:dyDescent="0.25">
      <c r="A92">
        <v>3</v>
      </c>
      <c r="B92" t="s">
        <v>45</v>
      </c>
    </row>
    <row r="93" spans="1:2" x14ac:dyDescent="0.25">
      <c r="A93">
        <v>4</v>
      </c>
      <c r="B93" t="s">
        <v>48</v>
      </c>
    </row>
    <row r="94" spans="1:2" x14ac:dyDescent="0.25">
      <c r="A94">
        <v>3</v>
      </c>
      <c r="B94" t="s">
        <v>45</v>
      </c>
    </row>
    <row r="95" spans="1:2" x14ac:dyDescent="0.25">
      <c r="A95">
        <v>4</v>
      </c>
      <c r="B95" t="s">
        <v>39</v>
      </c>
    </row>
    <row r="96" spans="1:2" x14ac:dyDescent="0.25">
      <c r="A96">
        <v>2</v>
      </c>
      <c r="B96" t="s">
        <v>48</v>
      </c>
    </row>
    <row r="97" spans="1:2" x14ac:dyDescent="0.25">
      <c r="A97">
        <v>1</v>
      </c>
      <c r="B97" t="s">
        <v>38</v>
      </c>
    </row>
    <row r="98" spans="1:2" x14ac:dyDescent="0.25">
      <c r="A98">
        <v>4</v>
      </c>
      <c r="B98" t="s">
        <v>48</v>
      </c>
    </row>
    <row r="99" spans="1:2" x14ac:dyDescent="0.25">
      <c r="A99">
        <v>2</v>
      </c>
      <c r="B99" t="s">
        <v>45</v>
      </c>
    </row>
    <row r="100" spans="1:2" x14ac:dyDescent="0.25">
      <c r="A100">
        <v>4</v>
      </c>
      <c r="B100" t="s">
        <v>45</v>
      </c>
    </row>
    <row r="101" spans="1:2" x14ac:dyDescent="0.25">
      <c r="A101">
        <v>4</v>
      </c>
      <c r="B101" t="s">
        <v>45</v>
      </c>
    </row>
    <row r="102" spans="1:2" x14ac:dyDescent="0.25">
      <c r="A102">
        <v>4</v>
      </c>
      <c r="B102" t="s">
        <v>48</v>
      </c>
    </row>
    <row r="103" spans="1:2" x14ac:dyDescent="0.25">
      <c r="A103">
        <v>4</v>
      </c>
      <c r="B103" t="s">
        <v>48</v>
      </c>
    </row>
    <row r="104" spans="1:2" x14ac:dyDescent="0.25">
      <c r="A104">
        <v>4</v>
      </c>
      <c r="B104" t="s">
        <v>48</v>
      </c>
    </row>
    <row r="105" spans="1:2" x14ac:dyDescent="0.25">
      <c r="A105">
        <v>3</v>
      </c>
      <c r="B105" t="s">
        <v>48</v>
      </c>
    </row>
    <row r="106" spans="1:2" x14ac:dyDescent="0.25">
      <c r="A106">
        <v>3</v>
      </c>
      <c r="B106" t="s">
        <v>48</v>
      </c>
    </row>
    <row r="107" spans="1:2" x14ac:dyDescent="0.25">
      <c r="A107">
        <v>3</v>
      </c>
      <c r="B107" t="s">
        <v>45</v>
      </c>
    </row>
    <row r="108" spans="1:2" x14ac:dyDescent="0.25">
      <c r="A108">
        <v>2</v>
      </c>
      <c r="B108" t="s">
        <v>45</v>
      </c>
    </row>
    <row r="109" spans="1:2" x14ac:dyDescent="0.25">
      <c r="A109">
        <v>3</v>
      </c>
      <c r="B109" t="s">
        <v>48</v>
      </c>
    </row>
    <row r="110" spans="1:2" x14ac:dyDescent="0.25">
      <c r="A110">
        <v>4</v>
      </c>
      <c r="B110" t="s">
        <v>45</v>
      </c>
    </row>
    <row r="111" spans="1:2" x14ac:dyDescent="0.25">
      <c r="A111">
        <v>4</v>
      </c>
      <c r="B111" t="s">
        <v>28</v>
      </c>
    </row>
    <row r="112" spans="1:2" x14ac:dyDescent="0.25">
      <c r="A112">
        <v>4</v>
      </c>
      <c r="B112" t="s">
        <v>39</v>
      </c>
    </row>
    <row r="113" spans="1:2" x14ac:dyDescent="0.25">
      <c r="A113">
        <v>3</v>
      </c>
      <c r="B113" t="s">
        <v>48</v>
      </c>
    </row>
    <row r="114" spans="1:2" x14ac:dyDescent="0.25">
      <c r="A114">
        <v>2</v>
      </c>
      <c r="B114" t="s">
        <v>38</v>
      </c>
    </row>
    <row r="115" spans="1:2" x14ac:dyDescent="0.25">
      <c r="A115">
        <v>4</v>
      </c>
      <c r="B115" t="s">
        <v>39</v>
      </c>
    </row>
    <row r="116" spans="1:2" x14ac:dyDescent="0.25">
      <c r="A116">
        <v>2</v>
      </c>
      <c r="B116" t="s">
        <v>28</v>
      </c>
    </row>
    <row r="117" spans="1:2" x14ac:dyDescent="0.25">
      <c r="A117">
        <v>4</v>
      </c>
      <c r="B117" t="s">
        <v>39</v>
      </c>
    </row>
    <row r="118" spans="1:2" x14ac:dyDescent="0.25">
      <c r="A118">
        <v>4</v>
      </c>
      <c r="B118" t="s">
        <v>45</v>
      </c>
    </row>
    <row r="119" spans="1:2" x14ac:dyDescent="0.25">
      <c r="A119">
        <v>3</v>
      </c>
      <c r="B119" t="s">
        <v>45</v>
      </c>
    </row>
    <row r="120" spans="1:2" x14ac:dyDescent="0.25">
      <c r="A120">
        <v>1</v>
      </c>
      <c r="B120" t="s">
        <v>45</v>
      </c>
    </row>
    <row r="121" spans="1:2" x14ac:dyDescent="0.25">
      <c r="A121">
        <v>3</v>
      </c>
      <c r="B121" t="s">
        <v>45</v>
      </c>
    </row>
    <row r="122" spans="1:2" x14ac:dyDescent="0.25">
      <c r="A122">
        <v>1</v>
      </c>
      <c r="B122" t="s">
        <v>38</v>
      </c>
    </row>
    <row r="123" spans="1:2" x14ac:dyDescent="0.25">
      <c r="A123">
        <v>2</v>
      </c>
      <c r="B123" t="s">
        <v>48</v>
      </c>
    </row>
    <row r="124" spans="1:2" x14ac:dyDescent="0.25">
      <c r="A124">
        <v>2</v>
      </c>
      <c r="B124" t="s">
        <v>45</v>
      </c>
    </row>
    <row r="125" spans="1:2" x14ac:dyDescent="0.25">
      <c r="A125">
        <v>4</v>
      </c>
      <c r="B125" t="s">
        <v>28</v>
      </c>
    </row>
    <row r="126" spans="1:2" x14ac:dyDescent="0.25">
      <c r="A126">
        <v>2</v>
      </c>
      <c r="B126" t="s">
        <v>45</v>
      </c>
    </row>
    <row r="127" spans="1:2" x14ac:dyDescent="0.25">
      <c r="A127">
        <v>3</v>
      </c>
      <c r="B127" t="s">
        <v>48</v>
      </c>
    </row>
    <row r="128" spans="1:2" x14ac:dyDescent="0.25">
      <c r="A128">
        <v>3</v>
      </c>
      <c r="B128" t="s">
        <v>45</v>
      </c>
    </row>
    <row r="129" spans="1:2" x14ac:dyDescent="0.25">
      <c r="A129">
        <v>0</v>
      </c>
      <c r="B129" t="s">
        <v>38</v>
      </c>
    </row>
    <row r="130" spans="1:2" x14ac:dyDescent="0.25">
      <c r="A130">
        <v>2</v>
      </c>
      <c r="B130" t="s">
        <v>48</v>
      </c>
    </row>
    <row r="131" spans="1:2" x14ac:dyDescent="0.25">
      <c r="A131">
        <v>4</v>
      </c>
      <c r="B131" t="s">
        <v>39</v>
      </c>
    </row>
    <row r="132" spans="1:2" x14ac:dyDescent="0.25">
      <c r="A132">
        <v>3</v>
      </c>
      <c r="B132" t="s">
        <v>48</v>
      </c>
    </row>
    <row r="133" spans="1:2" x14ac:dyDescent="0.25">
      <c r="A133">
        <v>1</v>
      </c>
      <c r="B133" t="s">
        <v>38</v>
      </c>
    </row>
    <row r="134" spans="1:2" x14ac:dyDescent="0.25">
      <c r="A134">
        <v>2</v>
      </c>
      <c r="B134" t="s">
        <v>45</v>
      </c>
    </row>
    <row r="135" spans="1:2" x14ac:dyDescent="0.25">
      <c r="A135">
        <v>3</v>
      </c>
      <c r="B135" t="s">
        <v>48</v>
      </c>
    </row>
    <row r="136" spans="1:2" x14ac:dyDescent="0.25">
      <c r="A136">
        <v>3</v>
      </c>
      <c r="B136" t="s">
        <v>38</v>
      </c>
    </row>
    <row r="137" spans="1:2" x14ac:dyDescent="0.25">
      <c r="A137">
        <v>4</v>
      </c>
      <c r="B137" t="s">
        <v>48</v>
      </c>
    </row>
    <row r="138" spans="1:2" x14ac:dyDescent="0.25">
      <c r="A138">
        <v>3</v>
      </c>
      <c r="B138" t="s">
        <v>38</v>
      </c>
    </row>
    <row r="139" spans="1:2" x14ac:dyDescent="0.25">
      <c r="A139">
        <v>3</v>
      </c>
      <c r="B139" t="s">
        <v>45</v>
      </c>
    </row>
    <row r="140" spans="1:2" x14ac:dyDescent="0.25">
      <c r="A140">
        <v>1</v>
      </c>
      <c r="B140" t="s">
        <v>48</v>
      </c>
    </row>
    <row r="141" spans="1:2" x14ac:dyDescent="0.25">
      <c r="A141">
        <v>4</v>
      </c>
      <c r="B141" t="s">
        <v>39</v>
      </c>
    </row>
    <row r="142" spans="1:2" x14ac:dyDescent="0.25">
      <c r="A142">
        <v>4</v>
      </c>
      <c r="B142" t="s">
        <v>39</v>
      </c>
    </row>
    <row r="143" spans="1:2" x14ac:dyDescent="0.25">
      <c r="A143">
        <v>2</v>
      </c>
      <c r="B143" t="s">
        <v>48</v>
      </c>
    </row>
    <row r="144" spans="1:2" x14ac:dyDescent="0.25">
      <c r="A144">
        <v>4</v>
      </c>
      <c r="B144" t="s">
        <v>39</v>
      </c>
    </row>
    <row r="145" spans="1:2" x14ac:dyDescent="0.25">
      <c r="A145">
        <v>1</v>
      </c>
      <c r="B145" t="s">
        <v>38</v>
      </c>
    </row>
    <row r="146" spans="1:2" x14ac:dyDescent="0.25">
      <c r="A146">
        <v>2</v>
      </c>
      <c r="B146" t="s">
        <v>45</v>
      </c>
    </row>
    <row r="147" spans="1:2" x14ac:dyDescent="0.25">
      <c r="A147">
        <v>1</v>
      </c>
      <c r="B147" t="s">
        <v>45</v>
      </c>
    </row>
    <row r="148" spans="1:2" x14ac:dyDescent="0.25">
      <c r="A148">
        <v>3</v>
      </c>
      <c r="B148" t="s">
        <v>28</v>
      </c>
    </row>
    <row r="149" spans="1:2" x14ac:dyDescent="0.25">
      <c r="A149">
        <v>1</v>
      </c>
      <c r="B149" t="s">
        <v>38</v>
      </c>
    </row>
    <row r="150" spans="1:2" x14ac:dyDescent="0.25">
      <c r="A150">
        <v>4</v>
      </c>
      <c r="B150" t="s">
        <v>39</v>
      </c>
    </row>
    <row r="151" spans="1:2" x14ac:dyDescent="0.25">
      <c r="A151">
        <v>2</v>
      </c>
      <c r="B151" t="s">
        <v>48</v>
      </c>
    </row>
    <row r="152" spans="1:2" x14ac:dyDescent="0.25">
      <c r="A152">
        <v>1</v>
      </c>
      <c r="B152" t="s">
        <v>45</v>
      </c>
    </row>
    <row r="153" spans="1:2" x14ac:dyDescent="0.25">
      <c r="A153">
        <v>2</v>
      </c>
      <c r="B153" t="s">
        <v>38</v>
      </c>
    </row>
    <row r="154" spans="1:2" x14ac:dyDescent="0.25">
      <c r="A154">
        <v>3</v>
      </c>
      <c r="B154" t="s">
        <v>48</v>
      </c>
    </row>
    <row r="155" spans="1:2" x14ac:dyDescent="0.25">
      <c r="A155">
        <v>3</v>
      </c>
      <c r="B155" t="s">
        <v>48</v>
      </c>
    </row>
    <row r="156" spans="1:2" x14ac:dyDescent="0.25">
      <c r="A156">
        <v>4</v>
      </c>
      <c r="B156" t="s">
        <v>45</v>
      </c>
    </row>
    <row r="157" spans="1:2" x14ac:dyDescent="0.25">
      <c r="A157">
        <v>2</v>
      </c>
      <c r="B157" t="s">
        <v>38</v>
      </c>
    </row>
    <row r="158" spans="1:2" x14ac:dyDescent="0.25">
      <c r="A158">
        <v>1</v>
      </c>
      <c r="B158" t="s">
        <v>45</v>
      </c>
    </row>
    <row r="159" spans="1:2" x14ac:dyDescent="0.25">
      <c r="A159">
        <v>1</v>
      </c>
      <c r="B159" t="s">
        <v>38</v>
      </c>
    </row>
    <row r="160" spans="1:2" x14ac:dyDescent="0.25">
      <c r="A160">
        <v>2</v>
      </c>
      <c r="B160" t="s">
        <v>38</v>
      </c>
    </row>
    <row r="161" spans="1:2" x14ac:dyDescent="0.25">
      <c r="A161">
        <v>3</v>
      </c>
      <c r="B161" t="s">
        <v>45</v>
      </c>
    </row>
    <row r="162" spans="1:2" x14ac:dyDescent="0.25">
      <c r="A162">
        <v>2</v>
      </c>
      <c r="B162" t="s">
        <v>38</v>
      </c>
    </row>
    <row r="163" spans="1:2" x14ac:dyDescent="0.25">
      <c r="A163">
        <v>3</v>
      </c>
      <c r="B163" t="s">
        <v>45</v>
      </c>
    </row>
    <row r="164" spans="1:2" x14ac:dyDescent="0.25">
      <c r="A164">
        <v>1</v>
      </c>
      <c r="B164" t="s">
        <v>45</v>
      </c>
    </row>
    <row r="165" spans="1:2" x14ac:dyDescent="0.25">
      <c r="A165">
        <v>1</v>
      </c>
      <c r="B165" t="s">
        <v>38</v>
      </c>
    </row>
    <row r="166" spans="1:2" x14ac:dyDescent="0.25">
      <c r="A166">
        <v>1</v>
      </c>
      <c r="B166" t="s">
        <v>45</v>
      </c>
    </row>
    <row r="167" spans="1:2" x14ac:dyDescent="0.25">
      <c r="A167">
        <v>3</v>
      </c>
      <c r="B167" t="s">
        <v>48</v>
      </c>
    </row>
    <row r="168" spans="1:2" x14ac:dyDescent="0.25">
      <c r="A168">
        <v>2</v>
      </c>
      <c r="B168" t="s">
        <v>45</v>
      </c>
    </row>
    <row r="169" spans="1:2" x14ac:dyDescent="0.25">
      <c r="A169">
        <v>4</v>
      </c>
      <c r="B169" t="s">
        <v>28</v>
      </c>
    </row>
    <row r="170" spans="1:2" x14ac:dyDescent="0.25">
      <c r="A170">
        <v>2</v>
      </c>
      <c r="B170" t="s">
        <v>45</v>
      </c>
    </row>
    <row r="171" spans="1:2" x14ac:dyDescent="0.25">
      <c r="A171">
        <v>4</v>
      </c>
      <c r="B171" t="s">
        <v>28</v>
      </c>
    </row>
    <row r="172" spans="1:2" x14ac:dyDescent="0.25">
      <c r="A172">
        <v>3</v>
      </c>
      <c r="B172" t="s">
        <v>45</v>
      </c>
    </row>
    <row r="173" spans="1:2" x14ac:dyDescent="0.25">
      <c r="A173">
        <v>1</v>
      </c>
      <c r="B173" t="s">
        <v>45</v>
      </c>
    </row>
    <row r="174" spans="1:2" x14ac:dyDescent="0.25">
      <c r="A174">
        <v>4</v>
      </c>
      <c r="B174" t="s">
        <v>39</v>
      </c>
    </row>
    <row r="175" spans="1:2" x14ac:dyDescent="0.25">
      <c r="A175">
        <v>1</v>
      </c>
      <c r="B175" t="s">
        <v>38</v>
      </c>
    </row>
    <row r="176" spans="1:2" x14ac:dyDescent="0.25">
      <c r="A176">
        <v>3</v>
      </c>
      <c r="B176" t="s">
        <v>45</v>
      </c>
    </row>
    <row r="177" spans="1:2" x14ac:dyDescent="0.25">
      <c r="A177">
        <v>4</v>
      </c>
      <c r="B177" t="s">
        <v>39</v>
      </c>
    </row>
    <row r="178" spans="1:2" x14ac:dyDescent="0.25">
      <c r="A178">
        <v>2</v>
      </c>
      <c r="B178" t="s">
        <v>48</v>
      </c>
    </row>
    <row r="179" spans="1:2" x14ac:dyDescent="0.25">
      <c r="A179">
        <v>3</v>
      </c>
      <c r="B179" t="s">
        <v>45</v>
      </c>
    </row>
    <row r="180" spans="1:2" x14ac:dyDescent="0.25">
      <c r="A180">
        <v>4</v>
      </c>
      <c r="B180" t="s">
        <v>39</v>
      </c>
    </row>
    <row r="181" spans="1:2" x14ac:dyDescent="0.25">
      <c r="A181">
        <v>4</v>
      </c>
      <c r="B181" t="s">
        <v>45</v>
      </c>
    </row>
    <row r="182" spans="1:2" x14ac:dyDescent="0.25">
      <c r="A182">
        <v>4</v>
      </c>
      <c r="B182" t="s">
        <v>39</v>
      </c>
    </row>
    <row r="183" spans="1:2" x14ac:dyDescent="0.25">
      <c r="A183">
        <v>3</v>
      </c>
      <c r="B183" t="s">
        <v>48</v>
      </c>
    </row>
    <row r="184" spans="1:2" x14ac:dyDescent="0.25">
      <c r="A184">
        <v>2</v>
      </c>
      <c r="B184" t="s">
        <v>48</v>
      </c>
    </row>
    <row r="185" spans="1:2" x14ac:dyDescent="0.25">
      <c r="A185">
        <v>3</v>
      </c>
      <c r="B185" t="s">
        <v>45</v>
      </c>
    </row>
    <row r="186" spans="1:2" x14ac:dyDescent="0.25">
      <c r="A186">
        <v>3</v>
      </c>
      <c r="B186" t="s">
        <v>45</v>
      </c>
    </row>
    <row r="187" spans="1:2" x14ac:dyDescent="0.25">
      <c r="A187">
        <v>3</v>
      </c>
      <c r="B187" t="s">
        <v>48</v>
      </c>
    </row>
    <row r="188" spans="1:2" x14ac:dyDescent="0.25">
      <c r="A188">
        <v>1</v>
      </c>
      <c r="B188" t="s">
        <v>48</v>
      </c>
    </row>
    <row r="189" spans="1:2" x14ac:dyDescent="0.25">
      <c r="A189">
        <v>2</v>
      </c>
      <c r="B189" t="s">
        <v>45</v>
      </c>
    </row>
    <row r="190" spans="1:2" x14ac:dyDescent="0.25">
      <c r="A190">
        <v>3</v>
      </c>
      <c r="B190" t="s">
        <v>28</v>
      </c>
    </row>
    <row r="191" spans="1:2" x14ac:dyDescent="0.25">
      <c r="A191">
        <v>1</v>
      </c>
      <c r="B191" t="s">
        <v>38</v>
      </c>
    </row>
    <row r="192" spans="1:2" x14ac:dyDescent="0.25">
      <c r="A192">
        <v>2</v>
      </c>
      <c r="B192" t="s">
        <v>48</v>
      </c>
    </row>
    <row r="193" spans="1:2" x14ac:dyDescent="0.25">
      <c r="A193">
        <v>1</v>
      </c>
      <c r="B193" t="s">
        <v>38</v>
      </c>
    </row>
    <row r="194" spans="1:2" x14ac:dyDescent="0.25">
      <c r="A194">
        <v>1</v>
      </c>
      <c r="B194" t="s">
        <v>38</v>
      </c>
    </row>
    <row r="195" spans="1:2" x14ac:dyDescent="0.25">
      <c r="A195">
        <v>3</v>
      </c>
      <c r="B195" t="s">
        <v>48</v>
      </c>
    </row>
    <row r="196" spans="1:2" x14ac:dyDescent="0.25">
      <c r="A196">
        <v>2</v>
      </c>
      <c r="B196" t="s">
        <v>45</v>
      </c>
    </row>
    <row r="197" spans="1:2" x14ac:dyDescent="0.25">
      <c r="A197">
        <v>2</v>
      </c>
      <c r="B197" t="s">
        <v>48</v>
      </c>
    </row>
    <row r="198" spans="1:2" x14ac:dyDescent="0.25">
      <c r="A198">
        <v>4</v>
      </c>
      <c r="B198" t="s">
        <v>48</v>
      </c>
    </row>
    <row r="199" spans="1:2" x14ac:dyDescent="0.25">
      <c r="A199">
        <v>3</v>
      </c>
      <c r="B199" t="s">
        <v>39</v>
      </c>
    </row>
    <row r="200" spans="1:2" x14ac:dyDescent="0.25">
      <c r="A200">
        <v>4</v>
      </c>
      <c r="B200" t="s">
        <v>48</v>
      </c>
    </row>
    <row r="201" spans="1:2" x14ac:dyDescent="0.25">
      <c r="A201">
        <v>4</v>
      </c>
      <c r="B201" t="s">
        <v>39</v>
      </c>
    </row>
    <row r="202" spans="1:2" x14ac:dyDescent="0.25">
      <c r="A202">
        <v>4</v>
      </c>
      <c r="B202" t="s">
        <v>28</v>
      </c>
    </row>
    <row r="203" spans="1:2" x14ac:dyDescent="0.25">
      <c r="A203">
        <v>2</v>
      </c>
      <c r="B203" t="s">
        <v>45</v>
      </c>
    </row>
    <row r="204" spans="1:2" x14ac:dyDescent="0.25">
      <c r="A204">
        <v>1</v>
      </c>
      <c r="B204" t="s">
        <v>45</v>
      </c>
    </row>
    <row r="205" spans="1:2" x14ac:dyDescent="0.25">
      <c r="A205">
        <v>2</v>
      </c>
      <c r="B205" t="s">
        <v>45</v>
      </c>
    </row>
    <row r="206" spans="1:2" x14ac:dyDescent="0.25">
      <c r="A206">
        <v>2</v>
      </c>
      <c r="B206" t="s">
        <v>48</v>
      </c>
    </row>
    <row r="207" spans="1:2" x14ac:dyDescent="0.25">
      <c r="A207">
        <v>3</v>
      </c>
      <c r="B207" t="s">
        <v>38</v>
      </c>
    </row>
    <row r="208" spans="1:2" x14ac:dyDescent="0.25">
      <c r="A208">
        <v>3</v>
      </c>
      <c r="B208" t="s">
        <v>48</v>
      </c>
    </row>
    <row r="209" spans="1:2" x14ac:dyDescent="0.25">
      <c r="A209">
        <v>4</v>
      </c>
      <c r="B209" t="s">
        <v>39</v>
      </c>
    </row>
    <row r="210" spans="1:2" x14ac:dyDescent="0.25">
      <c r="A210">
        <v>1</v>
      </c>
      <c r="B210" t="s">
        <v>38</v>
      </c>
    </row>
    <row r="211" spans="1:2" x14ac:dyDescent="0.25">
      <c r="A211">
        <v>4</v>
      </c>
      <c r="B211" t="s">
        <v>39</v>
      </c>
    </row>
    <row r="212" spans="1:2" x14ac:dyDescent="0.25">
      <c r="A212">
        <v>3</v>
      </c>
      <c r="B212" t="s">
        <v>45</v>
      </c>
    </row>
    <row r="213" spans="1:2" x14ac:dyDescent="0.25">
      <c r="A213">
        <v>4</v>
      </c>
      <c r="B213" t="s">
        <v>48</v>
      </c>
    </row>
    <row r="214" spans="1:2" x14ac:dyDescent="0.25">
      <c r="A214">
        <v>2</v>
      </c>
      <c r="B214" t="s">
        <v>45</v>
      </c>
    </row>
    <row r="215" spans="1:2" x14ac:dyDescent="0.25">
      <c r="A215">
        <v>2</v>
      </c>
      <c r="B215" t="s">
        <v>48</v>
      </c>
    </row>
    <row r="216" spans="1:2" x14ac:dyDescent="0.25">
      <c r="A216">
        <v>4</v>
      </c>
      <c r="B216" t="s">
        <v>48</v>
      </c>
    </row>
    <row r="217" spans="1:2" x14ac:dyDescent="0.25">
      <c r="A217">
        <v>3</v>
      </c>
      <c r="B217" t="s">
        <v>45</v>
      </c>
    </row>
    <row r="218" spans="1:2" x14ac:dyDescent="0.25">
      <c r="A218">
        <v>4</v>
      </c>
      <c r="B218" t="s">
        <v>45</v>
      </c>
    </row>
    <row r="219" spans="1:2" x14ac:dyDescent="0.25">
      <c r="A219">
        <v>3</v>
      </c>
      <c r="B219" t="s">
        <v>48</v>
      </c>
    </row>
    <row r="220" spans="1:2" x14ac:dyDescent="0.25">
      <c r="A220">
        <v>2</v>
      </c>
      <c r="B220" t="s">
        <v>38</v>
      </c>
    </row>
    <row r="221" spans="1:2" x14ac:dyDescent="0.25">
      <c r="A221">
        <v>2</v>
      </c>
      <c r="B221" t="s">
        <v>38</v>
      </c>
    </row>
    <row r="222" spans="1:2" x14ac:dyDescent="0.25">
      <c r="A222">
        <v>2</v>
      </c>
      <c r="B222" t="s">
        <v>38</v>
      </c>
    </row>
    <row r="223" spans="1:2" x14ac:dyDescent="0.25">
      <c r="A223">
        <v>1</v>
      </c>
      <c r="B223" t="s">
        <v>38</v>
      </c>
    </row>
    <row r="224" spans="1:2" x14ac:dyDescent="0.25">
      <c r="A224">
        <v>2</v>
      </c>
      <c r="B224" t="s">
        <v>48</v>
      </c>
    </row>
    <row r="225" spans="1:2" x14ac:dyDescent="0.25">
      <c r="A225">
        <v>2</v>
      </c>
      <c r="B225" t="s">
        <v>45</v>
      </c>
    </row>
    <row r="226" spans="1:2" x14ac:dyDescent="0.25">
      <c r="A226">
        <v>4</v>
      </c>
      <c r="B226" t="s">
        <v>39</v>
      </c>
    </row>
    <row r="227" spans="1:2" x14ac:dyDescent="0.25">
      <c r="A227">
        <v>3</v>
      </c>
      <c r="B227" t="s">
        <v>45</v>
      </c>
    </row>
    <row r="228" spans="1:2" x14ac:dyDescent="0.25">
      <c r="A228">
        <v>3</v>
      </c>
      <c r="B228" t="s">
        <v>45</v>
      </c>
    </row>
    <row r="229" spans="1:2" x14ac:dyDescent="0.25">
      <c r="A229">
        <v>2</v>
      </c>
      <c r="B229" t="s">
        <v>48</v>
      </c>
    </row>
    <row r="230" spans="1:2" x14ac:dyDescent="0.25">
      <c r="A230">
        <v>2</v>
      </c>
      <c r="B230" t="s">
        <v>38</v>
      </c>
    </row>
    <row r="231" spans="1:2" x14ac:dyDescent="0.25">
      <c r="A231">
        <v>2</v>
      </c>
      <c r="B231" t="s">
        <v>45</v>
      </c>
    </row>
    <row r="232" spans="1:2" x14ac:dyDescent="0.25">
      <c r="A232">
        <v>4</v>
      </c>
      <c r="B232" t="s">
        <v>28</v>
      </c>
    </row>
    <row r="233" spans="1:2" x14ac:dyDescent="0.25">
      <c r="A233">
        <v>2</v>
      </c>
      <c r="B233" t="s">
        <v>45</v>
      </c>
    </row>
    <row r="234" spans="1:2" x14ac:dyDescent="0.25">
      <c r="A234">
        <v>4</v>
      </c>
      <c r="B234" t="s">
        <v>39</v>
      </c>
    </row>
    <row r="235" spans="1:2" x14ac:dyDescent="0.25">
      <c r="A235">
        <v>4</v>
      </c>
      <c r="B235" t="s">
        <v>28</v>
      </c>
    </row>
    <row r="236" spans="1:2" x14ac:dyDescent="0.25">
      <c r="A236">
        <v>1</v>
      </c>
      <c r="B236" t="s">
        <v>45</v>
      </c>
    </row>
    <row r="237" spans="1:2" x14ac:dyDescent="0.25">
      <c r="A237">
        <v>3</v>
      </c>
      <c r="B237" t="s">
        <v>38</v>
      </c>
    </row>
    <row r="238" spans="1:2" x14ac:dyDescent="0.25">
      <c r="A238">
        <v>2</v>
      </c>
      <c r="B238" t="s">
        <v>45</v>
      </c>
    </row>
    <row r="239" spans="1:2" x14ac:dyDescent="0.25">
      <c r="A239">
        <v>2</v>
      </c>
      <c r="B239" t="s">
        <v>45</v>
      </c>
    </row>
    <row r="240" spans="1:2" x14ac:dyDescent="0.25">
      <c r="A240">
        <v>2</v>
      </c>
      <c r="B240" t="s">
        <v>38</v>
      </c>
    </row>
    <row r="241" spans="1:2" x14ac:dyDescent="0.25">
      <c r="A241">
        <v>2</v>
      </c>
      <c r="B241" t="s">
        <v>45</v>
      </c>
    </row>
    <row r="242" spans="1:2" x14ac:dyDescent="0.25">
      <c r="A242">
        <v>4</v>
      </c>
      <c r="B242" t="s">
        <v>28</v>
      </c>
    </row>
    <row r="243" spans="1:2" x14ac:dyDescent="0.25">
      <c r="A243">
        <v>4</v>
      </c>
      <c r="B243" t="s">
        <v>39</v>
      </c>
    </row>
    <row r="244" spans="1:2" x14ac:dyDescent="0.25">
      <c r="A244">
        <v>4</v>
      </c>
      <c r="B244" t="s">
        <v>39</v>
      </c>
    </row>
    <row r="245" spans="1:2" x14ac:dyDescent="0.25">
      <c r="A245">
        <v>4</v>
      </c>
      <c r="B245" t="s">
        <v>48</v>
      </c>
    </row>
    <row r="246" spans="1:2" x14ac:dyDescent="0.25">
      <c r="A246">
        <v>2</v>
      </c>
      <c r="B246" t="s">
        <v>45</v>
      </c>
    </row>
    <row r="247" spans="1:2" x14ac:dyDescent="0.25">
      <c r="A247">
        <v>2</v>
      </c>
      <c r="B247" t="s">
        <v>45</v>
      </c>
    </row>
    <row r="248" spans="1:2" x14ac:dyDescent="0.25">
      <c r="A248">
        <v>2</v>
      </c>
      <c r="B248" t="s">
        <v>45</v>
      </c>
    </row>
    <row r="249" spans="1:2" x14ac:dyDescent="0.25">
      <c r="A249">
        <v>3</v>
      </c>
      <c r="B249" t="s">
        <v>48</v>
      </c>
    </row>
    <row r="250" spans="1:2" x14ac:dyDescent="0.25">
      <c r="A250">
        <v>3</v>
      </c>
      <c r="B250" t="s">
        <v>45</v>
      </c>
    </row>
    <row r="251" spans="1:2" x14ac:dyDescent="0.25">
      <c r="A251">
        <v>0</v>
      </c>
      <c r="B251" t="s">
        <v>45</v>
      </c>
    </row>
    <row r="252" spans="1:2" x14ac:dyDescent="0.25">
      <c r="A252">
        <v>3</v>
      </c>
      <c r="B252" t="s">
        <v>48</v>
      </c>
    </row>
    <row r="253" spans="1:2" x14ac:dyDescent="0.25">
      <c r="A253">
        <v>3</v>
      </c>
      <c r="B253" t="s">
        <v>38</v>
      </c>
    </row>
    <row r="254" spans="1:2" x14ac:dyDescent="0.25">
      <c r="A254">
        <v>2</v>
      </c>
      <c r="B254" t="s">
        <v>48</v>
      </c>
    </row>
    <row r="255" spans="1:2" x14ac:dyDescent="0.25">
      <c r="A255">
        <v>2</v>
      </c>
      <c r="B255" t="s">
        <v>45</v>
      </c>
    </row>
    <row r="256" spans="1:2" x14ac:dyDescent="0.25">
      <c r="A256">
        <v>2</v>
      </c>
      <c r="B256" t="s">
        <v>45</v>
      </c>
    </row>
    <row r="257" spans="1:2" x14ac:dyDescent="0.25">
      <c r="A257">
        <v>1</v>
      </c>
      <c r="B257" t="s">
        <v>28</v>
      </c>
    </row>
    <row r="258" spans="1:2" x14ac:dyDescent="0.25">
      <c r="A258">
        <v>4</v>
      </c>
      <c r="B258" t="s">
        <v>39</v>
      </c>
    </row>
    <row r="259" spans="1:2" x14ac:dyDescent="0.25">
      <c r="A259">
        <v>4</v>
      </c>
      <c r="B259" t="s">
        <v>48</v>
      </c>
    </row>
    <row r="260" spans="1:2" x14ac:dyDescent="0.25">
      <c r="A260">
        <v>2</v>
      </c>
      <c r="B260" t="s">
        <v>45</v>
      </c>
    </row>
    <row r="261" spans="1:2" x14ac:dyDescent="0.25">
      <c r="A261">
        <v>2</v>
      </c>
      <c r="B261" t="s">
        <v>48</v>
      </c>
    </row>
    <row r="262" spans="1:2" x14ac:dyDescent="0.25">
      <c r="A262">
        <v>4</v>
      </c>
      <c r="B262" t="s">
        <v>48</v>
      </c>
    </row>
    <row r="263" spans="1:2" x14ac:dyDescent="0.25">
      <c r="A263">
        <v>4</v>
      </c>
      <c r="B263" t="s">
        <v>39</v>
      </c>
    </row>
    <row r="264" spans="1:2" x14ac:dyDescent="0.25">
      <c r="A264">
        <v>3</v>
      </c>
      <c r="B264" t="s">
        <v>45</v>
      </c>
    </row>
    <row r="265" spans="1:2" x14ac:dyDescent="0.25">
      <c r="A265">
        <v>3</v>
      </c>
      <c r="B265" t="s">
        <v>45</v>
      </c>
    </row>
    <row r="266" spans="1:2" x14ac:dyDescent="0.25">
      <c r="A266">
        <v>2</v>
      </c>
      <c r="B266" t="s">
        <v>38</v>
      </c>
    </row>
    <row r="267" spans="1:2" x14ac:dyDescent="0.25">
      <c r="A267">
        <v>3</v>
      </c>
      <c r="B267" t="s">
        <v>45</v>
      </c>
    </row>
    <row r="268" spans="1:2" x14ac:dyDescent="0.25">
      <c r="A268">
        <v>3</v>
      </c>
      <c r="B268" t="s">
        <v>48</v>
      </c>
    </row>
    <row r="269" spans="1:2" x14ac:dyDescent="0.25">
      <c r="A269">
        <v>4</v>
      </c>
      <c r="B269" t="s">
        <v>39</v>
      </c>
    </row>
    <row r="270" spans="1:2" x14ac:dyDescent="0.25">
      <c r="A270">
        <v>4</v>
      </c>
      <c r="B270" t="s">
        <v>28</v>
      </c>
    </row>
    <row r="271" spans="1:2" x14ac:dyDescent="0.25">
      <c r="A271">
        <v>2</v>
      </c>
      <c r="B271" t="s">
        <v>45</v>
      </c>
    </row>
    <row r="272" spans="1:2" x14ac:dyDescent="0.25">
      <c r="A272">
        <v>3</v>
      </c>
      <c r="B272" t="s">
        <v>45</v>
      </c>
    </row>
    <row r="273" spans="1:2" x14ac:dyDescent="0.25">
      <c r="A273">
        <v>2</v>
      </c>
      <c r="B273" t="s">
        <v>45</v>
      </c>
    </row>
    <row r="274" spans="1:2" x14ac:dyDescent="0.25">
      <c r="A274">
        <v>1</v>
      </c>
      <c r="B274" t="s">
        <v>45</v>
      </c>
    </row>
    <row r="275" spans="1:2" x14ac:dyDescent="0.25">
      <c r="A275">
        <v>1</v>
      </c>
      <c r="B275" t="s">
        <v>38</v>
      </c>
    </row>
    <row r="276" spans="1:2" x14ac:dyDescent="0.25">
      <c r="A276">
        <v>2</v>
      </c>
      <c r="B276" t="s">
        <v>38</v>
      </c>
    </row>
    <row r="277" spans="1:2" x14ac:dyDescent="0.25">
      <c r="A277">
        <v>2</v>
      </c>
      <c r="B277" t="s">
        <v>48</v>
      </c>
    </row>
    <row r="278" spans="1:2" x14ac:dyDescent="0.25">
      <c r="A278">
        <v>3</v>
      </c>
      <c r="B278" t="s">
        <v>45</v>
      </c>
    </row>
    <row r="279" spans="1:2" x14ac:dyDescent="0.25">
      <c r="A279">
        <v>4</v>
      </c>
      <c r="B279" t="s">
        <v>39</v>
      </c>
    </row>
    <row r="280" spans="1:2" x14ac:dyDescent="0.25">
      <c r="A280">
        <v>4</v>
      </c>
      <c r="B280" t="s">
        <v>28</v>
      </c>
    </row>
    <row r="281" spans="1:2" x14ac:dyDescent="0.25">
      <c r="A281">
        <v>4</v>
      </c>
      <c r="B281" t="s">
        <v>39</v>
      </c>
    </row>
    <row r="282" spans="1:2" x14ac:dyDescent="0.25">
      <c r="A282">
        <v>4</v>
      </c>
      <c r="B282" t="s">
        <v>48</v>
      </c>
    </row>
    <row r="283" spans="1:2" x14ac:dyDescent="0.25">
      <c r="A283">
        <v>3</v>
      </c>
      <c r="B283" t="s">
        <v>39</v>
      </c>
    </row>
    <row r="284" spans="1:2" x14ac:dyDescent="0.25">
      <c r="A284">
        <v>1</v>
      </c>
      <c r="B284" t="s">
        <v>38</v>
      </c>
    </row>
    <row r="285" spans="1:2" x14ac:dyDescent="0.25">
      <c r="A285">
        <v>1</v>
      </c>
      <c r="B285" t="s">
        <v>45</v>
      </c>
    </row>
    <row r="286" spans="1:2" x14ac:dyDescent="0.25">
      <c r="A286">
        <v>2</v>
      </c>
      <c r="B286" t="s">
        <v>45</v>
      </c>
    </row>
    <row r="287" spans="1:2" x14ac:dyDescent="0.25">
      <c r="A287">
        <v>1</v>
      </c>
      <c r="B287" t="s">
        <v>45</v>
      </c>
    </row>
    <row r="288" spans="1:2" x14ac:dyDescent="0.25">
      <c r="A288">
        <v>2</v>
      </c>
      <c r="B288" t="s">
        <v>38</v>
      </c>
    </row>
    <row r="289" spans="1:2" x14ac:dyDescent="0.25">
      <c r="A289">
        <v>1</v>
      </c>
      <c r="B289" t="s">
        <v>48</v>
      </c>
    </row>
    <row r="290" spans="1:2" x14ac:dyDescent="0.25">
      <c r="A290">
        <v>2</v>
      </c>
      <c r="B290" t="s">
        <v>48</v>
      </c>
    </row>
    <row r="291" spans="1:2" x14ac:dyDescent="0.25">
      <c r="A291">
        <v>4</v>
      </c>
      <c r="B291" t="s">
        <v>39</v>
      </c>
    </row>
    <row r="292" spans="1:2" x14ac:dyDescent="0.25">
      <c r="A292">
        <v>4</v>
      </c>
      <c r="B292" t="s">
        <v>39</v>
      </c>
    </row>
    <row r="293" spans="1:2" x14ac:dyDescent="0.25">
      <c r="A293">
        <v>4</v>
      </c>
      <c r="B293" t="s">
        <v>28</v>
      </c>
    </row>
    <row r="294" spans="1:2" x14ac:dyDescent="0.25">
      <c r="A294">
        <v>2</v>
      </c>
      <c r="B294" t="s">
        <v>48</v>
      </c>
    </row>
    <row r="295" spans="1:2" x14ac:dyDescent="0.25">
      <c r="A295">
        <v>3</v>
      </c>
      <c r="B295" t="s">
        <v>48</v>
      </c>
    </row>
    <row r="296" spans="1:2" x14ac:dyDescent="0.25">
      <c r="A296">
        <v>3</v>
      </c>
      <c r="B296" t="s">
        <v>48</v>
      </c>
    </row>
    <row r="297" spans="1:2" x14ac:dyDescent="0.25">
      <c r="A297">
        <v>3</v>
      </c>
      <c r="B297" t="s">
        <v>28</v>
      </c>
    </row>
    <row r="298" spans="1:2" x14ac:dyDescent="0.25">
      <c r="A298">
        <v>4</v>
      </c>
      <c r="B298" t="s">
        <v>28</v>
      </c>
    </row>
    <row r="299" spans="1:2" x14ac:dyDescent="0.25">
      <c r="A299">
        <v>4</v>
      </c>
      <c r="B299" t="s">
        <v>45</v>
      </c>
    </row>
    <row r="300" spans="1:2" x14ac:dyDescent="0.25">
      <c r="A300">
        <v>4</v>
      </c>
      <c r="B300" t="s">
        <v>45</v>
      </c>
    </row>
    <row r="301" spans="1:2" x14ac:dyDescent="0.25">
      <c r="A301">
        <v>4</v>
      </c>
      <c r="B301" t="s">
        <v>39</v>
      </c>
    </row>
    <row r="302" spans="1:2" x14ac:dyDescent="0.25">
      <c r="A302">
        <v>4</v>
      </c>
      <c r="B302" t="s">
        <v>28</v>
      </c>
    </row>
    <row r="303" spans="1:2" x14ac:dyDescent="0.25">
      <c r="A303">
        <v>4</v>
      </c>
      <c r="B303" t="s">
        <v>45</v>
      </c>
    </row>
    <row r="304" spans="1:2" x14ac:dyDescent="0.25">
      <c r="A304">
        <v>4</v>
      </c>
      <c r="B304" t="s">
        <v>45</v>
      </c>
    </row>
    <row r="305" spans="1:2" x14ac:dyDescent="0.25">
      <c r="A305">
        <v>3</v>
      </c>
      <c r="B305" t="s">
        <v>28</v>
      </c>
    </row>
    <row r="306" spans="1:2" x14ac:dyDescent="0.25">
      <c r="A306">
        <v>3</v>
      </c>
      <c r="B306" t="s">
        <v>45</v>
      </c>
    </row>
    <row r="307" spans="1:2" x14ac:dyDescent="0.25">
      <c r="A307">
        <v>2</v>
      </c>
      <c r="B307" t="s">
        <v>48</v>
      </c>
    </row>
    <row r="308" spans="1:2" x14ac:dyDescent="0.25">
      <c r="A308">
        <v>3</v>
      </c>
      <c r="B308" t="s">
        <v>48</v>
      </c>
    </row>
    <row r="309" spans="1:2" x14ac:dyDescent="0.25">
      <c r="A309">
        <v>4</v>
      </c>
      <c r="B309" t="s">
        <v>39</v>
      </c>
    </row>
    <row r="310" spans="1:2" x14ac:dyDescent="0.25">
      <c r="A310">
        <v>3</v>
      </c>
      <c r="B310" t="s">
        <v>45</v>
      </c>
    </row>
    <row r="311" spans="1:2" x14ac:dyDescent="0.25">
      <c r="A311">
        <v>1</v>
      </c>
      <c r="B311" t="s">
        <v>38</v>
      </c>
    </row>
    <row r="312" spans="1:2" x14ac:dyDescent="0.25">
      <c r="A312">
        <v>1</v>
      </c>
      <c r="B312" t="s">
        <v>48</v>
      </c>
    </row>
    <row r="313" spans="1:2" x14ac:dyDescent="0.25">
      <c r="A313">
        <v>2</v>
      </c>
      <c r="B313" t="s">
        <v>38</v>
      </c>
    </row>
    <row r="314" spans="1:2" x14ac:dyDescent="0.25">
      <c r="A314">
        <v>1</v>
      </c>
      <c r="B314" t="s">
        <v>45</v>
      </c>
    </row>
    <row r="315" spans="1:2" x14ac:dyDescent="0.25">
      <c r="A315">
        <v>3</v>
      </c>
      <c r="B315" t="s">
        <v>48</v>
      </c>
    </row>
    <row r="316" spans="1:2" x14ac:dyDescent="0.25">
      <c r="A316">
        <v>1</v>
      </c>
      <c r="B316" t="s">
        <v>38</v>
      </c>
    </row>
    <row r="317" spans="1:2" x14ac:dyDescent="0.25">
      <c r="A317">
        <v>2</v>
      </c>
      <c r="B317" t="s">
        <v>45</v>
      </c>
    </row>
    <row r="318" spans="1:2" x14ac:dyDescent="0.25">
      <c r="A318">
        <v>2</v>
      </c>
      <c r="B318" t="s">
        <v>48</v>
      </c>
    </row>
    <row r="319" spans="1:2" x14ac:dyDescent="0.25">
      <c r="A319">
        <v>4</v>
      </c>
      <c r="B319" t="s">
        <v>45</v>
      </c>
    </row>
    <row r="320" spans="1:2" x14ac:dyDescent="0.25">
      <c r="A320">
        <v>3</v>
      </c>
      <c r="B320" t="s">
        <v>38</v>
      </c>
    </row>
    <row r="321" spans="1:2" x14ac:dyDescent="0.25">
      <c r="A321">
        <v>4</v>
      </c>
      <c r="B321" t="s">
        <v>39</v>
      </c>
    </row>
    <row r="322" spans="1:2" x14ac:dyDescent="0.25">
      <c r="A322">
        <v>4</v>
      </c>
      <c r="B322" t="s">
        <v>48</v>
      </c>
    </row>
    <row r="323" spans="1:2" x14ac:dyDescent="0.25">
      <c r="A323">
        <v>2</v>
      </c>
      <c r="B323" t="s">
        <v>45</v>
      </c>
    </row>
    <row r="324" spans="1:2" x14ac:dyDescent="0.25">
      <c r="A324">
        <v>2</v>
      </c>
      <c r="B324" t="s">
        <v>48</v>
      </c>
    </row>
    <row r="325" spans="1:2" x14ac:dyDescent="0.25">
      <c r="A325">
        <v>3</v>
      </c>
      <c r="B325" t="s">
        <v>48</v>
      </c>
    </row>
    <row r="326" spans="1:2" x14ac:dyDescent="0.25">
      <c r="A326">
        <v>0</v>
      </c>
      <c r="B326" t="s">
        <v>38</v>
      </c>
    </row>
    <row r="327" spans="1:2" x14ac:dyDescent="0.25">
      <c r="A327">
        <v>4</v>
      </c>
      <c r="B327" t="s">
        <v>45</v>
      </c>
    </row>
    <row r="328" spans="1:2" x14ac:dyDescent="0.25">
      <c r="A328">
        <v>3</v>
      </c>
      <c r="B328" t="s">
        <v>45</v>
      </c>
    </row>
    <row r="329" spans="1:2" x14ac:dyDescent="0.25">
      <c r="A329">
        <v>2</v>
      </c>
      <c r="B329" t="s">
        <v>48</v>
      </c>
    </row>
    <row r="330" spans="1:2" x14ac:dyDescent="0.25">
      <c r="A330">
        <v>4</v>
      </c>
      <c r="B330" t="s">
        <v>39</v>
      </c>
    </row>
    <row r="331" spans="1:2" x14ac:dyDescent="0.25">
      <c r="A331">
        <v>4</v>
      </c>
      <c r="B331" t="s">
        <v>39</v>
      </c>
    </row>
    <row r="332" spans="1:2" x14ac:dyDescent="0.25">
      <c r="A332">
        <v>2</v>
      </c>
      <c r="B332" t="s">
        <v>45</v>
      </c>
    </row>
    <row r="333" spans="1:2" x14ac:dyDescent="0.25">
      <c r="A333">
        <v>2</v>
      </c>
      <c r="B333" t="s">
        <v>38</v>
      </c>
    </row>
    <row r="334" spans="1:2" x14ac:dyDescent="0.25">
      <c r="A334">
        <v>3</v>
      </c>
      <c r="B334" t="s">
        <v>48</v>
      </c>
    </row>
    <row r="335" spans="1:2" x14ac:dyDescent="0.25">
      <c r="A335">
        <v>2</v>
      </c>
      <c r="B335" t="s">
        <v>45</v>
      </c>
    </row>
    <row r="336" spans="1:2" x14ac:dyDescent="0.25">
      <c r="A336">
        <v>2</v>
      </c>
      <c r="B336" t="s">
        <v>38</v>
      </c>
    </row>
    <row r="337" spans="1:2" x14ac:dyDescent="0.25">
      <c r="A337">
        <v>3</v>
      </c>
      <c r="B337" t="s">
        <v>48</v>
      </c>
    </row>
    <row r="338" spans="1:2" x14ac:dyDescent="0.25">
      <c r="A338">
        <v>3</v>
      </c>
      <c r="B338" t="s">
        <v>48</v>
      </c>
    </row>
    <row r="339" spans="1:2" x14ac:dyDescent="0.25">
      <c r="A339">
        <v>3</v>
      </c>
      <c r="B339" t="s">
        <v>45</v>
      </c>
    </row>
    <row r="340" spans="1:2" x14ac:dyDescent="0.25">
      <c r="A340">
        <v>3</v>
      </c>
      <c r="B340" t="s">
        <v>48</v>
      </c>
    </row>
    <row r="341" spans="1:2" x14ac:dyDescent="0.25">
      <c r="A341">
        <v>3</v>
      </c>
      <c r="B341" t="s">
        <v>45</v>
      </c>
    </row>
    <row r="342" spans="1:2" x14ac:dyDescent="0.25">
      <c r="A342">
        <v>2</v>
      </c>
      <c r="B342" t="s">
        <v>48</v>
      </c>
    </row>
    <row r="343" spans="1:2" x14ac:dyDescent="0.25">
      <c r="A343">
        <v>4</v>
      </c>
      <c r="B343" t="s">
        <v>39</v>
      </c>
    </row>
    <row r="344" spans="1:2" x14ac:dyDescent="0.25">
      <c r="A344">
        <v>3</v>
      </c>
      <c r="B344" t="s">
        <v>48</v>
      </c>
    </row>
    <row r="345" spans="1:2" x14ac:dyDescent="0.25">
      <c r="A345">
        <v>2</v>
      </c>
      <c r="B345" t="s">
        <v>38</v>
      </c>
    </row>
    <row r="346" spans="1:2" x14ac:dyDescent="0.25">
      <c r="A346">
        <v>2</v>
      </c>
      <c r="B346" t="s">
        <v>38</v>
      </c>
    </row>
    <row r="347" spans="1:2" x14ac:dyDescent="0.25">
      <c r="A347">
        <v>3</v>
      </c>
      <c r="B347" t="s">
        <v>45</v>
      </c>
    </row>
    <row r="348" spans="1:2" x14ac:dyDescent="0.25">
      <c r="A348">
        <v>4</v>
      </c>
      <c r="B348" t="s">
        <v>39</v>
      </c>
    </row>
    <row r="349" spans="1:2" x14ac:dyDescent="0.25">
      <c r="A349">
        <v>4</v>
      </c>
      <c r="B349" t="s">
        <v>39</v>
      </c>
    </row>
    <row r="350" spans="1:2" x14ac:dyDescent="0.25">
      <c r="A350">
        <v>4</v>
      </c>
      <c r="B35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selection activeCell="F15" sqref="F15"/>
    </sheetView>
  </sheetViews>
  <sheetFormatPr baseColWidth="10" defaultRowHeight="15" x14ac:dyDescent="0.25"/>
  <cols>
    <col min="4" max="4" width="17.5703125" bestFit="1" customWidth="1"/>
    <col min="5" max="5" width="22.42578125" bestFit="1" customWidth="1"/>
    <col min="6" max="6" width="19.5703125" customWidth="1"/>
    <col min="7" max="7" width="5.85546875" bestFit="1" customWidth="1"/>
    <col min="8" max="8" width="8.140625" bestFit="1" customWidth="1"/>
    <col min="9" max="9" width="7.7109375" bestFit="1" customWidth="1"/>
    <col min="10" max="10" width="12.5703125" bestFit="1" customWidth="1"/>
  </cols>
  <sheetData>
    <row r="1" spans="1:10" x14ac:dyDescent="0.25">
      <c r="A1" t="s">
        <v>7</v>
      </c>
      <c r="B1" t="s">
        <v>9</v>
      </c>
    </row>
    <row r="2" spans="1:10" x14ac:dyDescent="0.25">
      <c r="A2">
        <v>4</v>
      </c>
      <c r="B2" t="s">
        <v>39</v>
      </c>
      <c r="D2" s="1" t="s">
        <v>74</v>
      </c>
      <c r="E2" s="1" t="s">
        <v>62</v>
      </c>
    </row>
    <row r="3" spans="1:10" x14ac:dyDescent="0.25">
      <c r="A3">
        <v>1</v>
      </c>
      <c r="B3" t="s">
        <v>45</v>
      </c>
      <c r="D3" s="1" t="s">
        <v>53</v>
      </c>
      <c r="E3" t="s">
        <v>38</v>
      </c>
      <c r="F3" t="s">
        <v>28</v>
      </c>
      <c r="G3" t="s">
        <v>45</v>
      </c>
      <c r="H3" t="s">
        <v>48</v>
      </c>
      <c r="I3" t="s">
        <v>39</v>
      </c>
      <c r="J3" t="s">
        <v>54</v>
      </c>
    </row>
    <row r="4" spans="1:10" x14ac:dyDescent="0.25">
      <c r="A4">
        <v>1</v>
      </c>
      <c r="B4" t="s">
        <v>45</v>
      </c>
      <c r="D4" s="2">
        <v>0</v>
      </c>
      <c r="E4" s="3"/>
      <c r="F4" s="3"/>
      <c r="G4" s="3">
        <v>2</v>
      </c>
      <c r="H4" s="3"/>
      <c r="I4" s="3"/>
      <c r="J4" s="3">
        <v>2</v>
      </c>
    </row>
    <row r="5" spans="1:10" x14ac:dyDescent="0.25">
      <c r="A5">
        <v>2</v>
      </c>
      <c r="B5" t="s">
        <v>48</v>
      </c>
      <c r="D5" s="2">
        <v>1</v>
      </c>
      <c r="E5" s="3">
        <v>3</v>
      </c>
      <c r="F5" s="3">
        <v>1</v>
      </c>
      <c r="G5" s="3">
        <v>50</v>
      </c>
      <c r="H5" s="3">
        <v>12</v>
      </c>
      <c r="I5" s="3">
        <v>1</v>
      </c>
      <c r="J5" s="3">
        <v>67</v>
      </c>
    </row>
    <row r="6" spans="1:10" x14ac:dyDescent="0.25">
      <c r="A6">
        <v>3</v>
      </c>
      <c r="B6" t="s">
        <v>45</v>
      </c>
      <c r="D6" s="2">
        <v>2</v>
      </c>
      <c r="E6" s="3">
        <v>8</v>
      </c>
      <c r="F6" s="3">
        <v>3</v>
      </c>
      <c r="G6" s="3">
        <v>62</v>
      </c>
      <c r="H6" s="3">
        <v>30</v>
      </c>
      <c r="I6" s="3"/>
      <c r="J6" s="3">
        <v>103</v>
      </c>
    </row>
    <row r="7" spans="1:10" x14ac:dyDescent="0.25">
      <c r="A7">
        <v>3</v>
      </c>
      <c r="B7" t="s">
        <v>45</v>
      </c>
      <c r="D7" s="2">
        <v>3</v>
      </c>
      <c r="E7" s="3">
        <v>3</v>
      </c>
      <c r="F7" s="3">
        <v>3</v>
      </c>
      <c r="G7" s="3">
        <v>53</v>
      </c>
      <c r="H7" s="3">
        <v>30</v>
      </c>
      <c r="I7" s="3">
        <v>1</v>
      </c>
      <c r="J7" s="3">
        <v>90</v>
      </c>
    </row>
    <row r="8" spans="1:10" x14ac:dyDescent="0.25">
      <c r="A8">
        <v>2</v>
      </c>
      <c r="B8" t="s">
        <v>45</v>
      </c>
      <c r="D8" s="2">
        <v>4</v>
      </c>
      <c r="E8" s="3">
        <v>2</v>
      </c>
      <c r="F8" s="3">
        <v>11</v>
      </c>
      <c r="G8" s="3">
        <v>29</v>
      </c>
      <c r="H8" s="3">
        <v>20</v>
      </c>
      <c r="I8" s="3">
        <v>25</v>
      </c>
      <c r="J8" s="3">
        <v>87</v>
      </c>
    </row>
    <row r="9" spans="1:10" x14ac:dyDescent="0.25">
      <c r="A9">
        <v>4</v>
      </c>
      <c r="B9" t="s">
        <v>39</v>
      </c>
      <c r="D9" s="2" t="s">
        <v>54</v>
      </c>
      <c r="E9" s="3">
        <v>16</v>
      </c>
      <c r="F9" s="3">
        <v>18</v>
      </c>
      <c r="G9" s="3">
        <v>196</v>
      </c>
      <c r="H9" s="3">
        <v>92</v>
      </c>
      <c r="I9" s="3">
        <v>27</v>
      </c>
      <c r="J9" s="3">
        <v>349</v>
      </c>
    </row>
    <row r="10" spans="1:10" x14ac:dyDescent="0.25">
      <c r="A10">
        <v>2</v>
      </c>
      <c r="B10" t="s">
        <v>45</v>
      </c>
    </row>
    <row r="11" spans="1:10" x14ac:dyDescent="0.25">
      <c r="A11">
        <v>4</v>
      </c>
      <c r="B11" t="s">
        <v>45</v>
      </c>
      <c r="D11" t="s">
        <v>75</v>
      </c>
    </row>
    <row r="12" spans="1:10" x14ac:dyDescent="0.25">
      <c r="A12">
        <v>4</v>
      </c>
      <c r="B12" t="s">
        <v>28</v>
      </c>
      <c r="D12" t="s">
        <v>76</v>
      </c>
      <c r="F12">
        <f>SUM(E4:E6,G4:G6)/GETPIVOTDATA("Fedu",$D$2)/D18</f>
        <v>0.72674418604651159</v>
      </c>
    </row>
    <row r="13" spans="1:10" x14ac:dyDescent="0.25">
      <c r="A13">
        <v>1</v>
      </c>
      <c r="B13" t="s">
        <v>45</v>
      </c>
      <c r="D13" t="s">
        <v>77</v>
      </c>
      <c r="F13">
        <f>SUM(E7:E8,G7:G8)/GETPIVOTDATA("Fedu",$D$2)/D20</f>
        <v>0.49152542372881358</v>
      </c>
    </row>
    <row r="14" spans="1:10" x14ac:dyDescent="0.25">
      <c r="A14">
        <v>4</v>
      </c>
      <c r="B14" t="s">
        <v>48</v>
      </c>
      <c r="D14" t="s">
        <v>78</v>
      </c>
      <c r="F14">
        <f>SUM(F4:F6,H4:H6,I4:I6)/GETPIVOTDATA("Fedu",$D$2)/D18</f>
        <v>0.27325581395348836</v>
      </c>
    </row>
    <row r="15" spans="1:10" x14ac:dyDescent="0.25">
      <c r="A15">
        <v>3</v>
      </c>
      <c r="B15" t="s">
        <v>45</v>
      </c>
      <c r="D15" t="s">
        <v>79</v>
      </c>
      <c r="F15">
        <f>SUM(F7:F8,H7:H8,I7:I8)/GETPIVOTDATA("Fedu",$D$2)/D20</f>
        <v>0.50847457627118642</v>
      </c>
    </row>
    <row r="16" spans="1:10" x14ac:dyDescent="0.25">
      <c r="A16">
        <v>2</v>
      </c>
      <c r="B16" t="s">
        <v>45</v>
      </c>
    </row>
    <row r="17" spans="1:4" x14ac:dyDescent="0.25">
      <c r="A17">
        <v>4</v>
      </c>
      <c r="B17" t="s">
        <v>45</v>
      </c>
      <c r="D17" t="s">
        <v>80</v>
      </c>
    </row>
    <row r="18" spans="1:4" x14ac:dyDescent="0.25">
      <c r="A18">
        <v>4</v>
      </c>
      <c r="B18" t="s">
        <v>48</v>
      </c>
      <c r="D18">
        <f>SUM(J4:J6)/GETPIVOTDATA("Fedu",$D$2)</f>
        <v>0.49283667621776506</v>
      </c>
    </row>
    <row r="19" spans="1:4" x14ac:dyDescent="0.25">
      <c r="A19">
        <v>3</v>
      </c>
      <c r="B19" t="s">
        <v>45</v>
      </c>
      <c r="D19" t="s">
        <v>81</v>
      </c>
    </row>
    <row r="20" spans="1:4" x14ac:dyDescent="0.25">
      <c r="A20">
        <v>2</v>
      </c>
      <c r="B20" t="s">
        <v>48</v>
      </c>
      <c r="D20">
        <f>SUM(J7:J8)/GETPIVOTDATA("Fedu",$D$2)</f>
        <v>0.50716332378223494</v>
      </c>
    </row>
    <row r="21" spans="1:4" x14ac:dyDescent="0.25">
      <c r="A21">
        <v>3</v>
      </c>
      <c r="B21" t="s">
        <v>45</v>
      </c>
    </row>
    <row r="22" spans="1:4" x14ac:dyDescent="0.25">
      <c r="A22">
        <v>3</v>
      </c>
      <c r="B22" t="s">
        <v>45</v>
      </c>
    </row>
    <row r="23" spans="1:4" x14ac:dyDescent="0.25">
      <c r="A23">
        <v>4</v>
      </c>
      <c r="B23" t="s">
        <v>28</v>
      </c>
    </row>
    <row r="24" spans="1:4" x14ac:dyDescent="0.25">
      <c r="A24">
        <v>2</v>
      </c>
      <c r="B24" t="s">
        <v>45</v>
      </c>
    </row>
    <row r="25" spans="1:4" x14ac:dyDescent="0.25">
      <c r="A25">
        <v>2</v>
      </c>
      <c r="B25" t="s">
        <v>45</v>
      </c>
    </row>
    <row r="26" spans="1:4" x14ac:dyDescent="0.25">
      <c r="A26">
        <v>4</v>
      </c>
      <c r="B26" t="s">
        <v>28</v>
      </c>
    </row>
    <row r="27" spans="1:4" x14ac:dyDescent="0.25">
      <c r="A27">
        <v>2</v>
      </c>
      <c r="B27" t="s">
        <v>48</v>
      </c>
    </row>
    <row r="28" spans="1:4" x14ac:dyDescent="0.25">
      <c r="A28">
        <v>2</v>
      </c>
      <c r="B28" t="s">
        <v>45</v>
      </c>
    </row>
    <row r="29" spans="1:4" x14ac:dyDescent="0.25">
      <c r="A29">
        <v>2</v>
      </c>
      <c r="B29" t="s">
        <v>48</v>
      </c>
    </row>
    <row r="30" spans="1:4" x14ac:dyDescent="0.25">
      <c r="A30">
        <v>4</v>
      </c>
      <c r="B30" t="s">
        <v>45</v>
      </c>
    </row>
    <row r="31" spans="1:4" x14ac:dyDescent="0.25">
      <c r="A31">
        <v>4</v>
      </c>
      <c r="B31" t="s">
        <v>39</v>
      </c>
    </row>
    <row r="32" spans="1:4" x14ac:dyDescent="0.25">
      <c r="A32">
        <v>4</v>
      </c>
      <c r="B32" t="s">
        <v>48</v>
      </c>
    </row>
    <row r="33" spans="1:2" x14ac:dyDescent="0.25">
      <c r="A33">
        <v>4</v>
      </c>
      <c r="B33" t="s">
        <v>48</v>
      </c>
    </row>
    <row r="34" spans="1:2" x14ac:dyDescent="0.25">
      <c r="A34">
        <v>3</v>
      </c>
      <c r="B34" t="s">
        <v>38</v>
      </c>
    </row>
    <row r="35" spans="1:2" x14ac:dyDescent="0.25">
      <c r="A35">
        <v>3</v>
      </c>
      <c r="B35" t="s">
        <v>45</v>
      </c>
    </row>
    <row r="36" spans="1:2" x14ac:dyDescent="0.25">
      <c r="A36">
        <v>2</v>
      </c>
      <c r="B36" t="s">
        <v>45</v>
      </c>
    </row>
    <row r="37" spans="1:2" x14ac:dyDescent="0.25">
      <c r="A37">
        <v>3</v>
      </c>
      <c r="B37" t="s">
        <v>45</v>
      </c>
    </row>
    <row r="38" spans="1:2" x14ac:dyDescent="0.25">
      <c r="A38">
        <v>3</v>
      </c>
      <c r="B38" t="s">
        <v>48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28</v>
      </c>
    </row>
    <row r="41" spans="1:2" x14ac:dyDescent="0.25">
      <c r="A41">
        <v>2</v>
      </c>
      <c r="B41" t="s">
        <v>45</v>
      </c>
    </row>
    <row r="42" spans="1:2" x14ac:dyDescent="0.25">
      <c r="A42">
        <v>2</v>
      </c>
      <c r="B42" t="s">
        <v>45</v>
      </c>
    </row>
    <row r="43" spans="1:2" x14ac:dyDescent="0.25">
      <c r="A43">
        <v>4</v>
      </c>
      <c r="B43" t="s">
        <v>45</v>
      </c>
    </row>
    <row r="44" spans="1:2" x14ac:dyDescent="0.25">
      <c r="A44">
        <v>4</v>
      </c>
      <c r="B44" t="s">
        <v>39</v>
      </c>
    </row>
    <row r="45" spans="1:2" x14ac:dyDescent="0.25">
      <c r="A45">
        <v>2</v>
      </c>
      <c r="B45" t="s">
        <v>48</v>
      </c>
    </row>
    <row r="46" spans="1:2" x14ac:dyDescent="0.25">
      <c r="A46">
        <v>2</v>
      </c>
      <c r="B46" t="s">
        <v>38</v>
      </c>
    </row>
    <row r="47" spans="1:2" x14ac:dyDescent="0.25">
      <c r="A47">
        <v>3</v>
      </c>
      <c r="B47" t="s">
        <v>45</v>
      </c>
    </row>
    <row r="48" spans="1:2" x14ac:dyDescent="0.25">
      <c r="A48">
        <v>3</v>
      </c>
      <c r="B48" t="s">
        <v>48</v>
      </c>
    </row>
    <row r="49" spans="1:2" x14ac:dyDescent="0.25">
      <c r="A49">
        <v>3</v>
      </c>
      <c r="B49" t="s">
        <v>48</v>
      </c>
    </row>
    <row r="50" spans="1:2" x14ac:dyDescent="0.25">
      <c r="A50">
        <v>2</v>
      </c>
      <c r="B50" t="s">
        <v>45</v>
      </c>
    </row>
    <row r="51" spans="1:2" x14ac:dyDescent="0.25">
      <c r="A51">
        <v>4</v>
      </c>
      <c r="B51" t="s">
        <v>39</v>
      </c>
    </row>
    <row r="52" spans="1:2" x14ac:dyDescent="0.25">
      <c r="A52">
        <v>2</v>
      </c>
      <c r="B52" t="s">
        <v>48</v>
      </c>
    </row>
    <row r="53" spans="1:2" x14ac:dyDescent="0.25">
      <c r="A53">
        <v>2</v>
      </c>
      <c r="B53" t="s">
        <v>45</v>
      </c>
    </row>
    <row r="54" spans="1:2" x14ac:dyDescent="0.25">
      <c r="A54">
        <v>2</v>
      </c>
      <c r="B54" t="s">
        <v>28</v>
      </c>
    </row>
    <row r="55" spans="1:2" x14ac:dyDescent="0.25">
      <c r="A55">
        <v>4</v>
      </c>
      <c r="B55" t="s">
        <v>48</v>
      </c>
    </row>
    <row r="56" spans="1:2" x14ac:dyDescent="0.25">
      <c r="A56">
        <v>3</v>
      </c>
      <c r="B56" t="s">
        <v>45</v>
      </c>
    </row>
    <row r="57" spans="1:2" x14ac:dyDescent="0.25">
      <c r="A57">
        <v>1</v>
      </c>
      <c r="B57" t="s">
        <v>45</v>
      </c>
    </row>
    <row r="58" spans="1:2" x14ac:dyDescent="0.25">
      <c r="A58">
        <v>3</v>
      </c>
      <c r="B58" t="s">
        <v>48</v>
      </c>
    </row>
    <row r="59" spans="1:2" x14ac:dyDescent="0.25">
      <c r="A59">
        <v>4</v>
      </c>
      <c r="B59" t="s">
        <v>28</v>
      </c>
    </row>
    <row r="60" spans="1:2" x14ac:dyDescent="0.25">
      <c r="A60">
        <v>2</v>
      </c>
      <c r="B60" t="s">
        <v>38</v>
      </c>
    </row>
    <row r="61" spans="1:2" x14ac:dyDescent="0.25">
      <c r="A61">
        <v>2</v>
      </c>
      <c r="B61" t="s">
        <v>45</v>
      </c>
    </row>
    <row r="62" spans="1:2" x14ac:dyDescent="0.25">
      <c r="A62">
        <v>4</v>
      </c>
      <c r="B62" t="s">
        <v>39</v>
      </c>
    </row>
    <row r="63" spans="1:2" x14ac:dyDescent="0.25">
      <c r="A63">
        <v>1</v>
      </c>
      <c r="B63" t="s">
        <v>48</v>
      </c>
    </row>
    <row r="64" spans="1:2" x14ac:dyDescent="0.25">
      <c r="A64">
        <v>2</v>
      </c>
      <c r="B64" t="s">
        <v>48</v>
      </c>
    </row>
    <row r="65" spans="1:2" x14ac:dyDescent="0.25">
      <c r="A65">
        <v>3</v>
      </c>
      <c r="B65" t="s">
        <v>28</v>
      </c>
    </row>
    <row r="66" spans="1:2" x14ac:dyDescent="0.25">
      <c r="A66">
        <v>3</v>
      </c>
      <c r="B66" t="s">
        <v>48</v>
      </c>
    </row>
    <row r="67" spans="1:2" x14ac:dyDescent="0.25">
      <c r="A67">
        <v>3</v>
      </c>
      <c r="B67" t="s">
        <v>48</v>
      </c>
    </row>
    <row r="68" spans="1:2" x14ac:dyDescent="0.25">
      <c r="A68">
        <v>4</v>
      </c>
      <c r="B68" t="s">
        <v>48</v>
      </c>
    </row>
    <row r="69" spans="1:2" x14ac:dyDescent="0.25">
      <c r="A69">
        <v>1</v>
      </c>
      <c r="B69" t="s">
        <v>45</v>
      </c>
    </row>
    <row r="70" spans="1:2" x14ac:dyDescent="0.25">
      <c r="A70">
        <v>2</v>
      </c>
      <c r="B70" t="s">
        <v>48</v>
      </c>
    </row>
    <row r="71" spans="1:2" x14ac:dyDescent="0.25">
      <c r="A71">
        <v>1</v>
      </c>
      <c r="B71" t="s">
        <v>45</v>
      </c>
    </row>
    <row r="72" spans="1:2" x14ac:dyDescent="0.25">
      <c r="A72">
        <v>1</v>
      </c>
      <c r="B72" t="s">
        <v>45</v>
      </c>
    </row>
    <row r="73" spans="1:2" x14ac:dyDescent="0.25">
      <c r="A73">
        <v>2</v>
      </c>
      <c r="B73" t="s">
        <v>45</v>
      </c>
    </row>
    <row r="74" spans="1:2" x14ac:dyDescent="0.25">
      <c r="A74">
        <v>1</v>
      </c>
      <c r="B74" t="s">
        <v>45</v>
      </c>
    </row>
    <row r="75" spans="1:2" x14ac:dyDescent="0.25">
      <c r="A75">
        <v>1</v>
      </c>
      <c r="B75" t="s">
        <v>45</v>
      </c>
    </row>
    <row r="76" spans="1:2" x14ac:dyDescent="0.25">
      <c r="A76">
        <v>3</v>
      </c>
      <c r="B76" t="s">
        <v>48</v>
      </c>
    </row>
    <row r="77" spans="1:2" x14ac:dyDescent="0.25">
      <c r="A77">
        <v>3</v>
      </c>
      <c r="B77" t="s">
        <v>45</v>
      </c>
    </row>
    <row r="78" spans="1:2" x14ac:dyDescent="0.25">
      <c r="A78">
        <v>0</v>
      </c>
      <c r="B78" t="s">
        <v>45</v>
      </c>
    </row>
    <row r="79" spans="1:2" x14ac:dyDescent="0.25">
      <c r="A79">
        <v>2</v>
      </c>
      <c r="B79" t="s">
        <v>45</v>
      </c>
    </row>
    <row r="80" spans="1:2" x14ac:dyDescent="0.25">
      <c r="A80">
        <v>1</v>
      </c>
      <c r="B80" t="s">
        <v>45</v>
      </c>
    </row>
    <row r="81" spans="1:2" x14ac:dyDescent="0.25">
      <c r="A81">
        <v>4</v>
      </c>
      <c r="B81" t="s">
        <v>45</v>
      </c>
    </row>
    <row r="82" spans="1:2" x14ac:dyDescent="0.25">
      <c r="A82">
        <v>3</v>
      </c>
      <c r="B82" t="s">
        <v>48</v>
      </c>
    </row>
    <row r="83" spans="1:2" x14ac:dyDescent="0.25">
      <c r="A83">
        <v>3</v>
      </c>
      <c r="B83" t="s">
        <v>45</v>
      </c>
    </row>
    <row r="84" spans="1:2" x14ac:dyDescent="0.25">
      <c r="A84">
        <v>2</v>
      </c>
      <c r="B84" t="s">
        <v>45</v>
      </c>
    </row>
    <row r="85" spans="1:2" x14ac:dyDescent="0.25">
      <c r="A85">
        <v>2</v>
      </c>
      <c r="B85" t="s">
        <v>48</v>
      </c>
    </row>
    <row r="86" spans="1:2" x14ac:dyDescent="0.25">
      <c r="A86">
        <v>1</v>
      </c>
      <c r="B86" t="s">
        <v>45</v>
      </c>
    </row>
    <row r="87" spans="1:2" x14ac:dyDescent="0.25">
      <c r="A87">
        <v>4</v>
      </c>
      <c r="B87" t="s">
        <v>48</v>
      </c>
    </row>
    <row r="88" spans="1:2" x14ac:dyDescent="0.25">
      <c r="A88">
        <v>2</v>
      </c>
      <c r="B88" t="s">
        <v>45</v>
      </c>
    </row>
    <row r="89" spans="1:2" x14ac:dyDescent="0.25">
      <c r="A89">
        <v>2</v>
      </c>
      <c r="B89" t="s">
        <v>45</v>
      </c>
    </row>
    <row r="90" spans="1:2" x14ac:dyDescent="0.25">
      <c r="A90">
        <v>2</v>
      </c>
      <c r="B90" t="s">
        <v>45</v>
      </c>
    </row>
    <row r="91" spans="1:2" x14ac:dyDescent="0.25">
      <c r="A91">
        <v>4</v>
      </c>
      <c r="B91" t="s">
        <v>28</v>
      </c>
    </row>
    <row r="92" spans="1:2" x14ac:dyDescent="0.25">
      <c r="A92">
        <v>3</v>
      </c>
      <c r="B92" t="s">
        <v>45</v>
      </c>
    </row>
    <row r="93" spans="1:2" x14ac:dyDescent="0.25">
      <c r="A93">
        <v>3</v>
      </c>
      <c r="B93" t="s">
        <v>45</v>
      </c>
    </row>
    <row r="94" spans="1:2" x14ac:dyDescent="0.25">
      <c r="A94">
        <v>1</v>
      </c>
      <c r="B94" t="s">
        <v>45</v>
      </c>
    </row>
    <row r="95" spans="1:2" x14ac:dyDescent="0.25">
      <c r="A95">
        <v>2</v>
      </c>
      <c r="B95" t="s">
        <v>48</v>
      </c>
    </row>
    <row r="96" spans="1:2" x14ac:dyDescent="0.25">
      <c r="A96">
        <v>2</v>
      </c>
      <c r="B96" t="s">
        <v>28</v>
      </c>
    </row>
    <row r="97" spans="1:2" x14ac:dyDescent="0.25">
      <c r="A97">
        <v>1</v>
      </c>
      <c r="B97" t="s">
        <v>45</v>
      </c>
    </row>
    <row r="98" spans="1:2" x14ac:dyDescent="0.25">
      <c r="A98">
        <v>3</v>
      </c>
      <c r="B98" t="s">
        <v>45</v>
      </c>
    </row>
    <row r="99" spans="1:2" x14ac:dyDescent="0.25">
      <c r="A99">
        <v>1</v>
      </c>
      <c r="B99" t="s">
        <v>45</v>
      </c>
    </row>
    <row r="100" spans="1:2" x14ac:dyDescent="0.25">
      <c r="A100">
        <v>4</v>
      </c>
      <c r="B100" t="s">
        <v>45</v>
      </c>
    </row>
    <row r="101" spans="1:2" x14ac:dyDescent="0.25">
      <c r="A101">
        <v>3</v>
      </c>
      <c r="B101" t="s">
        <v>38</v>
      </c>
    </row>
    <row r="102" spans="1:2" x14ac:dyDescent="0.25">
      <c r="A102">
        <v>4</v>
      </c>
      <c r="B102" t="s">
        <v>48</v>
      </c>
    </row>
    <row r="103" spans="1:2" x14ac:dyDescent="0.25">
      <c r="A103">
        <v>4</v>
      </c>
      <c r="B103" t="s">
        <v>39</v>
      </c>
    </row>
    <row r="104" spans="1:2" x14ac:dyDescent="0.25">
      <c r="A104">
        <v>4</v>
      </c>
      <c r="B104" t="s">
        <v>45</v>
      </c>
    </row>
    <row r="105" spans="1:2" x14ac:dyDescent="0.25">
      <c r="A105">
        <v>2</v>
      </c>
      <c r="B105" t="s">
        <v>45</v>
      </c>
    </row>
    <row r="106" spans="1:2" x14ac:dyDescent="0.25">
      <c r="A106">
        <v>4</v>
      </c>
      <c r="B106" t="s">
        <v>45</v>
      </c>
    </row>
    <row r="107" spans="1:2" x14ac:dyDescent="0.25">
      <c r="A107">
        <v>3</v>
      </c>
      <c r="B107" t="s">
        <v>28</v>
      </c>
    </row>
    <row r="108" spans="1:2" x14ac:dyDescent="0.25">
      <c r="A108">
        <v>2</v>
      </c>
      <c r="B108" t="s">
        <v>45</v>
      </c>
    </row>
    <row r="109" spans="1:2" x14ac:dyDescent="0.25">
      <c r="A109">
        <v>3</v>
      </c>
      <c r="B109" t="s">
        <v>45</v>
      </c>
    </row>
    <row r="110" spans="1:2" x14ac:dyDescent="0.25">
      <c r="A110">
        <v>4</v>
      </c>
      <c r="B110" t="s">
        <v>45</v>
      </c>
    </row>
    <row r="111" spans="1:2" x14ac:dyDescent="0.25">
      <c r="A111">
        <v>4</v>
      </c>
      <c r="B111" t="s">
        <v>28</v>
      </c>
    </row>
    <row r="112" spans="1:2" x14ac:dyDescent="0.25">
      <c r="A112">
        <v>4</v>
      </c>
      <c r="B112" t="s">
        <v>39</v>
      </c>
    </row>
    <row r="113" spans="1:2" x14ac:dyDescent="0.25">
      <c r="A113">
        <v>3</v>
      </c>
      <c r="B113" t="s">
        <v>45</v>
      </c>
    </row>
    <row r="114" spans="1:2" x14ac:dyDescent="0.25">
      <c r="A114">
        <v>2</v>
      </c>
      <c r="B114" t="s">
        <v>45</v>
      </c>
    </row>
    <row r="115" spans="1:2" x14ac:dyDescent="0.25">
      <c r="A115">
        <v>2</v>
      </c>
      <c r="B115" t="s">
        <v>45</v>
      </c>
    </row>
    <row r="116" spans="1:2" x14ac:dyDescent="0.25">
      <c r="A116">
        <v>1</v>
      </c>
      <c r="B116" t="s">
        <v>48</v>
      </c>
    </row>
    <row r="117" spans="1:2" x14ac:dyDescent="0.25">
      <c r="A117">
        <v>4</v>
      </c>
      <c r="B117" t="s">
        <v>39</v>
      </c>
    </row>
    <row r="118" spans="1:2" x14ac:dyDescent="0.25">
      <c r="A118">
        <v>4</v>
      </c>
      <c r="B118" t="s">
        <v>39</v>
      </c>
    </row>
    <row r="119" spans="1:2" x14ac:dyDescent="0.25">
      <c r="A119">
        <v>3</v>
      </c>
      <c r="B119" t="s">
        <v>48</v>
      </c>
    </row>
    <row r="120" spans="1:2" x14ac:dyDescent="0.25">
      <c r="A120">
        <v>3</v>
      </c>
      <c r="B120" t="s">
        <v>45</v>
      </c>
    </row>
    <row r="121" spans="1:2" x14ac:dyDescent="0.25">
      <c r="A121">
        <v>4</v>
      </c>
      <c r="B121" t="s">
        <v>45</v>
      </c>
    </row>
    <row r="122" spans="1:2" x14ac:dyDescent="0.25">
      <c r="A122">
        <v>2</v>
      </c>
      <c r="B122" t="s">
        <v>48</v>
      </c>
    </row>
    <row r="123" spans="1:2" x14ac:dyDescent="0.25">
      <c r="A123">
        <v>2</v>
      </c>
      <c r="B123" t="s">
        <v>48</v>
      </c>
    </row>
    <row r="124" spans="1:2" x14ac:dyDescent="0.25">
      <c r="A124">
        <v>4</v>
      </c>
      <c r="B124" t="s">
        <v>28</v>
      </c>
    </row>
    <row r="125" spans="1:2" x14ac:dyDescent="0.25">
      <c r="A125">
        <v>4</v>
      </c>
      <c r="B125" t="s">
        <v>45</v>
      </c>
    </row>
    <row r="126" spans="1:2" x14ac:dyDescent="0.25">
      <c r="A126">
        <v>2</v>
      </c>
      <c r="B126" t="s">
        <v>45</v>
      </c>
    </row>
    <row r="127" spans="1:2" x14ac:dyDescent="0.25">
      <c r="A127">
        <v>4</v>
      </c>
      <c r="B127" t="s">
        <v>48</v>
      </c>
    </row>
    <row r="128" spans="1:2" x14ac:dyDescent="0.25">
      <c r="A128">
        <v>4</v>
      </c>
      <c r="B128" t="s">
        <v>45</v>
      </c>
    </row>
    <row r="129" spans="1:2" x14ac:dyDescent="0.25">
      <c r="A129">
        <v>1</v>
      </c>
      <c r="B129" t="s">
        <v>45</v>
      </c>
    </row>
    <row r="130" spans="1:2" x14ac:dyDescent="0.25">
      <c r="A130">
        <v>2</v>
      </c>
      <c r="B130" t="s">
        <v>45</v>
      </c>
    </row>
    <row r="131" spans="1:2" x14ac:dyDescent="0.25">
      <c r="A131">
        <v>4</v>
      </c>
      <c r="B131" t="s">
        <v>39</v>
      </c>
    </row>
    <row r="132" spans="1:2" x14ac:dyDescent="0.25">
      <c r="A132">
        <v>4</v>
      </c>
      <c r="B132" t="s">
        <v>39</v>
      </c>
    </row>
    <row r="133" spans="1:2" x14ac:dyDescent="0.25">
      <c r="A133">
        <v>1</v>
      </c>
      <c r="B133" t="s">
        <v>45</v>
      </c>
    </row>
    <row r="134" spans="1:2" x14ac:dyDescent="0.25">
      <c r="A134">
        <v>2</v>
      </c>
      <c r="B134" t="s">
        <v>45</v>
      </c>
    </row>
    <row r="135" spans="1:2" x14ac:dyDescent="0.25">
      <c r="A135">
        <v>4</v>
      </c>
      <c r="B135" t="s">
        <v>45</v>
      </c>
    </row>
    <row r="136" spans="1:2" x14ac:dyDescent="0.25">
      <c r="A136">
        <v>4</v>
      </c>
      <c r="B136" t="s">
        <v>39</v>
      </c>
    </row>
    <row r="137" spans="1:2" x14ac:dyDescent="0.25">
      <c r="A137">
        <v>4</v>
      </c>
      <c r="B137" t="s">
        <v>38</v>
      </c>
    </row>
    <row r="138" spans="1:2" x14ac:dyDescent="0.25">
      <c r="A138">
        <v>4</v>
      </c>
      <c r="B138" t="s">
        <v>45</v>
      </c>
    </row>
    <row r="139" spans="1:2" x14ac:dyDescent="0.25">
      <c r="A139">
        <v>3</v>
      </c>
      <c r="B139" t="s">
        <v>45</v>
      </c>
    </row>
    <row r="140" spans="1:2" x14ac:dyDescent="0.25">
      <c r="A140">
        <v>1</v>
      </c>
      <c r="B140" t="s">
        <v>45</v>
      </c>
    </row>
    <row r="141" spans="1:2" x14ac:dyDescent="0.25">
      <c r="A141">
        <v>4</v>
      </c>
      <c r="B141" t="s">
        <v>39</v>
      </c>
    </row>
    <row r="142" spans="1:2" x14ac:dyDescent="0.25">
      <c r="A142">
        <v>3</v>
      </c>
      <c r="B142" t="s">
        <v>48</v>
      </c>
    </row>
    <row r="143" spans="1:2" x14ac:dyDescent="0.25">
      <c r="A143">
        <v>2</v>
      </c>
      <c r="B143" t="s">
        <v>48</v>
      </c>
    </row>
    <row r="144" spans="1:2" x14ac:dyDescent="0.25">
      <c r="A144">
        <v>4</v>
      </c>
      <c r="B144" t="s">
        <v>48</v>
      </c>
    </row>
    <row r="145" spans="1:2" x14ac:dyDescent="0.25">
      <c r="A145">
        <v>1</v>
      </c>
      <c r="B145" t="s">
        <v>38</v>
      </c>
    </row>
    <row r="146" spans="1:2" x14ac:dyDescent="0.25">
      <c r="A146">
        <v>1</v>
      </c>
      <c r="B146" t="s">
        <v>45</v>
      </c>
    </row>
    <row r="147" spans="1:2" x14ac:dyDescent="0.25">
      <c r="A147">
        <v>1</v>
      </c>
      <c r="B147" t="s">
        <v>48</v>
      </c>
    </row>
    <row r="148" spans="1:2" x14ac:dyDescent="0.25">
      <c r="A148">
        <v>2</v>
      </c>
      <c r="B148" t="s">
        <v>48</v>
      </c>
    </row>
    <row r="149" spans="1:2" x14ac:dyDescent="0.25">
      <c r="A149">
        <v>2</v>
      </c>
      <c r="B149" t="s">
        <v>45</v>
      </c>
    </row>
    <row r="150" spans="1:2" x14ac:dyDescent="0.25">
      <c r="A150">
        <v>4</v>
      </c>
      <c r="B150" t="s">
        <v>39</v>
      </c>
    </row>
    <row r="151" spans="1:2" x14ac:dyDescent="0.25">
      <c r="A151">
        <v>1</v>
      </c>
      <c r="B151" t="s">
        <v>45</v>
      </c>
    </row>
    <row r="152" spans="1:2" x14ac:dyDescent="0.25">
      <c r="A152">
        <v>1</v>
      </c>
      <c r="B152" t="s">
        <v>45</v>
      </c>
    </row>
    <row r="153" spans="1:2" x14ac:dyDescent="0.25">
      <c r="A153">
        <v>1</v>
      </c>
      <c r="B153" t="s">
        <v>45</v>
      </c>
    </row>
    <row r="154" spans="1:2" x14ac:dyDescent="0.25">
      <c r="A154">
        <v>3</v>
      </c>
      <c r="B154" t="s">
        <v>48</v>
      </c>
    </row>
    <row r="155" spans="1:2" x14ac:dyDescent="0.25">
      <c r="A155">
        <v>2</v>
      </c>
      <c r="B155" t="s">
        <v>38</v>
      </c>
    </row>
    <row r="156" spans="1:2" x14ac:dyDescent="0.25">
      <c r="A156">
        <v>4</v>
      </c>
      <c r="B156" t="s">
        <v>39</v>
      </c>
    </row>
    <row r="157" spans="1:2" x14ac:dyDescent="0.25">
      <c r="A157">
        <v>3</v>
      </c>
      <c r="B157" t="s">
        <v>48</v>
      </c>
    </row>
    <row r="158" spans="1:2" x14ac:dyDescent="0.25">
      <c r="A158">
        <v>2</v>
      </c>
      <c r="B158" t="s">
        <v>45</v>
      </c>
    </row>
    <row r="159" spans="1:2" x14ac:dyDescent="0.25">
      <c r="A159">
        <v>1</v>
      </c>
      <c r="B159" t="s">
        <v>45</v>
      </c>
    </row>
    <row r="160" spans="1:2" x14ac:dyDescent="0.25">
      <c r="A160">
        <v>2</v>
      </c>
      <c r="B160" t="s">
        <v>45</v>
      </c>
    </row>
    <row r="161" spans="1:2" x14ac:dyDescent="0.25">
      <c r="A161">
        <v>3</v>
      </c>
      <c r="B161" t="s">
        <v>48</v>
      </c>
    </row>
    <row r="162" spans="1:2" x14ac:dyDescent="0.25">
      <c r="A162">
        <v>1</v>
      </c>
      <c r="B162" t="s">
        <v>45</v>
      </c>
    </row>
    <row r="163" spans="1:2" x14ac:dyDescent="0.25">
      <c r="A163">
        <v>2</v>
      </c>
      <c r="B163" t="s">
        <v>45</v>
      </c>
    </row>
    <row r="164" spans="1:2" x14ac:dyDescent="0.25">
      <c r="A164">
        <v>2</v>
      </c>
      <c r="B164" t="s">
        <v>45</v>
      </c>
    </row>
    <row r="165" spans="1:2" x14ac:dyDescent="0.25">
      <c r="A165">
        <v>3</v>
      </c>
      <c r="B165" t="s">
        <v>48</v>
      </c>
    </row>
    <row r="166" spans="1:2" x14ac:dyDescent="0.25">
      <c r="A166">
        <v>1</v>
      </c>
      <c r="B166" t="s">
        <v>48</v>
      </c>
    </row>
    <row r="167" spans="1:2" x14ac:dyDescent="0.25">
      <c r="A167">
        <v>2</v>
      </c>
      <c r="B167" t="s">
        <v>48</v>
      </c>
    </row>
    <row r="168" spans="1:2" x14ac:dyDescent="0.25">
      <c r="A168">
        <v>2</v>
      </c>
      <c r="B168" t="s">
        <v>45</v>
      </c>
    </row>
    <row r="169" spans="1:2" x14ac:dyDescent="0.25">
      <c r="A169">
        <v>2</v>
      </c>
      <c r="B169" t="s">
        <v>48</v>
      </c>
    </row>
    <row r="170" spans="1:2" x14ac:dyDescent="0.25">
      <c r="A170">
        <v>2</v>
      </c>
      <c r="B170" t="s">
        <v>45</v>
      </c>
    </row>
    <row r="171" spans="1:2" x14ac:dyDescent="0.25">
      <c r="A171">
        <v>4</v>
      </c>
      <c r="B171" t="s">
        <v>28</v>
      </c>
    </row>
    <row r="172" spans="1:2" x14ac:dyDescent="0.25">
      <c r="A172">
        <v>4</v>
      </c>
      <c r="B172" t="s">
        <v>45</v>
      </c>
    </row>
    <row r="173" spans="1:2" x14ac:dyDescent="0.25">
      <c r="A173">
        <v>0</v>
      </c>
      <c r="B173" t="s">
        <v>45</v>
      </c>
    </row>
    <row r="174" spans="1:2" x14ac:dyDescent="0.25">
      <c r="A174">
        <v>4</v>
      </c>
      <c r="B174" t="s">
        <v>45</v>
      </c>
    </row>
    <row r="175" spans="1:2" x14ac:dyDescent="0.25">
      <c r="A175">
        <v>3</v>
      </c>
      <c r="B175" t="s">
        <v>48</v>
      </c>
    </row>
    <row r="176" spans="1:2" x14ac:dyDescent="0.25">
      <c r="A176">
        <v>3</v>
      </c>
      <c r="B176" t="s">
        <v>45</v>
      </c>
    </row>
    <row r="177" spans="1:2" x14ac:dyDescent="0.25">
      <c r="A177">
        <v>3</v>
      </c>
      <c r="B177" t="s">
        <v>45</v>
      </c>
    </row>
    <row r="178" spans="1:2" x14ac:dyDescent="0.25">
      <c r="A178">
        <v>2</v>
      </c>
      <c r="B178" t="s">
        <v>45</v>
      </c>
    </row>
    <row r="179" spans="1:2" x14ac:dyDescent="0.25">
      <c r="A179">
        <v>3</v>
      </c>
      <c r="B179" t="s">
        <v>45</v>
      </c>
    </row>
    <row r="180" spans="1:2" x14ac:dyDescent="0.25">
      <c r="A180">
        <v>2</v>
      </c>
      <c r="B180" t="s">
        <v>48</v>
      </c>
    </row>
    <row r="181" spans="1:2" x14ac:dyDescent="0.25">
      <c r="A181">
        <v>3</v>
      </c>
      <c r="B181" t="s">
        <v>45</v>
      </c>
    </row>
    <row r="182" spans="1:2" x14ac:dyDescent="0.25">
      <c r="A182">
        <v>3</v>
      </c>
      <c r="B182" t="s">
        <v>45</v>
      </c>
    </row>
    <row r="183" spans="1:2" x14ac:dyDescent="0.25">
      <c r="A183">
        <v>3</v>
      </c>
      <c r="B183" t="s">
        <v>45</v>
      </c>
    </row>
    <row r="184" spans="1:2" x14ac:dyDescent="0.25">
      <c r="A184">
        <v>4</v>
      </c>
      <c r="B184" t="s">
        <v>48</v>
      </c>
    </row>
    <row r="185" spans="1:2" x14ac:dyDescent="0.25">
      <c r="A185">
        <v>3</v>
      </c>
      <c r="B185" t="s">
        <v>45</v>
      </c>
    </row>
    <row r="186" spans="1:2" x14ac:dyDescent="0.25">
      <c r="A186">
        <v>2</v>
      </c>
      <c r="B186" t="s">
        <v>45</v>
      </c>
    </row>
    <row r="187" spans="1:2" x14ac:dyDescent="0.25">
      <c r="A187">
        <v>3</v>
      </c>
      <c r="B187" t="s">
        <v>48</v>
      </c>
    </row>
    <row r="188" spans="1:2" x14ac:dyDescent="0.25">
      <c r="A188">
        <v>2</v>
      </c>
      <c r="B188" t="s">
        <v>48</v>
      </c>
    </row>
    <row r="189" spans="1:2" x14ac:dyDescent="0.25">
      <c r="A189">
        <v>1</v>
      </c>
      <c r="B189" t="s">
        <v>45</v>
      </c>
    </row>
    <row r="190" spans="1:2" x14ac:dyDescent="0.25">
      <c r="A190">
        <v>3</v>
      </c>
      <c r="B190" t="s">
        <v>45</v>
      </c>
    </row>
    <row r="191" spans="1:2" x14ac:dyDescent="0.25">
      <c r="A191">
        <v>2</v>
      </c>
      <c r="B191" t="s">
        <v>45</v>
      </c>
    </row>
    <row r="192" spans="1:2" x14ac:dyDescent="0.25">
      <c r="A192">
        <v>3</v>
      </c>
      <c r="B192" t="s">
        <v>48</v>
      </c>
    </row>
    <row r="193" spans="1:2" x14ac:dyDescent="0.25">
      <c r="A193">
        <v>1</v>
      </c>
      <c r="B193" t="s">
        <v>48</v>
      </c>
    </row>
    <row r="194" spans="1:2" x14ac:dyDescent="0.25">
      <c r="A194">
        <v>2</v>
      </c>
      <c r="B194" t="s">
        <v>48</v>
      </c>
    </row>
    <row r="195" spans="1:2" x14ac:dyDescent="0.25">
      <c r="A195">
        <v>3</v>
      </c>
      <c r="B195" t="s">
        <v>48</v>
      </c>
    </row>
    <row r="196" spans="1:2" x14ac:dyDescent="0.25">
      <c r="A196">
        <v>3</v>
      </c>
      <c r="B196" t="s">
        <v>45</v>
      </c>
    </row>
    <row r="197" spans="1:2" x14ac:dyDescent="0.25">
      <c r="A197">
        <v>4</v>
      </c>
      <c r="B197" t="s">
        <v>48</v>
      </c>
    </row>
    <row r="198" spans="1:2" x14ac:dyDescent="0.25">
      <c r="A198">
        <v>4</v>
      </c>
      <c r="B198" t="s">
        <v>39</v>
      </c>
    </row>
    <row r="199" spans="1:2" x14ac:dyDescent="0.25">
      <c r="A199">
        <v>3</v>
      </c>
      <c r="B199" t="s">
        <v>45</v>
      </c>
    </row>
    <row r="200" spans="1:2" x14ac:dyDescent="0.25">
      <c r="A200">
        <v>4</v>
      </c>
      <c r="B200" t="s">
        <v>39</v>
      </c>
    </row>
    <row r="201" spans="1:2" x14ac:dyDescent="0.25">
      <c r="A201">
        <v>4</v>
      </c>
      <c r="B201" t="s">
        <v>39</v>
      </c>
    </row>
    <row r="202" spans="1:2" x14ac:dyDescent="0.25">
      <c r="A202">
        <v>3</v>
      </c>
      <c r="B202" t="s">
        <v>45</v>
      </c>
    </row>
    <row r="203" spans="1:2" x14ac:dyDescent="0.25">
      <c r="A203">
        <v>3</v>
      </c>
      <c r="B203" t="s">
        <v>45</v>
      </c>
    </row>
    <row r="204" spans="1:2" x14ac:dyDescent="0.25">
      <c r="A204">
        <v>1</v>
      </c>
      <c r="B204" t="s">
        <v>45</v>
      </c>
    </row>
    <row r="205" spans="1:2" x14ac:dyDescent="0.25">
      <c r="A205">
        <v>2</v>
      </c>
      <c r="B205" t="s">
        <v>45</v>
      </c>
    </row>
    <row r="206" spans="1:2" x14ac:dyDescent="0.25">
      <c r="A206">
        <v>2</v>
      </c>
      <c r="B206" t="s">
        <v>48</v>
      </c>
    </row>
    <row r="207" spans="1:2" x14ac:dyDescent="0.25">
      <c r="A207">
        <v>4</v>
      </c>
      <c r="B207" t="s">
        <v>48</v>
      </c>
    </row>
    <row r="208" spans="1:2" x14ac:dyDescent="0.25">
      <c r="A208">
        <v>1</v>
      </c>
      <c r="B208" t="s">
        <v>45</v>
      </c>
    </row>
    <row r="209" spans="1:2" x14ac:dyDescent="0.25">
      <c r="A209">
        <v>3</v>
      </c>
      <c r="B209" t="s">
        <v>45</v>
      </c>
    </row>
    <row r="210" spans="1:2" x14ac:dyDescent="0.25">
      <c r="A210">
        <v>1</v>
      </c>
      <c r="B210" t="s">
        <v>45</v>
      </c>
    </row>
    <row r="211" spans="1:2" x14ac:dyDescent="0.25">
      <c r="A211">
        <v>3</v>
      </c>
      <c r="B211" t="s">
        <v>45</v>
      </c>
    </row>
    <row r="212" spans="1:2" x14ac:dyDescent="0.25">
      <c r="A212">
        <v>3</v>
      </c>
      <c r="B212" t="s">
        <v>45</v>
      </c>
    </row>
    <row r="213" spans="1:2" x14ac:dyDescent="0.25">
      <c r="A213">
        <v>4</v>
      </c>
      <c r="B213" t="s">
        <v>45</v>
      </c>
    </row>
    <row r="214" spans="1:2" x14ac:dyDescent="0.25">
      <c r="A214">
        <v>2</v>
      </c>
      <c r="B214" t="s">
        <v>45</v>
      </c>
    </row>
    <row r="215" spans="1:2" x14ac:dyDescent="0.25">
      <c r="A215">
        <v>2</v>
      </c>
      <c r="B215" t="s">
        <v>45</v>
      </c>
    </row>
    <row r="216" spans="1:2" x14ac:dyDescent="0.25">
      <c r="A216">
        <v>4</v>
      </c>
      <c r="B216" t="s">
        <v>45</v>
      </c>
    </row>
    <row r="217" spans="1:2" x14ac:dyDescent="0.25">
      <c r="A217">
        <v>2</v>
      </c>
      <c r="B217" t="s">
        <v>45</v>
      </c>
    </row>
    <row r="218" spans="1:2" x14ac:dyDescent="0.25">
      <c r="A218">
        <v>3</v>
      </c>
      <c r="B218" t="s">
        <v>45</v>
      </c>
    </row>
    <row r="219" spans="1:2" x14ac:dyDescent="0.25">
      <c r="A219">
        <v>3</v>
      </c>
      <c r="B219" t="s">
        <v>28</v>
      </c>
    </row>
    <row r="220" spans="1:2" x14ac:dyDescent="0.25">
      <c r="A220">
        <v>3</v>
      </c>
      <c r="B220" t="s">
        <v>45</v>
      </c>
    </row>
    <row r="221" spans="1:2" x14ac:dyDescent="0.25">
      <c r="A221">
        <v>2</v>
      </c>
      <c r="B221" t="s">
        <v>38</v>
      </c>
    </row>
    <row r="222" spans="1:2" x14ac:dyDescent="0.25">
      <c r="A222">
        <v>1</v>
      </c>
      <c r="B222" t="s">
        <v>48</v>
      </c>
    </row>
    <row r="223" spans="1:2" x14ac:dyDescent="0.25">
      <c r="A223">
        <v>1</v>
      </c>
      <c r="B223" t="s">
        <v>45</v>
      </c>
    </row>
    <row r="224" spans="1:2" x14ac:dyDescent="0.25">
      <c r="A224">
        <v>3</v>
      </c>
      <c r="B224" t="s">
        <v>39</v>
      </c>
    </row>
    <row r="225" spans="1:2" x14ac:dyDescent="0.25">
      <c r="A225">
        <v>2</v>
      </c>
      <c r="B225" t="s">
        <v>45</v>
      </c>
    </row>
    <row r="226" spans="1:2" x14ac:dyDescent="0.25">
      <c r="A226">
        <v>4</v>
      </c>
      <c r="B226" t="s">
        <v>48</v>
      </c>
    </row>
    <row r="227" spans="1:2" x14ac:dyDescent="0.25">
      <c r="A227">
        <v>1</v>
      </c>
      <c r="B227" t="s">
        <v>45</v>
      </c>
    </row>
    <row r="228" spans="1:2" x14ac:dyDescent="0.25">
      <c r="A228">
        <v>2</v>
      </c>
      <c r="B228" t="s">
        <v>45</v>
      </c>
    </row>
    <row r="229" spans="1:2" x14ac:dyDescent="0.25">
      <c r="A229">
        <v>3</v>
      </c>
      <c r="B229" t="s">
        <v>48</v>
      </c>
    </row>
    <row r="230" spans="1:2" x14ac:dyDescent="0.25">
      <c r="A230">
        <v>1</v>
      </c>
      <c r="B230" t="s">
        <v>45</v>
      </c>
    </row>
    <row r="231" spans="1:2" x14ac:dyDescent="0.25">
      <c r="A231">
        <v>1</v>
      </c>
      <c r="B231" t="s">
        <v>45</v>
      </c>
    </row>
    <row r="232" spans="1:2" x14ac:dyDescent="0.25">
      <c r="A232">
        <v>3</v>
      </c>
      <c r="B232" t="s">
        <v>45</v>
      </c>
    </row>
    <row r="233" spans="1:2" x14ac:dyDescent="0.25">
      <c r="A233">
        <v>2</v>
      </c>
      <c r="B233" t="s">
        <v>45</v>
      </c>
    </row>
    <row r="234" spans="1:2" x14ac:dyDescent="0.25">
      <c r="A234">
        <v>4</v>
      </c>
      <c r="B234" t="s">
        <v>39</v>
      </c>
    </row>
    <row r="235" spans="1:2" x14ac:dyDescent="0.25">
      <c r="A235">
        <v>4</v>
      </c>
      <c r="B235" t="s">
        <v>45</v>
      </c>
    </row>
    <row r="236" spans="1:2" x14ac:dyDescent="0.25">
      <c r="A236">
        <v>1</v>
      </c>
      <c r="B236" t="s">
        <v>45</v>
      </c>
    </row>
    <row r="237" spans="1:2" x14ac:dyDescent="0.25">
      <c r="A237">
        <v>2</v>
      </c>
      <c r="B237" t="s">
        <v>45</v>
      </c>
    </row>
    <row r="238" spans="1:2" x14ac:dyDescent="0.25">
      <c r="A238">
        <v>2</v>
      </c>
      <c r="B238" t="s">
        <v>45</v>
      </c>
    </row>
    <row r="239" spans="1:2" x14ac:dyDescent="0.25">
      <c r="A239">
        <v>1</v>
      </c>
      <c r="B239" t="s">
        <v>45</v>
      </c>
    </row>
    <row r="240" spans="1:2" x14ac:dyDescent="0.25">
      <c r="A240">
        <v>1</v>
      </c>
      <c r="B240" t="s">
        <v>48</v>
      </c>
    </row>
    <row r="241" spans="1:2" x14ac:dyDescent="0.25">
      <c r="A241">
        <v>2</v>
      </c>
      <c r="B241" t="s">
        <v>48</v>
      </c>
    </row>
    <row r="242" spans="1:2" x14ac:dyDescent="0.25">
      <c r="A242">
        <v>3</v>
      </c>
      <c r="B242" t="s">
        <v>45</v>
      </c>
    </row>
    <row r="243" spans="1:2" x14ac:dyDescent="0.25">
      <c r="A243">
        <v>4</v>
      </c>
      <c r="B243" t="s">
        <v>45</v>
      </c>
    </row>
    <row r="244" spans="1:2" x14ac:dyDescent="0.25">
      <c r="A244">
        <v>3</v>
      </c>
      <c r="B244" t="s">
        <v>45</v>
      </c>
    </row>
    <row r="245" spans="1:2" x14ac:dyDescent="0.25">
      <c r="A245">
        <v>4</v>
      </c>
      <c r="B245" t="s">
        <v>48</v>
      </c>
    </row>
    <row r="246" spans="1:2" x14ac:dyDescent="0.25">
      <c r="A246">
        <v>1</v>
      </c>
      <c r="B246" t="s">
        <v>45</v>
      </c>
    </row>
    <row r="247" spans="1:2" x14ac:dyDescent="0.25">
      <c r="A247">
        <v>1</v>
      </c>
      <c r="B247" t="s">
        <v>45</v>
      </c>
    </row>
    <row r="248" spans="1:2" x14ac:dyDescent="0.25">
      <c r="A248">
        <v>3</v>
      </c>
      <c r="B248" t="s">
        <v>45</v>
      </c>
    </row>
    <row r="249" spans="1:2" x14ac:dyDescent="0.25">
      <c r="A249">
        <v>1</v>
      </c>
      <c r="B249" t="s">
        <v>48</v>
      </c>
    </row>
    <row r="250" spans="1:2" x14ac:dyDescent="0.25">
      <c r="A250">
        <v>3</v>
      </c>
      <c r="B250" t="s">
        <v>48</v>
      </c>
    </row>
    <row r="251" spans="1:2" x14ac:dyDescent="0.25">
      <c r="A251">
        <v>2</v>
      </c>
      <c r="B251" t="s">
        <v>45</v>
      </c>
    </row>
    <row r="252" spans="1:2" x14ac:dyDescent="0.25">
      <c r="A252">
        <v>2</v>
      </c>
      <c r="B252" t="s">
        <v>45</v>
      </c>
    </row>
    <row r="253" spans="1:2" x14ac:dyDescent="0.25">
      <c r="A253">
        <v>3</v>
      </c>
      <c r="B253" t="s">
        <v>45</v>
      </c>
    </row>
    <row r="254" spans="1:2" x14ac:dyDescent="0.25">
      <c r="A254">
        <v>1</v>
      </c>
      <c r="B254" t="s">
        <v>48</v>
      </c>
    </row>
    <row r="255" spans="1:2" x14ac:dyDescent="0.25">
      <c r="A255">
        <v>1</v>
      </c>
      <c r="B255" t="s">
        <v>45</v>
      </c>
    </row>
    <row r="256" spans="1:2" x14ac:dyDescent="0.25">
      <c r="A256">
        <v>1</v>
      </c>
      <c r="B256" t="s">
        <v>45</v>
      </c>
    </row>
    <row r="257" spans="1:2" x14ac:dyDescent="0.25">
      <c r="A257">
        <v>1</v>
      </c>
      <c r="B257" t="s">
        <v>45</v>
      </c>
    </row>
    <row r="258" spans="1:2" x14ac:dyDescent="0.25">
      <c r="A258">
        <v>2</v>
      </c>
      <c r="B258" t="s">
        <v>48</v>
      </c>
    </row>
    <row r="259" spans="1:2" x14ac:dyDescent="0.25">
      <c r="A259">
        <v>3</v>
      </c>
      <c r="B259" t="s">
        <v>38</v>
      </c>
    </row>
    <row r="260" spans="1:2" x14ac:dyDescent="0.25">
      <c r="A260">
        <v>1</v>
      </c>
      <c r="B260" t="s">
        <v>45</v>
      </c>
    </row>
    <row r="261" spans="1:2" x14ac:dyDescent="0.25">
      <c r="A261">
        <v>2</v>
      </c>
      <c r="B261" t="s">
        <v>48</v>
      </c>
    </row>
    <row r="262" spans="1:2" x14ac:dyDescent="0.25">
      <c r="A262">
        <v>3</v>
      </c>
      <c r="B262" t="s">
        <v>45</v>
      </c>
    </row>
    <row r="263" spans="1:2" x14ac:dyDescent="0.25">
      <c r="A263">
        <v>3</v>
      </c>
      <c r="B263" t="s">
        <v>45</v>
      </c>
    </row>
    <row r="264" spans="1:2" x14ac:dyDescent="0.25">
      <c r="A264">
        <v>2</v>
      </c>
      <c r="B264" t="s">
        <v>45</v>
      </c>
    </row>
    <row r="265" spans="1:2" x14ac:dyDescent="0.25">
      <c r="A265">
        <v>3</v>
      </c>
      <c r="B265" t="s">
        <v>45</v>
      </c>
    </row>
    <row r="266" spans="1:2" x14ac:dyDescent="0.25">
      <c r="A266">
        <v>2</v>
      </c>
      <c r="B266" t="s">
        <v>48</v>
      </c>
    </row>
    <row r="267" spans="1:2" x14ac:dyDescent="0.25">
      <c r="A267">
        <v>4</v>
      </c>
      <c r="B267" t="s">
        <v>45</v>
      </c>
    </row>
    <row r="268" spans="1:2" x14ac:dyDescent="0.25">
      <c r="A268">
        <v>1</v>
      </c>
      <c r="B268" t="s">
        <v>45</v>
      </c>
    </row>
    <row r="269" spans="1:2" x14ac:dyDescent="0.25">
      <c r="A269">
        <v>4</v>
      </c>
      <c r="B269" t="s">
        <v>45</v>
      </c>
    </row>
    <row r="270" spans="1:2" x14ac:dyDescent="0.25">
      <c r="A270">
        <v>2</v>
      </c>
      <c r="B270" t="s">
        <v>45</v>
      </c>
    </row>
    <row r="271" spans="1:2" x14ac:dyDescent="0.25">
      <c r="A271">
        <v>1</v>
      </c>
      <c r="B271" t="s">
        <v>45</v>
      </c>
    </row>
    <row r="272" spans="1:2" x14ac:dyDescent="0.25">
      <c r="A272">
        <v>3</v>
      </c>
      <c r="B272" t="s">
        <v>48</v>
      </c>
    </row>
    <row r="273" spans="1:2" x14ac:dyDescent="0.25">
      <c r="A273">
        <v>3</v>
      </c>
      <c r="B273" t="s">
        <v>48</v>
      </c>
    </row>
    <row r="274" spans="1:2" x14ac:dyDescent="0.25">
      <c r="A274">
        <v>1</v>
      </c>
      <c r="B274" t="s">
        <v>45</v>
      </c>
    </row>
    <row r="275" spans="1:2" x14ac:dyDescent="0.25">
      <c r="A275">
        <v>2</v>
      </c>
      <c r="B275" t="s">
        <v>38</v>
      </c>
    </row>
    <row r="276" spans="1:2" x14ac:dyDescent="0.25">
      <c r="A276">
        <v>4</v>
      </c>
      <c r="B276" t="s">
        <v>28</v>
      </c>
    </row>
    <row r="277" spans="1:2" x14ac:dyDescent="0.25">
      <c r="A277">
        <v>2</v>
      </c>
      <c r="B277" t="s">
        <v>45</v>
      </c>
    </row>
    <row r="278" spans="1:2" x14ac:dyDescent="0.25">
      <c r="A278">
        <v>2</v>
      </c>
      <c r="B278" t="s">
        <v>48</v>
      </c>
    </row>
    <row r="279" spans="1:2" x14ac:dyDescent="0.25">
      <c r="A279">
        <v>4</v>
      </c>
      <c r="B279" t="s">
        <v>48</v>
      </c>
    </row>
    <row r="280" spans="1:2" x14ac:dyDescent="0.25">
      <c r="A280">
        <v>4</v>
      </c>
      <c r="B280" t="s">
        <v>28</v>
      </c>
    </row>
    <row r="281" spans="1:2" x14ac:dyDescent="0.25">
      <c r="A281">
        <v>3</v>
      </c>
      <c r="B281" t="s">
        <v>48</v>
      </c>
    </row>
    <row r="282" spans="1:2" x14ac:dyDescent="0.25">
      <c r="A282">
        <v>1</v>
      </c>
      <c r="B282" t="s">
        <v>45</v>
      </c>
    </row>
    <row r="283" spans="1:2" x14ac:dyDescent="0.25">
      <c r="A283">
        <v>2</v>
      </c>
      <c r="B283" t="s">
        <v>48</v>
      </c>
    </row>
    <row r="284" spans="1:2" x14ac:dyDescent="0.25">
      <c r="A284">
        <v>1</v>
      </c>
      <c r="B284" t="s">
        <v>45</v>
      </c>
    </row>
    <row r="285" spans="1:2" x14ac:dyDescent="0.25">
      <c r="A285">
        <v>1</v>
      </c>
      <c r="B285" t="s">
        <v>45</v>
      </c>
    </row>
    <row r="286" spans="1:2" x14ac:dyDescent="0.25">
      <c r="A286">
        <v>2</v>
      </c>
      <c r="B286" t="s">
        <v>45</v>
      </c>
    </row>
    <row r="287" spans="1:2" x14ac:dyDescent="0.25">
      <c r="A287">
        <v>1</v>
      </c>
      <c r="B287" t="s">
        <v>45</v>
      </c>
    </row>
    <row r="288" spans="1:2" x14ac:dyDescent="0.25">
      <c r="A288">
        <v>2</v>
      </c>
      <c r="B288" t="s">
        <v>38</v>
      </c>
    </row>
    <row r="289" spans="1:2" x14ac:dyDescent="0.25">
      <c r="A289">
        <v>1</v>
      </c>
      <c r="B289" t="s">
        <v>39</v>
      </c>
    </row>
    <row r="290" spans="1:2" x14ac:dyDescent="0.25">
      <c r="A290">
        <v>1</v>
      </c>
      <c r="B290" t="s">
        <v>48</v>
      </c>
    </row>
    <row r="291" spans="1:2" x14ac:dyDescent="0.25">
      <c r="A291">
        <v>4</v>
      </c>
      <c r="B291" t="s">
        <v>39</v>
      </c>
    </row>
    <row r="292" spans="1:2" x14ac:dyDescent="0.25">
      <c r="A292">
        <v>2</v>
      </c>
      <c r="B292" t="s">
        <v>45</v>
      </c>
    </row>
    <row r="293" spans="1:2" x14ac:dyDescent="0.25">
      <c r="A293">
        <v>3</v>
      </c>
      <c r="B293" t="s">
        <v>48</v>
      </c>
    </row>
    <row r="294" spans="1:2" x14ac:dyDescent="0.25">
      <c r="A294">
        <v>1</v>
      </c>
      <c r="B294" t="s">
        <v>38</v>
      </c>
    </row>
    <row r="295" spans="1:2" x14ac:dyDescent="0.25">
      <c r="A295">
        <v>1</v>
      </c>
      <c r="B295" t="s">
        <v>45</v>
      </c>
    </row>
    <row r="296" spans="1:2" x14ac:dyDescent="0.25">
      <c r="A296">
        <v>2</v>
      </c>
      <c r="B296" t="s">
        <v>45</v>
      </c>
    </row>
    <row r="297" spans="1:2" x14ac:dyDescent="0.25">
      <c r="A297">
        <v>3</v>
      </c>
      <c r="B297" t="s">
        <v>45</v>
      </c>
    </row>
    <row r="298" spans="1:2" x14ac:dyDescent="0.25">
      <c r="A298">
        <v>4</v>
      </c>
      <c r="B298" t="s">
        <v>45</v>
      </c>
    </row>
    <row r="299" spans="1:2" x14ac:dyDescent="0.25">
      <c r="A299">
        <v>3</v>
      </c>
      <c r="B299" t="s">
        <v>45</v>
      </c>
    </row>
    <row r="300" spans="1:2" x14ac:dyDescent="0.25">
      <c r="A300">
        <v>3</v>
      </c>
      <c r="B300" t="s">
        <v>45</v>
      </c>
    </row>
    <row r="301" spans="1:2" x14ac:dyDescent="0.25">
      <c r="A301">
        <v>4</v>
      </c>
      <c r="B301" t="s">
        <v>39</v>
      </c>
    </row>
    <row r="302" spans="1:2" x14ac:dyDescent="0.25">
      <c r="A302">
        <v>4</v>
      </c>
      <c r="B302" t="s">
        <v>45</v>
      </c>
    </row>
    <row r="303" spans="1:2" x14ac:dyDescent="0.25">
      <c r="A303">
        <v>4</v>
      </c>
      <c r="B303" t="s">
        <v>39</v>
      </c>
    </row>
    <row r="304" spans="1:2" x14ac:dyDescent="0.25">
      <c r="A304">
        <v>2</v>
      </c>
      <c r="B304" t="s">
        <v>45</v>
      </c>
    </row>
    <row r="305" spans="1:2" x14ac:dyDescent="0.25">
      <c r="A305">
        <v>2</v>
      </c>
      <c r="B305" t="s">
        <v>28</v>
      </c>
    </row>
    <row r="306" spans="1:2" x14ac:dyDescent="0.25">
      <c r="A306">
        <v>3</v>
      </c>
      <c r="B306" t="s">
        <v>45</v>
      </c>
    </row>
    <row r="307" spans="1:2" x14ac:dyDescent="0.25">
      <c r="A307">
        <v>4</v>
      </c>
      <c r="B307" t="s">
        <v>38</v>
      </c>
    </row>
    <row r="308" spans="1:2" x14ac:dyDescent="0.25">
      <c r="A308">
        <v>2</v>
      </c>
      <c r="B308" t="s">
        <v>45</v>
      </c>
    </row>
    <row r="309" spans="1:2" x14ac:dyDescent="0.25">
      <c r="A309">
        <v>4</v>
      </c>
      <c r="B309" t="s">
        <v>48</v>
      </c>
    </row>
    <row r="310" spans="1:2" x14ac:dyDescent="0.25">
      <c r="A310">
        <v>3</v>
      </c>
      <c r="B310" t="s">
        <v>48</v>
      </c>
    </row>
    <row r="311" spans="1:2" x14ac:dyDescent="0.25">
      <c r="A311">
        <v>1</v>
      </c>
      <c r="B311" t="s">
        <v>45</v>
      </c>
    </row>
    <row r="312" spans="1:2" x14ac:dyDescent="0.25">
      <c r="A312">
        <v>2</v>
      </c>
      <c r="B312" t="s">
        <v>48</v>
      </c>
    </row>
    <row r="313" spans="1:2" x14ac:dyDescent="0.25">
      <c r="A313">
        <v>1</v>
      </c>
      <c r="B313" t="s">
        <v>45</v>
      </c>
    </row>
    <row r="314" spans="1:2" x14ac:dyDescent="0.25">
      <c r="A314">
        <v>2</v>
      </c>
      <c r="B314" t="s">
        <v>48</v>
      </c>
    </row>
    <row r="315" spans="1:2" x14ac:dyDescent="0.25">
      <c r="A315">
        <v>2</v>
      </c>
      <c r="B315" t="s">
        <v>45</v>
      </c>
    </row>
    <row r="316" spans="1:2" x14ac:dyDescent="0.25">
      <c r="A316">
        <v>1</v>
      </c>
      <c r="B316" t="s">
        <v>28</v>
      </c>
    </row>
    <row r="317" spans="1:2" x14ac:dyDescent="0.25">
      <c r="A317">
        <v>3</v>
      </c>
      <c r="B317" t="s">
        <v>45</v>
      </c>
    </row>
    <row r="318" spans="1:2" x14ac:dyDescent="0.25">
      <c r="A318">
        <v>1</v>
      </c>
      <c r="B318" t="s">
        <v>45</v>
      </c>
    </row>
    <row r="319" spans="1:2" x14ac:dyDescent="0.25">
      <c r="A319">
        <v>3</v>
      </c>
      <c r="B319" t="s">
        <v>45</v>
      </c>
    </row>
    <row r="320" spans="1:2" x14ac:dyDescent="0.25">
      <c r="A320">
        <v>4</v>
      </c>
      <c r="B320" t="s">
        <v>48</v>
      </c>
    </row>
    <row r="321" spans="1:2" x14ac:dyDescent="0.25">
      <c r="A321">
        <v>4</v>
      </c>
      <c r="B321" t="s">
        <v>45</v>
      </c>
    </row>
    <row r="322" spans="1:2" x14ac:dyDescent="0.25">
      <c r="A322">
        <v>3</v>
      </c>
      <c r="B322" t="s">
        <v>48</v>
      </c>
    </row>
    <row r="323" spans="1:2" x14ac:dyDescent="0.25">
      <c r="A323">
        <v>2</v>
      </c>
      <c r="B323" t="s">
        <v>45</v>
      </c>
    </row>
    <row r="324" spans="1:2" x14ac:dyDescent="0.25">
      <c r="A324">
        <v>2</v>
      </c>
      <c r="B324" t="s">
        <v>48</v>
      </c>
    </row>
    <row r="325" spans="1:2" x14ac:dyDescent="0.25">
      <c r="A325">
        <v>1</v>
      </c>
      <c r="B325" t="s">
        <v>48</v>
      </c>
    </row>
    <row r="326" spans="1:2" x14ac:dyDescent="0.25">
      <c r="A326">
        <v>2</v>
      </c>
      <c r="B326" t="s">
        <v>38</v>
      </c>
    </row>
    <row r="327" spans="1:2" x14ac:dyDescent="0.25">
      <c r="A327">
        <v>4</v>
      </c>
      <c r="B327" t="s">
        <v>45</v>
      </c>
    </row>
    <row r="328" spans="1:2" x14ac:dyDescent="0.25">
      <c r="A328">
        <v>3</v>
      </c>
      <c r="B328" t="s">
        <v>48</v>
      </c>
    </row>
    <row r="329" spans="1:2" x14ac:dyDescent="0.25">
      <c r="A329">
        <v>2</v>
      </c>
      <c r="B329" t="s">
        <v>45</v>
      </c>
    </row>
    <row r="330" spans="1:2" x14ac:dyDescent="0.25">
      <c r="A330">
        <v>4</v>
      </c>
      <c r="B330" t="s">
        <v>48</v>
      </c>
    </row>
    <row r="331" spans="1:2" x14ac:dyDescent="0.25">
      <c r="A331">
        <v>4</v>
      </c>
      <c r="B331" t="s">
        <v>39</v>
      </c>
    </row>
    <row r="332" spans="1:2" x14ac:dyDescent="0.25">
      <c r="A332">
        <v>2</v>
      </c>
      <c r="B332" t="s">
        <v>45</v>
      </c>
    </row>
    <row r="333" spans="1:2" x14ac:dyDescent="0.25">
      <c r="A333">
        <v>4</v>
      </c>
      <c r="B333" t="s">
        <v>45</v>
      </c>
    </row>
    <row r="334" spans="1:2" x14ac:dyDescent="0.25">
      <c r="A334">
        <v>3</v>
      </c>
      <c r="B334" t="s">
        <v>48</v>
      </c>
    </row>
    <row r="335" spans="1:2" x14ac:dyDescent="0.25">
      <c r="A335">
        <v>2</v>
      </c>
      <c r="B335" t="s">
        <v>45</v>
      </c>
    </row>
    <row r="336" spans="1:2" x14ac:dyDescent="0.25">
      <c r="A336">
        <v>2</v>
      </c>
      <c r="B336" t="s">
        <v>45</v>
      </c>
    </row>
    <row r="337" spans="1:2" x14ac:dyDescent="0.25">
      <c r="A337">
        <v>4</v>
      </c>
      <c r="B337" t="s">
        <v>45</v>
      </c>
    </row>
    <row r="338" spans="1:2" x14ac:dyDescent="0.25">
      <c r="A338">
        <v>1</v>
      </c>
      <c r="B338" t="s">
        <v>38</v>
      </c>
    </row>
    <row r="339" spans="1:2" x14ac:dyDescent="0.25">
      <c r="A339">
        <v>2</v>
      </c>
      <c r="B339" t="s">
        <v>45</v>
      </c>
    </row>
    <row r="340" spans="1:2" x14ac:dyDescent="0.25">
      <c r="A340">
        <v>3</v>
      </c>
      <c r="B340" t="s">
        <v>48</v>
      </c>
    </row>
    <row r="341" spans="1:2" x14ac:dyDescent="0.25">
      <c r="A341">
        <v>2</v>
      </c>
      <c r="B341" t="s">
        <v>45</v>
      </c>
    </row>
    <row r="342" spans="1:2" x14ac:dyDescent="0.25">
      <c r="A342">
        <v>1</v>
      </c>
      <c r="B342" t="s">
        <v>48</v>
      </c>
    </row>
    <row r="343" spans="1:2" x14ac:dyDescent="0.25">
      <c r="A343">
        <v>4</v>
      </c>
      <c r="B343" t="s">
        <v>48</v>
      </c>
    </row>
    <row r="344" spans="1:2" x14ac:dyDescent="0.25">
      <c r="A344">
        <v>4</v>
      </c>
      <c r="B344" t="s">
        <v>45</v>
      </c>
    </row>
    <row r="345" spans="1:2" x14ac:dyDescent="0.25">
      <c r="A345">
        <v>2</v>
      </c>
      <c r="B345" t="s">
        <v>38</v>
      </c>
    </row>
    <row r="346" spans="1:2" x14ac:dyDescent="0.25">
      <c r="A346">
        <v>3</v>
      </c>
      <c r="B346" t="s">
        <v>45</v>
      </c>
    </row>
    <row r="347" spans="1:2" x14ac:dyDescent="0.25">
      <c r="A347">
        <v>2</v>
      </c>
      <c r="B347" t="s">
        <v>48</v>
      </c>
    </row>
    <row r="348" spans="1:2" x14ac:dyDescent="0.25">
      <c r="A348">
        <v>3</v>
      </c>
      <c r="B348" t="s">
        <v>48</v>
      </c>
    </row>
    <row r="349" spans="1:2" x14ac:dyDescent="0.25">
      <c r="A349">
        <v>3</v>
      </c>
      <c r="B349" t="s">
        <v>45</v>
      </c>
    </row>
    <row r="350" spans="1:2" x14ac:dyDescent="0.25">
      <c r="A350">
        <v>3</v>
      </c>
      <c r="B35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opLeftCell="A25" workbookViewId="0">
      <selection activeCell="G12" sqref="G12"/>
    </sheetView>
  </sheetViews>
  <sheetFormatPr baseColWidth="10" defaultRowHeight="15" x14ac:dyDescent="0.25"/>
  <cols>
    <col min="5" max="5" width="17.5703125" bestFit="1" customWidth="1"/>
    <col min="6" max="6" width="22.42578125" bestFit="1" customWidth="1"/>
    <col min="7" max="7" width="12.5703125" customWidth="1"/>
    <col min="8" max="8" width="5.85546875" bestFit="1" customWidth="1"/>
    <col min="9" max="9" width="8.140625" bestFit="1" customWidth="1"/>
    <col min="10" max="10" width="7.7109375" bestFit="1" customWidth="1"/>
    <col min="11" max="11" width="12.5703125" bestFit="1" customWidth="1"/>
    <col min="12" max="12" width="15.140625" bestFit="1" customWidth="1"/>
    <col min="13" max="13" width="17" bestFit="1" customWidth="1"/>
    <col min="14" max="14" width="15.140625" bestFit="1" customWidth="1"/>
    <col min="15" max="15" width="17" bestFit="1" customWidth="1"/>
    <col min="16" max="16" width="20.140625" bestFit="1" customWidth="1"/>
    <col min="17" max="17" width="22" bestFit="1" customWidth="1"/>
  </cols>
  <sheetData>
    <row r="1" spans="1:11" x14ac:dyDescent="0.25">
      <c r="A1" t="s">
        <v>5</v>
      </c>
      <c r="B1" t="s">
        <v>9</v>
      </c>
      <c r="C1" t="s">
        <v>8</v>
      </c>
    </row>
    <row r="2" spans="1:11" x14ac:dyDescent="0.25">
      <c r="A2" t="s">
        <v>37</v>
      </c>
      <c r="B2" t="s">
        <v>39</v>
      </c>
      <c r="C2" t="s">
        <v>38</v>
      </c>
      <c r="E2" s="1" t="s">
        <v>82</v>
      </c>
      <c r="F2" s="1" t="s">
        <v>62</v>
      </c>
    </row>
    <row r="3" spans="1:11" x14ac:dyDescent="0.25">
      <c r="A3" t="s">
        <v>44</v>
      </c>
      <c r="B3" t="s">
        <v>45</v>
      </c>
      <c r="C3" t="s">
        <v>38</v>
      </c>
      <c r="E3" s="1" t="s">
        <v>53</v>
      </c>
      <c r="F3" t="s">
        <v>38</v>
      </c>
      <c r="G3" t="s">
        <v>28</v>
      </c>
      <c r="H3" t="s">
        <v>45</v>
      </c>
      <c r="I3" t="s">
        <v>48</v>
      </c>
      <c r="J3" t="s">
        <v>39</v>
      </c>
      <c r="K3" t="s">
        <v>54</v>
      </c>
    </row>
    <row r="4" spans="1:11" x14ac:dyDescent="0.25">
      <c r="A4" t="s">
        <v>44</v>
      </c>
      <c r="B4" t="s">
        <v>45</v>
      </c>
      <c r="C4" t="s">
        <v>38</v>
      </c>
      <c r="E4" s="2" t="s">
        <v>37</v>
      </c>
      <c r="F4" s="3">
        <v>2</v>
      </c>
      <c r="G4" s="3">
        <v>3</v>
      </c>
      <c r="H4" s="3">
        <v>16</v>
      </c>
      <c r="I4" s="3">
        <v>12</v>
      </c>
      <c r="J4" s="3">
        <v>5</v>
      </c>
      <c r="K4" s="3">
        <v>38</v>
      </c>
    </row>
    <row r="5" spans="1:11" x14ac:dyDescent="0.25">
      <c r="A5" t="s">
        <v>44</v>
      </c>
      <c r="B5" t="s">
        <v>48</v>
      </c>
      <c r="C5" t="s">
        <v>28</v>
      </c>
      <c r="E5" s="2" t="s">
        <v>44</v>
      </c>
      <c r="F5" s="3">
        <v>47</v>
      </c>
      <c r="G5" s="3">
        <v>29</v>
      </c>
      <c r="H5" s="3">
        <v>106</v>
      </c>
      <c r="I5" s="3">
        <v>82</v>
      </c>
      <c r="J5" s="3">
        <v>47</v>
      </c>
      <c r="K5" s="3">
        <v>311</v>
      </c>
    </row>
    <row r="6" spans="1:11" x14ac:dyDescent="0.25">
      <c r="A6" t="s">
        <v>44</v>
      </c>
      <c r="B6" t="s">
        <v>45</v>
      </c>
      <c r="C6" t="s">
        <v>45</v>
      </c>
      <c r="E6" s="2" t="s">
        <v>54</v>
      </c>
      <c r="F6" s="3">
        <v>49</v>
      </c>
      <c r="G6" s="3">
        <v>32</v>
      </c>
      <c r="H6" s="3">
        <v>122</v>
      </c>
      <c r="I6" s="3">
        <v>94</v>
      </c>
      <c r="J6" s="3">
        <v>52</v>
      </c>
      <c r="K6" s="3">
        <v>349</v>
      </c>
    </row>
    <row r="7" spans="1:11" x14ac:dyDescent="0.25">
      <c r="A7" t="s">
        <v>44</v>
      </c>
      <c r="B7" t="s">
        <v>45</v>
      </c>
      <c r="C7" t="s">
        <v>48</v>
      </c>
    </row>
    <row r="8" spans="1:11" x14ac:dyDescent="0.25">
      <c r="A8" t="s">
        <v>44</v>
      </c>
      <c r="B8" t="s">
        <v>45</v>
      </c>
      <c r="C8" t="s">
        <v>45</v>
      </c>
      <c r="E8" t="s">
        <v>83</v>
      </c>
    </row>
    <row r="9" spans="1:11" x14ac:dyDescent="0.25">
      <c r="A9" t="s">
        <v>37</v>
      </c>
      <c r="B9" t="s">
        <v>39</v>
      </c>
      <c r="C9" t="s">
        <v>45</v>
      </c>
      <c r="E9" t="s">
        <v>84</v>
      </c>
      <c r="G9">
        <f>SUM(GETPIVOTDATA("Pstatus",$E$2,"Pstatus","A","Mjob","at_home"),GETPIVOTDATA("Pstatus",$E$2,"Pstatus","A","Mjob","other"))/GETPIVOTDATA("Pstatus",$E$2)/E15</f>
        <v>0.10526315789473684</v>
      </c>
    </row>
    <row r="10" spans="1:11" x14ac:dyDescent="0.25">
      <c r="A10" t="s">
        <v>37</v>
      </c>
      <c r="B10" t="s">
        <v>45</v>
      </c>
      <c r="C10" t="s">
        <v>48</v>
      </c>
      <c r="E10" t="s">
        <v>86</v>
      </c>
      <c r="G10">
        <f>SUM(GETPIVOTDATA("Pstatus",$E$2,"Pstatus","A","Mjob","health"),I4:J4)/GETPIVOTDATA("Pstatus",$E$2)/E17</f>
        <v>0.11235955056179776</v>
      </c>
    </row>
    <row r="11" spans="1:11" x14ac:dyDescent="0.25">
      <c r="A11" t="s">
        <v>44</v>
      </c>
      <c r="B11" t="s">
        <v>45</v>
      </c>
      <c r="C11" t="s">
        <v>45</v>
      </c>
      <c r="E11" t="s">
        <v>85</v>
      </c>
      <c r="G11">
        <f>SUM(GETPIVOTDATA("Pstatus",$E$2,"Pstatus","T","Mjob","at_home"),GETPIVOTDATA("Pstatus",$E$2,"Pstatus","T","Mjob","other"))/GETPIVOTDATA("Pstatus",$E$2)/E15</f>
        <v>0.89473684210526316</v>
      </c>
    </row>
    <row r="12" spans="1:11" x14ac:dyDescent="0.25">
      <c r="A12" t="s">
        <v>44</v>
      </c>
      <c r="B12" t="s">
        <v>28</v>
      </c>
      <c r="C12" t="s">
        <v>39</v>
      </c>
      <c r="E12" t="s">
        <v>87</v>
      </c>
      <c r="G12">
        <f>SUM(GETPIVOTDATA("Pstatus",$E$2,"Pstatus","T","Mjob","health"),I5:J5)/GETPIVOTDATA("Pstatus",$E$2)/E17</f>
        <v>0.88764044943820219</v>
      </c>
    </row>
    <row r="13" spans="1:11" x14ac:dyDescent="0.25">
      <c r="A13" t="s">
        <v>44</v>
      </c>
      <c r="B13" t="s">
        <v>45</v>
      </c>
      <c r="C13" t="s">
        <v>48</v>
      </c>
    </row>
    <row r="14" spans="1:11" x14ac:dyDescent="0.25">
      <c r="A14" t="s">
        <v>44</v>
      </c>
      <c r="B14" t="s">
        <v>48</v>
      </c>
      <c r="C14" t="s">
        <v>28</v>
      </c>
      <c r="E14" t="s">
        <v>88</v>
      </c>
    </row>
    <row r="15" spans="1:11" x14ac:dyDescent="0.25">
      <c r="A15" t="s">
        <v>44</v>
      </c>
      <c r="B15" t="s">
        <v>45</v>
      </c>
      <c r="C15" t="s">
        <v>39</v>
      </c>
      <c r="E15">
        <f>SUM(GETPIVOTDATA("Pstatus",$E$2,"Mjob","at_home"),GETPIVOTDATA("Pstatus",$E$2,"Mjob","other"))/GETPIVOTDATA("Pstatus",$E$2)</f>
        <v>0.48997134670487108</v>
      </c>
    </row>
    <row r="16" spans="1:11" x14ac:dyDescent="0.25">
      <c r="A16" t="s">
        <v>37</v>
      </c>
      <c r="B16" t="s">
        <v>45</v>
      </c>
      <c r="C16" t="s">
        <v>45</v>
      </c>
      <c r="E16" t="s">
        <v>89</v>
      </c>
    </row>
    <row r="17" spans="1:11" x14ac:dyDescent="0.25">
      <c r="A17" t="s">
        <v>44</v>
      </c>
      <c r="B17" t="s">
        <v>45</v>
      </c>
      <c r="C17" t="s">
        <v>28</v>
      </c>
      <c r="E17">
        <f>SUM(GETPIVOTDATA("Pstatus",$E$2,"Mjob","health"),I6:J6)/GETPIVOTDATA("Pstatus",$E$2)</f>
        <v>0.51002865329512892</v>
      </c>
    </row>
    <row r="18" spans="1:11" x14ac:dyDescent="0.25">
      <c r="A18" t="s">
        <v>44</v>
      </c>
      <c r="B18" t="s">
        <v>48</v>
      </c>
      <c r="C18" t="s">
        <v>48</v>
      </c>
    </row>
    <row r="19" spans="1:11" x14ac:dyDescent="0.25">
      <c r="A19" t="s">
        <v>44</v>
      </c>
      <c r="B19" t="s">
        <v>45</v>
      </c>
      <c r="C19" t="s">
        <v>45</v>
      </c>
      <c r="E19" s="1" t="s">
        <v>82</v>
      </c>
      <c r="F19" s="1" t="s">
        <v>62</v>
      </c>
    </row>
    <row r="20" spans="1:11" x14ac:dyDescent="0.25">
      <c r="A20" t="s">
        <v>44</v>
      </c>
      <c r="B20" t="s">
        <v>48</v>
      </c>
      <c r="C20" t="s">
        <v>48</v>
      </c>
      <c r="E20" s="1" t="s">
        <v>53</v>
      </c>
      <c r="F20" t="s">
        <v>38</v>
      </c>
      <c r="G20" t="s">
        <v>28</v>
      </c>
      <c r="H20" t="s">
        <v>45</v>
      </c>
      <c r="I20" t="s">
        <v>48</v>
      </c>
      <c r="J20" t="s">
        <v>39</v>
      </c>
      <c r="K20" t="s">
        <v>54</v>
      </c>
    </row>
    <row r="21" spans="1:11" x14ac:dyDescent="0.25">
      <c r="A21" t="s">
        <v>44</v>
      </c>
      <c r="B21" t="s">
        <v>45</v>
      </c>
      <c r="C21" t="s">
        <v>28</v>
      </c>
      <c r="E21" s="2" t="s">
        <v>37</v>
      </c>
      <c r="F21" s="3">
        <v>3</v>
      </c>
      <c r="G21" s="3">
        <v>3</v>
      </c>
      <c r="H21" s="3">
        <v>21</v>
      </c>
      <c r="I21" s="3">
        <v>6</v>
      </c>
      <c r="J21" s="3">
        <v>5</v>
      </c>
      <c r="K21" s="3">
        <v>38</v>
      </c>
    </row>
    <row r="22" spans="1:11" x14ac:dyDescent="0.25">
      <c r="A22" t="s">
        <v>44</v>
      </c>
      <c r="B22" t="s">
        <v>45</v>
      </c>
      <c r="C22" t="s">
        <v>39</v>
      </c>
      <c r="E22" s="2" t="s">
        <v>44</v>
      </c>
      <c r="F22" s="3">
        <v>13</v>
      </c>
      <c r="G22" s="3">
        <v>15</v>
      </c>
      <c r="H22" s="3">
        <v>175</v>
      </c>
      <c r="I22" s="3">
        <v>86</v>
      </c>
      <c r="J22" s="3">
        <v>22</v>
      </c>
      <c r="K22" s="3">
        <v>311</v>
      </c>
    </row>
    <row r="23" spans="1:11" x14ac:dyDescent="0.25">
      <c r="A23" t="s">
        <v>44</v>
      </c>
      <c r="B23" t="s">
        <v>28</v>
      </c>
      <c r="C23" t="s">
        <v>28</v>
      </c>
      <c r="E23" s="2" t="s">
        <v>54</v>
      </c>
      <c r="F23" s="3">
        <v>16</v>
      </c>
      <c r="G23" s="3">
        <v>18</v>
      </c>
      <c r="H23" s="3">
        <v>196</v>
      </c>
      <c r="I23" s="3">
        <v>92</v>
      </c>
      <c r="J23" s="3">
        <v>27</v>
      </c>
      <c r="K23" s="3">
        <v>349</v>
      </c>
    </row>
    <row r="24" spans="1:11" x14ac:dyDescent="0.25">
      <c r="A24" t="s">
        <v>44</v>
      </c>
      <c r="B24" t="s">
        <v>45</v>
      </c>
      <c r="C24" t="s">
        <v>39</v>
      </c>
    </row>
    <row r="25" spans="1:11" x14ac:dyDescent="0.25">
      <c r="A25" t="s">
        <v>44</v>
      </c>
      <c r="B25" t="s">
        <v>45</v>
      </c>
      <c r="C25" t="s">
        <v>45</v>
      </c>
      <c r="E25" t="s">
        <v>83</v>
      </c>
    </row>
    <row r="26" spans="1:11" x14ac:dyDescent="0.25">
      <c r="A26" t="s">
        <v>44</v>
      </c>
      <c r="B26" t="s">
        <v>28</v>
      </c>
      <c r="C26" t="s">
        <v>48</v>
      </c>
      <c r="E26" t="s">
        <v>90</v>
      </c>
      <c r="G26">
        <f>SUM(GETPIVOTDATA("Pstatus",$E$19,"Pstatus","A","Fjob","at_home"),GETPIVOTDATA("Pstatus",$E$19,"Pstatus","A","Fjob","other"))/GETPIVOTDATA("Pstatus",$E$19)/E32</f>
        <v>0.11320754716981132</v>
      </c>
    </row>
    <row r="27" spans="1:11" x14ac:dyDescent="0.25">
      <c r="A27" t="s">
        <v>44</v>
      </c>
      <c r="B27" t="s">
        <v>48</v>
      </c>
      <c r="C27" t="s">
        <v>48</v>
      </c>
      <c r="E27" t="s">
        <v>91</v>
      </c>
      <c r="G27">
        <f>SUM(GETPIVOTDATA("Pstatus",$E$19,"Pstatus","A","Fjob","health"),I21:J21)/GETPIVOTDATA("Pstatus",$E$19)/E34</f>
        <v>0.10218978102189782</v>
      </c>
    </row>
    <row r="28" spans="1:11" x14ac:dyDescent="0.25">
      <c r="A28" t="s">
        <v>44</v>
      </c>
      <c r="B28" t="s">
        <v>45</v>
      </c>
      <c r="C28" t="s">
        <v>45</v>
      </c>
      <c r="E28" t="s">
        <v>92</v>
      </c>
      <c r="G28">
        <f>SUM(GETPIVOTDATA("Pstatus",$E$19,"Pstatus","T","Fjob","at_home"),GETPIVOTDATA("Pstatus",$E$19,"Pstatus","T","Fjob","other"))/GETPIVOTDATA("Pstatus",$E$19)/E32</f>
        <v>0.8867924528301887</v>
      </c>
    </row>
    <row r="29" spans="1:11" x14ac:dyDescent="0.25">
      <c r="A29" t="s">
        <v>44</v>
      </c>
      <c r="B29" t="s">
        <v>48</v>
      </c>
      <c r="C29" t="s">
        <v>28</v>
      </c>
      <c r="E29" t="s">
        <v>93</v>
      </c>
      <c r="G29">
        <f>SUM(GETPIVOTDATA("Pstatus",$E$19,"Pstatus","T","Fjob","health"),I22:J22)/GETPIVOTDATA("Pstatus",$E$19)/E34</f>
        <v>0.8978102189781022</v>
      </c>
    </row>
    <row r="30" spans="1:11" x14ac:dyDescent="0.25">
      <c r="A30" t="s">
        <v>37</v>
      </c>
      <c r="B30" t="s">
        <v>45</v>
      </c>
      <c r="C30" t="s">
        <v>48</v>
      </c>
    </row>
    <row r="31" spans="1:11" x14ac:dyDescent="0.25">
      <c r="A31" t="s">
        <v>44</v>
      </c>
      <c r="B31" t="s">
        <v>39</v>
      </c>
      <c r="C31" t="s">
        <v>39</v>
      </c>
      <c r="E31" t="s">
        <v>94</v>
      </c>
    </row>
    <row r="32" spans="1:11" x14ac:dyDescent="0.25">
      <c r="A32" t="s">
        <v>44</v>
      </c>
      <c r="B32" t="s">
        <v>48</v>
      </c>
      <c r="C32" t="s">
        <v>28</v>
      </c>
      <c r="E32">
        <f>SUM(GETPIVOTDATA("Pstatus",$E$19,"Fjob","at_home"),GETPIVOTDATA("Pstatus",$E$19,"Fjob","other"))/GETPIVOTDATA("Pstatus",$E$19)</f>
        <v>0.60744985673352436</v>
      </c>
    </row>
    <row r="33" spans="1:5" x14ac:dyDescent="0.25">
      <c r="A33" t="s">
        <v>44</v>
      </c>
      <c r="B33" t="s">
        <v>48</v>
      </c>
      <c r="C33" t="s">
        <v>48</v>
      </c>
      <c r="E33" t="s">
        <v>95</v>
      </c>
    </row>
    <row r="34" spans="1:5" x14ac:dyDescent="0.25">
      <c r="A34" t="s">
        <v>44</v>
      </c>
      <c r="B34" t="s">
        <v>38</v>
      </c>
      <c r="C34" t="s">
        <v>39</v>
      </c>
      <c r="E34">
        <f>SUM(GETPIVOTDATA("Pstatus",$E$19,"Fjob","health"),I23:J23)/GETPIVOTDATA("Pstatus",$E$19)</f>
        <v>0.39255014326647564</v>
      </c>
    </row>
    <row r="35" spans="1:5" x14ac:dyDescent="0.25">
      <c r="A35" t="s">
        <v>44</v>
      </c>
      <c r="B35" t="s">
        <v>45</v>
      </c>
      <c r="C35" t="s">
        <v>45</v>
      </c>
    </row>
    <row r="36" spans="1:5" x14ac:dyDescent="0.25">
      <c r="A36" t="s">
        <v>44</v>
      </c>
      <c r="B36" t="s">
        <v>45</v>
      </c>
      <c r="C36" t="s">
        <v>45</v>
      </c>
    </row>
    <row r="37" spans="1:5" x14ac:dyDescent="0.25">
      <c r="A37" t="s">
        <v>44</v>
      </c>
      <c r="B37" t="s">
        <v>45</v>
      </c>
      <c r="C37" t="s">
        <v>45</v>
      </c>
    </row>
    <row r="38" spans="1:5" x14ac:dyDescent="0.25">
      <c r="A38" t="s">
        <v>44</v>
      </c>
      <c r="B38" t="s">
        <v>48</v>
      </c>
      <c r="C38" t="s">
        <v>39</v>
      </c>
    </row>
    <row r="39" spans="1:5" x14ac:dyDescent="0.25">
      <c r="A39" t="s">
        <v>37</v>
      </c>
      <c r="B39" t="s">
        <v>39</v>
      </c>
      <c r="C39" t="s">
        <v>45</v>
      </c>
    </row>
    <row r="40" spans="1:5" x14ac:dyDescent="0.25">
      <c r="A40" t="s">
        <v>44</v>
      </c>
      <c r="B40" t="s">
        <v>28</v>
      </c>
      <c r="C40" t="s">
        <v>48</v>
      </c>
    </row>
    <row r="41" spans="1:5" x14ac:dyDescent="0.25">
      <c r="A41" t="s">
        <v>44</v>
      </c>
      <c r="B41" t="s">
        <v>45</v>
      </c>
      <c r="C41" t="s">
        <v>38</v>
      </c>
    </row>
    <row r="42" spans="1:5" x14ac:dyDescent="0.25">
      <c r="A42" t="s">
        <v>44</v>
      </c>
      <c r="B42" t="s">
        <v>45</v>
      </c>
      <c r="C42" t="s">
        <v>45</v>
      </c>
    </row>
    <row r="43" spans="1:5" x14ac:dyDescent="0.25">
      <c r="A43" t="s">
        <v>44</v>
      </c>
      <c r="B43" t="s">
        <v>45</v>
      </c>
      <c r="C43" t="s">
        <v>39</v>
      </c>
    </row>
    <row r="44" spans="1:5" x14ac:dyDescent="0.25">
      <c r="A44" t="s">
        <v>44</v>
      </c>
      <c r="B44" t="s">
        <v>39</v>
      </c>
      <c r="C44" t="s">
        <v>48</v>
      </c>
    </row>
    <row r="45" spans="1:5" x14ac:dyDescent="0.25">
      <c r="A45" t="s">
        <v>44</v>
      </c>
      <c r="B45" t="s">
        <v>48</v>
      </c>
      <c r="C45" t="s">
        <v>48</v>
      </c>
    </row>
    <row r="46" spans="1:5" x14ac:dyDescent="0.25">
      <c r="A46" t="s">
        <v>44</v>
      </c>
      <c r="B46" t="s">
        <v>38</v>
      </c>
      <c r="C46" t="s">
        <v>45</v>
      </c>
    </row>
    <row r="47" spans="1:5" x14ac:dyDescent="0.25">
      <c r="A47" t="s">
        <v>37</v>
      </c>
      <c r="B47" t="s">
        <v>45</v>
      </c>
      <c r="C47" t="s">
        <v>45</v>
      </c>
    </row>
    <row r="48" spans="1:5" x14ac:dyDescent="0.25">
      <c r="A48" t="s">
        <v>37</v>
      </c>
      <c r="B48" t="s">
        <v>48</v>
      </c>
      <c r="C48" t="s">
        <v>45</v>
      </c>
    </row>
    <row r="49" spans="1:3" x14ac:dyDescent="0.25">
      <c r="A49" t="s">
        <v>44</v>
      </c>
      <c r="B49" t="s">
        <v>48</v>
      </c>
      <c r="C49" t="s">
        <v>28</v>
      </c>
    </row>
    <row r="50" spans="1:3" x14ac:dyDescent="0.25">
      <c r="A50" t="s">
        <v>44</v>
      </c>
      <c r="B50" t="s">
        <v>45</v>
      </c>
      <c r="C50" t="s">
        <v>39</v>
      </c>
    </row>
    <row r="51" spans="1:3" x14ac:dyDescent="0.25">
      <c r="A51" t="s">
        <v>44</v>
      </c>
      <c r="B51" t="s">
        <v>39</v>
      </c>
      <c r="C51" t="s">
        <v>48</v>
      </c>
    </row>
    <row r="52" spans="1:3" x14ac:dyDescent="0.25">
      <c r="A52" t="s">
        <v>44</v>
      </c>
      <c r="B52" t="s">
        <v>48</v>
      </c>
      <c r="C52" t="s">
        <v>48</v>
      </c>
    </row>
    <row r="53" spans="1:3" x14ac:dyDescent="0.25">
      <c r="A53" t="s">
        <v>44</v>
      </c>
      <c r="B53" t="s">
        <v>45</v>
      </c>
      <c r="C53" t="s">
        <v>28</v>
      </c>
    </row>
    <row r="54" spans="1:3" x14ac:dyDescent="0.25">
      <c r="A54" t="s">
        <v>37</v>
      </c>
      <c r="B54" t="s">
        <v>28</v>
      </c>
      <c r="C54" t="s">
        <v>28</v>
      </c>
    </row>
    <row r="55" spans="1:3" x14ac:dyDescent="0.25">
      <c r="A55" t="s">
        <v>44</v>
      </c>
      <c r="B55" t="s">
        <v>48</v>
      </c>
      <c r="C55" t="s">
        <v>48</v>
      </c>
    </row>
    <row r="56" spans="1:3" x14ac:dyDescent="0.25">
      <c r="A56" t="s">
        <v>37</v>
      </c>
      <c r="B56" t="s">
        <v>45</v>
      </c>
      <c r="C56" t="s">
        <v>45</v>
      </c>
    </row>
    <row r="57" spans="1:3" x14ac:dyDescent="0.25">
      <c r="A57" t="s">
        <v>37</v>
      </c>
      <c r="B57" t="s">
        <v>45</v>
      </c>
      <c r="C57" t="s">
        <v>45</v>
      </c>
    </row>
    <row r="58" spans="1:3" x14ac:dyDescent="0.25">
      <c r="A58" t="s">
        <v>37</v>
      </c>
      <c r="B58" t="s">
        <v>48</v>
      </c>
      <c r="C58" t="s">
        <v>48</v>
      </c>
    </row>
    <row r="59" spans="1:3" x14ac:dyDescent="0.25">
      <c r="A59" t="s">
        <v>44</v>
      </c>
      <c r="B59" t="s">
        <v>28</v>
      </c>
      <c r="C59" t="s">
        <v>39</v>
      </c>
    </row>
    <row r="60" spans="1:3" x14ac:dyDescent="0.25">
      <c r="A60" t="s">
        <v>44</v>
      </c>
      <c r="B60" t="s">
        <v>38</v>
      </c>
      <c r="C60" t="s">
        <v>45</v>
      </c>
    </row>
    <row r="61" spans="1:3" x14ac:dyDescent="0.25">
      <c r="A61" t="s">
        <v>44</v>
      </c>
      <c r="B61" t="s">
        <v>45</v>
      </c>
      <c r="C61" t="s">
        <v>48</v>
      </c>
    </row>
    <row r="62" spans="1:3" x14ac:dyDescent="0.25">
      <c r="A62" t="s">
        <v>44</v>
      </c>
      <c r="B62" t="s">
        <v>39</v>
      </c>
      <c r="C62" t="s">
        <v>28</v>
      </c>
    </row>
    <row r="63" spans="1:3" x14ac:dyDescent="0.25">
      <c r="A63" t="s">
        <v>44</v>
      </c>
      <c r="B63" t="s">
        <v>48</v>
      </c>
      <c r="C63" t="s">
        <v>48</v>
      </c>
    </row>
    <row r="64" spans="1:3" x14ac:dyDescent="0.25">
      <c r="A64" t="s">
        <v>44</v>
      </c>
      <c r="B64" t="s">
        <v>48</v>
      </c>
      <c r="C64" t="s">
        <v>45</v>
      </c>
    </row>
    <row r="65" spans="1:3" x14ac:dyDescent="0.25">
      <c r="A65" t="s">
        <v>44</v>
      </c>
      <c r="B65" t="s">
        <v>28</v>
      </c>
      <c r="C65" t="s">
        <v>39</v>
      </c>
    </row>
    <row r="66" spans="1:3" x14ac:dyDescent="0.25">
      <c r="A66" t="s">
        <v>44</v>
      </c>
      <c r="B66" t="s">
        <v>48</v>
      </c>
      <c r="C66" t="s">
        <v>48</v>
      </c>
    </row>
    <row r="67" spans="1:3" x14ac:dyDescent="0.25">
      <c r="A67" t="s">
        <v>44</v>
      </c>
      <c r="B67" t="s">
        <v>48</v>
      </c>
      <c r="C67" t="s">
        <v>39</v>
      </c>
    </row>
    <row r="68" spans="1:3" x14ac:dyDescent="0.25">
      <c r="A68" t="s">
        <v>37</v>
      </c>
      <c r="B68" t="s">
        <v>48</v>
      </c>
      <c r="C68" t="s">
        <v>45</v>
      </c>
    </row>
    <row r="69" spans="1:3" x14ac:dyDescent="0.25">
      <c r="A69" t="s">
        <v>44</v>
      </c>
      <c r="B69" t="s">
        <v>45</v>
      </c>
      <c r="C69" t="s">
        <v>48</v>
      </c>
    </row>
    <row r="70" spans="1:3" x14ac:dyDescent="0.25">
      <c r="A70" t="s">
        <v>44</v>
      </c>
      <c r="B70" t="s">
        <v>48</v>
      </c>
      <c r="C70" t="s">
        <v>28</v>
      </c>
    </row>
    <row r="71" spans="1:3" x14ac:dyDescent="0.25">
      <c r="A71" t="s">
        <v>44</v>
      </c>
      <c r="B71" t="s">
        <v>45</v>
      </c>
      <c r="C71" t="s">
        <v>45</v>
      </c>
    </row>
    <row r="72" spans="1:3" x14ac:dyDescent="0.25">
      <c r="A72" t="s">
        <v>44</v>
      </c>
      <c r="B72" t="s">
        <v>45</v>
      </c>
      <c r="C72" t="s">
        <v>45</v>
      </c>
    </row>
    <row r="73" spans="1:3" x14ac:dyDescent="0.25">
      <c r="A73" t="s">
        <v>44</v>
      </c>
      <c r="B73" t="s">
        <v>45</v>
      </c>
      <c r="C73" t="s">
        <v>45</v>
      </c>
    </row>
    <row r="74" spans="1:3" x14ac:dyDescent="0.25">
      <c r="A74" t="s">
        <v>44</v>
      </c>
      <c r="B74" t="s">
        <v>45</v>
      </c>
      <c r="C74" t="s">
        <v>45</v>
      </c>
    </row>
    <row r="75" spans="1:3" x14ac:dyDescent="0.25">
      <c r="A75" t="s">
        <v>44</v>
      </c>
      <c r="B75" t="s">
        <v>45</v>
      </c>
      <c r="C75" t="s">
        <v>45</v>
      </c>
    </row>
    <row r="76" spans="1:3" x14ac:dyDescent="0.25">
      <c r="A76" t="s">
        <v>44</v>
      </c>
      <c r="B76" t="s">
        <v>48</v>
      </c>
      <c r="C76" t="s">
        <v>45</v>
      </c>
    </row>
    <row r="77" spans="1:3" x14ac:dyDescent="0.25">
      <c r="A77" t="s">
        <v>44</v>
      </c>
      <c r="B77" t="s">
        <v>45</v>
      </c>
      <c r="C77" t="s">
        <v>39</v>
      </c>
    </row>
    <row r="78" spans="1:3" x14ac:dyDescent="0.25">
      <c r="A78" t="s">
        <v>44</v>
      </c>
      <c r="B78" t="s">
        <v>45</v>
      </c>
      <c r="C78" t="s">
        <v>39</v>
      </c>
    </row>
    <row r="79" spans="1:3" x14ac:dyDescent="0.25">
      <c r="A79" t="s">
        <v>44</v>
      </c>
      <c r="B79" t="s">
        <v>45</v>
      </c>
      <c r="C79" t="s">
        <v>45</v>
      </c>
    </row>
    <row r="80" spans="1:3" x14ac:dyDescent="0.25">
      <c r="A80" t="s">
        <v>44</v>
      </c>
      <c r="B80" t="s">
        <v>45</v>
      </c>
      <c r="C80" t="s">
        <v>45</v>
      </c>
    </row>
    <row r="81" spans="1:3" x14ac:dyDescent="0.25">
      <c r="A81" t="s">
        <v>44</v>
      </c>
      <c r="B81" t="s">
        <v>45</v>
      </c>
      <c r="C81" t="s">
        <v>38</v>
      </c>
    </row>
    <row r="82" spans="1:3" x14ac:dyDescent="0.25">
      <c r="A82" t="s">
        <v>44</v>
      </c>
      <c r="B82" t="s">
        <v>48</v>
      </c>
      <c r="C82" t="s">
        <v>45</v>
      </c>
    </row>
    <row r="83" spans="1:3" x14ac:dyDescent="0.25">
      <c r="A83" t="s">
        <v>44</v>
      </c>
      <c r="B83" t="s">
        <v>45</v>
      </c>
      <c r="C83" t="s">
        <v>45</v>
      </c>
    </row>
    <row r="84" spans="1:3" x14ac:dyDescent="0.25">
      <c r="A84" t="s">
        <v>44</v>
      </c>
      <c r="B84" t="s">
        <v>45</v>
      </c>
      <c r="C84" t="s">
        <v>48</v>
      </c>
    </row>
    <row r="85" spans="1:3" x14ac:dyDescent="0.25">
      <c r="A85" t="s">
        <v>44</v>
      </c>
      <c r="B85" t="s">
        <v>48</v>
      </c>
      <c r="C85" t="s">
        <v>48</v>
      </c>
    </row>
    <row r="86" spans="1:3" x14ac:dyDescent="0.25">
      <c r="A86" t="s">
        <v>44</v>
      </c>
      <c r="B86" t="s">
        <v>45</v>
      </c>
      <c r="C86" t="s">
        <v>45</v>
      </c>
    </row>
    <row r="87" spans="1:3" x14ac:dyDescent="0.25">
      <c r="A87" t="s">
        <v>44</v>
      </c>
      <c r="B87" t="s">
        <v>48</v>
      </c>
      <c r="C87" t="s">
        <v>48</v>
      </c>
    </row>
    <row r="88" spans="1:3" x14ac:dyDescent="0.25">
      <c r="A88" t="s">
        <v>44</v>
      </c>
      <c r="B88" t="s">
        <v>45</v>
      </c>
      <c r="C88" t="s">
        <v>38</v>
      </c>
    </row>
    <row r="89" spans="1:3" x14ac:dyDescent="0.25">
      <c r="A89" t="s">
        <v>44</v>
      </c>
      <c r="B89" t="s">
        <v>45</v>
      </c>
      <c r="C89" t="s">
        <v>45</v>
      </c>
    </row>
    <row r="90" spans="1:3" x14ac:dyDescent="0.25">
      <c r="A90" t="s">
        <v>44</v>
      </c>
      <c r="B90" t="s">
        <v>45</v>
      </c>
      <c r="C90" t="s">
        <v>48</v>
      </c>
    </row>
    <row r="91" spans="1:3" x14ac:dyDescent="0.25">
      <c r="A91" t="s">
        <v>37</v>
      </c>
      <c r="B91" t="s">
        <v>28</v>
      </c>
      <c r="C91" t="s">
        <v>39</v>
      </c>
    </row>
    <row r="92" spans="1:3" x14ac:dyDescent="0.25">
      <c r="A92" t="s">
        <v>44</v>
      </c>
      <c r="B92" t="s">
        <v>45</v>
      </c>
      <c r="C92" t="s">
        <v>45</v>
      </c>
    </row>
    <row r="93" spans="1:3" x14ac:dyDescent="0.25">
      <c r="A93" t="s">
        <v>44</v>
      </c>
      <c r="B93" t="s">
        <v>45</v>
      </c>
      <c r="C93" t="s">
        <v>48</v>
      </c>
    </row>
    <row r="94" spans="1:3" x14ac:dyDescent="0.25">
      <c r="A94" t="s">
        <v>44</v>
      </c>
      <c r="B94" t="s">
        <v>45</v>
      </c>
      <c r="C94" t="s">
        <v>45</v>
      </c>
    </row>
    <row r="95" spans="1:3" x14ac:dyDescent="0.25">
      <c r="A95" t="s">
        <v>44</v>
      </c>
      <c r="B95" t="s">
        <v>48</v>
      </c>
      <c r="C95" t="s">
        <v>39</v>
      </c>
    </row>
    <row r="96" spans="1:3" x14ac:dyDescent="0.25">
      <c r="A96" t="s">
        <v>44</v>
      </c>
      <c r="B96" t="s">
        <v>28</v>
      </c>
      <c r="C96" t="s">
        <v>48</v>
      </c>
    </row>
    <row r="97" spans="1:3" x14ac:dyDescent="0.25">
      <c r="A97" t="s">
        <v>44</v>
      </c>
      <c r="B97" t="s">
        <v>45</v>
      </c>
      <c r="C97" t="s">
        <v>38</v>
      </c>
    </row>
    <row r="98" spans="1:3" x14ac:dyDescent="0.25">
      <c r="A98" t="s">
        <v>44</v>
      </c>
      <c r="B98" t="s">
        <v>45</v>
      </c>
      <c r="C98" t="s">
        <v>48</v>
      </c>
    </row>
    <row r="99" spans="1:3" x14ac:dyDescent="0.25">
      <c r="A99" t="s">
        <v>44</v>
      </c>
      <c r="B99" t="s">
        <v>45</v>
      </c>
      <c r="C99" t="s">
        <v>45</v>
      </c>
    </row>
    <row r="100" spans="1:3" x14ac:dyDescent="0.25">
      <c r="A100" t="s">
        <v>44</v>
      </c>
      <c r="B100" t="s">
        <v>45</v>
      </c>
      <c r="C100" t="s">
        <v>45</v>
      </c>
    </row>
    <row r="101" spans="1:3" x14ac:dyDescent="0.25">
      <c r="A101" t="s">
        <v>44</v>
      </c>
      <c r="B101" t="s">
        <v>38</v>
      </c>
      <c r="C101" t="s">
        <v>45</v>
      </c>
    </row>
    <row r="102" spans="1:3" x14ac:dyDescent="0.25">
      <c r="A102" t="s">
        <v>44</v>
      </c>
      <c r="B102" t="s">
        <v>48</v>
      </c>
      <c r="C102" t="s">
        <v>48</v>
      </c>
    </row>
    <row r="103" spans="1:3" x14ac:dyDescent="0.25">
      <c r="A103" t="s">
        <v>44</v>
      </c>
      <c r="B103" t="s">
        <v>39</v>
      </c>
      <c r="C103" t="s">
        <v>48</v>
      </c>
    </row>
    <row r="104" spans="1:3" x14ac:dyDescent="0.25">
      <c r="A104" t="s">
        <v>44</v>
      </c>
      <c r="B104" t="s">
        <v>45</v>
      </c>
      <c r="C104" t="s">
        <v>48</v>
      </c>
    </row>
    <row r="105" spans="1:3" x14ac:dyDescent="0.25">
      <c r="A105" t="s">
        <v>44</v>
      </c>
      <c r="B105" t="s">
        <v>45</v>
      </c>
      <c r="C105" t="s">
        <v>48</v>
      </c>
    </row>
    <row r="106" spans="1:3" x14ac:dyDescent="0.25">
      <c r="A106" t="s">
        <v>37</v>
      </c>
      <c r="B106" t="s">
        <v>45</v>
      </c>
      <c r="C106" t="s">
        <v>48</v>
      </c>
    </row>
    <row r="107" spans="1:3" x14ac:dyDescent="0.25">
      <c r="A107" t="s">
        <v>37</v>
      </c>
      <c r="B107" t="s">
        <v>28</v>
      </c>
      <c r="C107" t="s">
        <v>45</v>
      </c>
    </row>
    <row r="108" spans="1:3" x14ac:dyDescent="0.25">
      <c r="A108" t="s">
        <v>44</v>
      </c>
      <c r="B108" t="s">
        <v>45</v>
      </c>
      <c r="C108" t="s">
        <v>45</v>
      </c>
    </row>
    <row r="109" spans="1:3" x14ac:dyDescent="0.25">
      <c r="A109" t="s">
        <v>44</v>
      </c>
      <c r="B109" t="s">
        <v>45</v>
      </c>
      <c r="C109" t="s">
        <v>48</v>
      </c>
    </row>
    <row r="110" spans="1:3" x14ac:dyDescent="0.25">
      <c r="A110" t="s">
        <v>44</v>
      </c>
      <c r="B110" t="s">
        <v>45</v>
      </c>
      <c r="C110" t="s">
        <v>45</v>
      </c>
    </row>
    <row r="111" spans="1:3" x14ac:dyDescent="0.25">
      <c r="A111" t="s">
        <v>44</v>
      </c>
      <c r="B111" t="s">
        <v>28</v>
      </c>
      <c r="C111" t="s">
        <v>28</v>
      </c>
    </row>
    <row r="112" spans="1:3" x14ac:dyDescent="0.25">
      <c r="A112" t="s">
        <v>37</v>
      </c>
      <c r="B112" t="s">
        <v>39</v>
      </c>
      <c r="C112" t="s">
        <v>39</v>
      </c>
    </row>
    <row r="113" spans="1:3" x14ac:dyDescent="0.25">
      <c r="A113" t="s">
        <v>44</v>
      </c>
      <c r="B113" t="s">
        <v>45</v>
      </c>
      <c r="C113" t="s">
        <v>48</v>
      </c>
    </row>
    <row r="114" spans="1:3" x14ac:dyDescent="0.25">
      <c r="A114" t="s">
        <v>44</v>
      </c>
      <c r="B114" t="s">
        <v>45</v>
      </c>
      <c r="C114" t="s">
        <v>38</v>
      </c>
    </row>
    <row r="115" spans="1:3" x14ac:dyDescent="0.25">
      <c r="A115" t="s">
        <v>44</v>
      </c>
      <c r="B115" t="s">
        <v>45</v>
      </c>
      <c r="C115" t="s">
        <v>39</v>
      </c>
    </row>
    <row r="116" spans="1:3" x14ac:dyDescent="0.25">
      <c r="A116" t="s">
        <v>44</v>
      </c>
      <c r="B116" t="s">
        <v>48</v>
      </c>
      <c r="C116" t="s">
        <v>28</v>
      </c>
    </row>
    <row r="117" spans="1:3" x14ac:dyDescent="0.25">
      <c r="A117" t="s">
        <v>44</v>
      </c>
      <c r="B117" t="s">
        <v>39</v>
      </c>
      <c r="C117" t="s">
        <v>39</v>
      </c>
    </row>
    <row r="118" spans="1:3" x14ac:dyDescent="0.25">
      <c r="A118" t="s">
        <v>44</v>
      </c>
      <c r="B118" t="s">
        <v>39</v>
      </c>
      <c r="C118" t="s">
        <v>45</v>
      </c>
    </row>
    <row r="119" spans="1:3" x14ac:dyDescent="0.25">
      <c r="A119" t="s">
        <v>44</v>
      </c>
      <c r="B119" t="s">
        <v>48</v>
      </c>
      <c r="C119" t="s">
        <v>45</v>
      </c>
    </row>
    <row r="120" spans="1:3" x14ac:dyDescent="0.25">
      <c r="A120" t="s">
        <v>44</v>
      </c>
      <c r="B120" t="s">
        <v>45</v>
      </c>
      <c r="C120" t="s">
        <v>45</v>
      </c>
    </row>
    <row r="121" spans="1:3" x14ac:dyDescent="0.25">
      <c r="A121" t="s">
        <v>44</v>
      </c>
      <c r="B121" t="s">
        <v>45</v>
      </c>
      <c r="C121" t="s">
        <v>45</v>
      </c>
    </row>
    <row r="122" spans="1:3" x14ac:dyDescent="0.25">
      <c r="A122" t="s">
        <v>44</v>
      </c>
      <c r="B122" t="s">
        <v>48</v>
      </c>
      <c r="C122" t="s">
        <v>38</v>
      </c>
    </row>
    <row r="123" spans="1:3" x14ac:dyDescent="0.25">
      <c r="A123" t="s">
        <v>44</v>
      </c>
      <c r="B123" t="s">
        <v>48</v>
      </c>
      <c r="C123" t="s">
        <v>48</v>
      </c>
    </row>
    <row r="124" spans="1:3" x14ac:dyDescent="0.25">
      <c r="A124" t="s">
        <v>44</v>
      </c>
      <c r="B124" t="s">
        <v>28</v>
      </c>
      <c r="C124" t="s">
        <v>45</v>
      </c>
    </row>
    <row r="125" spans="1:3" x14ac:dyDescent="0.25">
      <c r="A125" t="s">
        <v>44</v>
      </c>
      <c r="B125" t="s">
        <v>45</v>
      </c>
      <c r="C125" t="s">
        <v>28</v>
      </c>
    </row>
    <row r="126" spans="1:3" x14ac:dyDescent="0.25">
      <c r="A126" t="s">
        <v>44</v>
      </c>
      <c r="B126" t="s">
        <v>45</v>
      </c>
      <c r="C126" t="s">
        <v>45</v>
      </c>
    </row>
    <row r="127" spans="1:3" x14ac:dyDescent="0.25">
      <c r="A127" t="s">
        <v>44</v>
      </c>
      <c r="B127" t="s">
        <v>48</v>
      </c>
      <c r="C127" t="s">
        <v>48</v>
      </c>
    </row>
    <row r="128" spans="1:3" x14ac:dyDescent="0.25">
      <c r="A128" t="s">
        <v>37</v>
      </c>
      <c r="B128" t="s">
        <v>45</v>
      </c>
      <c r="C128" t="s">
        <v>45</v>
      </c>
    </row>
    <row r="129" spans="1:3" x14ac:dyDescent="0.25">
      <c r="A129" t="s">
        <v>44</v>
      </c>
      <c r="B129" t="s">
        <v>45</v>
      </c>
      <c r="C129" t="s">
        <v>38</v>
      </c>
    </row>
    <row r="130" spans="1:3" x14ac:dyDescent="0.25">
      <c r="A130" t="s">
        <v>44</v>
      </c>
      <c r="B130" t="s">
        <v>45</v>
      </c>
      <c r="C130" t="s">
        <v>48</v>
      </c>
    </row>
    <row r="131" spans="1:3" x14ac:dyDescent="0.25">
      <c r="A131" t="s">
        <v>44</v>
      </c>
      <c r="B131" t="s">
        <v>39</v>
      </c>
      <c r="C131" t="s">
        <v>39</v>
      </c>
    </row>
    <row r="132" spans="1:3" x14ac:dyDescent="0.25">
      <c r="A132" t="s">
        <v>44</v>
      </c>
      <c r="B132" t="s">
        <v>39</v>
      </c>
      <c r="C132" t="s">
        <v>48</v>
      </c>
    </row>
    <row r="133" spans="1:3" x14ac:dyDescent="0.25">
      <c r="A133" t="s">
        <v>44</v>
      </c>
      <c r="B133" t="s">
        <v>45</v>
      </c>
      <c r="C133" t="s">
        <v>38</v>
      </c>
    </row>
    <row r="134" spans="1:3" x14ac:dyDescent="0.25">
      <c r="A134" t="s">
        <v>44</v>
      </c>
      <c r="B134" t="s">
        <v>45</v>
      </c>
      <c r="C134" t="s">
        <v>45</v>
      </c>
    </row>
    <row r="135" spans="1:3" x14ac:dyDescent="0.25">
      <c r="A135" t="s">
        <v>37</v>
      </c>
      <c r="B135" t="s">
        <v>45</v>
      </c>
      <c r="C135" t="s">
        <v>48</v>
      </c>
    </row>
    <row r="136" spans="1:3" x14ac:dyDescent="0.25">
      <c r="A136" t="s">
        <v>44</v>
      </c>
      <c r="B136" t="s">
        <v>39</v>
      </c>
      <c r="C136" t="s">
        <v>38</v>
      </c>
    </row>
    <row r="137" spans="1:3" x14ac:dyDescent="0.25">
      <c r="A137" t="s">
        <v>44</v>
      </c>
      <c r="B137" t="s">
        <v>38</v>
      </c>
      <c r="C137" t="s">
        <v>48</v>
      </c>
    </row>
    <row r="138" spans="1:3" x14ac:dyDescent="0.25">
      <c r="A138" t="s">
        <v>44</v>
      </c>
      <c r="B138" t="s">
        <v>45</v>
      </c>
      <c r="C138" t="s">
        <v>38</v>
      </c>
    </row>
    <row r="139" spans="1:3" x14ac:dyDescent="0.25">
      <c r="A139" t="s">
        <v>37</v>
      </c>
      <c r="B139" t="s">
        <v>45</v>
      </c>
      <c r="C139" t="s">
        <v>45</v>
      </c>
    </row>
    <row r="140" spans="1:3" x14ac:dyDescent="0.25">
      <c r="A140" t="s">
        <v>44</v>
      </c>
      <c r="B140" t="s">
        <v>45</v>
      </c>
      <c r="C140" t="s">
        <v>48</v>
      </c>
    </row>
    <row r="141" spans="1:3" x14ac:dyDescent="0.25">
      <c r="A141" t="s">
        <v>44</v>
      </c>
      <c r="B141" t="s">
        <v>39</v>
      </c>
      <c r="C141" t="s">
        <v>39</v>
      </c>
    </row>
    <row r="142" spans="1:3" x14ac:dyDescent="0.25">
      <c r="A142" t="s">
        <v>44</v>
      </c>
      <c r="B142" t="s">
        <v>48</v>
      </c>
      <c r="C142" t="s">
        <v>39</v>
      </c>
    </row>
    <row r="143" spans="1:3" x14ac:dyDescent="0.25">
      <c r="A143" t="s">
        <v>44</v>
      </c>
      <c r="B143" t="s">
        <v>48</v>
      </c>
      <c r="C143" t="s">
        <v>48</v>
      </c>
    </row>
    <row r="144" spans="1:3" x14ac:dyDescent="0.25">
      <c r="A144" t="s">
        <v>44</v>
      </c>
      <c r="B144" t="s">
        <v>48</v>
      </c>
      <c r="C144" t="s">
        <v>39</v>
      </c>
    </row>
    <row r="145" spans="1:3" x14ac:dyDescent="0.25">
      <c r="A145" t="s">
        <v>44</v>
      </c>
      <c r="B145" t="s">
        <v>38</v>
      </c>
      <c r="C145" t="s">
        <v>38</v>
      </c>
    </row>
    <row r="146" spans="1:3" x14ac:dyDescent="0.25">
      <c r="A146" t="s">
        <v>44</v>
      </c>
      <c r="B146" t="s">
        <v>45</v>
      </c>
      <c r="C146" t="s">
        <v>45</v>
      </c>
    </row>
    <row r="147" spans="1:3" x14ac:dyDescent="0.25">
      <c r="A147" t="s">
        <v>44</v>
      </c>
      <c r="B147" t="s">
        <v>48</v>
      </c>
      <c r="C147" t="s">
        <v>45</v>
      </c>
    </row>
    <row r="148" spans="1:3" x14ac:dyDescent="0.25">
      <c r="A148" t="s">
        <v>44</v>
      </c>
      <c r="B148" t="s">
        <v>48</v>
      </c>
      <c r="C148" t="s">
        <v>28</v>
      </c>
    </row>
    <row r="149" spans="1:3" x14ac:dyDescent="0.25">
      <c r="A149" t="s">
        <v>44</v>
      </c>
      <c r="B149" t="s">
        <v>45</v>
      </c>
      <c r="C149" t="s">
        <v>38</v>
      </c>
    </row>
    <row r="150" spans="1:3" x14ac:dyDescent="0.25">
      <c r="A150" t="s">
        <v>44</v>
      </c>
      <c r="B150" t="s">
        <v>39</v>
      </c>
      <c r="C150" t="s">
        <v>39</v>
      </c>
    </row>
    <row r="151" spans="1:3" x14ac:dyDescent="0.25">
      <c r="A151" t="s">
        <v>37</v>
      </c>
      <c r="B151" t="s">
        <v>45</v>
      </c>
      <c r="C151" t="s">
        <v>48</v>
      </c>
    </row>
    <row r="152" spans="1:3" x14ac:dyDescent="0.25">
      <c r="A152" t="s">
        <v>44</v>
      </c>
      <c r="B152" t="s">
        <v>45</v>
      </c>
      <c r="C152" t="s">
        <v>45</v>
      </c>
    </row>
    <row r="153" spans="1:3" x14ac:dyDescent="0.25">
      <c r="A153" t="s">
        <v>44</v>
      </c>
      <c r="B153" t="s">
        <v>45</v>
      </c>
      <c r="C153" t="s">
        <v>38</v>
      </c>
    </row>
    <row r="154" spans="1:3" x14ac:dyDescent="0.25">
      <c r="A154" t="s">
        <v>44</v>
      </c>
      <c r="B154" t="s">
        <v>48</v>
      </c>
      <c r="C154" t="s">
        <v>48</v>
      </c>
    </row>
    <row r="155" spans="1:3" x14ac:dyDescent="0.25">
      <c r="A155" t="s">
        <v>44</v>
      </c>
      <c r="B155" t="s">
        <v>38</v>
      </c>
      <c r="C155" t="s">
        <v>48</v>
      </c>
    </row>
    <row r="156" spans="1:3" x14ac:dyDescent="0.25">
      <c r="A156" t="s">
        <v>44</v>
      </c>
      <c r="B156" t="s">
        <v>39</v>
      </c>
      <c r="C156" t="s">
        <v>45</v>
      </c>
    </row>
    <row r="157" spans="1:3" x14ac:dyDescent="0.25">
      <c r="A157" t="s">
        <v>44</v>
      </c>
      <c r="B157" t="s">
        <v>48</v>
      </c>
      <c r="C157" t="s">
        <v>38</v>
      </c>
    </row>
    <row r="158" spans="1:3" x14ac:dyDescent="0.25">
      <c r="A158" t="s">
        <v>44</v>
      </c>
      <c r="B158" t="s">
        <v>45</v>
      </c>
      <c r="C158" t="s">
        <v>45</v>
      </c>
    </row>
    <row r="159" spans="1:3" x14ac:dyDescent="0.25">
      <c r="A159" t="s">
        <v>44</v>
      </c>
      <c r="B159" t="s">
        <v>45</v>
      </c>
      <c r="C159" t="s">
        <v>38</v>
      </c>
    </row>
    <row r="160" spans="1:3" x14ac:dyDescent="0.25">
      <c r="A160" t="s">
        <v>44</v>
      </c>
      <c r="B160" t="s">
        <v>45</v>
      </c>
      <c r="C160" t="s">
        <v>38</v>
      </c>
    </row>
    <row r="161" spans="1:3" x14ac:dyDescent="0.25">
      <c r="A161" t="s">
        <v>44</v>
      </c>
      <c r="B161" t="s">
        <v>48</v>
      </c>
      <c r="C161" t="s">
        <v>45</v>
      </c>
    </row>
    <row r="162" spans="1:3" x14ac:dyDescent="0.25">
      <c r="A162" t="s">
        <v>44</v>
      </c>
      <c r="B162" t="s">
        <v>45</v>
      </c>
      <c r="C162" t="s">
        <v>38</v>
      </c>
    </row>
    <row r="163" spans="1:3" x14ac:dyDescent="0.25">
      <c r="A163" t="s">
        <v>44</v>
      </c>
      <c r="B163" t="s">
        <v>45</v>
      </c>
      <c r="C163" t="s">
        <v>45</v>
      </c>
    </row>
    <row r="164" spans="1:3" x14ac:dyDescent="0.25">
      <c r="A164" t="s">
        <v>44</v>
      </c>
      <c r="B164" t="s">
        <v>45</v>
      </c>
      <c r="C164" t="s">
        <v>45</v>
      </c>
    </row>
    <row r="165" spans="1:3" x14ac:dyDescent="0.25">
      <c r="A165" t="s">
        <v>44</v>
      </c>
      <c r="B165" t="s">
        <v>48</v>
      </c>
      <c r="C165" t="s">
        <v>38</v>
      </c>
    </row>
    <row r="166" spans="1:3" x14ac:dyDescent="0.25">
      <c r="A166" t="s">
        <v>44</v>
      </c>
      <c r="B166" t="s">
        <v>48</v>
      </c>
      <c r="C166" t="s">
        <v>45</v>
      </c>
    </row>
    <row r="167" spans="1:3" x14ac:dyDescent="0.25">
      <c r="A167" t="s">
        <v>44</v>
      </c>
      <c r="B167" t="s">
        <v>48</v>
      </c>
      <c r="C167" t="s">
        <v>48</v>
      </c>
    </row>
    <row r="168" spans="1:3" x14ac:dyDescent="0.25">
      <c r="A168" t="s">
        <v>44</v>
      </c>
      <c r="B168" t="s">
        <v>45</v>
      </c>
      <c r="C168" t="s">
        <v>45</v>
      </c>
    </row>
    <row r="169" spans="1:3" x14ac:dyDescent="0.25">
      <c r="A169" t="s">
        <v>44</v>
      </c>
      <c r="B169" t="s">
        <v>48</v>
      </c>
      <c r="C169" t="s">
        <v>28</v>
      </c>
    </row>
    <row r="170" spans="1:3" x14ac:dyDescent="0.25">
      <c r="A170" t="s">
        <v>44</v>
      </c>
      <c r="B170" t="s">
        <v>45</v>
      </c>
      <c r="C170" t="s">
        <v>45</v>
      </c>
    </row>
    <row r="171" spans="1:3" x14ac:dyDescent="0.25">
      <c r="A171" t="s">
        <v>44</v>
      </c>
      <c r="B171" t="s">
        <v>28</v>
      </c>
      <c r="C171" t="s">
        <v>28</v>
      </c>
    </row>
    <row r="172" spans="1:3" x14ac:dyDescent="0.25">
      <c r="A172" t="s">
        <v>44</v>
      </c>
      <c r="B172" t="s">
        <v>45</v>
      </c>
      <c r="C172" t="s">
        <v>45</v>
      </c>
    </row>
    <row r="173" spans="1:3" x14ac:dyDescent="0.25">
      <c r="A173" t="s">
        <v>44</v>
      </c>
      <c r="B173" t="s">
        <v>45</v>
      </c>
      <c r="C173" t="s">
        <v>45</v>
      </c>
    </row>
    <row r="174" spans="1:3" x14ac:dyDescent="0.25">
      <c r="A174" t="s">
        <v>44</v>
      </c>
      <c r="B174" t="s">
        <v>45</v>
      </c>
      <c r="C174" t="s">
        <v>39</v>
      </c>
    </row>
    <row r="175" spans="1:3" x14ac:dyDescent="0.25">
      <c r="A175" t="s">
        <v>44</v>
      </c>
      <c r="B175" t="s">
        <v>48</v>
      </c>
      <c r="C175" t="s">
        <v>38</v>
      </c>
    </row>
    <row r="176" spans="1:3" x14ac:dyDescent="0.25">
      <c r="A176" t="s">
        <v>44</v>
      </c>
      <c r="B176" t="s">
        <v>45</v>
      </c>
      <c r="C176" t="s">
        <v>45</v>
      </c>
    </row>
    <row r="177" spans="1:3" x14ac:dyDescent="0.25">
      <c r="A177" t="s">
        <v>44</v>
      </c>
      <c r="B177" t="s">
        <v>45</v>
      </c>
      <c r="C177" t="s">
        <v>39</v>
      </c>
    </row>
    <row r="178" spans="1:3" x14ac:dyDescent="0.25">
      <c r="A178" t="s">
        <v>44</v>
      </c>
      <c r="B178" t="s">
        <v>45</v>
      </c>
      <c r="C178" t="s">
        <v>48</v>
      </c>
    </row>
    <row r="179" spans="1:3" x14ac:dyDescent="0.25">
      <c r="A179" t="s">
        <v>44</v>
      </c>
      <c r="B179" t="s">
        <v>45</v>
      </c>
      <c r="C179" t="s">
        <v>45</v>
      </c>
    </row>
    <row r="180" spans="1:3" x14ac:dyDescent="0.25">
      <c r="A180" t="s">
        <v>44</v>
      </c>
      <c r="B180" t="s">
        <v>48</v>
      </c>
      <c r="C180" t="s">
        <v>39</v>
      </c>
    </row>
    <row r="181" spans="1:3" x14ac:dyDescent="0.25">
      <c r="A181" t="s">
        <v>44</v>
      </c>
      <c r="B181" t="s">
        <v>45</v>
      </c>
      <c r="C181" t="s">
        <v>45</v>
      </c>
    </row>
    <row r="182" spans="1:3" x14ac:dyDescent="0.25">
      <c r="A182" t="s">
        <v>44</v>
      </c>
      <c r="B182" t="s">
        <v>45</v>
      </c>
      <c r="C182" t="s">
        <v>39</v>
      </c>
    </row>
    <row r="183" spans="1:3" x14ac:dyDescent="0.25">
      <c r="A183" t="s">
        <v>44</v>
      </c>
      <c r="B183" t="s">
        <v>45</v>
      </c>
      <c r="C183" t="s">
        <v>48</v>
      </c>
    </row>
    <row r="184" spans="1:3" x14ac:dyDescent="0.25">
      <c r="A184" t="s">
        <v>44</v>
      </c>
      <c r="B184" t="s">
        <v>48</v>
      </c>
      <c r="C184" t="s">
        <v>48</v>
      </c>
    </row>
    <row r="185" spans="1:3" x14ac:dyDescent="0.25">
      <c r="A185" t="s">
        <v>44</v>
      </c>
      <c r="B185" t="s">
        <v>45</v>
      </c>
      <c r="C185" t="s">
        <v>45</v>
      </c>
    </row>
    <row r="186" spans="1:3" x14ac:dyDescent="0.25">
      <c r="A186" t="s">
        <v>44</v>
      </c>
      <c r="B186" t="s">
        <v>45</v>
      </c>
      <c r="C186" t="s">
        <v>45</v>
      </c>
    </row>
    <row r="187" spans="1:3" x14ac:dyDescent="0.25">
      <c r="A187" t="s">
        <v>44</v>
      </c>
      <c r="B187" t="s">
        <v>48</v>
      </c>
      <c r="C187" t="s">
        <v>48</v>
      </c>
    </row>
    <row r="188" spans="1:3" x14ac:dyDescent="0.25">
      <c r="A188" t="s">
        <v>44</v>
      </c>
      <c r="B188" t="s">
        <v>48</v>
      </c>
      <c r="C188" t="s">
        <v>48</v>
      </c>
    </row>
    <row r="189" spans="1:3" x14ac:dyDescent="0.25">
      <c r="A189" t="s">
        <v>44</v>
      </c>
      <c r="B189" t="s">
        <v>45</v>
      </c>
      <c r="C189" t="s">
        <v>45</v>
      </c>
    </row>
    <row r="190" spans="1:3" x14ac:dyDescent="0.25">
      <c r="A190" t="s">
        <v>37</v>
      </c>
      <c r="B190" t="s">
        <v>45</v>
      </c>
      <c r="C190" t="s">
        <v>28</v>
      </c>
    </row>
    <row r="191" spans="1:3" x14ac:dyDescent="0.25">
      <c r="A191" t="s">
        <v>44</v>
      </c>
      <c r="B191" t="s">
        <v>45</v>
      </c>
      <c r="C191" t="s">
        <v>38</v>
      </c>
    </row>
    <row r="192" spans="1:3" x14ac:dyDescent="0.25">
      <c r="A192" t="s">
        <v>44</v>
      </c>
      <c r="B192" t="s">
        <v>48</v>
      </c>
      <c r="C192" t="s">
        <v>48</v>
      </c>
    </row>
    <row r="193" spans="1:3" x14ac:dyDescent="0.25">
      <c r="A193" t="s">
        <v>44</v>
      </c>
      <c r="B193" t="s">
        <v>48</v>
      </c>
      <c r="C193" t="s">
        <v>38</v>
      </c>
    </row>
    <row r="194" spans="1:3" x14ac:dyDescent="0.25">
      <c r="A194" t="s">
        <v>44</v>
      </c>
      <c r="B194" t="s">
        <v>48</v>
      </c>
      <c r="C194" t="s">
        <v>38</v>
      </c>
    </row>
    <row r="195" spans="1:3" x14ac:dyDescent="0.25">
      <c r="A195" t="s">
        <v>44</v>
      </c>
      <c r="B195" t="s">
        <v>48</v>
      </c>
      <c r="C195" t="s">
        <v>48</v>
      </c>
    </row>
    <row r="196" spans="1:3" x14ac:dyDescent="0.25">
      <c r="A196" t="s">
        <v>44</v>
      </c>
      <c r="B196" t="s">
        <v>45</v>
      </c>
      <c r="C196" t="s">
        <v>45</v>
      </c>
    </row>
    <row r="197" spans="1:3" x14ac:dyDescent="0.25">
      <c r="A197" t="s">
        <v>44</v>
      </c>
      <c r="B197" t="s">
        <v>48</v>
      </c>
      <c r="C197" t="s">
        <v>48</v>
      </c>
    </row>
    <row r="198" spans="1:3" x14ac:dyDescent="0.25">
      <c r="A198" t="s">
        <v>44</v>
      </c>
      <c r="B198" t="s">
        <v>39</v>
      </c>
      <c r="C198" t="s">
        <v>48</v>
      </c>
    </row>
    <row r="199" spans="1:3" x14ac:dyDescent="0.25">
      <c r="A199" t="s">
        <v>44</v>
      </c>
      <c r="B199" t="s">
        <v>45</v>
      </c>
      <c r="C199" t="s">
        <v>39</v>
      </c>
    </row>
    <row r="200" spans="1:3" x14ac:dyDescent="0.25">
      <c r="A200" t="s">
        <v>44</v>
      </c>
      <c r="B200" t="s">
        <v>39</v>
      </c>
      <c r="C200" t="s">
        <v>48</v>
      </c>
    </row>
    <row r="201" spans="1:3" x14ac:dyDescent="0.25">
      <c r="A201" t="s">
        <v>44</v>
      </c>
      <c r="B201" t="s">
        <v>39</v>
      </c>
      <c r="C201" t="s">
        <v>39</v>
      </c>
    </row>
    <row r="202" spans="1:3" x14ac:dyDescent="0.25">
      <c r="A202" t="s">
        <v>44</v>
      </c>
      <c r="B202" t="s">
        <v>45</v>
      </c>
      <c r="C202" t="s">
        <v>28</v>
      </c>
    </row>
    <row r="203" spans="1:3" x14ac:dyDescent="0.25">
      <c r="A203" t="s">
        <v>44</v>
      </c>
      <c r="B203" t="s">
        <v>45</v>
      </c>
      <c r="C203" t="s">
        <v>45</v>
      </c>
    </row>
    <row r="204" spans="1:3" x14ac:dyDescent="0.25">
      <c r="A204" t="s">
        <v>44</v>
      </c>
      <c r="B204" t="s">
        <v>45</v>
      </c>
      <c r="C204" t="s">
        <v>45</v>
      </c>
    </row>
    <row r="205" spans="1:3" x14ac:dyDescent="0.25">
      <c r="A205" t="s">
        <v>44</v>
      </c>
      <c r="B205" t="s">
        <v>45</v>
      </c>
      <c r="C205" t="s">
        <v>45</v>
      </c>
    </row>
    <row r="206" spans="1:3" x14ac:dyDescent="0.25">
      <c r="A206" t="s">
        <v>44</v>
      </c>
      <c r="B206" t="s">
        <v>48</v>
      </c>
      <c r="C206" t="s">
        <v>48</v>
      </c>
    </row>
    <row r="207" spans="1:3" x14ac:dyDescent="0.25">
      <c r="A207" t="s">
        <v>44</v>
      </c>
      <c r="B207" t="s">
        <v>48</v>
      </c>
      <c r="C207" t="s">
        <v>38</v>
      </c>
    </row>
    <row r="208" spans="1:3" x14ac:dyDescent="0.25">
      <c r="A208" t="s">
        <v>37</v>
      </c>
      <c r="B208" t="s">
        <v>45</v>
      </c>
      <c r="C208" t="s">
        <v>48</v>
      </c>
    </row>
    <row r="209" spans="1:3" x14ac:dyDescent="0.25">
      <c r="A209" t="s">
        <v>44</v>
      </c>
      <c r="B209" t="s">
        <v>45</v>
      </c>
      <c r="C209" t="s">
        <v>39</v>
      </c>
    </row>
    <row r="210" spans="1:3" x14ac:dyDescent="0.25">
      <c r="A210" t="s">
        <v>44</v>
      </c>
      <c r="B210" t="s">
        <v>45</v>
      </c>
      <c r="C210" t="s">
        <v>38</v>
      </c>
    </row>
    <row r="211" spans="1:3" x14ac:dyDescent="0.25">
      <c r="A211" t="s">
        <v>44</v>
      </c>
      <c r="B211" t="s">
        <v>45</v>
      </c>
      <c r="C211" t="s">
        <v>39</v>
      </c>
    </row>
    <row r="212" spans="1:3" x14ac:dyDescent="0.25">
      <c r="A212" t="s">
        <v>44</v>
      </c>
      <c r="B212" t="s">
        <v>45</v>
      </c>
      <c r="C212" t="s">
        <v>45</v>
      </c>
    </row>
    <row r="213" spans="1:3" x14ac:dyDescent="0.25">
      <c r="A213" t="s">
        <v>44</v>
      </c>
      <c r="B213" t="s">
        <v>45</v>
      </c>
      <c r="C213" t="s">
        <v>48</v>
      </c>
    </row>
    <row r="214" spans="1:3" x14ac:dyDescent="0.25">
      <c r="A214" t="s">
        <v>37</v>
      </c>
      <c r="B214" t="s">
        <v>45</v>
      </c>
      <c r="C214" t="s">
        <v>45</v>
      </c>
    </row>
    <row r="215" spans="1:3" x14ac:dyDescent="0.25">
      <c r="A215" t="s">
        <v>44</v>
      </c>
      <c r="B215" t="s">
        <v>45</v>
      </c>
      <c r="C215" t="s">
        <v>48</v>
      </c>
    </row>
    <row r="216" spans="1:3" x14ac:dyDescent="0.25">
      <c r="A216" t="s">
        <v>44</v>
      </c>
      <c r="B216" t="s">
        <v>45</v>
      </c>
      <c r="C216" t="s">
        <v>48</v>
      </c>
    </row>
    <row r="217" spans="1:3" x14ac:dyDescent="0.25">
      <c r="A217" t="s">
        <v>44</v>
      </c>
      <c r="B217" t="s">
        <v>45</v>
      </c>
      <c r="C217" t="s">
        <v>45</v>
      </c>
    </row>
    <row r="218" spans="1:3" x14ac:dyDescent="0.25">
      <c r="A218" t="s">
        <v>44</v>
      </c>
      <c r="B218" t="s">
        <v>45</v>
      </c>
      <c r="C218" t="s">
        <v>45</v>
      </c>
    </row>
    <row r="219" spans="1:3" x14ac:dyDescent="0.25">
      <c r="A219" t="s">
        <v>44</v>
      </c>
      <c r="B219" t="s">
        <v>28</v>
      </c>
      <c r="C219" t="s">
        <v>48</v>
      </c>
    </row>
    <row r="220" spans="1:3" x14ac:dyDescent="0.25">
      <c r="A220" t="s">
        <v>44</v>
      </c>
      <c r="B220" t="s">
        <v>45</v>
      </c>
      <c r="C220" t="s">
        <v>38</v>
      </c>
    </row>
    <row r="221" spans="1:3" x14ac:dyDescent="0.25">
      <c r="A221" t="s">
        <v>44</v>
      </c>
      <c r="B221" t="s">
        <v>38</v>
      </c>
      <c r="C221" t="s">
        <v>38</v>
      </c>
    </row>
    <row r="222" spans="1:3" x14ac:dyDescent="0.25">
      <c r="A222" t="s">
        <v>44</v>
      </c>
      <c r="B222" t="s">
        <v>48</v>
      </c>
      <c r="C222" t="s">
        <v>38</v>
      </c>
    </row>
    <row r="223" spans="1:3" x14ac:dyDescent="0.25">
      <c r="A223" t="s">
        <v>44</v>
      </c>
      <c r="B223" t="s">
        <v>45</v>
      </c>
      <c r="C223" t="s">
        <v>38</v>
      </c>
    </row>
    <row r="224" spans="1:3" x14ac:dyDescent="0.25">
      <c r="A224" t="s">
        <v>44</v>
      </c>
      <c r="B224" t="s">
        <v>39</v>
      </c>
      <c r="C224" t="s">
        <v>48</v>
      </c>
    </row>
    <row r="225" spans="1:3" x14ac:dyDescent="0.25">
      <c r="A225" t="s">
        <v>44</v>
      </c>
      <c r="B225" t="s">
        <v>45</v>
      </c>
      <c r="C225" t="s">
        <v>45</v>
      </c>
    </row>
    <row r="226" spans="1:3" x14ac:dyDescent="0.25">
      <c r="A226" t="s">
        <v>44</v>
      </c>
      <c r="B226" t="s">
        <v>48</v>
      </c>
      <c r="C226" t="s">
        <v>39</v>
      </c>
    </row>
    <row r="227" spans="1:3" x14ac:dyDescent="0.25">
      <c r="A227" t="s">
        <v>44</v>
      </c>
      <c r="B227" t="s">
        <v>45</v>
      </c>
      <c r="C227" t="s">
        <v>45</v>
      </c>
    </row>
    <row r="228" spans="1:3" x14ac:dyDescent="0.25">
      <c r="A228" t="s">
        <v>44</v>
      </c>
      <c r="B228" t="s">
        <v>45</v>
      </c>
      <c r="C228" t="s">
        <v>45</v>
      </c>
    </row>
    <row r="229" spans="1:3" x14ac:dyDescent="0.25">
      <c r="A229" t="s">
        <v>44</v>
      </c>
      <c r="B229" t="s">
        <v>48</v>
      </c>
      <c r="C229" t="s">
        <v>48</v>
      </c>
    </row>
    <row r="230" spans="1:3" x14ac:dyDescent="0.25">
      <c r="A230" t="s">
        <v>44</v>
      </c>
      <c r="B230" t="s">
        <v>45</v>
      </c>
      <c r="C230" t="s">
        <v>38</v>
      </c>
    </row>
    <row r="231" spans="1:3" x14ac:dyDescent="0.25">
      <c r="A231" t="s">
        <v>37</v>
      </c>
      <c r="B231" t="s">
        <v>45</v>
      </c>
      <c r="C231" t="s">
        <v>45</v>
      </c>
    </row>
    <row r="232" spans="1:3" x14ac:dyDescent="0.25">
      <c r="A232" t="s">
        <v>44</v>
      </c>
      <c r="B232" t="s">
        <v>45</v>
      </c>
      <c r="C232" t="s">
        <v>28</v>
      </c>
    </row>
    <row r="233" spans="1:3" x14ac:dyDescent="0.25">
      <c r="A233" t="s">
        <v>44</v>
      </c>
      <c r="B233" t="s">
        <v>45</v>
      </c>
      <c r="C233" t="s">
        <v>45</v>
      </c>
    </row>
    <row r="234" spans="1:3" x14ac:dyDescent="0.25">
      <c r="A234" t="s">
        <v>44</v>
      </c>
      <c r="B234" t="s">
        <v>39</v>
      </c>
      <c r="C234" t="s">
        <v>39</v>
      </c>
    </row>
    <row r="235" spans="1:3" x14ac:dyDescent="0.25">
      <c r="A235" t="s">
        <v>44</v>
      </c>
      <c r="B235" t="s">
        <v>45</v>
      </c>
      <c r="C235" t="s">
        <v>28</v>
      </c>
    </row>
    <row r="236" spans="1:3" x14ac:dyDescent="0.25">
      <c r="A236" t="s">
        <v>44</v>
      </c>
      <c r="B236" t="s">
        <v>45</v>
      </c>
      <c r="C236" t="s">
        <v>45</v>
      </c>
    </row>
    <row r="237" spans="1:3" x14ac:dyDescent="0.25">
      <c r="A237" t="s">
        <v>44</v>
      </c>
      <c r="B237" t="s">
        <v>45</v>
      </c>
      <c r="C237" t="s">
        <v>38</v>
      </c>
    </row>
    <row r="238" spans="1:3" x14ac:dyDescent="0.25">
      <c r="A238" t="s">
        <v>44</v>
      </c>
      <c r="B238" t="s">
        <v>45</v>
      </c>
      <c r="C238" t="s">
        <v>45</v>
      </c>
    </row>
    <row r="239" spans="1:3" x14ac:dyDescent="0.25">
      <c r="A239" t="s">
        <v>44</v>
      </c>
      <c r="B239" t="s">
        <v>45</v>
      </c>
      <c r="C239" t="s">
        <v>45</v>
      </c>
    </row>
    <row r="240" spans="1:3" x14ac:dyDescent="0.25">
      <c r="A240" t="s">
        <v>44</v>
      </c>
      <c r="B240" t="s">
        <v>48</v>
      </c>
      <c r="C240" t="s">
        <v>38</v>
      </c>
    </row>
    <row r="241" spans="1:3" x14ac:dyDescent="0.25">
      <c r="A241" t="s">
        <v>44</v>
      </c>
      <c r="B241" t="s">
        <v>48</v>
      </c>
      <c r="C241" t="s">
        <v>45</v>
      </c>
    </row>
    <row r="242" spans="1:3" x14ac:dyDescent="0.25">
      <c r="A242" t="s">
        <v>44</v>
      </c>
      <c r="B242" t="s">
        <v>45</v>
      </c>
      <c r="C242" t="s">
        <v>28</v>
      </c>
    </row>
    <row r="243" spans="1:3" x14ac:dyDescent="0.25">
      <c r="A243" t="s">
        <v>37</v>
      </c>
      <c r="B243" t="s">
        <v>45</v>
      </c>
      <c r="C243" t="s">
        <v>39</v>
      </c>
    </row>
    <row r="244" spans="1:3" x14ac:dyDescent="0.25">
      <c r="A244" t="s">
        <v>44</v>
      </c>
      <c r="B244" t="s">
        <v>45</v>
      </c>
      <c r="C244" t="s">
        <v>39</v>
      </c>
    </row>
    <row r="245" spans="1:3" x14ac:dyDescent="0.25">
      <c r="A245" t="s">
        <v>44</v>
      </c>
      <c r="B245" t="s">
        <v>48</v>
      </c>
      <c r="C245" t="s">
        <v>48</v>
      </c>
    </row>
    <row r="246" spans="1:3" x14ac:dyDescent="0.25">
      <c r="A246" t="s">
        <v>44</v>
      </c>
      <c r="B246" t="s">
        <v>45</v>
      </c>
      <c r="C246" t="s">
        <v>45</v>
      </c>
    </row>
    <row r="247" spans="1:3" x14ac:dyDescent="0.25">
      <c r="A247" t="s">
        <v>44</v>
      </c>
      <c r="B247" t="s">
        <v>45</v>
      </c>
      <c r="C247" t="s">
        <v>45</v>
      </c>
    </row>
    <row r="248" spans="1:3" x14ac:dyDescent="0.25">
      <c r="A248" t="s">
        <v>44</v>
      </c>
      <c r="B248" t="s">
        <v>45</v>
      </c>
      <c r="C248" t="s">
        <v>45</v>
      </c>
    </row>
    <row r="249" spans="1:3" x14ac:dyDescent="0.25">
      <c r="A249" t="s">
        <v>44</v>
      </c>
      <c r="B249" t="s">
        <v>48</v>
      </c>
      <c r="C249" t="s">
        <v>48</v>
      </c>
    </row>
    <row r="250" spans="1:3" x14ac:dyDescent="0.25">
      <c r="A250" t="s">
        <v>44</v>
      </c>
      <c r="B250" t="s">
        <v>48</v>
      </c>
      <c r="C250" t="s">
        <v>45</v>
      </c>
    </row>
    <row r="251" spans="1:3" x14ac:dyDescent="0.25">
      <c r="A251" t="s">
        <v>44</v>
      </c>
      <c r="B251" t="s">
        <v>45</v>
      </c>
      <c r="C251" t="s">
        <v>45</v>
      </c>
    </row>
    <row r="252" spans="1:3" x14ac:dyDescent="0.25">
      <c r="A252" t="s">
        <v>44</v>
      </c>
      <c r="B252" t="s">
        <v>45</v>
      </c>
      <c r="C252" t="s">
        <v>48</v>
      </c>
    </row>
    <row r="253" spans="1:3" x14ac:dyDescent="0.25">
      <c r="A253" t="s">
        <v>44</v>
      </c>
      <c r="B253" t="s">
        <v>45</v>
      </c>
      <c r="C253" t="s">
        <v>38</v>
      </c>
    </row>
    <row r="254" spans="1:3" x14ac:dyDescent="0.25">
      <c r="A254" t="s">
        <v>44</v>
      </c>
      <c r="B254" t="s">
        <v>48</v>
      </c>
      <c r="C254" t="s">
        <v>48</v>
      </c>
    </row>
    <row r="255" spans="1:3" x14ac:dyDescent="0.25">
      <c r="A255" t="s">
        <v>44</v>
      </c>
      <c r="B255" t="s">
        <v>45</v>
      </c>
      <c r="C255" t="s">
        <v>45</v>
      </c>
    </row>
    <row r="256" spans="1:3" x14ac:dyDescent="0.25">
      <c r="A256" t="s">
        <v>44</v>
      </c>
      <c r="B256" t="s">
        <v>45</v>
      </c>
      <c r="C256" t="s">
        <v>45</v>
      </c>
    </row>
    <row r="257" spans="1:3" x14ac:dyDescent="0.25">
      <c r="A257" t="s">
        <v>44</v>
      </c>
      <c r="B257" t="s">
        <v>45</v>
      </c>
      <c r="C257" t="s">
        <v>28</v>
      </c>
    </row>
    <row r="258" spans="1:3" x14ac:dyDescent="0.25">
      <c r="A258" t="s">
        <v>44</v>
      </c>
      <c r="B258" t="s">
        <v>48</v>
      </c>
      <c r="C258" t="s">
        <v>39</v>
      </c>
    </row>
    <row r="259" spans="1:3" x14ac:dyDescent="0.25">
      <c r="A259" t="s">
        <v>37</v>
      </c>
      <c r="B259" t="s">
        <v>38</v>
      </c>
      <c r="C259" t="s">
        <v>48</v>
      </c>
    </row>
    <row r="260" spans="1:3" x14ac:dyDescent="0.25">
      <c r="A260" t="s">
        <v>44</v>
      </c>
      <c r="B260" t="s">
        <v>45</v>
      </c>
      <c r="C260" t="s">
        <v>45</v>
      </c>
    </row>
    <row r="261" spans="1:3" x14ac:dyDescent="0.25">
      <c r="A261" t="s">
        <v>44</v>
      </c>
      <c r="B261" t="s">
        <v>48</v>
      </c>
      <c r="C261" t="s">
        <v>48</v>
      </c>
    </row>
    <row r="262" spans="1:3" x14ac:dyDescent="0.25">
      <c r="A262" t="s">
        <v>44</v>
      </c>
      <c r="B262" t="s">
        <v>45</v>
      </c>
      <c r="C262" t="s">
        <v>48</v>
      </c>
    </row>
    <row r="263" spans="1:3" x14ac:dyDescent="0.25">
      <c r="A263" t="s">
        <v>44</v>
      </c>
      <c r="B263" t="s">
        <v>45</v>
      </c>
      <c r="C263" t="s">
        <v>39</v>
      </c>
    </row>
    <row r="264" spans="1:3" x14ac:dyDescent="0.25">
      <c r="A264" t="s">
        <v>44</v>
      </c>
      <c r="B264" t="s">
        <v>45</v>
      </c>
      <c r="C264" t="s">
        <v>45</v>
      </c>
    </row>
    <row r="265" spans="1:3" x14ac:dyDescent="0.25">
      <c r="A265" t="s">
        <v>44</v>
      </c>
      <c r="B265" t="s">
        <v>45</v>
      </c>
      <c r="C265" t="s">
        <v>45</v>
      </c>
    </row>
    <row r="266" spans="1:3" x14ac:dyDescent="0.25">
      <c r="A266" t="s">
        <v>44</v>
      </c>
      <c r="B266" t="s">
        <v>48</v>
      </c>
      <c r="C266" t="s">
        <v>38</v>
      </c>
    </row>
    <row r="267" spans="1:3" x14ac:dyDescent="0.25">
      <c r="A267" t="s">
        <v>37</v>
      </c>
      <c r="B267" t="s">
        <v>45</v>
      </c>
      <c r="C267" t="s">
        <v>45</v>
      </c>
    </row>
    <row r="268" spans="1:3" x14ac:dyDescent="0.25">
      <c r="A268" t="s">
        <v>44</v>
      </c>
      <c r="B268" t="s">
        <v>45</v>
      </c>
      <c r="C268" t="s">
        <v>48</v>
      </c>
    </row>
    <row r="269" spans="1:3" x14ac:dyDescent="0.25">
      <c r="A269" t="s">
        <v>44</v>
      </c>
      <c r="B269" t="s">
        <v>45</v>
      </c>
      <c r="C269" t="s">
        <v>39</v>
      </c>
    </row>
    <row r="270" spans="1:3" x14ac:dyDescent="0.25">
      <c r="A270" t="s">
        <v>44</v>
      </c>
      <c r="B270" t="s">
        <v>45</v>
      </c>
      <c r="C270" t="s">
        <v>28</v>
      </c>
    </row>
    <row r="271" spans="1:3" x14ac:dyDescent="0.25">
      <c r="A271" t="s">
        <v>44</v>
      </c>
      <c r="B271" t="s">
        <v>45</v>
      </c>
      <c r="C271" t="s">
        <v>45</v>
      </c>
    </row>
    <row r="272" spans="1:3" x14ac:dyDescent="0.25">
      <c r="A272" t="s">
        <v>44</v>
      </c>
      <c r="B272" t="s">
        <v>48</v>
      </c>
      <c r="C272" t="s">
        <v>45</v>
      </c>
    </row>
    <row r="273" spans="1:3" x14ac:dyDescent="0.25">
      <c r="A273" t="s">
        <v>44</v>
      </c>
      <c r="B273" t="s">
        <v>48</v>
      </c>
      <c r="C273" t="s">
        <v>45</v>
      </c>
    </row>
    <row r="274" spans="1:3" x14ac:dyDescent="0.25">
      <c r="A274" t="s">
        <v>44</v>
      </c>
      <c r="B274" t="s">
        <v>45</v>
      </c>
      <c r="C274" t="s">
        <v>45</v>
      </c>
    </row>
    <row r="275" spans="1:3" x14ac:dyDescent="0.25">
      <c r="A275" t="s">
        <v>44</v>
      </c>
      <c r="B275" t="s">
        <v>38</v>
      </c>
      <c r="C275" t="s">
        <v>38</v>
      </c>
    </row>
    <row r="276" spans="1:3" x14ac:dyDescent="0.25">
      <c r="A276" t="s">
        <v>44</v>
      </c>
      <c r="B276" t="s">
        <v>28</v>
      </c>
      <c r="C276" t="s">
        <v>38</v>
      </c>
    </row>
    <row r="277" spans="1:3" x14ac:dyDescent="0.25">
      <c r="A277" t="s">
        <v>44</v>
      </c>
      <c r="B277" t="s">
        <v>45</v>
      </c>
      <c r="C277" t="s">
        <v>48</v>
      </c>
    </row>
    <row r="278" spans="1:3" x14ac:dyDescent="0.25">
      <c r="A278" t="s">
        <v>37</v>
      </c>
      <c r="B278" t="s">
        <v>48</v>
      </c>
      <c r="C278" t="s">
        <v>45</v>
      </c>
    </row>
    <row r="279" spans="1:3" x14ac:dyDescent="0.25">
      <c r="A279" t="s">
        <v>44</v>
      </c>
      <c r="B279" t="s">
        <v>48</v>
      </c>
      <c r="C279" t="s">
        <v>39</v>
      </c>
    </row>
    <row r="280" spans="1:3" x14ac:dyDescent="0.25">
      <c r="A280" t="s">
        <v>44</v>
      </c>
      <c r="B280" t="s">
        <v>28</v>
      </c>
      <c r="C280" t="s">
        <v>28</v>
      </c>
    </row>
    <row r="281" spans="1:3" x14ac:dyDescent="0.25">
      <c r="A281" t="s">
        <v>44</v>
      </c>
      <c r="B281" t="s">
        <v>48</v>
      </c>
      <c r="C281" t="s">
        <v>39</v>
      </c>
    </row>
    <row r="282" spans="1:3" x14ac:dyDescent="0.25">
      <c r="A282" t="s">
        <v>37</v>
      </c>
      <c r="B282" t="s">
        <v>45</v>
      </c>
      <c r="C282" t="s">
        <v>48</v>
      </c>
    </row>
    <row r="283" spans="1:3" x14ac:dyDescent="0.25">
      <c r="A283" t="s">
        <v>37</v>
      </c>
      <c r="B283" t="s">
        <v>48</v>
      </c>
      <c r="C283" t="s">
        <v>39</v>
      </c>
    </row>
    <row r="284" spans="1:3" x14ac:dyDescent="0.25">
      <c r="A284" t="s">
        <v>44</v>
      </c>
      <c r="B284" t="s">
        <v>45</v>
      </c>
      <c r="C284" t="s">
        <v>38</v>
      </c>
    </row>
    <row r="285" spans="1:3" x14ac:dyDescent="0.25">
      <c r="A285" t="s">
        <v>44</v>
      </c>
      <c r="B285" t="s">
        <v>45</v>
      </c>
      <c r="C285" t="s">
        <v>45</v>
      </c>
    </row>
    <row r="286" spans="1:3" x14ac:dyDescent="0.25">
      <c r="A286" t="s">
        <v>44</v>
      </c>
      <c r="B286" t="s">
        <v>45</v>
      </c>
      <c r="C286" t="s">
        <v>45</v>
      </c>
    </row>
    <row r="287" spans="1:3" x14ac:dyDescent="0.25">
      <c r="A287" t="s">
        <v>44</v>
      </c>
      <c r="B287" t="s">
        <v>45</v>
      </c>
      <c r="C287" t="s">
        <v>45</v>
      </c>
    </row>
    <row r="288" spans="1:3" x14ac:dyDescent="0.25">
      <c r="A288" t="s">
        <v>44</v>
      </c>
      <c r="B288" t="s">
        <v>38</v>
      </c>
      <c r="C288" t="s">
        <v>38</v>
      </c>
    </row>
    <row r="289" spans="1:3" x14ac:dyDescent="0.25">
      <c r="A289" t="s">
        <v>44</v>
      </c>
      <c r="B289" t="s">
        <v>39</v>
      </c>
      <c r="C289" t="s">
        <v>48</v>
      </c>
    </row>
    <row r="290" spans="1:3" x14ac:dyDescent="0.25">
      <c r="A290" t="s">
        <v>44</v>
      </c>
      <c r="B290" t="s">
        <v>48</v>
      </c>
      <c r="C290" t="s">
        <v>48</v>
      </c>
    </row>
    <row r="291" spans="1:3" x14ac:dyDescent="0.25">
      <c r="A291" t="s">
        <v>37</v>
      </c>
      <c r="B291" t="s">
        <v>39</v>
      </c>
      <c r="C291" t="s">
        <v>39</v>
      </c>
    </row>
    <row r="292" spans="1:3" x14ac:dyDescent="0.25">
      <c r="A292" t="s">
        <v>44</v>
      </c>
      <c r="B292" t="s">
        <v>45</v>
      </c>
      <c r="C292" t="s">
        <v>39</v>
      </c>
    </row>
    <row r="293" spans="1:3" x14ac:dyDescent="0.25">
      <c r="A293" t="s">
        <v>44</v>
      </c>
      <c r="B293" t="s">
        <v>48</v>
      </c>
      <c r="C293" t="s">
        <v>28</v>
      </c>
    </row>
    <row r="294" spans="1:3" x14ac:dyDescent="0.25">
      <c r="A294" t="s">
        <v>44</v>
      </c>
      <c r="B294" t="s">
        <v>38</v>
      </c>
      <c r="C294" t="s">
        <v>48</v>
      </c>
    </row>
    <row r="295" spans="1:3" x14ac:dyDescent="0.25">
      <c r="A295" t="s">
        <v>44</v>
      </c>
      <c r="B295" t="s">
        <v>45</v>
      </c>
      <c r="C295" t="s">
        <v>48</v>
      </c>
    </row>
    <row r="296" spans="1:3" x14ac:dyDescent="0.25">
      <c r="A296" t="s">
        <v>44</v>
      </c>
      <c r="B296" t="s">
        <v>45</v>
      </c>
      <c r="C296" t="s">
        <v>48</v>
      </c>
    </row>
    <row r="297" spans="1:3" x14ac:dyDescent="0.25">
      <c r="A297" t="s">
        <v>44</v>
      </c>
      <c r="B297" t="s">
        <v>45</v>
      </c>
      <c r="C297" t="s">
        <v>28</v>
      </c>
    </row>
    <row r="298" spans="1:3" x14ac:dyDescent="0.25">
      <c r="A298" t="s">
        <v>44</v>
      </c>
      <c r="B298" t="s">
        <v>45</v>
      </c>
      <c r="C298" t="s">
        <v>28</v>
      </c>
    </row>
    <row r="299" spans="1:3" x14ac:dyDescent="0.25">
      <c r="A299" t="s">
        <v>44</v>
      </c>
      <c r="B299" t="s">
        <v>45</v>
      </c>
      <c r="C299" t="s">
        <v>45</v>
      </c>
    </row>
    <row r="300" spans="1:3" x14ac:dyDescent="0.25">
      <c r="A300" t="s">
        <v>44</v>
      </c>
      <c r="B300" t="s">
        <v>45</v>
      </c>
      <c r="C300" t="s">
        <v>45</v>
      </c>
    </row>
    <row r="301" spans="1:3" x14ac:dyDescent="0.25">
      <c r="A301" t="s">
        <v>44</v>
      </c>
      <c r="B301" t="s">
        <v>39</v>
      </c>
      <c r="C301" t="s">
        <v>39</v>
      </c>
    </row>
    <row r="302" spans="1:3" x14ac:dyDescent="0.25">
      <c r="A302" t="s">
        <v>37</v>
      </c>
      <c r="B302" t="s">
        <v>45</v>
      </c>
      <c r="C302" t="s">
        <v>28</v>
      </c>
    </row>
    <row r="303" spans="1:3" x14ac:dyDescent="0.25">
      <c r="A303" t="s">
        <v>44</v>
      </c>
      <c r="B303" t="s">
        <v>39</v>
      </c>
      <c r="C303" t="s">
        <v>45</v>
      </c>
    </row>
    <row r="304" spans="1:3" x14ac:dyDescent="0.25">
      <c r="A304" t="s">
        <v>44</v>
      </c>
      <c r="B304" t="s">
        <v>45</v>
      </c>
      <c r="C304" t="s">
        <v>45</v>
      </c>
    </row>
    <row r="305" spans="1:3" x14ac:dyDescent="0.25">
      <c r="A305" t="s">
        <v>44</v>
      </c>
      <c r="B305" t="s">
        <v>28</v>
      </c>
      <c r="C305" t="s">
        <v>28</v>
      </c>
    </row>
    <row r="306" spans="1:3" x14ac:dyDescent="0.25">
      <c r="A306" t="s">
        <v>44</v>
      </c>
      <c r="B306" t="s">
        <v>45</v>
      </c>
      <c r="C306" t="s">
        <v>45</v>
      </c>
    </row>
    <row r="307" spans="1:3" x14ac:dyDescent="0.25">
      <c r="A307" t="s">
        <v>44</v>
      </c>
      <c r="B307" t="s">
        <v>38</v>
      </c>
      <c r="C307" t="s">
        <v>48</v>
      </c>
    </row>
    <row r="308" spans="1:3" x14ac:dyDescent="0.25">
      <c r="A308" t="s">
        <v>37</v>
      </c>
      <c r="B308" t="s">
        <v>45</v>
      </c>
      <c r="C308" t="s">
        <v>48</v>
      </c>
    </row>
    <row r="309" spans="1:3" x14ac:dyDescent="0.25">
      <c r="A309" t="s">
        <v>44</v>
      </c>
      <c r="B309" t="s">
        <v>48</v>
      </c>
      <c r="C309" t="s">
        <v>39</v>
      </c>
    </row>
    <row r="310" spans="1:3" x14ac:dyDescent="0.25">
      <c r="A310" t="s">
        <v>44</v>
      </c>
      <c r="B310" t="s">
        <v>48</v>
      </c>
      <c r="C310" t="s">
        <v>45</v>
      </c>
    </row>
    <row r="311" spans="1:3" x14ac:dyDescent="0.25">
      <c r="A311" t="s">
        <v>44</v>
      </c>
      <c r="B311" t="s">
        <v>45</v>
      </c>
      <c r="C311" t="s">
        <v>38</v>
      </c>
    </row>
    <row r="312" spans="1:3" x14ac:dyDescent="0.25">
      <c r="A312" t="s">
        <v>44</v>
      </c>
      <c r="B312" t="s">
        <v>48</v>
      </c>
      <c r="C312" t="s">
        <v>48</v>
      </c>
    </row>
    <row r="313" spans="1:3" x14ac:dyDescent="0.25">
      <c r="A313" t="s">
        <v>44</v>
      </c>
      <c r="B313" t="s">
        <v>45</v>
      </c>
      <c r="C313" t="s">
        <v>38</v>
      </c>
    </row>
    <row r="314" spans="1:3" x14ac:dyDescent="0.25">
      <c r="A314" t="s">
        <v>44</v>
      </c>
      <c r="B314" t="s">
        <v>48</v>
      </c>
      <c r="C314" t="s">
        <v>45</v>
      </c>
    </row>
    <row r="315" spans="1:3" x14ac:dyDescent="0.25">
      <c r="A315" t="s">
        <v>44</v>
      </c>
      <c r="B315" t="s">
        <v>45</v>
      </c>
      <c r="C315" t="s">
        <v>48</v>
      </c>
    </row>
    <row r="316" spans="1:3" x14ac:dyDescent="0.25">
      <c r="A316" t="s">
        <v>44</v>
      </c>
      <c r="B316" t="s">
        <v>28</v>
      </c>
      <c r="C316" t="s">
        <v>38</v>
      </c>
    </row>
    <row r="317" spans="1:3" x14ac:dyDescent="0.25">
      <c r="A317" t="s">
        <v>44</v>
      </c>
      <c r="B317" t="s">
        <v>45</v>
      </c>
      <c r="C317" t="s">
        <v>45</v>
      </c>
    </row>
    <row r="318" spans="1:3" x14ac:dyDescent="0.25">
      <c r="A318" t="s">
        <v>44</v>
      </c>
      <c r="B318" t="s">
        <v>45</v>
      </c>
      <c r="C318" t="s">
        <v>48</v>
      </c>
    </row>
    <row r="319" spans="1:3" x14ac:dyDescent="0.25">
      <c r="A319" t="s">
        <v>44</v>
      </c>
      <c r="B319" t="s">
        <v>45</v>
      </c>
      <c r="C319" t="s">
        <v>45</v>
      </c>
    </row>
    <row r="320" spans="1:3" x14ac:dyDescent="0.25">
      <c r="A320" t="s">
        <v>44</v>
      </c>
      <c r="B320" t="s">
        <v>48</v>
      </c>
      <c r="C320" t="s">
        <v>38</v>
      </c>
    </row>
    <row r="321" spans="1:3" x14ac:dyDescent="0.25">
      <c r="A321" t="s">
        <v>44</v>
      </c>
      <c r="B321" t="s">
        <v>45</v>
      </c>
      <c r="C321" t="s">
        <v>39</v>
      </c>
    </row>
    <row r="322" spans="1:3" x14ac:dyDescent="0.25">
      <c r="A322" t="s">
        <v>37</v>
      </c>
      <c r="B322" t="s">
        <v>48</v>
      </c>
      <c r="C322" t="s">
        <v>48</v>
      </c>
    </row>
    <row r="323" spans="1:3" x14ac:dyDescent="0.25">
      <c r="A323" t="s">
        <v>44</v>
      </c>
      <c r="B323" t="s">
        <v>45</v>
      </c>
      <c r="C323" t="s">
        <v>45</v>
      </c>
    </row>
    <row r="324" spans="1:3" x14ac:dyDescent="0.25">
      <c r="A324" t="s">
        <v>44</v>
      </c>
      <c r="B324" t="s">
        <v>48</v>
      </c>
      <c r="C324" t="s">
        <v>48</v>
      </c>
    </row>
    <row r="325" spans="1:3" x14ac:dyDescent="0.25">
      <c r="A325" t="s">
        <v>44</v>
      </c>
      <c r="B325" t="s">
        <v>48</v>
      </c>
      <c r="C325" t="s">
        <v>48</v>
      </c>
    </row>
    <row r="326" spans="1:3" x14ac:dyDescent="0.25">
      <c r="A326" t="s">
        <v>44</v>
      </c>
      <c r="B326" t="s">
        <v>38</v>
      </c>
      <c r="C326" t="s">
        <v>38</v>
      </c>
    </row>
    <row r="327" spans="1:3" x14ac:dyDescent="0.25">
      <c r="A327" t="s">
        <v>44</v>
      </c>
      <c r="B327" t="s">
        <v>45</v>
      </c>
      <c r="C327" t="s">
        <v>45</v>
      </c>
    </row>
    <row r="328" spans="1:3" x14ac:dyDescent="0.25">
      <c r="A328" t="s">
        <v>44</v>
      </c>
      <c r="B328" t="s">
        <v>48</v>
      </c>
      <c r="C328" t="s">
        <v>45</v>
      </c>
    </row>
    <row r="329" spans="1:3" x14ac:dyDescent="0.25">
      <c r="A329" t="s">
        <v>44</v>
      </c>
      <c r="B329" t="s">
        <v>45</v>
      </c>
      <c r="C329" t="s">
        <v>48</v>
      </c>
    </row>
    <row r="330" spans="1:3" x14ac:dyDescent="0.25">
      <c r="A330" t="s">
        <v>44</v>
      </c>
      <c r="B330" t="s">
        <v>48</v>
      </c>
      <c r="C330" t="s">
        <v>39</v>
      </c>
    </row>
    <row r="331" spans="1:3" x14ac:dyDescent="0.25">
      <c r="A331" t="s">
        <v>44</v>
      </c>
      <c r="B331" t="s">
        <v>39</v>
      </c>
      <c r="C331" t="s">
        <v>39</v>
      </c>
    </row>
    <row r="332" spans="1:3" x14ac:dyDescent="0.25">
      <c r="A332" t="s">
        <v>44</v>
      </c>
      <c r="B332" t="s">
        <v>45</v>
      </c>
      <c r="C332" t="s">
        <v>45</v>
      </c>
    </row>
    <row r="333" spans="1:3" x14ac:dyDescent="0.25">
      <c r="A333" t="s">
        <v>44</v>
      </c>
      <c r="B333" t="s">
        <v>45</v>
      </c>
      <c r="C333" t="s">
        <v>38</v>
      </c>
    </row>
    <row r="334" spans="1:3" x14ac:dyDescent="0.25">
      <c r="A334" t="s">
        <v>44</v>
      </c>
      <c r="B334" t="s">
        <v>48</v>
      </c>
      <c r="C334" t="s">
        <v>48</v>
      </c>
    </row>
    <row r="335" spans="1:3" x14ac:dyDescent="0.25">
      <c r="A335" t="s">
        <v>44</v>
      </c>
      <c r="B335" t="s">
        <v>45</v>
      </c>
      <c r="C335" t="s">
        <v>45</v>
      </c>
    </row>
    <row r="336" spans="1:3" x14ac:dyDescent="0.25">
      <c r="A336" t="s">
        <v>44</v>
      </c>
      <c r="B336" t="s">
        <v>45</v>
      </c>
      <c r="C336" t="s">
        <v>38</v>
      </c>
    </row>
    <row r="337" spans="1:3" x14ac:dyDescent="0.25">
      <c r="A337" t="s">
        <v>44</v>
      </c>
      <c r="B337" t="s">
        <v>45</v>
      </c>
      <c r="C337" t="s">
        <v>48</v>
      </c>
    </row>
    <row r="338" spans="1:3" x14ac:dyDescent="0.25">
      <c r="A338" t="s">
        <v>37</v>
      </c>
      <c r="B338" t="s">
        <v>38</v>
      </c>
      <c r="C338" t="s">
        <v>48</v>
      </c>
    </row>
    <row r="339" spans="1:3" x14ac:dyDescent="0.25">
      <c r="A339" t="s">
        <v>44</v>
      </c>
      <c r="B339" t="s">
        <v>45</v>
      </c>
      <c r="C339" t="s">
        <v>45</v>
      </c>
    </row>
    <row r="340" spans="1:3" x14ac:dyDescent="0.25">
      <c r="A340" t="s">
        <v>44</v>
      </c>
      <c r="B340" t="s">
        <v>48</v>
      </c>
      <c r="C340" t="s">
        <v>48</v>
      </c>
    </row>
    <row r="341" spans="1:3" x14ac:dyDescent="0.25">
      <c r="A341" t="s">
        <v>37</v>
      </c>
      <c r="B341" t="s">
        <v>45</v>
      </c>
      <c r="C341" t="s">
        <v>45</v>
      </c>
    </row>
    <row r="342" spans="1:3" x14ac:dyDescent="0.25">
      <c r="A342" t="s">
        <v>44</v>
      </c>
      <c r="B342" t="s">
        <v>48</v>
      </c>
      <c r="C342" t="s">
        <v>48</v>
      </c>
    </row>
    <row r="343" spans="1:3" x14ac:dyDescent="0.25">
      <c r="A343" t="s">
        <v>44</v>
      </c>
      <c r="B343" t="s">
        <v>48</v>
      </c>
      <c r="C343" t="s">
        <v>39</v>
      </c>
    </row>
    <row r="344" spans="1:3" x14ac:dyDescent="0.25">
      <c r="A344" t="s">
        <v>44</v>
      </c>
      <c r="B344" t="s">
        <v>45</v>
      </c>
      <c r="C344" t="s">
        <v>48</v>
      </c>
    </row>
    <row r="345" spans="1:3" x14ac:dyDescent="0.25">
      <c r="A345" t="s">
        <v>37</v>
      </c>
      <c r="B345" t="s">
        <v>38</v>
      </c>
      <c r="C345" t="s">
        <v>38</v>
      </c>
    </row>
    <row r="346" spans="1:3" x14ac:dyDescent="0.25">
      <c r="A346" t="s">
        <v>44</v>
      </c>
      <c r="B346" t="s">
        <v>45</v>
      </c>
      <c r="C346" t="s">
        <v>38</v>
      </c>
    </row>
    <row r="347" spans="1:3" x14ac:dyDescent="0.25">
      <c r="A347" t="s">
        <v>44</v>
      </c>
      <c r="B347" t="s">
        <v>48</v>
      </c>
      <c r="C347" t="s">
        <v>45</v>
      </c>
    </row>
    <row r="348" spans="1:3" x14ac:dyDescent="0.25">
      <c r="A348" t="s">
        <v>44</v>
      </c>
      <c r="B348" t="s">
        <v>48</v>
      </c>
      <c r="C348" t="s">
        <v>39</v>
      </c>
    </row>
    <row r="349" spans="1:3" x14ac:dyDescent="0.25">
      <c r="A349" t="s">
        <v>44</v>
      </c>
      <c r="B349" t="s">
        <v>45</v>
      </c>
      <c r="C349" t="s">
        <v>39</v>
      </c>
    </row>
    <row r="350" spans="1:3" x14ac:dyDescent="0.25">
      <c r="A350" t="s">
        <v>44</v>
      </c>
      <c r="B350" t="s">
        <v>45</v>
      </c>
      <c r="C35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>
      <selection activeCell="G13" sqref="G13"/>
    </sheetView>
  </sheetViews>
  <sheetFormatPr baseColWidth="10" defaultRowHeight="15" x14ac:dyDescent="0.25"/>
  <cols>
    <col min="4" max="4" width="24.140625" customWidth="1"/>
    <col min="5" max="5" width="22.42578125" bestFit="1" customWidth="1"/>
    <col min="6" max="6" width="4" bestFit="1" customWidth="1"/>
    <col min="7" max="7" width="12.5703125" bestFit="1" customWidth="1"/>
  </cols>
  <sheetData>
    <row r="1" spans="1:7" x14ac:dyDescent="0.25">
      <c r="A1" t="s">
        <v>12</v>
      </c>
      <c r="B1" t="s">
        <v>3</v>
      </c>
    </row>
    <row r="2" spans="1:7" x14ac:dyDescent="0.25">
      <c r="A2">
        <v>2</v>
      </c>
      <c r="B2" t="s">
        <v>35</v>
      </c>
      <c r="D2" s="1" t="s">
        <v>56</v>
      </c>
      <c r="E2" s="1" t="s">
        <v>62</v>
      </c>
    </row>
    <row r="3" spans="1:7" x14ac:dyDescent="0.25">
      <c r="A3">
        <v>1</v>
      </c>
      <c r="B3" t="s">
        <v>35</v>
      </c>
      <c r="D3" s="1" t="s">
        <v>53</v>
      </c>
      <c r="E3" t="s">
        <v>52</v>
      </c>
      <c r="F3" t="s">
        <v>35</v>
      </c>
      <c r="G3" t="s">
        <v>54</v>
      </c>
    </row>
    <row r="4" spans="1:7" x14ac:dyDescent="0.25">
      <c r="A4">
        <v>1</v>
      </c>
      <c r="B4" t="s">
        <v>35</v>
      </c>
      <c r="D4" s="2">
        <v>1</v>
      </c>
      <c r="E4" s="3">
        <v>30</v>
      </c>
      <c r="F4" s="3">
        <v>213</v>
      </c>
      <c r="G4" s="3">
        <v>243</v>
      </c>
    </row>
    <row r="5" spans="1:7" x14ac:dyDescent="0.25">
      <c r="A5">
        <v>1</v>
      </c>
      <c r="B5" t="s">
        <v>35</v>
      </c>
      <c r="D5" s="2">
        <v>2</v>
      </c>
      <c r="E5" s="3">
        <v>23</v>
      </c>
      <c r="F5" s="3">
        <v>61</v>
      </c>
      <c r="G5" s="3">
        <v>84</v>
      </c>
    </row>
    <row r="6" spans="1:7" x14ac:dyDescent="0.25">
      <c r="A6">
        <v>1</v>
      </c>
      <c r="B6" t="s">
        <v>35</v>
      </c>
      <c r="D6" s="2">
        <v>3</v>
      </c>
      <c r="E6" s="3">
        <v>6</v>
      </c>
      <c r="F6" s="3">
        <v>9</v>
      </c>
      <c r="G6" s="3">
        <v>15</v>
      </c>
    </row>
    <row r="7" spans="1:7" x14ac:dyDescent="0.25">
      <c r="A7">
        <v>1</v>
      </c>
      <c r="B7" t="s">
        <v>35</v>
      </c>
      <c r="D7" s="2">
        <v>4</v>
      </c>
      <c r="E7" s="3">
        <v>4</v>
      </c>
      <c r="F7" s="3">
        <v>3</v>
      </c>
      <c r="G7" s="3">
        <v>7</v>
      </c>
    </row>
    <row r="8" spans="1:7" x14ac:dyDescent="0.25">
      <c r="A8">
        <v>1</v>
      </c>
      <c r="B8" t="s">
        <v>35</v>
      </c>
      <c r="D8" s="2" t="s">
        <v>54</v>
      </c>
      <c r="E8" s="3">
        <v>63</v>
      </c>
      <c r="F8" s="3">
        <v>286</v>
      </c>
      <c r="G8" s="3">
        <v>349</v>
      </c>
    </row>
    <row r="9" spans="1:7" x14ac:dyDescent="0.25">
      <c r="A9">
        <v>2</v>
      </c>
      <c r="B9" t="s">
        <v>35</v>
      </c>
    </row>
    <row r="10" spans="1:7" x14ac:dyDescent="0.25">
      <c r="A10">
        <v>1</v>
      </c>
      <c r="B10" t="s">
        <v>35</v>
      </c>
      <c r="D10" t="s">
        <v>96</v>
      </c>
    </row>
    <row r="11" spans="1:7" x14ac:dyDescent="0.25">
      <c r="A11">
        <v>1</v>
      </c>
      <c r="B11" t="s">
        <v>35</v>
      </c>
      <c r="D11" t="s">
        <v>97</v>
      </c>
      <c r="E11">
        <f>SUM(E4:E5)/GETPIVOTDATA("traveltime",$D$2)/D17</f>
        <v>0.84126984126984128</v>
      </c>
    </row>
    <row r="12" spans="1:7" x14ac:dyDescent="0.25">
      <c r="A12">
        <v>1</v>
      </c>
      <c r="B12" t="s">
        <v>35</v>
      </c>
      <c r="D12" t="s">
        <v>98</v>
      </c>
      <c r="E12">
        <f>SUM(F4:F5)/GETPIVOTDATA("traveltime",$D$2)/D19</f>
        <v>0.95804195804195802</v>
      </c>
    </row>
    <row r="13" spans="1:7" x14ac:dyDescent="0.25">
      <c r="A13">
        <v>3</v>
      </c>
      <c r="B13" t="s">
        <v>35</v>
      </c>
      <c r="D13" t="s">
        <v>99</v>
      </c>
      <c r="E13">
        <f>SUM(E6:E7)/GETPIVOTDATA("traveltime",$D$2)/D17</f>
        <v>0.15873015873015875</v>
      </c>
    </row>
    <row r="14" spans="1:7" x14ac:dyDescent="0.25">
      <c r="A14">
        <v>1</v>
      </c>
      <c r="B14" t="s">
        <v>35</v>
      </c>
      <c r="D14" t="s">
        <v>100</v>
      </c>
      <c r="E14">
        <f>SUM(F6:F7)/GETPIVOTDATA("traveltime",$D$2)/D19</f>
        <v>4.195804195804196E-2</v>
      </c>
    </row>
    <row r="15" spans="1:7" x14ac:dyDescent="0.25">
      <c r="A15">
        <v>2</v>
      </c>
      <c r="B15" t="s">
        <v>35</v>
      </c>
    </row>
    <row r="16" spans="1:7" x14ac:dyDescent="0.25">
      <c r="A16">
        <v>1</v>
      </c>
      <c r="B16" t="s">
        <v>35</v>
      </c>
      <c r="D16" t="s">
        <v>101</v>
      </c>
    </row>
    <row r="17" spans="1:4" x14ac:dyDescent="0.25">
      <c r="A17">
        <v>1</v>
      </c>
      <c r="B17" t="s">
        <v>35</v>
      </c>
      <c r="D17">
        <f>GETPIVOTDATA("traveltime",$D$2,"address","R")/GETPIVOTDATA("traveltime",$D$2)</f>
        <v>0.18051575931232092</v>
      </c>
    </row>
    <row r="18" spans="1:4" x14ac:dyDescent="0.25">
      <c r="A18">
        <v>1</v>
      </c>
      <c r="B18" t="s">
        <v>35</v>
      </c>
      <c r="D18" t="s">
        <v>102</v>
      </c>
    </row>
    <row r="19" spans="1:4" x14ac:dyDescent="0.25">
      <c r="A19">
        <v>3</v>
      </c>
      <c r="B19" t="s">
        <v>35</v>
      </c>
      <c r="D19">
        <f>1-D17</f>
        <v>0.81948424068767911</v>
      </c>
    </row>
    <row r="20" spans="1:4" x14ac:dyDescent="0.25">
      <c r="A20">
        <v>1</v>
      </c>
      <c r="B20" t="s">
        <v>35</v>
      </c>
    </row>
    <row r="21" spans="1:4" x14ac:dyDescent="0.25">
      <c r="A21">
        <v>1</v>
      </c>
      <c r="B21" t="s">
        <v>35</v>
      </c>
    </row>
    <row r="22" spans="1:4" x14ac:dyDescent="0.25">
      <c r="A22">
        <v>1</v>
      </c>
      <c r="B22" t="s">
        <v>35</v>
      </c>
    </row>
    <row r="23" spans="1:4" x14ac:dyDescent="0.25">
      <c r="A23">
        <v>1</v>
      </c>
      <c r="B23" t="s">
        <v>35</v>
      </c>
    </row>
    <row r="24" spans="1:4" x14ac:dyDescent="0.25">
      <c r="A24">
        <v>1</v>
      </c>
      <c r="B24" t="s">
        <v>35</v>
      </c>
    </row>
    <row r="25" spans="1:4" x14ac:dyDescent="0.25">
      <c r="A25">
        <v>2</v>
      </c>
      <c r="B25" t="s">
        <v>35</v>
      </c>
    </row>
    <row r="26" spans="1:4" x14ac:dyDescent="0.25">
      <c r="A26">
        <v>1</v>
      </c>
      <c r="B26" t="s">
        <v>52</v>
      </c>
    </row>
    <row r="27" spans="1:4" x14ac:dyDescent="0.25">
      <c r="A27">
        <v>1</v>
      </c>
      <c r="B27" t="s">
        <v>35</v>
      </c>
    </row>
    <row r="28" spans="1:4" x14ac:dyDescent="0.25">
      <c r="A28">
        <v>1</v>
      </c>
      <c r="B28" t="s">
        <v>35</v>
      </c>
    </row>
    <row r="29" spans="1:4" x14ac:dyDescent="0.25">
      <c r="A29">
        <v>1</v>
      </c>
      <c r="B29" t="s">
        <v>35</v>
      </c>
    </row>
    <row r="30" spans="1:4" x14ac:dyDescent="0.25">
      <c r="A30">
        <v>1</v>
      </c>
      <c r="B30" t="s">
        <v>35</v>
      </c>
    </row>
    <row r="31" spans="1:4" x14ac:dyDescent="0.25">
      <c r="A31">
        <v>1</v>
      </c>
      <c r="B31" t="s">
        <v>35</v>
      </c>
    </row>
    <row r="32" spans="1:4" x14ac:dyDescent="0.25">
      <c r="A32">
        <v>1</v>
      </c>
      <c r="B32" t="s">
        <v>35</v>
      </c>
    </row>
    <row r="33" spans="1:2" x14ac:dyDescent="0.25">
      <c r="A33">
        <v>2</v>
      </c>
      <c r="B33" t="s">
        <v>35</v>
      </c>
    </row>
    <row r="34" spans="1:2" x14ac:dyDescent="0.25">
      <c r="A34">
        <v>1</v>
      </c>
      <c r="B34" t="s">
        <v>52</v>
      </c>
    </row>
    <row r="35" spans="1:2" x14ac:dyDescent="0.25">
      <c r="A35">
        <v>1</v>
      </c>
      <c r="B35" t="s">
        <v>35</v>
      </c>
    </row>
    <row r="36" spans="1:2" x14ac:dyDescent="0.25">
      <c r="A36">
        <v>1</v>
      </c>
      <c r="B36" t="s">
        <v>35</v>
      </c>
    </row>
    <row r="37" spans="1:2" x14ac:dyDescent="0.25">
      <c r="A37">
        <v>2</v>
      </c>
      <c r="B37" t="s">
        <v>35</v>
      </c>
    </row>
    <row r="38" spans="1:2" x14ac:dyDescent="0.25">
      <c r="A38">
        <v>1</v>
      </c>
      <c r="B38" t="s">
        <v>35</v>
      </c>
    </row>
    <row r="39" spans="1:2" x14ac:dyDescent="0.25">
      <c r="A39">
        <v>2</v>
      </c>
      <c r="B39" t="s">
        <v>52</v>
      </c>
    </row>
    <row r="40" spans="1:2" x14ac:dyDescent="0.25">
      <c r="A40">
        <v>1</v>
      </c>
      <c r="B40" t="s">
        <v>52</v>
      </c>
    </row>
    <row r="41" spans="1:2" x14ac:dyDescent="0.25">
      <c r="A41">
        <v>1</v>
      </c>
      <c r="B41" t="s">
        <v>52</v>
      </c>
    </row>
    <row r="42" spans="1:2" x14ac:dyDescent="0.25">
      <c r="A42">
        <v>2</v>
      </c>
      <c r="B42" t="s">
        <v>35</v>
      </c>
    </row>
    <row r="43" spans="1:2" x14ac:dyDescent="0.25">
      <c r="A43">
        <v>1</v>
      </c>
      <c r="B43" t="s">
        <v>35</v>
      </c>
    </row>
    <row r="44" spans="1:2" x14ac:dyDescent="0.25">
      <c r="A44">
        <v>1</v>
      </c>
      <c r="B44" t="s">
        <v>35</v>
      </c>
    </row>
    <row r="45" spans="1:2" x14ac:dyDescent="0.25">
      <c r="A45">
        <v>1</v>
      </c>
      <c r="B45" t="s">
        <v>35</v>
      </c>
    </row>
    <row r="46" spans="1:2" x14ac:dyDescent="0.25">
      <c r="A46">
        <v>2</v>
      </c>
      <c r="B46" t="s">
        <v>35</v>
      </c>
    </row>
    <row r="47" spans="1:2" x14ac:dyDescent="0.25">
      <c r="A47">
        <v>1</v>
      </c>
      <c r="B47" t="s">
        <v>35</v>
      </c>
    </row>
    <row r="48" spans="1:2" x14ac:dyDescent="0.25">
      <c r="A48">
        <v>1</v>
      </c>
      <c r="B48" t="s">
        <v>35</v>
      </c>
    </row>
    <row r="49" spans="1:2" x14ac:dyDescent="0.25">
      <c r="A49">
        <v>1</v>
      </c>
      <c r="B49" t="s">
        <v>35</v>
      </c>
    </row>
    <row r="50" spans="1:2" x14ac:dyDescent="0.25">
      <c r="A50">
        <v>1</v>
      </c>
      <c r="B50" t="s">
        <v>35</v>
      </c>
    </row>
    <row r="51" spans="1:2" x14ac:dyDescent="0.25">
      <c r="A51">
        <v>1</v>
      </c>
      <c r="B51" t="s">
        <v>35</v>
      </c>
    </row>
    <row r="52" spans="1:2" x14ac:dyDescent="0.25">
      <c r="A52">
        <v>3</v>
      </c>
      <c r="B52" t="s">
        <v>35</v>
      </c>
    </row>
    <row r="53" spans="1:2" x14ac:dyDescent="0.25">
      <c r="A53">
        <v>1</v>
      </c>
      <c r="B53" t="s">
        <v>35</v>
      </c>
    </row>
    <row r="54" spans="1:2" x14ac:dyDescent="0.25">
      <c r="A54">
        <v>2</v>
      </c>
      <c r="B54" t="s">
        <v>35</v>
      </c>
    </row>
    <row r="55" spans="1:2" x14ac:dyDescent="0.25">
      <c r="A55">
        <v>1</v>
      </c>
      <c r="B55" t="s">
        <v>35</v>
      </c>
    </row>
    <row r="56" spans="1:2" x14ac:dyDescent="0.25">
      <c r="A56">
        <v>1</v>
      </c>
      <c r="B56" t="s">
        <v>35</v>
      </c>
    </row>
    <row r="57" spans="1:2" x14ac:dyDescent="0.25">
      <c r="A57">
        <v>1</v>
      </c>
      <c r="B57" t="s">
        <v>35</v>
      </c>
    </row>
    <row r="58" spans="1:2" x14ac:dyDescent="0.25">
      <c r="A58">
        <v>1</v>
      </c>
      <c r="B58" t="s">
        <v>35</v>
      </c>
    </row>
    <row r="59" spans="1:2" x14ac:dyDescent="0.25">
      <c r="A59">
        <v>1</v>
      </c>
      <c r="B59" t="s">
        <v>35</v>
      </c>
    </row>
    <row r="60" spans="1:2" x14ac:dyDescent="0.25">
      <c r="A60">
        <v>1</v>
      </c>
      <c r="B60" t="s">
        <v>35</v>
      </c>
    </row>
    <row r="61" spans="1:2" x14ac:dyDescent="0.25">
      <c r="A61">
        <v>1</v>
      </c>
      <c r="B61" t="s">
        <v>35</v>
      </c>
    </row>
    <row r="62" spans="1:2" x14ac:dyDescent="0.25">
      <c r="A62">
        <v>1</v>
      </c>
      <c r="B62" t="s">
        <v>52</v>
      </c>
    </row>
    <row r="63" spans="1:2" x14ac:dyDescent="0.25">
      <c r="A63">
        <v>4</v>
      </c>
      <c r="B63" t="s">
        <v>35</v>
      </c>
    </row>
    <row r="64" spans="1:2" x14ac:dyDescent="0.25">
      <c r="A64">
        <v>1</v>
      </c>
      <c r="B64" t="s">
        <v>35</v>
      </c>
    </row>
    <row r="65" spans="1:2" x14ac:dyDescent="0.25">
      <c r="A65">
        <v>1</v>
      </c>
      <c r="B65" t="s">
        <v>35</v>
      </c>
    </row>
    <row r="66" spans="1:2" x14ac:dyDescent="0.25">
      <c r="A66">
        <v>1</v>
      </c>
      <c r="B66" t="s">
        <v>35</v>
      </c>
    </row>
    <row r="67" spans="1:2" x14ac:dyDescent="0.25">
      <c r="A67">
        <v>3</v>
      </c>
      <c r="B67" t="s">
        <v>35</v>
      </c>
    </row>
    <row r="68" spans="1:2" x14ac:dyDescent="0.25">
      <c r="A68">
        <v>1</v>
      </c>
      <c r="B68" t="s">
        <v>35</v>
      </c>
    </row>
    <row r="69" spans="1:2" x14ac:dyDescent="0.25">
      <c r="A69">
        <v>1</v>
      </c>
      <c r="B69" t="s">
        <v>35</v>
      </c>
    </row>
    <row r="70" spans="1:2" x14ac:dyDescent="0.25">
      <c r="A70">
        <v>2</v>
      </c>
      <c r="B70" t="s">
        <v>52</v>
      </c>
    </row>
    <row r="71" spans="1:2" x14ac:dyDescent="0.25">
      <c r="A71">
        <v>2</v>
      </c>
      <c r="B71" t="s">
        <v>52</v>
      </c>
    </row>
    <row r="72" spans="1:2" x14ac:dyDescent="0.25">
      <c r="A72">
        <v>2</v>
      </c>
      <c r="B72" t="s">
        <v>35</v>
      </c>
    </row>
    <row r="73" spans="1:2" x14ac:dyDescent="0.25">
      <c r="A73">
        <v>1</v>
      </c>
      <c r="B73" t="s">
        <v>35</v>
      </c>
    </row>
    <row r="74" spans="1:2" x14ac:dyDescent="0.25">
      <c r="A74">
        <v>1</v>
      </c>
      <c r="B74" t="s">
        <v>52</v>
      </c>
    </row>
    <row r="75" spans="1:2" x14ac:dyDescent="0.25">
      <c r="A75">
        <v>1</v>
      </c>
      <c r="B75" t="s">
        <v>35</v>
      </c>
    </row>
    <row r="76" spans="1:2" x14ac:dyDescent="0.25">
      <c r="A76">
        <v>1</v>
      </c>
      <c r="B76" t="s">
        <v>35</v>
      </c>
    </row>
    <row r="77" spans="1:2" x14ac:dyDescent="0.25">
      <c r="A77">
        <v>1</v>
      </c>
      <c r="B77" t="s">
        <v>35</v>
      </c>
    </row>
    <row r="78" spans="1:2" x14ac:dyDescent="0.25">
      <c r="A78">
        <v>2</v>
      </c>
      <c r="B78" t="s">
        <v>35</v>
      </c>
    </row>
    <row r="79" spans="1:2" x14ac:dyDescent="0.25">
      <c r="A79">
        <v>1</v>
      </c>
      <c r="B79" t="s">
        <v>35</v>
      </c>
    </row>
    <row r="80" spans="1:2" x14ac:dyDescent="0.25">
      <c r="A80">
        <v>2</v>
      </c>
      <c r="B80" t="s">
        <v>35</v>
      </c>
    </row>
    <row r="81" spans="1:2" x14ac:dyDescent="0.25">
      <c r="A81">
        <v>1</v>
      </c>
      <c r="B81" t="s">
        <v>35</v>
      </c>
    </row>
    <row r="82" spans="1:2" x14ac:dyDescent="0.25">
      <c r="A82">
        <v>1</v>
      </c>
      <c r="B82" t="s">
        <v>35</v>
      </c>
    </row>
    <row r="83" spans="1:2" x14ac:dyDescent="0.25">
      <c r="A83">
        <v>1</v>
      </c>
      <c r="B83" t="s">
        <v>35</v>
      </c>
    </row>
    <row r="84" spans="1:2" x14ac:dyDescent="0.25">
      <c r="A84">
        <v>1</v>
      </c>
      <c r="B84" t="s">
        <v>35</v>
      </c>
    </row>
    <row r="85" spans="1:2" x14ac:dyDescent="0.25">
      <c r="A85">
        <v>2</v>
      </c>
      <c r="B85" t="s">
        <v>35</v>
      </c>
    </row>
    <row r="86" spans="1:2" x14ac:dyDescent="0.25">
      <c r="A86">
        <v>1</v>
      </c>
      <c r="B86" t="s">
        <v>35</v>
      </c>
    </row>
    <row r="87" spans="1:2" x14ac:dyDescent="0.25">
      <c r="A87">
        <v>2</v>
      </c>
      <c r="B87" t="s">
        <v>35</v>
      </c>
    </row>
    <row r="88" spans="1:2" x14ac:dyDescent="0.25">
      <c r="A88">
        <v>1</v>
      </c>
      <c r="B88" t="s">
        <v>35</v>
      </c>
    </row>
    <row r="89" spans="1:2" x14ac:dyDescent="0.25">
      <c r="A89">
        <v>1</v>
      </c>
      <c r="B89" t="s">
        <v>35</v>
      </c>
    </row>
    <row r="90" spans="1:2" x14ac:dyDescent="0.25">
      <c r="A90">
        <v>2</v>
      </c>
      <c r="B90" t="s">
        <v>35</v>
      </c>
    </row>
    <row r="91" spans="1:2" x14ac:dyDescent="0.25">
      <c r="A91">
        <v>1</v>
      </c>
      <c r="B91" t="s">
        <v>35</v>
      </c>
    </row>
    <row r="92" spans="1:2" x14ac:dyDescent="0.25">
      <c r="A92">
        <v>1</v>
      </c>
      <c r="B92" t="s">
        <v>35</v>
      </c>
    </row>
    <row r="93" spans="1:2" x14ac:dyDescent="0.25">
      <c r="A93">
        <v>1</v>
      </c>
      <c r="B93" t="s">
        <v>35</v>
      </c>
    </row>
    <row r="94" spans="1:2" x14ac:dyDescent="0.25">
      <c r="A94">
        <v>1</v>
      </c>
      <c r="B94" t="s">
        <v>35</v>
      </c>
    </row>
    <row r="95" spans="1:2" x14ac:dyDescent="0.25">
      <c r="A95">
        <v>2</v>
      </c>
      <c r="B95" t="s">
        <v>35</v>
      </c>
    </row>
    <row r="96" spans="1:2" x14ac:dyDescent="0.25">
      <c r="A96">
        <v>1</v>
      </c>
      <c r="B96" t="s">
        <v>35</v>
      </c>
    </row>
    <row r="97" spans="1:2" x14ac:dyDescent="0.25">
      <c r="A97">
        <v>2</v>
      </c>
      <c r="B97" t="s">
        <v>52</v>
      </c>
    </row>
    <row r="98" spans="1:2" x14ac:dyDescent="0.25">
      <c r="A98">
        <v>2</v>
      </c>
      <c r="B98" t="s">
        <v>52</v>
      </c>
    </row>
    <row r="99" spans="1:2" x14ac:dyDescent="0.25">
      <c r="A99">
        <v>1</v>
      </c>
      <c r="B99" t="s">
        <v>35</v>
      </c>
    </row>
    <row r="100" spans="1:2" x14ac:dyDescent="0.25">
      <c r="A100">
        <v>1</v>
      </c>
      <c r="B100" t="s">
        <v>35</v>
      </c>
    </row>
    <row r="101" spans="1:2" x14ac:dyDescent="0.25">
      <c r="A101">
        <v>1</v>
      </c>
      <c r="B101" t="s">
        <v>35</v>
      </c>
    </row>
    <row r="102" spans="1:2" x14ac:dyDescent="0.25">
      <c r="A102">
        <v>1</v>
      </c>
      <c r="B102" t="s">
        <v>35</v>
      </c>
    </row>
    <row r="103" spans="1:2" x14ac:dyDescent="0.25">
      <c r="A103">
        <v>1</v>
      </c>
      <c r="B103" t="s">
        <v>35</v>
      </c>
    </row>
    <row r="104" spans="1:2" x14ac:dyDescent="0.25">
      <c r="A104">
        <v>1</v>
      </c>
      <c r="B104" t="s">
        <v>35</v>
      </c>
    </row>
    <row r="105" spans="1:2" x14ac:dyDescent="0.25">
      <c r="A105">
        <v>2</v>
      </c>
      <c r="B105" t="s">
        <v>35</v>
      </c>
    </row>
    <row r="106" spans="1:2" x14ac:dyDescent="0.25">
      <c r="A106">
        <v>1</v>
      </c>
      <c r="B106" t="s">
        <v>35</v>
      </c>
    </row>
    <row r="107" spans="1:2" x14ac:dyDescent="0.25">
      <c r="A107">
        <v>1</v>
      </c>
      <c r="B107" t="s">
        <v>35</v>
      </c>
    </row>
    <row r="108" spans="1:2" x14ac:dyDescent="0.25">
      <c r="A108">
        <v>1</v>
      </c>
      <c r="B108" t="s">
        <v>35</v>
      </c>
    </row>
    <row r="109" spans="1:2" x14ac:dyDescent="0.25">
      <c r="A109">
        <v>1</v>
      </c>
      <c r="B109" t="s">
        <v>35</v>
      </c>
    </row>
    <row r="110" spans="1:2" x14ac:dyDescent="0.25">
      <c r="A110">
        <v>4</v>
      </c>
      <c r="B110" t="s">
        <v>52</v>
      </c>
    </row>
    <row r="111" spans="1:2" x14ac:dyDescent="0.25">
      <c r="A111">
        <v>1</v>
      </c>
      <c r="B111" t="s">
        <v>35</v>
      </c>
    </row>
    <row r="112" spans="1:2" x14ac:dyDescent="0.25">
      <c r="A112">
        <v>1</v>
      </c>
      <c r="B112" t="s">
        <v>35</v>
      </c>
    </row>
    <row r="113" spans="1:2" x14ac:dyDescent="0.25">
      <c r="A113">
        <v>1</v>
      </c>
      <c r="B113" t="s">
        <v>52</v>
      </c>
    </row>
    <row r="114" spans="1:2" x14ac:dyDescent="0.25">
      <c r="A114">
        <v>1</v>
      </c>
      <c r="B114" t="s">
        <v>35</v>
      </c>
    </row>
    <row r="115" spans="1:2" x14ac:dyDescent="0.25">
      <c r="A115">
        <v>1</v>
      </c>
      <c r="B115" t="s">
        <v>35</v>
      </c>
    </row>
    <row r="116" spans="1:2" x14ac:dyDescent="0.25">
      <c r="A116">
        <v>1</v>
      </c>
      <c r="B116" t="s">
        <v>52</v>
      </c>
    </row>
    <row r="117" spans="1:2" x14ac:dyDescent="0.25">
      <c r="A117">
        <v>1</v>
      </c>
      <c r="B117" t="s">
        <v>35</v>
      </c>
    </row>
    <row r="118" spans="1:2" x14ac:dyDescent="0.25">
      <c r="A118">
        <v>2</v>
      </c>
      <c r="B118" t="s">
        <v>35</v>
      </c>
    </row>
    <row r="119" spans="1:2" x14ac:dyDescent="0.25">
      <c r="A119">
        <v>2</v>
      </c>
      <c r="B119" t="s">
        <v>35</v>
      </c>
    </row>
    <row r="120" spans="1:2" x14ac:dyDescent="0.25">
      <c r="A120">
        <v>3</v>
      </c>
      <c r="B120" t="s">
        <v>52</v>
      </c>
    </row>
    <row r="121" spans="1:2" x14ac:dyDescent="0.25">
      <c r="A121">
        <v>1</v>
      </c>
      <c r="B121" t="s">
        <v>35</v>
      </c>
    </row>
    <row r="122" spans="1:2" x14ac:dyDescent="0.25">
      <c r="A122">
        <v>1</v>
      </c>
      <c r="B122" t="s">
        <v>35</v>
      </c>
    </row>
    <row r="123" spans="1:2" x14ac:dyDescent="0.25">
      <c r="A123">
        <v>1</v>
      </c>
      <c r="B123" t="s">
        <v>35</v>
      </c>
    </row>
    <row r="124" spans="1:2" x14ac:dyDescent="0.25">
      <c r="A124">
        <v>2</v>
      </c>
      <c r="B124" t="s">
        <v>35</v>
      </c>
    </row>
    <row r="125" spans="1:2" x14ac:dyDescent="0.25">
      <c r="A125">
        <v>1</v>
      </c>
      <c r="B125" t="s">
        <v>35</v>
      </c>
    </row>
    <row r="126" spans="1:2" x14ac:dyDescent="0.25">
      <c r="A126">
        <v>1</v>
      </c>
      <c r="B126" t="s">
        <v>35</v>
      </c>
    </row>
    <row r="127" spans="1:2" x14ac:dyDescent="0.25">
      <c r="A127">
        <v>1</v>
      </c>
      <c r="B127" t="s">
        <v>35</v>
      </c>
    </row>
    <row r="128" spans="1:2" x14ac:dyDescent="0.25">
      <c r="A128">
        <v>1</v>
      </c>
      <c r="B128" t="s">
        <v>35</v>
      </c>
    </row>
    <row r="129" spans="1:2" x14ac:dyDescent="0.25">
      <c r="A129">
        <v>1</v>
      </c>
      <c r="B129" t="s">
        <v>35</v>
      </c>
    </row>
    <row r="130" spans="1:2" x14ac:dyDescent="0.25">
      <c r="A130">
        <v>1</v>
      </c>
      <c r="B130" t="s">
        <v>52</v>
      </c>
    </row>
    <row r="131" spans="1:2" x14ac:dyDescent="0.25">
      <c r="A131">
        <v>1</v>
      </c>
      <c r="B131" t="s">
        <v>52</v>
      </c>
    </row>
    <row r="132" spans="1:2" x14ac:dyDescent="0.25">
      <c r="A132">
        <v>2</v>
      </c>
      <c r="B132" t="s">
        <v>52</v>
      </c>
    </row>
    <row r="133" spans="1:2" x14ac:dyDescent="0.25">
      <c r="A133">
        <v>3</v>
      </c>
      <c r="B133" t="s">
        <v>35</v>
      </c>
    </row>
    <row r="134" spans="1:2" x14ac:dyDescent="0.25">
      <c r="A134">
        <v>1</v>
      </c>
      <c r="B134" t="s">
        <v>35</v>
      </c>
    </row>
    <row r="135" spans="1:2" x14ac:dyDescent="0.25">
      <c r="A135">
        <v>1</v>
      </c>
      <c r="B135" t="s">
        <v>35</v>
      </c>
    </row>
    <row r="136" spans="1:2" x14ac:dyDescent="0.25">
      <c r="A136">
        <v>4</v>
      </c>
      <c r="B136" t="s">
        <v>52</v>
      </c>
    </row>
    <row r="137" spans="1:2" x14ac:dyDescent="0.25">
      <c r="A137">
        <v>1</v>
      </c>
      <c r="B137" t="s">
        <v>35</v>
      </c>
    </row>
    <row r="138" spans="1:2" x14ac:dyDescent="0.25">
      <c r="A138">
        <v>3</v>
      </c>
      <c r="B138" t="s">
        <v>52</v>
      </c>
    </row>
    <row r="139" spans="1:2" x14ac:dyDescent="0.25">
      <c r="A139">
        <v>2</v>
      </c>
      <c r="B139" t="s">
        <v>35</v>
      </c>
    </row>
    <row r="140" spans="1:2" x14ac:dyDescent="0.25">
      <c r="A140">
        <v>1</v>
      </c>
      <c r="B140" t="s">
        <v>35</v>
      </c>
    </row>
    <row r="141" spans="1:2" x14ac:dyDescent="0.25">
      <c r="A141">
        <v>2</v>
      </c>
      <c r="B141" t="s">
        <v>35</v>
      </c>
    </row>
    <row r="142" spans="1:2" x14ac:dyDescent="0.25">
      <c r="A142">
        <v>2</v>
      </c>
      <c r="B142" t="s">
        <v>35</v>
      </c>
    </row>
    <row r="143" spans="1:2" x14ac:dyDescent="0.25">
      <c r="A143">
        <v>2</v>
      </c>
      <c r="B143" t="s">
        <v>35</v>
      </c>
    </row>
    <row r="144" spans="1:2" x14ac:dyDescent="0.25">
      <c r="A144">
        <v>1</v>
      </c>
      <c r="B144" t="s">
        <v>35</v>
      </c>
    </row>
    <row r="145" spans="1:2" x14ac:dyDescent="0.25">
      <c r="A145">
        <v>1</v>
      </c>
      <c r="B145" t="s">
        <v>35</v>
      </c>
    </row>
    <row r="146" spans="1:2" x14ac:dyDescent="0.25">
      <c r="A146">
        <v>1</v>
      </c>
      <c r="B146" t="s">
        <v>35</v>
      </c>
    </row>
    <row r="147" spans="1:2" x14ac:dyDescent="0.25">
      <c r="A147">
        <v>1</v>
      </c>
      <c r="B147" t="s">
        <v>35</v>
      </c>
    </row>
    <row r="148" spans="1:2" x14ac:dyDescent="0.25">
      <c r="A148">
        <v>1</v>
      </c>
      <c r="B148" t="s">
        <v>35</v>
      </c>
    </row>
    <row r="149" spans="1:2" x14ac:dyDescent="0.25">
      <c r="A149">
        <v>1</v>
      </c>
      <c r="B149" t="s">
        <v>35</v>
      </c>
    </row>
    <row r="150" spans="1:2" x14ac:dyDescent="0.25">
      <c r="A150">
        <v>1</v>
      </c>
      <c r="B150" t="s">
        <v>35</v>
      </c>
    </row>
    <row r="151" spans="1:2" x14ac:dyDescent="0.25">
      <c r="A151">
        <v>4</v>
      </c>
      <c r="B151" t="s">
        <v>35</v>
      </c>
    </row>
    <row r="152" spans="1:2" x14ac:dyDescent="0.25">
      <c r="A152">
        <v>1</v>
      </c>
      <c r="B152" t="s">
        <v>35</v>
      </c>
    </row>
    <row r="153" spans="1:2" x14ac:dyDescent="0.25">
      <c r="A153">
        <v>1</v>
      </c>
      <c r="B153" t="s">
        <v>35</v>
      </c>
    </row>
    <row r="154" spans="1:2" x14ac:dyDescent="0.25">
      <c r="A154">
        <v>2</v>
      </c>
      <c r="B154" t="s">
        <v>52</v>
      </c>
    </row>
    <row r="155" spans="1:2" x14ac:dyDescent="0.25">
      <c r="A155">
        <v>1</v>
      </c>
      <c r="B155" t="s">
        <v>35</v>
      </c>
    </row>
    <row r="156" spans="1:2" x14ac:dyDescent="0.25">
      <c r="A156">
        <v>1</v>
      </c>
      <c r="B156" t="s">
        <v>35</v>
      </c>
    </row>
    <row r="157" spans="1:2" x14ac:dyDescent="0.25">
      <c r="A157">
        <v>1</v>
      </c>
      <c r="B157" t="s">
        <v>52</v>
      </c>
    </row>
    <row r="158" spans="1:2" x14ac:dyDescent="0.25">
      <c r="A158">
        <v>1</v>
      </c>
      <c r="B158" t="s">
        <v>52</v>
      </c>
    </row>
    <row r="159" spans="1:2" x14ac:dyDescent="0.25">
      <c r="A159">
        <v>3</v>
      </c>
      <c r="B159" t="s">
        <v>52</v>
      </c>
    </row>
    <row r="160" spans="1:2" x14ac:dyDescent="0.25">
      <c r="A160">
        <v>3</v>
      </c>
      <c r="B160" t="s">
        <v>52</v>
      </c>
    </row>
    <row r="161" spans="1:2" x14ac:dyDescent="0.25">
      <c r="A161">
        <v>1</v>
      </c>
      <c r="B161" t="s">
        <v>35</v>
      </c>
    </row>
    <row r="162" spans="1:2" x14ac:dyDescent="0.25">
      <c r="A162">
        <v>2</v>
      </c>
      <c r="B162" t="s">
        <v>52</v>
      </c>
    </row>
    <row r="163" spans="1:2" x14ac:dyDescent="0.25">
      <c r="A163">
        <v>2</v>
      </c>
      <c r="B163" t="s">
        <v>52</v>
      </c>
    </row>
    <row r="164" spans="1:2" x14ac:dyDescent="0.25">
      <c r="A164">
        <v>2</v>
      </c>
      <c r="B164" t="s">
        <v>35</v>
      </c>
    </row>
    <row r="165" spans="1:2" x14ac:dyDescent="0.25">
      <c r="A165">
        <v>1</v>
      </c>
      <c r="B165" t="s">
        <v>35</v>
      </c>
    </row>
    <row r="166" spans="1:2" x14ac:dyDescent="0.25">
      <c r="A166">
        <v>4</v>
      </c>
      <c r="B166" t="s">
        <v>52</v>
      </c>
    </row>
    <row r="167" spans="1:2" x14ac:dyDescent="0.25">
      <c r="A167">
        <v>2</v>
      </c>
      <c r="B167" t="s">
        <v>35</v>
      </c>
    </row>
    <row r="168" spans="1:2" x14ac:dyDescent="0.25">
      <c r="A168">
        <v>1</v>
      </c>
      <c r="B168" t="s">
        <v>35</v>
      </c>
    </row>
    <row r="169" spans="1:2" x14ac:dyDescent="0.25">
      <c r="A169">
        <v>1</v>
      </c>
      <c r="B169" t="s">
        <v>35</v>
      </c>
    </row>
    <row r="170" spans="1:2" x14ac:dyDescent="0.25">
      <c r="A170">
        <v>1</v>
      </c>
      <c r="B170" t="s">
        <v>35</v>
      </c>
    </row>
    <row r="171" spans="1:2" x14ac:dyDescent="0.25">
      <c r="A171">
        <v>1</v>
      </c>
      <c r="B171" t="s">
        <v>35</v>
      </c>
    </row>
    <row r="172" spans="1:2" x14ac:dyDescent="0.25">
      <c r="A172">
        <v>3</v>
      </c>
      <c r="B172" t="s">
        <v>35</v>
      </c>
    </row>
    <row r="173" spans="1:2" x14ac:dyDescent="0.25">
      <c r="A173">
        <v>2</v>
      </c>
      <c r="B173" t="s">
        <v>35</v>
      </c>
    </row>
    <row r="174" spans="1:2" x14ac:dyDescent="0.25">
      <c r="A174">
        <v>1</v>
      </c>
      <c r="B174" t="s">
        <v>35</v>
      </c>
    </row>
    <row r="175" spans="1:2" x14ac:dyDescent="0.25">
      <c r="A175">
        <v>1</v>
      </c>
      <c r="B175" t="s">
        <v>35</v>
      </c>
    </row>
    <row r="176" spans="1:2" x14ac:dyDescent="0.25">
      <c r="A176">
        <v>2</v>
      </c>
      <c r="B176" t="s">
        <v>35</v>
      </c>
    </row>
    <row r="177" spans="1:2" x14ac:dyDescent="0.25">
      <c r="A177">
        <v>2</v>
      </c>
      <c r="B177" t="s">
        <v>35</v>
      </c>
    </row>
    <row r="178" spans="1:2" x14ac:dyDescent="0.25">
      <c r="A178">
        <v>2</v>
      </c>
      <c r="B178" t="s">
        <v>35</v>
      </c>
    </row>
    <row r="179" spans="1:2" x14ac:dyDescent="0.25">
      <c r="A179">
        <v>1</v>
      </c>
      <c r="B179" t="s">
        <v>35</v>
      </c>
    </row>
    <row r="180" spans="1:2" x14ac:dyDescent="0.25">
      <c r="A180">
        <v>1</v>
      </c>
      <c r="B180" t="s">
        <v>52</v>
      </c>
    </row>
    <row r="181" spans="1:2" x14ac:dyDescent="0.25">
      <c r="A181">
        <v>1</v>
      </c>
      <c r="B181" t="s">
        <v>35</v>
      </c>
    </row>
    <row r="182" spans="1:2" x14ac:dyDescent="0.25">
      <c r="A182">
        <v>1</v>
      </c>
      <c r="B182" t="s">
        <v>35</v>
      </c>
    </row>
    <row r="183" spans="1:2" x14ac:dyDescent="0.25">
      <c r="A183">
        <v>1</v>
      </c>
      <c r="B183" t="s">
        <v>35</v>
      </c>
    </row>
    <row r="184" spans="1:2" x14ac:dyDescent="0.25">
      <c r="A184">
        <v>1</v>
      </c>
      <c r="B184" t="s">
        <v>35</v>
      </c>
    </row>
    <row r="185" spans="1:2" x14ac:dyDescent="0.25">
      <c r="A185">
        <v>1</v>
      </c>
      <c r="B185" t="s">
        <v>35</v>
      </c>
    </row>
    <row r="186" spans="1:2" x14ac:dyDescent="0.25">
      <c r="A186">
        <v>1</v>
      </c>
      <c r="B186" t="s">
        <v>35</v>
      </c>
    </row>
    <row r="187" spans="1:2" x14ac:dyDescent="0.25">
      <c r="A187">
        <v>1</v>
      </c>
      <c r="B187" t="s">
        <v>35</v>
      </c>
    </row>
    <row r="188" spans="1:2" x14ac:dyDescent="0.25">
      <c r="A188">
        <v>1</v>
      </c>
      <c r="B188" t="s">
        <v>35</v>
      </c>
    </row>
    <row r="189" spans="1:2" x14ac:dyDescent="0.25">
      <c r="A189">
        <v>1</v>
      </c>
      <c r="B189" t="s">
        <v>35</v>
      </c>
    </row>
    <row r="190" spans="1:2" x14ac:dyDescent="0.25">
      <c r="A190">
        <v>1</v>
      </c>
      <c r="B190" t="s">
        <v>35</v>
      </c>
    </row>
    <row r="191" spans="1:2" x14ac:dyDescent="0.25">
      <c r="A191">
        <v>1</v>
      </c>
      <c r="B191" t="s">
        <v>52</v>
      </c>
    </row>
    <row r="192" spans="1:2" x14ac:dyDescent="0.25">
      <c r="A192">
        <v>1</v>
      </c>
      <c r="B192" t="s">
        <v>35</v>
      </c>
    </row>
    <row r="193" spans="1:2" x14ac:dyDescent="0.25">
      <c r="A193">
        <v>1</v>
      </c>
      <c r="B193" t="s">
        <v>35</v>
      </c>
    </row>
    <row r="194" spans="1:2" x14ac:dyDescent="0.25">
      <c r="A194">
        <v>2</v>
      </c>
      <c r="B194" t="s">
        <v>35</v>
      </c>
    </row>
    <row r="195" spans="1:2" x14ac:dyDescent="0.25">
      <c r="A195">
        <v>1</v>
      </c>
      <c r="B195" t="s">
        <v>52</v>
      </c>
    </row>
    <row r="196" spans="1:2" x14ac:dyDescent="0.25">
      <c r="A196">
        <v>2</v>
      </c>
      <c r="B196" t="s">
        <v>35</v>
      </c>
    </row>
    <row r="197" spans="1:2" x14ac:dyDescent="0.25">
      <c r="A197">
        <v>1</v>
      </c>
      <c r="B197" t="s">
        <v>35</v>
      </c>
    </row>
    <row r="198" spans="1:2" x14ac:dyDescent="0.25">
      <c r="A198">
        <v>1</v>
      </c>
      <c r="B198" t="s">
        <v>35</v>
      </c>
    </row>
    <row r="199" spans="1:2" x14ac:dyDescent="0.25">
      <c r="A199">
        <v>3</v>
      </c>
      <c r="B199" t="s">
        <v>52</v>
      </c>
    </row>
    <row r="200" spans="1:2" x14ac:dyDescent="0.25">
      <c r="A200">
        <v>2</v>
      </c>
      <c r="B200" t="s">
        <v>35</v>
      </c>
    </row>
    <row r="201" spans="1:2" x14ac:dyDescent="0.25">
      <c r="A201">
        <v>1</v>
      </c>
      <c r="B201" t="s">
        <v>35</v>
      </c>
    </row>
    <row r="202" spans="1:2" x14ac:dyDescent="0.25">
      <c r="A202">
        <v>1</v>
      </c>
      <c r="B202" t="s">
        <v>35</v>
      </c>
    </row>
    <row r="203" spans="1:2" x14ac:dyDescent="0.25">
      <c r="A203">
        <v>1</v>
      </c>
      <c r="B203" t="s">
        <v>35</v>
      </c>
    </row>
    <row r="204" spans="1:2" x14ac:dyDescent="0.25">
      <c r="A204">
        <v>1</v>
      </c>
      <c r="B204" t="s">
        <v>35</v>
      </c>
    </row>
    <row r="205" spans="1:2" x14ac:dyDescent="0.25">
      <c r="A205">
        <v>1</v>
      </c>
      <c r="B205" t="s">
        <v>52</v>
      </c>
    </row>
    <row r="206" spans="1:2" x14ac:dyDescent="0.25">
      <c r="A206">
        <v>2</v>
      </c>
      <c r="B206" t="s">
        <v>52</v>
      </c>
    </row>
    <row r="207" spans="1:2" x14ac:dyDescent="0.25">
      <c r="A207">
        <v>1</v>
      </c>
      <c r="B207" t="s">
        <v>35</v>
      </c>
    </row>
    <row r="208" spans="1:2" x14ac:dyDescent="0.25">
      <c r="A208">
        <v>1</v>
      </c>
      <c r="B208" t="s">
        <v>35</v>
      </c>
    </row>
    <row r="209" spans="1:2" x14ac:dyDescent="0.25">
      <c r="A209">
        <v>1</v>
      </c>
      <c r="B209" t="s">
        <v>35</v>
      </c>
    </row>
    <row r="210" spans="1:2" x14ac:dyDescent="0.25">
      <c r="A210">
        <v>2</v>
      </c>
      <c r="B210" t="s">
        <v>35</v>
      </c>
    </row>
    <row r="211" spans="1:2" x14ac:dyDescent="0.25">
      <c r="A211">
        <v>2</v>
      </c>
      <c r="B211" t="s">
        <v>52</v>
      </c>
    </row>
    <row r="212" spans="1:2" x14ac:dyDescent="0.25">
      <c r="A212">
        <v>1</v>
      </c>
      <c r="B212" t="s">
        <v>35</v>
      </c>
    </row>
    <row r="213" spans="1:2" x14ac:dyDescent="0.25">
      <c r="A213">
        <v>1</v>
      </c>
      <c r="B213" t="s">
        <v>35</v>
      </c>
    </row>
    <row r="214" spans="1:2" x14ac:dyDescent="0.25">
      <c r="A214">
        <v>1</v>
      </c>
      <c r="B214" t="s">
        <v>35</v>
      </c>
    </row>
    <row r="215" spans="1:2" x14ac:dyDescent="0.25">
      <c r="A215">
        <v>1</v>
      </c>
      <c r="B215" t="s">
        <v>35</v>
      </c>
    </row>
    <row r="216" spans="1:2" x14ac:dyDescent="0.25">
      <c r="A216">
        <v>1</v>
      </c>
      <c r="B216" t="s">
        <v>52</v>
      </c>
    </row>
    <row r="217" spans="1:2" x14ac:dyDescent="0.25">
      <c r="A217">
        <v>2</v>
      </c>
      <c r="B217" t="s">
        <v>35</v>
      </c>
    </row>
    <row r="218" spans="1:2" x14ac:dyDescent="0.25">
      <c r="A218">
        <v>1</v>
      </c>
      <c r="B218" t="s">
        <v>35</v>
      </c>
    </row>
    <row r="219" spans="1:2" x14ac:dyDescent="0.25">
      <c r="A219">
        <v>1</v>
      </c>
      <c r="B219" t="s">
        <v>35</v>
      </c>
    </row>
    <row r="220" spans="1:2" x14ac:dyDescent="0.25">
      <c r="A220">
        <v>2</v>
      </c>
      <c r="B220" t="s">
        <v>35</v>
      </c>
    </row>
    <row r="221" spans="1:2" x14ac:dyDescent="0.25">
      <c r="A221">
        <v>1</v>
      </c>
      <c r="B221" t="s">
        <v>35</v>
      </c>
    </row>
    <row r="222" spans="1:2" x14ac:dyDescent="0.25">
      <c r="A222">
        <v>2</v>
      </c>
      <c r="B222" t="s">
        <v>52</v>
      </c>
    </row>
    <row r="223" spans="1:2" x14ac:dyDescent="0.25">
      <c r="A223">
        <v>1</v>
      </c>
      <c r="B223" t="s">
        <v>35</v>
      </c>
    </row>
    <row r="224" spans="1:2" x14ac:dyDescent="0.25">
      <c r="A224">
        <v>1</v>
      </c>
      <c r="B224" t="s">
        <v>35</v>
      </c>
    </row>
    <row r="225" spans="1:2" x14ac:dyDescent="0.25">
      <c r="A225">
        <v>2</v>
      </c>
      <c r="B225" t="s">
        <v>35</v>
      </c>
    </row>
    <row r="226" spans="1:2" x14ac:dyDescent="0.25">
      <c r="A226">
        <v>1</v>
      </c>
      <c r="B226" t="s">
        <v>35</v>
      </c>
    </row>
    <row r="227" spans="1:2" x14ac:dyDescent="0.25">
      <c r="A227">
        <v>1</v>
      </c>
      <c r="B227" t="s">
        <v>52</v>
      </c>
    </row>
    <row r="228" spans="1:2" x14ac:dyDescent="0.25">
      <c r="A228">
        <v>1</v>
      </c>
      <c r="B228" t="s">
        <v>35</v>
      </c>
    </row>
    <row r="229" spans="1:2" x14ac:dyDescent="0.25">
      <c r="A229">
        <v>1</v>
      </c>
      <c r="B229" t="s">
        <v>35</v>
      </c>
    </row>
    <row r="230" spans="1:2" x14ac:dyDescent="0.25">
      <c r="A230">
        <v>4</v>
      </c>
      <c r="B230" t="s">
        <v>35</v>
      </c>
    </row>
    <row r="231" spans="1:2" x14ac:dyDescent="0.25">
      <c r="A231">
        <v>2</v>
      </c>
      <c r="B231" t="s">
        <v>35</v>
      </c>
    </row>
    <row r="232" spans="1:2" x14ac:dyDescent="0.25">
      <c r="A232">
        <v>1</v>
      </c>
      <c r="B232" t="s">
        <v>35</v>
      </c>
    </row>
    <row r="233" spans="1:2" x14ac:dyDescent="0.25">
      <c r="A233">
        <v>2</v>
      </c>
      <c r="B233" t="s">
        <v>52</v>
      </c>
    </row>
    <row r="234" spans="1:2" x14ac:dyDescent="0.25">
      <c r="A234">
        <v>1</v>
      </c>
      <c r="B234" t="s">
        <v>35</v>
      </c>
    </row>
    <row r="235" spans="1:2" x14ac:dyDescent="0.25">
      <c r="A235">
        <v>1</v>
      </c>
      <c r="B235" t="s">
        <v>35</v>
      </c>
    </row>
    <row r="236" spans="1:2" x14ac:dyDescent="0.25">
      <c r="A236">
        <v>2</v>
      </c>
      <c r="B236" t="s">
        <v>35</v>
      </c>
    </row>
    <row r="237" spans="1:2" x14ac:dyDescent="0.25">
      <c r="A237">
        <v>2</v>
      </c>
      <c r="B237" t="s">
        <v>35</v>
      </c>
    </row>
    <row r="238" spans="1:2" x14ac:dyDescent="0.25">
      <c r="A238">
        <v>1</v>
      </c>
      <c r="B238" t="s">
        <v>35</v>
      </c>
    </row>
    <row r="239" spans="1:2" x14ac:dyDescent="0.25">
      <c r="A239">
        <v>1</v>
      </c>
      <c r="B239" t="s">
        <v>35</v>
      </c>
    </row>
    <row r="240" spans="1:2" x14ac:dyDescent="0.25">
      <c r="A240">
        <v>3</v>
      </c>
      <c r="B240" t="s">
        <v>52</v>
      </c>
    </row>
    <row r="241" spans="1:2" x14ac:dyDescent="0.25">
      <c r="A241">
        <v>1</v>
      </c>
      <c r="B241" t="s">
        <v>35</v>
      </c>
    </row>
    <row r="242" spans="1:2" x14ac:dyDescent="0.25">
      <c r="A242">
        <v>2</v>
      </c>
      <c r="B242" t="s">
        <v>35</v>
      </c>
    </row>
    <row r="243" spans="1:2" x14ac:dyDescent="0.25">
      <c r="A243">
        <v>2</v>
      </c>
      <c r="B243" t="s">
        <v>52</v>
      </c>
    </row>
    <row r="244" spans="1:2" x14ac:dyDescent="0.25">
      <c r="A244">
        <v>1</v>
      </c>
      <c r="B244" t="s">
        <v>35</v>
      </c>
    </row>
    <row r="245" spans="1:2" x14ac:dyDescent="0.25">
      <c r="A245">
        <v>1</v>
      </c>
      <c r="B245" t="s">
        <v>35</v>
      </c>
    </row>
    <row r="246" spans="1:2" x14ac:dyDescent="0.25">
      <c r="A246">
        <v>2</v>
      </c>
      <c r="B246" t="s">
        <v>35</v>
      </c>
    </row>
    <row r="247" spans="1:2" x14ac:dyDescent="0.25">
      <c r="A247">
        <v>3</v>
      </c>
      <c r="B247" t="s">
        <v>35</v>
      </c>
    </row>
    <row r="248" spans="1:2" x14ac:dyDescent="0.25">
      <c r="A248">
        <v>2</v>
      </c>
      <c r="B248" t="s">
        <v>35</v>
      </c>
    </row>
    <row r="249" spans="1:2" x14ac:dyDescent="0.25">
      <c r="A249">
        <v>1</v>
      </c>
      <c r="B249" t="s">
        <v>35</v>
      </c>
    </row>
    <row r="250" spans="1:2" x14ac:dyDescent="0.25">
      <c r="A250">
        <v>1</v>
      </c>
      <c r="B250" t="s">
        <v>52</v>
      </c>
    </row>
    <row r="251" spans="1:2" x14ac:dyDescent="0.25">
      <c r="A251">
        <v>1</v>
      </c>
      <c r="B251" t="s">
        <v>35</v>
      </c>
    </row>
    <row r="252" spans="1:2" x14ac:dyDescent="0.25">
      <c r="A252">
        <v>2</v>
      </c>
      <c r="B252" t="s">
        <v>35</v>
      </c>
    </row>
    <row r="253" spans="1:2" x14ac:dyDescent="0.25">
      <c r="A253">
        <v>3</v>
      </c>
      <c r="B253" t="s">
        <v>35</v>
      </c>
    </row>
    <row r="254" spans="1:2" x14ac:dyDescent="0.25">
      <c r="A254">
        <v>1</v>
      </c>
      <c r="B254" t="s">
        <v>35</v>
      </c>
    </row>
    <row r="255" spans="1:2" x14ac:dyDescent="0.25">
      <c r="A255">
        <v>2</v>
      </c>
      <c r="B255" t="s">
        <v>52</v>
      </c>
    </row>
    <row r="256" spans="1:2" x14ac:dyDescent="0.25">
      <c r="A256">
        <v>1</v>
      </c>
      <c r="B256" t="s">
        <v>52</v>
      </c>
    </row>
    <row r="257" spans="1:2" x14ac:dyDescent="0.25">
      <c r="A257">
        <v>2</v>
      </c>
      <c r="B257" t="s">
        <v>35</v>
      </c>
    </row>
    <row r="258" spans="1:2" x14ac:dyDescent="0.25">
      <c r="A258">
        <v>1</v>
      </c>
      <c r="B258" t="s">
        <v>35</v>
      </c>
    </row>
    <row r="259" spans="1:2" x14ac:dyDescent="0.25">
      <c r="A259">
        <v>1</v>
      </c>
      <c r="B259" t="s">
        <v>35</v>
      </c>
    </row>
    <row r="260" spans="1:2" x14ac:dyDescent="0.25">
      <c r="A260">
        <v>1</v>
      </c>
      <c r="B260" t="s">
        <v>35</v>
      </c>
    </row>
    <row r="261" spans="1:2" x14ac:dyDescent="0.25">
      <c r="A261">
        <v>1</v>
      </c>
      <c r="B261" t="s">
        <v>35</v>
      </c>
    </row>
    <row r="262" spans="1:2" x14ac:dyDescent="0.25">
      <c r="A262">
        <v>1</v>
      </c>
      <c r="B262" t="s">
        <v>35</v>
      </c>
    </row>
    <row r="263" spans="1:2" x14ac:dyDescent="0.25">
      <c r="A263">
        <v>1</v>
      </c>
      <c r="B263" t="s">
        <v>35</v>
      </c>
    </row>
    <row r="264" spans="1:2" x14ac:dyDescent="0.25">
      <c r="A264">
        <v>1</v>
      </c>
      <c r="B264" t="s">
        <v>52</v>
      </c>
    </row>
    <row r="265" spans="1:2" x14ac:dyDescent="0.25">
      <c r="A265">
        <v>1</v>
      </c>
      <c r="B265" t="s">
        <v>35</v>
      </c>
    </row>
    <row r="266" spans="1:2" x14ac:dyDescent="0.25">
      <c r="A266">
        <v>1</v>
      </c>
      <c r="B266" t="s">
        <v>35</v>
      </c>
    </row>
    <row r="267" spans="1:2" x14ac:dyDescent="0.25">
      <c r="A267">
        <v>2</v>
      </c>
      <c r="B267" t="s">
        <v>52</v>
      </c>
    </row>
    <row r="268" spans="1:2" x14ac:dyDescent="0.25">
      <c r="A268">
        <v>1</v>
      </c>
      <c r="B268" t="s">
        <v>35</v>
      </c>
    </row>
    <row r="269" spans="1:2" x14ac:dyDescent="0.25">
      <c r="A269">
        <v>2</v>
      </c>
      <c r="B269" t="s">
        <v>52</v>
      </c>
    </row>
    <row r="270" spans="1:2" x14ac:dyDescent="0.25">
      <c r="A270">
        <v>1</v>
      </c>
      <c r="B270" t="s">
        <v>35</v>
      </c>
    </row>
    <row r="271" spans="1:2" x14ac:dyDescent="0.25">
      <c r="A271">
        <v>2</v>
      </c>
      <c r="B271" t="s">
        <v>52</v>
      </c>
    </row>
    <row r="272" spans="1:2" x14ac:dyDescent="0.25">
      <c r="A272">
        <v>1</v>
      </c>
      <c r="B272" t="s">
        <v>35</v>
      </c>
    </row>
    <row r="273" spans="1:2" x14ac:dyDescent="0.25">
      <c r="A273">
        <v>1</v>
      </c>
      <c r="B273" t="s">
        <v>35</v>
      </c>
    </row>
    <row r="274" spans="1:2" x14ac:dyDescent="0.25">
      <c r="A274">
        <v>2</v>
      </c>
      <c r="B274" t="s">
        <v>35</v>
      </c>
    </row>
    <row r="275" spans="1:2" x14ac:dyDescent="0.25">
      <c r="A275">
        <v>1</v>
      </c>
      <c r="B275" t="s">
        <v>52</v>
      </c>
    </row>
    <row r="276" spans="1:2" x14ac:dyDescent="0.25">
      <c r="A276">
        <v>2</v>
      </c>
      <c r="B276" t="s">
        <v>35</v>
      </c>
    </row>
    <row r="277" spans="1:2" x14ac:dyDescent="0.25">
      <c r="A277">
        <v>2</v>
      </c>
      <c r="B277" t="s">
        <v>35</v>
      </c>
    </row>
    <row r="278" spans="1:2" x14ac:dyDescent="0.25">
      <c r="A278">
        <v>2</v>
      </c>
      <c r="B278" t="s">
        <v>52</v>
      </c>
    </row>
    <row r="279" spans="1:2" x14ac:dyDescent="0.25">
      <c r="A279">
        <v>2</v>
      </c>
      <c r="B279" t="s">
        <v>35</v>
      </c>
    </row>
    <row r="280" spans="1:2" x14ac:dyDescent="0.25">
      <c r="A280">
        <v>1</v>
      </c>
      <c r="B280" t="s">
        <v>35</v>
      </c>
    </row>
    <row r="281" spans="1:2" x14ac:dyDescent="0.25">
      <c r="A281">
        <v>2</v>
      </c>
      <c r="B281" t="s">
        <v>35</v>
      </c>
    </row>
    <row r="282" spans="1:2" x14ac:dyDescent="0.25">
      <c r="A282">
        <v>2</v>
      </c>
      <c r="B282" t="s">
        <v>35</v>
      </c>
    </row>
    <row r="283" spans="1:2" x14ac:dyDescent="0.25">
      <c r="A283">
        <v>1</v>
      </c>
      <c r="B283" t="s">
        <v>35</v>
      </c>
    </row>
    <row r="284" spans="1:2" x14ac:dyDescent="0.25">
      <c r="A284">
        <v>2</v>
      </c>
      <c r="B284" t="s">
        <v>52</v>
      </c>
    </row>
    <row r="285" spans="1:2" x14ac:dyDescent="0.25">
      <c r="A285">
        <v>2</v>
      </c>
      <c r="B285" t="s">
        <v>35</v>
      </c>
    </row>
    <row r="286" spans="1:2" x14ac:dyDescent="0.25">
      <c r="A286">
        <v>1</v>
      </c>
      <c r="B286" t="s">
        <v>35</v>
      </c>
    </row>
    <row r="287" spans="1:2" x14ac:dyDescent="0.25">
      <c r="A287">
        <v>1</v>
      </c>
      <c r="B287" t="s">
        <v>35</v>
      </c>
    </row>
    <row r="288" spans="1:2" x14ac:dyDescent="0.25">
      <c r="A288">
        <v>1</v>
      </c>
      <c r="B288" t="s">
        <v>35</v>
      </c>
    </row>
    <row r="289" spans="1:2" x14ac:dyDescent="0.25">
      <c r="A289">
        <v>1</v>
      </c>
      <c r="B289" t="s">
        <v>35</v>
      </c>
    </row>
    <row r="290" spans="1:2" x14ac:dyDescent="0.25">
      <c r="A290">
        <v>1</v>
      </c>
      <c r="B290" t="s">
        <v>35</v>
      </c>
    </row>
    <row r="291" spans="1:2" x14ac:dyDescent="0.25">
      <c r="A291">
        <v>1</v>
      </c>
      <c r="B291" t="s">
        <v>35</v>
      </c>
    </row>
    <row r="292" spans="1:2" x14ac:dyDescent="0.25">
      <c r="A292">
        <v>1</v>
      </c>
      <c r="B292" t="s">
        <v>35</v>
      </c>
    </row>
    <row r="293" spans="1:2" x14ac:dyDescent="0.25">
      <c r="A293">
        <v>1</v>
      </c>
      <c r="B293" t="s">
        <v>35</v>
      </c>
    </row>
    <row r="294" spans="1:2" x14ac:dyDescent="0.25">
      <c r="A294">
        <v>1</v>
      </c>
      <c r="B294" t="s">
        <v>35</v>
      </c>
    </row>
    <row r="295" spans="1:2" x14ac:dyDescent="0.25">
      <c r="A295">
        <v>2</v>
      </c>
      <c r="B295" t="s">
        <v>52</v>
      </c>
    </row>
    <row r="296" spans="1:2" x14ac:dyDescent="0.25">
      <c r="A296">
        <v>2</v>
      </c>
      <c r="B296" t="s">
        <v>52</v>
      </c>
    </row>
    <row r="297" spans="1:2" x14ac:dyDescent="0.25">
      <c r="A297">
        <v>1</v>
      </c>
      <c r="B297" t="s">
        <v>35</v>
      </c>
    </row>
    <row r="298" spans="1:2" x14ac:dyDescent="0.25">
      <c r="A298">
        <v>2</v>
      </c>
      <c r="B298" t="s">
        <v>35</v>
      </c>
    </row>
    <row r="299" spans="1:2" x14ac:dyDescent="0.25">
      <c r="A299">
        <v>2</v>
      </c>
      <c r="B299" t="s">
        <v>35</v>
      </c>
    </row>
    <row r="300" spans="1:2" x14ac:dyDescent="0.25">
      <c r="A300">
        <v>1</v>
      </c>
      <c r="B300" t="s">
        <v>35</v>
      </c>
    </row>
    <row r="301" spans="1:2" x14ac:dyDescent="0.25">
      <c r="A301">
        <v>1</v>
      </c>
      <c r="B301" t="s">
        <v>35</v>
      </c>
    </row>
    <row r="302" spans="1:2" x14ac:dyDescent="0.25">
      <c r="A302">
        <v>1</v>
      </c>
      <c r="B302" t="s">
        <v>35</v>
      </c>
    </row>
    <row r="303" spans="1:2" x14ac:dyDescent="0.25">
      <c r="A303">
        <v>2</v>
      </c>
      <c r="B303" t="s">
        <v>35</v>
      </c>
    </row>
    <row r="304" spans="1:2" x14ac:dyDescent="0.25">
      <c r="A304">
        <v>2</v>
      </c>
      <c r="B304" t="s">
        <v>35</v>
      </c>
    </row>
    <row r="305" spans="1:2" x14ac:dyDescent="0.25">
      <c r="A305">
        <v>1</v>
      </c>
      <c r="B305" t="s">
        <v>35</v>
      </c>
    </row>
    <row r="306" spans="1:2" x14ac:dyDescent="0.25">
      <c r="A306">
        <v>1</v>
      </c>
      <c r="B306" t="s">
        <v>35</v>
      </c>
    </row>
    <row r="307" spans="1:2" x14ac:dyDescent="0.25">
      <c r="A307">
        <v>1</v>
      </c>
      <c r="B307" t="s">
        <v>35</v>
      </c>
    </row>
    <row r="308" spans="1:2" x14ac:dyDescent="0.25">
      <c r="A308">
        <v>1</v>
      </c>
      <c r="B308" t="s">
        <v>35</v>
      </c>
    </row>
    <row r="309" spans="1:2" x14ac:dyDescent="0.25">
      <c r="A309">
        <v>2</v>
      </c>
      <c r="B309" t="s">
        <v>35</v>
      </c>
    </row>
    <row r="310" spans="1:2" x14ac:dyDescent="0.25">
      <c r="A310">
        <v>1</v>
      </c>
      <c r="B310" t="s">
        <v>52</v>
      </c>
    </row>
    <row r="311" spans="1:2" x14ac:dyDescent="0.25">
      <c r="A311">
        <v>1</v>
      </c>
      <c r="B311" t="s">
        <v>35</v>
      </c>
    </row>
    <row r="312" spans="1:2" x14ac:dyDescent="0.25">
      <c r="A312">
        <v>1</v>
      </c>
      <c r="B312" t="s">
        <v>35</v>
      </c>
    </row>
    <row r="313" spans="1:2" x14ac:dyDescent="0.25">
      <c r="A313">
        <v>3</v>
      </c>
      <c r="B313" t="s">
        <v>35</v>
      </c>
    </row>
    <row r="314" spans="1:2" x14ac:dyDescent="0.25">
      <c r="A314">
        <v>1</v>
      </c>
      <c r="B314" t="s">
        <v>35</v>
      </c>
    </row>
    <row r="315" spans="1:2" x14ac:dyDescent="0.25">
      <c r="A315">
        <v>2</v>
      </c>
      <c r="B315" t="s">
        <v>35</v>
      </c>
    </row>
    <row r="316" spans="1:2" x14ac:dyDescent="0.25">
      <c r="A316">
        <v>1</v>
      </c>
      <c r="B316" t="s">
        <v>35</v>
      </c>
    </row>
    <row r="317" spans="1:2" x14ac:dyDescent="0.25">
      <c r="A317">
        <v>1</v>
      </c>
      <c r="B317" t="s">
        <v>52</v>
      </c>
    </row>
    <row r="318" spans="1:2" x14ac:dyDescent="0.25">
      <c r="A318">
        <v>2</v>
      </c>
      <c r="B318" t="s">
        <v>35</v>
      </c>
    </row>
    <row r="319" spans="1:2" x14ac:dyDescent="0.25">
      <c r="A319">
        <v>1</v>
      </c>
      <c r="B319" t="s">
        <v>35</v>
      </c>
    </row>
    <row r="320" spans="1:2" x14ac:dyDescent="0.25">
      <c r="A320">
        <v>1</v>
      </c>
      <c r="B320" t="s">
        <v>52</v>
      </c>
    </row>
    <row r="321" spans="1:2" x14ac:dyDescent="0.25">
      <c r="A321">
        <v>1</v>
      </c>
      <c r="B321" t="s">
        <v>35</v>
      </c>
    </row>
    <row r="322" spans="1:2" x14ac:dyDescent="0.25">
      <c r="A322">
        <v>1</v>
      </c>
      <c r="B322" t="s">
        <v>35</v>
      </c>
    </row>
    <row r="323" spans="1:2" x14ac:dyDescent="0.25">
      <c r="A323">
        <v>1</v>
      </c>
      <c r="B323" t="s">
        <v>35</v>
      </c>
    </row>
    <row r="324" spans="1:2" x14ac:dyDescent="0.25">
      <c r="A324">
        <v>1</v>
      </c>
      <c r="B324" t="s">
        <v>52</v>
      </c>
    </row>
    <row r="325" spans="1:2" x14ac:dyDescent="0.25">
      <c r="A325">
        <v>1</v>
      </c>
      <c r="B325" t="s">
        <v>35</v>
      </c>
    </row>
    <row r="326" spans="1:2" x14ac:dyDescent="0.25">
      <c r="A326">
        <v>2</v>
      </c>
      <c r="B326" t="s">
        <v>35</v>
      </c>
    </row>
    <row r="327" spans="1:2" x14ac:dyDescent="0.25">
      <c r="A327">
        <v>1</v>
      </c>
      <c r="B327" t="s">
        <v>35</v>
      </c>
    </row>
    <row r="328" spans="1:2" x14ac:dyDescent="0.25">
      <c r="A328">
        <v>1</v>
      </c>
      <c r="B328" t="s">
        <v>35</v>
      </c>
    </row>
    <row r="329" spans="1:2" x14ac:dyDescent="0.25">
      <c r="A329">
        <v>4</v>
      </c>
      <c r="B329" t="s">
        <v>52</v>
      </c>
    </row>
    <row r="330" spans="1:2" x14ac:dyDescent="0.25">
      <c r="A330">
        <v>1</v>
      </c>
      <c r="B330" t="s">
        <v>35</v>
      </c>
    </row>
    <row r="331" spans="1:2" x14ac:dyDescent="0.25">
      <c r="A331">
        <v>2</v>
      </c>
      <c r="B331" t="s">
        <v>35</v>
      </c>
    </row>
    <row r="332" spans="1:2" x14ac:dyDescent="0.25">
      <c r="A332">
        <v>1</v>
      </c>
      <c r="B332" t="s">
        <v>35</v>
      </c>
    </row>
    <row r="333" spans="1:2" x14ac:dyDescent="0.25">
      <c r="A333">
        <v>1</v>
      </c>
      <c r="B333" t="s">
        <v>52</v>
      </c>
    </row>
    <row r="334" spans="1:2" x14ac:dyDescent="0.25">
      <c r="A334">
        <v>1</v>
      </c>
      <c r="B334" t="s">
        <v>35</v>
      </c>
    </row>
    <row r="335" spans="1:2" x14ac:dyDescent="0.25">
      <c r="A335">
        <v>1</v>
      </c>
      <c r="B335" t="s">
        <v>35</v>
      </c>
    </row>
    <row r="336" spans="1:2" x14ac:dyDescent="0.25">
      <c r="A336">
        <v>2</v>
      </c>
      <c r="B336" t="s">
        <v>52</v>
      </c>
    </row>
    <row r="337" spans="1:2" x14ac:dyDescent="0.25">
      <c r="A337">
        <v>1</v>
      </c>
      <c r="B337" t="s">
        <v>35</v>
      </c>
    </row>
    <row r="338" spans="1:2" x14ac:dyDescent="0.25">
      <c r="A338">
        <v>1</v>
      </c>
      <c r="B338" t="s">
        <v>52</v>
      </c>
    </row>
    <row r="339" spans="1:2" x14ac:dyDescent="0.25">
      <c r="A339">
        <v>1</v>
      </c>
      <c r="B339" t="s">
        <v>35</v>
      </c>
    </row>
    <row r="340" spans="1:2" x14ac:dyDescent="0.25">
      <c r="A340">
        <v>1</v>
      </c>
      <c r="B340" t="s">
        <v>35</v>
      </c>
    </row>
    <row r="341" spans="1:2" x14ac:dyDescent="0.25">
      <c r="A341">
        <v>1</v>
      </c>
      <c r="B341" t="s">
        <v>52</v>
      </c>
    </row>
    <row r="342" spans="1:2" x14ac:dyDescent="0.25">
      <c r="A342">
        <v>1</v>
      </c>
      <c r="B342" t="s">
        <v>35</v>
      </c>
    </row>
    <row r="343" spans="1:2" x14ac:dyDescent="0.25">
      <c r="A343">
        <v>1</v>
      </c>
      <c r="B343" t="s">
        <v>35</v>
      </c>
    </row>
    <row r="344" spans="1:2" x14ac:dyDescent="0.25">
      <c r="A344">
        <v>1</v>
      </c>
      <c r="B344" t="s">
        <v>35</v>
      </c>
    </row>
    <row r="345" spans="1:2" x14ac:dyDescent="0.25">
      <c r="A345">
        <v>1</v>
      </c>
      <c r="B345" t="s">
        <v>35</v>
      </c>
    </row>
    <row r="346" spans="1:2" x14ac:dyDescent="0.25">
      <c r="A346">
        <v>1</v>
      </c>
      <c r="B346" t="s">
        <v>35</v>
      </c>
    </row>
    <row r="347" spans="1:2" x14ac:dyDescent="0.25">
      <c r="A347">
        <v>1</v>
      </c>
      <c r="B347" t="s">
        <v>35</v>
      </c>
    </row>
    <row r="348" spans="1:2" x14ac:dyDescent="0.25">
      <c r="A348">
        <v>1</v>
      </c>
      <c r="B348" t="s">
        <v>52</v>
      </c>
    </row>
    <row r="349" spans="1:2" x14ac:dyDescent="0.25">
      <c r="A349">
        <v>1</v>
      </c>
      <c r="B349" t="s">
        <v>35</v>
      </c>
    </row>
    <row r="350" spans="1:2" x14ac:dyDescent="0.25">
      <c r="A350">
        <v>1</v>
      </c>
      <c r="B35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opLeftCell="A7" workbookViewId="0">
      <selection activeCell="F30" sqref="F30"/>
    </sheetView>
  </sheetViews>
  <sheetFormatPr baseColWidth="10" defaultRowHeight="15" x14ac:dyDescent="0.25"/>
  <cols>
    <col min="5" max="5" width="17.85546875" bestFit="1" customWidth="1"/>
    <col min="6" max="6" width="22.42578125" bestFit="1" customWidth="1"/>
    <col min="7" max="7" width="4" bestFit="1" customWidth="1"/>
    <col min="8" max="8" width="12.5703125" bestFit="1" customWidth="1"/>
    <col min="9" max="9" width="2" bestFit="1" customWidth="1"/>
    <col min="10" max="10" width="12.5703125" bestFit="1" customWidth="1"/>
  </cols>
  <sheetData>
    <row r="1" spans="1:10" x14ac:dyDescent="0.25">
      <c r="A1" t="s">
        <v>12</v>
      </c>
      <c r="B1" t="s">
        <v>21</v>
      </c>
      <c r="C1" t="s">
        <v>3</v>
      </c>
    </row>
    <row r="2" spans="1:10" x14ac:dyDescent="0.25">
      <c r="A2">
        <v>2</v>
      </c>
      <c r="B2" t="s">
        <v>43</v>
      </c>
      <c r="C2" t="s">
        <v>35</v>
      </c>
      <c r="E2" s="1" t="s">
        <v>103</v>
      </c>
      <c r="F2" s="1" t="s">
        <v>62</v>
      </c>
    </row>
    <row r="3" spans="1:10" x14ac:dyDescent="0.25">
      <c r="A3">
        <v>1</v>
      </c>
      <c r="B3" t="s">
        <v>42</v>
      </c>
      <c r="C3" t="s">
        <v>35</v>
      </c>
      <c r="E3" s="1" t="s">
        <v>53</v>
      </c>
      <c r="F3">
        <v>1</v>
      </c>
      <c r="G3">
        <v>2</v>
      </c>
      <c r="H3">
        <v>3</v>
      </c>
      <c r="I3">
        <v>4</v>
      </c>
      <c r="J3" t="s">
        <v>54</v>
      </c>
    </row>
    <row r="4" spans="1:10" x14ac:dyDescent="0.25">
      <c r="A4">
        <v>1</v>
      </c>
      <c r="B4" t="s">
        <v>42</v>
      </c>
      <c r="C4" t="s">
        <v>35</v>
      </c>
      <c r="E4" s="2" t="s">
        <v>43</v>
      </c>
      <c r="F4" s="3">
        <v>31</v>
      </c>
      <c r="G4" s="3">
        <v>14</v>
      </c>
      <c r="H4" s="3">
        <v>5</v>
      </c>
      <c r="I4" s="3">
        <v>2</v>
      </c>
      <c r="J4" s="3">
        <v>52</v>
      </c>
    </row>
    <row r="5" spans="1:10" x14ac:dyDescent="0.25">
      <c r="A5">
        <v>1</v>
      </c>
      <c r="B5" t="s">
        <v>42</v>
      </c>
      <c r="C5" t="s">
        <v>35</v>
      </c>
      <c r="E5" s="2" t="s">
        <v>42</v>
      </c>
      <c r="F5" s="3">
        <v>212</v>
      </c>
      <c r="G5" s="3">
        <v>70</v>
      </c>
      <c r="H5" s="3">
        <v>10</v>
      </c>
      <c r="I5" s="3">
        <v>5</v>
      </c>
      <c r="J5" s="3">
        <v>297</v>
      </c>
    </row>
    <row r="6" spans="1:10" x14ac:dyDescent="0.25">
      <c r="A6">
        <v>1</v>
      </c>
      <c r="B6" t="s">
        <v>43</v>
      </c>
      <c r="C6" t="s">
        <v>35</v>
      </c>
      <c r="E6" s="2" t="s">
        <v>54</v>
      </c>
      <c r="F6" s="3">
        <v>243</v>
      </c>
      <c r="G6" s="3">
        <v>84</v>
      </c>
      <c r="H6" s="3">
        <v>15</v>
      </c>
      <c r="I6" s="3">
        <v>7</v>
      </c>
      <c r="J6" s="3">
        <v>349</v>
      </c>
    </row>
    <row r="7" spans="1:10" x14ac:dyDescent="0.25">
      <c r="A7">
        <v>1</v>
      </c>
      <c r="B7" t="s">
        <v>42</v>
      </c>
      <c r="C7" t="s">
        <v>35</v>
      </c>
    </row>
    <row r="8" spans="1:10" x14ac:dyDescent="0.25">
      <c r="A8">
        <v>1</v>
      </c>
      <c r="B8" t="s">
        <v>42</v>
      </c>
      <c r="C8" t="s">
        <v>35</v>
      </c>
      <c r="E8" t="s">
        <v>104</v>
      </c>
    </row>
    <row r="9" spans="1:10" x14ac:dyDescent="0.25">
      <c r="A9">
        <v>2</v>
      </c>
      <c r="B9" t="s">
        <v>43</v>
      </c>
      <c r="C9" t="s">
        <v>35</v>
      </c>
      <c r="E9" t="s">
        <v>105</v>
      </c>
      <c r="F9">
        <f>SUM(F5:G5)/GETPIVOTDATA("internet",$E$2)/E15</f>
        <v>0.86238532110091748</v>
      </c>
    </row>
    <row r="10" spans="1:10" x14ac:dyDescent="0.25">
      <c r="A10">
        <v>1</v>
      </c>
      <c r="B10" t="s">
        <v>42</v>
      </c>
      <c r="C10" t="s">
        <v>35</v>
      </c>
      <c r="E10" t="s">
        <v>108</v>
      </c>
      <c r="F10">
        <f>SUM(H5:I5)/GETPIVOTDATA("internet",$E$2)/E17</f>
        <v>0.68181818181818199</v>
      </c>
    </row>
    <row r="11" spans="1:10" x14ac:dyDescent="0.25">
      <c r="A11">
        <v>1</v>
      </c>
      <c r="B11" t="s">
        <v>42</v>
      </c>
      <c r="C11" t="s">
        <v>35</v>
      </c>
      <c r="E11" t="s">
        <v>106</v>
      </c>
      <c r="F11">
        <f>SUM(F4:G4)/GETPIVOTDATA("internet",$E$2)/E15</f>
        <v>0.13761467889908255</v>
      </c>
    </row>
    <row r="12" spans="1:10" x14ac:dyDescent="0.25">
      <c r="A12">
        <v>1</v>
      </c>
      <c r="B12" t="s">
        <v>42</v>
      </c>
      <c r="C12" t="s">
        <v>35</v>
      </c>
      <c r="E12" t="s">
        <v>107</v>
      </c>
      <c r="F12">
        <f>SUM(H4:I4)/GETPIVOTDATA("internet",$E$2)/E17</f>
        <v>0.31818181818181829</v>
      </c>
    </row>
    <row r="13" spans="1:10" x14ac:dyDescent="0.25">
      <c r="A13">
        <v>3</v>
      </c>
      <c r="B13" t="s">
        <v>42</v>
      </c>
      <c r="C13" t="s">
        <v>35</v>
      </c>
    </row>
    <row r="14" spans="1:10" x14ac:dyDescent="0.25">
      <c r="A14">
        <v>1</v>
      </c>
      <c r="B14" t="s">
        <v>42</v>
      </c>
      <c r="C14" t="s">
        <v>35</v>
      </c>
      <c r="E14" t="s">
        <v>109</v>
      </c>
    </row>
    <row r="15" spans="1:10" x14ac:dyDescent="0.25">
      <c r="A15">
        <v>2</v>
      </c>
      <c r="B15" t="s">
        <v>42</v>
      </c>
      <c r="C15" t="s">
        <v>35</v>
      </c>
      <c r="E15">
        <f>SUM(F6:G6)/GETPIVOTDATA("internet",$E$2)</f>
        <v>0.93696275071633239</v>
      </c>
    </row>
    <row r="16" spans="1:10" x14ac:dyDescent="0.25">
      <c r="A16">
        <v>1</v>
      </c>
      <c r="B16" t="s">
        <v>42</v>
      </c>
      <c r="C16" t="s">
        <v>35</v>
      </c>
      <c r="E16" t="s">
        <v>110</v>
      </c>
    </row>
    <row r="17" spans="1:8" x14ac:dyDescent="0.25">
      <c r="A17">
        <v>1</v>
      </c>
      <c r="B17" t="s">
        <v>42</v>
      </c>
      <c r="C17" t="s">
        <v>35</v>
      </c>
      <c r="E17">
        <f>1-E15</f>
        <v>6.3037249283667607E-2</v>
      </c>
    </row>
    <row r="18" spans="1:8" x14ac:dyDescent="0.25">
      <c r="A18">
        <v>1</v>
      </c>
      <c r="B18" t="s">
        <v>42</v>
      </c>
      <c r="C18" t="s">
        <v>35</v>
      </c>
    </row>
    <row r="19" spans="1:8" x14ac:dyDescent="0.25">
      <c r="A19">
        <v>3</v>
      </c>
      <c r="B19" t="s">
        <v>43</v>
      </c>
      <c r="C19" t="s">
        <v>35</v>
      </c>
      <c r="E19" s="1" t="s">
        <v>103</v>
      </c>
      <c r="F19" s="1" t="s">
        <v>62</v>
      </c>
    </row>
    <row r="20" spans="1:8" x14ac:dyDescent="0.25">
      <c r="A20">
        <v>1</v>
      </c>
      <c r="B20" t="s">
        <v>42</v>
      </c>
      <c r="C20" t="s">
        <v>35</v>
      </c>
      <c r="E20" s="1" t="s">
        <v>53</v>
      </c>
      <c r="F20" t="s">
        <v>52</v>
      </c>
      <c r="G20" t="s">
        <v>35</v>
      </c>
      <c r="H20" t="s">
        <v>54</v>
      </c>
    </row>
    <row r="21" spans="1:8" x14ac:dyDescent="0.25">
      <c r="A21">
        <v>1</v>
      </c>
      <c r="B21" t="s">
        <v>42</v>
      </c>
      <c r="C21" t="s">
        <v>35</v>
      </c>
      <c r="E21" s="2" t="s">
        <v>43</v>
      </c>
      <c r="F21" s="3">
        <v>20</v>
      </c>
      <c r="G21" s="3">
        <v>32</v>
      </c>
      <c r="H21" s="3">
        <v>52</v>
      </c>
    </row>
    <row r="22" spans="1:8" x14ac:dyDescent="0.25">
      <c r="A22">
        <v>1</v>
      </c>
      <c r="B22" t="s">
        <v>42</v>
      </c>
      <c r="C22" t="s">
        <v>35</v>
      </c>
      <c r="E22" s="2" t="s">
        <v>42</v>
      </c>
      <c r="F22" s="3">
        <v>43</v>
      </c>
      <c r="G22" s="3">
        <v>254</v>
      </c>
      <c r="H22" s="3">
        <v>297</v>
      </c>
    </row>
    <row r="23" spans="1:8" x14ac:dyDescent="0.25">
      <c r="A23">
        <v>1</v>
      </c>
      <c r="B23" t="s">
        <v>42</v>
      </c>
      <c r="C23" t="s">
        <v>35</v>
      </c>
      <c r="E23" s="2" t="s">
        <v>54</v>
      </c>
      <c r="F23" s="3">
        <v>63</v>
      </c>
      <c r="G23" s="3">
        <v>286</v>
      </c>
      <c r="H23" s="3">
        <v>349</v>
      </c>
    </row>
    <row r="24" spans="1:8" x14ac:dyDescent="0.25">
      <c r="A24">
        <v>1</v>
      </c>
      <c r="B24" t="s">
        <v>42</v>
      </c>
      <c r="C24" t="s">
        <v>35</v>
      </c>
    </row>
    <row r="25" spans="1:8" x14ac:dyDescent="0.25">
      <c r="A25">
        <v>2</v>
      </c>
      <c r="B25" t="s">
        <v>42</v>
      </c>
      <c r="C25" t="s">
        <v>35</v>
      </c>
      <c r="E25" t="s">
        <v>104</v>
      </c>
    </row>
    <row r="26" spans="1:8" x14ac:dyDescent="0.25">
      <c r="A26">
        <v>1</v>
      </c>
      <c r="B26" t="s">
        <v>42</v>
      </c>
      <c r="C26" t="s">
        <v>52</v>
      </c>
      <c r="E26" t="s">
        <v>111</v>
      </c>
      <c r="F26">
        <f>GETPIVOTDATA("internet",$E$19,"internet","yes","address","R")/GETPIVOTDATA("internet",$E$19)/E32</f>
        <v>0.68253968253968256</v>
      </c>
    </row>
    <row r="27" spans="1:8" x14ac:dyDescent="0.25">
      <c r="A27">
        <v>1</v>
      </c>
      <c r="B27" t="s">
        <v>42</v>
      </c>
      <c r="C27" t="s">
        <v>35</v>
      </c>
      <c r="E27" t="s">
        <v>112</v>
      </c>
      <c r="F27">
        <f>GETPIVOTDATA("internet",$E$19,"internet","yes","address","U")/GETPIVOTDATA("internet",$E$19)/E34</f>
        <v>0.88811188811188801</v>
      </c>
    </row>
    <row r="28" spans="1:8" x14ac:dyDescent="0.25">
      <c r="A28">
        <v>1</v>
      </c>
      <c r="B28" t="s">
        <v>42</v>
      </c>
      <c r="C28" t="s">
        <v>35</v>
      </c>
      <c r="E28" t="s">
        <v>113</v>
      </c>
      <c r="F28">
        <f>GETPIVOTDATA("internet",$E$19,"internet","no","address","R")/GETPIVOTDATA("internet",$E$19)/E32</f>
        <v>0.3174603174603175</v>
      </c>
    </row>
    <row r="29" spans="1:8" x14ac:dyDescent="0.25">
      <c r="A29">
        <v>1</v>
      </c>
      <c r="B29" t="s">
        <v>42</v>
      </c>
      <c r="C29" t="s">
        <v>35</v>
      </c>
      <c r="E29" t="s">
        <v>114</v>
      </c>
      <c r="F29">
        <f>GETPIVOTDATA("internet",$E$19,"internet","no","address","U")/GETPIVOTDATA("internet",$E$19)/E34</f>
        <v>0.11188811188811187</v>
      </c>
    </row>
    <row r="30" spans="1:8" x14ac:dyDescent="0.25">
      <c r="A30">
        <v>1</v>
      </c>
      <c r="B30" t="s">
        <v>42</v>
      </c>
      <c r="C30" t="s">
        <v>35</v>
      </c>
    </row>
    <row r="31" spans="1:8" x14ac:dyDescent="0.25">
      <c r="A31">
        <v>1</v>
      </c>
      <c r="B31" t="s">
        <v>42</v>
      </c>
      <c r="C31" t="s">
        <v>35</v>
      </c>
      <c r="E31" t="s">
        <v>115</v>
      </c>
    </row>
    <row r="32" spans="1:8" x14ac:dyDescent="0.25">
      <c r="A32">
        <v>1</v>
      </c>
      <c r="B32" t="s">
        <v>42</v>
      </c>
      <c r="C32" t="s">
        <v>35</v>
      </c>
      <c r="E32">
        <f>GETPIVOTDATA("internet",$E$19,"address","R")/GETPIVOTDATA("internet",$E$19)</f>
        <v>0.18051575931232092</v>
      </c>
    </row>
    <row r="33" spans="1:5" x14ac:dyDescent="0.25">
      <c r="A33">
        <v>2</v>
      </c>
      <c r="B33" t="s">
        <v>42</v>
      </c>
      <c r="C33" t="s">
        <v>35</v>
      </c>
      <c r="E33" t="s">
        <v>116</v>
      </c>
    </row>
    <row r="34" spans="1:5" x14ac:dyDescent="0.25">
      <c r="A34">
        <v>1</v>
      </c>
      <c r="B34" t="s">
        <v>42</v>
      </c>
      <c r="C34" t="s">
        <v>52</v>
      </c>
      <c r="E34">
        <f>1-E32</f>
        <v>0.81948424068767911</v>
      </c>
    </row>
    <row r="35" spans="1:5" x14ac:dyDescent="0.25">
      <c r="A35">
        <v>1</v>
      </c>
      <c r="B35" t="s">
        <v>42</v>
      </c>
      <c r="C35" t="s">
        <v>35</v>
      </c>
    </row>
    <row r="36" spans="1:5" x14ac:dyDescent="0.25">
      <c r="A36">
        <v>1</v>
      </c>
      <c r="B36" t="s">
        <v>42</v>
      </c>
      <c r="C36" t="s">
        <v>35</v>
      </c>
    </row>
    <row r="37" spans="1:5" x14ac:dyDescent="0.25">
      <c r="A37">
        <v>2</v>
      </c>
      <c r="B37" t="s">
        <v>43</v>
      </c>
      <c r="C37" t="s">
        <v>35</v>
      </c>
    </row>
    <row r="38" spans="1:5" x14ac:dyDescent="0.25">
      <c r="A38">
        <v>1</v>
      </c>
      <c r="B38" t="s">
        <v>42</v>
      </c>
      <c r="C38" t="s">
        <v>35</v>
      </c>
    </row>
    <row r="39" spans="1:5" x14ac:dyDescent="0.25">
      <c r="A39">
        <v>2</v>
      </c>
      <c r="B39" t="s">
        <v>42</v>
      </c>
      <c r="C39" t="s">
        <v>52</v>
      </c>
    </row>
    <row r="40" spans="1:5" x14ac:dyDescent="0.25">
      <c r="A40">
        <v>1</v>
      </c>
      <c r="B40" t="s">
        <v>42</v>
      </c>
      <c r="C40" t="s">
        <v>52</v>
      </c>
    </row>
    <row r="41" spans="1:5" x14ac:dyDescent="0.25">
      <c r="A41">
        <v>1</v>
      </c>
      <c r="B41" t="s">
        <v>43</v>
      </c>
      <c r="C41" t="s">
        <v>52</v>
      </c>
    </row>
    <row r="42" spans="1:5" x14ac:dyDescent="0.25">
      <c r="A42">
        <v>2</v>
      </c>
      <c r="B42" t="s">
        <v>42</v>
      </c>
      <c r="C42" t="s">
        <v>35</v>
      </c>
    </row>
    <row r="43" spans="1:5" x14ac:dyDescent="0.25">
      <c r="A43">
        <v>1</v>
      </c>
      <c r="B43" t="s">
        <v>42</v>
      </c>
      <c r="C43" t="s">
        <v>35</v>
      </c>
    </row>
    <row r="44" spans="1:5" x14ac:dyDescent="0.25">
      <c r="A44">
        <v>1</v>
      </c>
      <c r="B44" t="s">
        <v>42</v>
      </c>
      <c r="C44" t="s">
        <v>35</v>
      </c>
    </row>
    <row r="45" spans="1:5" x14ac:dyDescent="0.25">
      <c r="A45">
        <v>1</v>
      </c>
      <c r="B45" t="s">
        <v>42</v>
      </c>
      <c r="C45" t="s">
        <v>35</v>
      </c>
    </row>
    <row r="46" spans="1:5" x14ac:dyDescent="0.25">
      <c r="A46">
        <v>2</v>
      </c>
      <c r="B46" t="s">
        <v>42</v>
      </c>
      <c r="C46" t="s">
        <v>35</v>
      </c>
    </row>
    <row r="47" spans="1:5" x14ac:dyDescent="0.25">
      <c r="A47">
        <v>1</v>
      </c>
      <c r="B47" t="s">
        <v>42</v>
      </c>
      <c r="C47" t="s">
        <v>35</v>
      </c>
    </row>
    <row r="48" spans="1:5" x14ac:dyDescent="0.25">
      <c r="A48">
        <v>1</v>
      </c>
      <c r="B48" t="s">
        <v>42</v>
      </c>
      <c r="C48" t="s">
        <v>35</v>
      </c>
    </row>
    <row r="49" spans="1:3" x14ac:dyDescent="0.25">
      <c r="A49">
        <v>1</v>
      </c>
      <c r="B49" t="s">
        <v>42</v>
      </c>
      <c r="C49" t="s">
        <v>35</v>
      </c>
    </row>
    <row r="50" spans="1:3" x14ac:dyDescent="0.25">
      <c r="A50">
        <v>1</v>
      </c>
      <c r="B50" t="s">
        <v>43</v>
      </c>
      <c r="C50" t="s">
        <v>35</v>
      </c>
    </row>
    <row r="51" spans="1:3" x14ac:dyDescent="0.25">
      <c r="A51">
        <v>1</v>
      </c>
      <c r="B51" t="s">
        <v>42</v>
      </c>
      <c r="C51" t="s">
        <v>35</v>
      </c>
    </row>
    <row r="52" spans="1:3" x14ac:dyDescent="0.25">
      <c r="A52">
        <v>3</v>
      </c>
      <c r="B52" t="s">
        <v>42</v>
      </c>
      <c r="C52" t="s">
        <v>35</v>
      </c>
    </row>
    <row r="53" spans="1:3" x14ac:dyDescent="0.25">
      <c r="A53">
        <v>1</v>
      </c>
      <c r="B53" t="s">
        <v>42</v>
      </c>
      <c r="C53" t="s">
        <v>35</v>
      </c>
    </row>
    <row r="54" spans="1:3" x14ac:dyDescent="0.25">
      <c r="A54">
        <v>2</v>
      </c>
      <c r="B54" t="s">
        <v>43</v>
      </c>
      <c r="C54" t="s">
        <v>35</v>
      </c>
    </row>
    <row r="55" spans="1:3" x14ac:dyDescent="0.25">
      <c r="A55">
        <v>1</v>
      </c>
      <c r="B55" t="s">
        <v>42</v>
      </c>
      <c r="C55" t="s">
        <v>35</v>
      </c>
    </row>
    <row r="56" spans="1:3" x14ac:dyDescent="0.25">
      <c r="A56">
        <v>1</v>
      </c>
      <c r="B56" t="s">
        <v>42</v>
      </c>
      <c r="C56" t="s">
        <v>35</v>
      </c>
    </row>
    <row r="57" spans="1:3" x14ac:dyDescent="0.25">
      <c r="A57">
        <v>1</v>
      </c>
      <c r="B57" t="s">
        <v>42</v>
      </c>
      <c r="C57" t="s">
        <v>35</v>
      </c>
    </row>
    <row r="58" spans="1:3" x14ac:dyDescent="0.25">
      <c r="A58">
        <v>1</v>
      </c>
      <c r="B58" t="s">
        <v>42</v>
      </c>
      <c r="C58" t="s">
        <v>35</v>
      </c>
    </row>
    <row r="59" spans="1:3" x14ac:dyDescent="0.25">
      <c r="A59">
        <v>1</v>
      </c>
      <c r="B59" t="s">
        <v>43</v>
      </c>
      <c r="C59" t="s">
        <v>35</v>
      </c>
    </row>
    <row r="60" spans="1:3" x14ac:dyDescent="0.25">
      <c r="A60">
        <v>1</v>
      </c>
      <c r="B60" t="s">
        <v>42</v>
      </c>
      <c r="C60" t="s">
        <v>35</v>
      </c>
    </row>
    <row r="61" spans="1:3" x14ac:dyDescent="0.25">
      <c r="A61">
        <v>1</v>
      </c>
      <c r="B61" t="s">
        <v>42</v>
      </c>
      <c r="C61" t="s">
        <v>35</v>
      </c>
    </row>
    <row r="62" spans="1:3" x14ac:dyDescent="0.25">
      <c r="A62">
        <v>1</v>
      </c>
      <c r="B62" t="s">
        <v>43</v>
      </c>
      <c r="C62" t="s">
        <v>52</v>
      </c>
    </row>
    <row r="63" spans="1:3" x14ac:dyDescent="0.25">
      <c r="A63">
        <v>4</v>
      </c>
      <c r="B63" t="s">
        <v>42</v>
      </c>
      <c r="C63" t="s">
        <v>35</v>
      </c>
    </row>
    <row r="64" spans="1:3" x14ac:dyDescent="0.25">
      <c r="A64">
        <v>1</v>
      </c>
      <c r="B64" t="s">
        <v>42</v>
      </c>
      <c r="C64" t="s">
        <v>35</v>
      </c>
    </row>
    <row r="65" spans="1:3" x14ac:dyDescent="0.25">
      <c r="A65">
        <v>1</v>
      </c>
      <c r="B65" t="s">
        <v>42</v>
      </c>
      <c r="C65" t="s">
        <v>35</v>
      </c>
    </row>
    <row r="66" spans="1:3" x14ac:dyDescent="0.25">
      <c r="A66">
        <v>1</v>
      </c>
      <c r="B66" t="s">
        <v>42</v>
      </c>
      <c r="C66" t="s">
        <v>35</v>
      </c>
    </row>
    <row r="67" spans="1:3" x14ac:dyDescent="0.25">
      <c r="A67">
        <v>3</v>
      </c>
      <c r="B67" t="s">
        <v>42</v>
      </c>
      <c r="C67" t="s">
        <v>35</v>
      </c>
    </row>
    <row r="68" spans="1:3" x14ac:dyDescent="0.25">
      <c r="A68">
        <v>1</v>
      </c>
      <c r="B68" t="s">
        <v>42</v>
      </c>
      <c r="C68" t="s">
        <v>35</v>
      </c>
    </row>
    <row r="69" spans="1:3" x14ac:dyDescent="0.25">
      <c r="A69">
        <v>1</v>
      </c>
      <c r="B69" t="s">
        <v>42</v>
      </c>
      <c r="C69" t="s">
        <v>35</v>
      </c>
    </row>
    <row r="70" spans="1:3" x14ac:dyDescent="0.25">
      <c r="A70">
        <v>2</v>
      </c>
      <c r="B70" t="s">
        <v>42</v>
      </c>
      <c r="C70" t="s">
        <v>52</v>
      </c>
    </row>
    <row r="71" spans="1:3" x14ac:dyDescent="0.25">
      <c r="A71">
        <v>2</v>
      </c>
      <c r="B71" t="s">
        <v>42</v>
      </c>
      <c r="C71" t="s">
        <v>52</v>
      </c>
    </row>
    <row r="72" spans="1:3" x14ac:dyDescent="0.25">
      <c r="A72">
        <v>2</v>
      </c>
      <c r="B72" t="s">
        <v>42</v>
      </c>
      <c r="C72" t="s">
        <v>35</v>
      </c>
    </row>
    <row r="73" spans="1:3" x14ac:dyDescent="0.25">
      <c r="A73">
        <v>1</v>
      </c>
      <c r="B73" t="s">
        <v>42</v>
      </c>
      <c r="C73" t="s">
        <v>35</v>
      </c>
    </row>
    <row r="74" spans="1:3" x14ac:dyDescent="0.25">
      <c r="A74">
        <v>1</v>
      </c>
      <c r="B74" t="s">
        <v>42</v>
      </c>
      <c r="C74" t="s">
        <v>52</v>
      </c>
    </row>
    <row r="75" spans="1:3" x14ac:dyDescent="0.25">
      <c r="A75">
        <v>1</v>
      </c>
      <c r="B75" t="s">
        <v>43</v>
      </c>
      <c r="C75" t="s">
        <v>35</v>
      </c>
    </row>
    <row r="76" spans="1:3" x14ac:dyDescent="0.25">
      <c r="A76">
        <v>1</v>
      </c>
      <c r="B76" t="s">
        <v>42</v>
      </c>
      <c r="C76" t="s">
        <v>35</v>
      </c>
    </row>
    <row r="77" spans="1:3" x14ac:dyDescent="0.25">
      <c r="A77">
        <v>1</v>
      </c>
      <c r="B77" t="s">
        <v>42</v>
      </c>
      <c r="C77" t="s">
        <v>35</v>
      </c>
    </row>
    <row r="78" spans="1:3" x14ac:dyDescent="0.25">
      <c r="A78">
        <v>2</v>
      </c>
      <c r="B78" t="s">
        <v>42</v>
      </c>
      <c r="C78" t="s">
        <v>35</v>
      </c>
    </row>
    <row r="79" spans="1:3" x14ac:dyDescent="0.25">
      <c r="A79">
        <v>1</v>
      </c>
      <c r="B79" t="s">
        <v>42</v>
      </c>
      <c r="C79" t="s">
        <v>35</v>
      </c>
    </row>
    <row r="80" spans="1:3" x14ac:dyDescent="0.25">
      <c r="A80">
        <v>2</v>
      </c>
      <c r="B80" t="s">
        <v>42</v>
      </c>
      <c r="C80" t="s">
        <v>35</v>
      </c>
    </row>
    <row r="81" spans="1:3" x14ac:dyDescent="0.25">
      <c r="A81">
        <v>1</v>
      </c>
      <c r="B81" t="s">
        <v>42</v>
      </c>
      <c r="C81" t="s">
        <v>35</v>
      </c>
    </row>
    <row r="82" spans="1:3" x14ac:dyDescent="0.25">
      <c r="A82">
        <v>1</v>
      </c>
      <c r="B82" t="s">
        <v>42</v>
      </c>
      <c r="C82" t="s">
        <v>35</v>
      </c>
    </row>
    <row r="83" spans="1:3" x14ac:dyDescent="0.25">
      <c r="A83">
        <v>1</v>
      </c>
      <c r="B83" t="s">
        <v>42</v>
      </c>
      <c r="C83" t="s">
        <v>35</v>
      </c>
    </row>
    <row r="84" spans="1:3" x14ac:dyDescent="0.25">
      <c r="A84">
        <v>1</v>
      </c>
      <c r="B84" t="s">
        <v>42</v>
      </c>
      <c r="C84" t="s">
        <v>35</v>
      </c>
    </row>
    <row r="85" spans="1:3" x14ac:dyDescent="0.25">
      <c r="A85">
        <v>2</v>
      </c>
      <c r="B85" t="s">
        <v>42</v>
      </c>
      <c r="C85" t="s">
        <v>35</v>
      </c>
    </row>
    <row r="86" spans="1:3" x14ac:dyDescent="0.25">
      <c r="A86">
        <v>1</v>
      </c>
      <c r="B86" t="s">
        <v>42</v>
      </c>
      <c r="C86" t="s">
        <v>35</v>
      </c>
    </row>
    <row r="87" spans="1:3" x14ac:dyDescent="0.25">
      <c r="A87">
        <v>2</v>
      </c>
      <c r="B87" t="s">
        <v>42</v>
      </c>
      <c r="C87" t="s">
        <v>35</v>
      </c>
    </row>
    <row r="88" spans="1:3" x14ac:dyDescent="0.25">
      <c r="A88">
        <v>1</v>
      </c>
      <c r="B88" t="s">
        <v>43</v>
      </c>
      <c r="C88" t="s">
        <v>35</v>
      </c>
    </row>
    <row r="89" spans="1:3" x14ac:dyDescent="0.25">
      <c r="A89">
        <v>1</v>
      </c>
      <c r="B89" t="s">
        <v>42</v>
      </c>
      <c r="C89" t="s">
        <v>35</v>
      </c>
    </row>
    <row r="90" spans="1:3" x14ac:dyDescent="0.25">
      <c r="A90">
        <v>2</v>
      </c>
      <c r="B90" t="s">
        <v>42</v>
      </c>
      <c r="C90" t="s">
        <v>35</v>
      </c>
    </row>
    <row r="91" spans="1:3" x14ac:dyDescent="0.25">
      <c r="A91">
        <v>1</v>
      </c>
      <c r="B91" t="s">
        <v>43</v>
      </c>
      <c r="C91" t="s">
        <v>35</v>
      </c>
    </row>
    <row r="92" spans="1:3" x14ac:dyDescent="0.25">
      <c r="A92">
        <v>1</v>
      </c>
      <c r="B92" t="s">
        <v>42</v>
      </c>
      <c r="C92" t="s">
        <v>35</v>
      </c>
    </row>
    <row r="93" spans="1:3" x14ac:dyDescent="0.25">
      <c r="A93">
        <v>1</v>
      </c>
      <c r="B93" t="s">
        <v>42</v>
      </c>
      <c r="C93" t="s">
        <v>35</v>
      </c>
    </row>
    <row r="94" spans="1:3" x14ac:dyDescent="0.25">
      <c r="A94">
        <v>1</v>
      </c>
      <c r="B94" t="s">
        <v>43</v>
      </c>
      <c r="C94" t="s">
        <v>35</v>
      </c>
    </row>
    <row r="95" spans="1:3" x14ac:dyDescent="0.25">
      <c r="A95">
        <v>2</v>
      </c>
      <c r="B95" t="s">
        <v>42</v>
      </c>
      <c r="C95" t="s">
        <v>35</v>
      </c>
    </row>
    <row r="96" spans="1:3" x14ac:dyDescent="0.25">
      <c r="A96">
        <v>1</v>
      </c>
      <c r="B96" t="s">
        <v>42</v>
      </c>
      <c r="C96" t="s">
        <v>35</v>
      </c>
    </row>
    <row r="97" spans="1:3" x14ac:dyDescent="0.25">
      <c r="A97">
        <v>2</v>
      </c>
      <c r="B97" t="s">
        <v>42</v>
      </c>
      <c r="C97" t="s">
        <v>52</v>
      </c>
    </row>
    <row r="98" spans="1:3" x14ac:dyDescent="0.25">
      <c r="A98">
        <v>2</v>
      </c>
      <c r="B98" t="s">
        <v>42</v>
      </c>
      <c r="C98" t="s">
        <v>52</v>
      </c>
    </row>
    <row r="99" spans="1:3" x14ac:dyDescent="0.25">
      <c r="A99">
        <v>1</v>
      </c>
      <c r="B99" t="s">
        <v>43</v>
      </c>
      <c r="C99" t="s">
        <v>35</v>
      </c>
    </row>
    <row r="100" spans="1:3" x14ac:dyDescent="0.25">
      <c r="A100">
        <v>1</v>
      </c>
      <c r="B100" t="s">
        <v>42</v>
      </c>
      <c r="C100" t="s">
        <v>35</v>
      </c>
    </row>
    <row r="101" spans="1:3" x14ac:dyDescent="0.25">
      <c r="A101">
        <v>1</v>
      </c>
      <c r="B101" t="s">
        <v>42</v>
      </c>
      <c r="C101" t="s">
        <v>35</v>
      </c>
    </row>
    <row r="102" spans="1:3" x14ac:dyDescent="0.25">
      <c r="A102">
        <v>1</v>
      </c>
      <c r="B102" t="s">
        <v>42</v>
      </c>
      <c r="C102" t="s">
        <v>35</v>
      </c>
    </row>
    <row r="103" spans="1:3" x14ac:dyDescent="0.25">
      <c r="A103">
        <v>1</v>
      </c>
      <c r="B103" t="s">
        <v>42</v>
      </c>
      <c r="C103" t="s">
        <v>35</v>
      </c>
    </row>
    <row r="104" spans="1:3" x14ac:dyDescent="0.25">
      <c r="A104">
        <v>1</v>
      </c>
      <c r="B104" t="s">
        <v>42</v>
      </c>
      <c r="C104" t="s">
        <v>35</v>
      </c>
    </row>
    <row r="105" spans="1:3" x14ac:dyDescent="0.25">
      <c r="A105">
        <v>2</v>
      </c>
      <c r="B105" t="s">
        <v>42</v>
      </c>
      <c r="C105" t="s">
        <v>35</v>
      </c>
    </row>
    <row r="106" spans="1:3" x14ac:dyDescent="0.25">
      <c r="A106">
        <v>1</v>
      </c>
      <c r="B106" t="s">
        <v>42</v>
      </c>
      <c r="C106" t="s">
        <v>35</v>
      </c>
    </row>
    <row r="107" spans="1:3" x14ac:dyDescent="0.25">
      <c r="A107">
        <v>1</v>
      </c>
      <c r="B107" t="s">
        <v>43</v>
      </c>
      <c r="C107" t="s">
        <v>35</v>
      </c>
    </row>
    <row r="108" spans="1:3" x14ac:dyDescent="0.25">
      <c r="A108">
        <v>1</v>
      </c>
      <c r="B108" t="s">
        <v>42</v>
      </c>
      <c r="C108" t="s">
        <v>35</v>
      </c>
    </row>
    <row r="109" spans="1:3" x14ac:dyDescent="0.25">
      <c r="A109">
        <v>1</v>
      </c>
      <c r="B109" t="s">
        <v>42</v>
      </c>
      <c r="C109" t="s">
        <v>35</v>
      </c>
    </row>
    <row r="110" spans="1:3" x14ac:dyDescent="0.25">
      <c r="A110">
        <v>4</v>
      </c>
      <c r="B110" t="s">
        <v>42</v>
      </c>
      <c r="C110" t="s">
        <v>52</v>
      </c>
    </row>
    <row r="111" spans="1:3" x14ac:dyDescent="0.25">
      <c r="A111">
        <v>1</v>
      </c>
      <c r="B111" t="s">
        <v>42</v>
      </c>
      <c r="C111" t="s">
        <v>35</v>
      </c>
    </row>
    <row r="112" spans="1:3" x14ac:dyDescent="0.25">
      <c r="A112">
        <v>1</v>
      </c>
      <c r="B112" t="s">
        <v>42</v>
      </c>
      <c r="C112" t="s">
        <v>35</v>
      </c>
    </row>
    <row r="113" spans="1:3" x14ac:dyDescent="0.25">
      <c r="A113">
        <v>1</v>
      </c>
      <c r="B113" t="s">
        <v>42</v>
      </c>
      <c r="C113" t="s">
        <v>52</v>
      </c>
    </row>
    <row r="114" spans="1:3" x14ac:dyDescent="0.25">
      <c r="A114">
        <v>1</v>
      </c>
      <c r="B114" t="s">
        <v>42</v>
      </c>
      <c r="C114" t="s">
        <v>35</v>
      </c>
    </row>
    <row r="115" spans="1:3" x14ac:dyDescent="0.25">
      <c r="A115">
        <v>1</v>
      </c>
      <c r="B115" t="s">
        <v>42</v>
      </c>
      <c r="C115" t="s">
        <v>35</v>
      </c>
    </row>
    <row r="116" spans="1:3" x14ac:dyDescent="0.25">
      <c r="A116">
        <v>1</v>
      </c>
      <c r="B116" t="s">
        <v>42</v>
      </c>
      <c r="C116" t="s">
        <v>52</v>
      </c>
    </row>
    <row r="117" spans="1:3" x14ac:dyDescent="0.25">
      <c r="A117">
        <v>1</v>
      </c>
      <c r="B117" t="s">
        <v>42</v>
      </c>
      <c r="C117" t="s">
        <v>35</v>
      </c>
    </row>
    <row r="118" spans="1:3" x14ac:dyDescent="0.25">
      <c r="A118">
        <v>2</v>
      </c>
      <c r="B118" t="s">
        <v>43</v>
      </c>
      <c r="C118" t="s">
        <v>35</v>
      </c>
    </row>
    <row r="119" spans="1:3" x14ac:dyDescent="0.25">
      <c r="A119">
        <v>2</v>
      </c>
      <c r="B119" t="s">
        <v>42</v>
      </c>
      <c r="C119" t="s">
        <v>35</v>
      </c>
    </row>
    <row r="120" spans="1:3" x14ac:dyDescent="0.25">
      <c r="A120">
        <v>3</v>
      </c>
      <c r="B120" t="s">
        <v>42</v>
      </c>
      <c r="C120" t="s">
        <v>52</v>
      </c>
    </row>
    <row r="121" spans="1:3" x14ac:dyDescent="0.25">
      <c r="A121">
        <v>1</v>
      </c>
      <c r="B121" t="s">
        <v>42</v>
      </c>
      <c r="C121" t="s">
        <v>35</v>
      </c>
    </row>
    <row r="122" spans="1:3" x14ac:dyDescent="0.25">
      <c r="A122">
        <v>1</v>
      </c>
      <c r="B122" t="s">
        <v>42</v>
      </c>
      <c r="C122" t="s">
        <v>35</v>
      </c>
    </row>
    <row r="123" spans="1:3" x14ac:dyDescent="0.25">
      <c r="A123">
        <v>1</v>
      </c>
      <c r="B123" t="s">
        <v>42</v>
      </c>
      <c r="C123" t="s">
        <v>35</v>
      </c>
    </row>
    <row r="124" spans="1:3" x14ac:dyDescent="0.25">
      <c r="A124">
        <v>2</v>
      </c>
      <c r="B124" t="s">
        <v>42</v>
      </c>
      <c r="C124" t="s">
        <v>35</v>
      </c>
    </row>
    <row r="125" spans="1:3" x14ac:dyDescent="0.25">
      <c r="A125">
        <v>1</v>
      </c>
      <c r="B125" t="s">
        <v>42</v>
      </c>
      <c r="C125" t="s">
        <v>35</v>
      </c>
    </row>
    <row r="126" spans="1:3" x14ac:dyDescent="0.25">
      <c r="A126">
        <v>1</v>
      </c>
      <c r="B126" t="s">
        <v>42</v>
      </c>
      <c r="C126" t="s">
        <v>35</v>
      </c>
    </row>
    <row r="127" spans="1:3" x14ac:dyDescent="0.25">
      <c r="A127">
        <v>1</v>
      </c>
      <c r="B127" t="s">
        <v>42</v>
      </c>
      <c r="C127" t="s">
        <v>35</v>
      </c>
    </row>
    <row r="128" spans="1:3" x14ac:dyDescent="0.25">
      <c r="A128">
        <v>1</v>
      </c>
      <c r="B128" t="s">
        <v>42</v>
      </c>
      <c r="C128" t="s">
        <v>35</v>
      </c>
    </row>
    <row r="129" spans="1:3" x14ac:dyDescent="0.25">
      <c r="A129">
        <v>1</v>
      </c>
      <c r="B129" t="s">
        <v>43</v>
      </c>
      <c r="C129" t="s">
        <v>35</v>
      </c>
    </row>
    <row r="130" spans="1:3" x14ac:dyDescent="0.25">
      <c r="A130">
        <v>1</v>
      </c>
      <c r="B130" t="s">
        <v>42</v>
      </c>
      <c r="C130" t="s">
        <v>52</v>
      </c>
    </row>
    <row r="131" spans="1:3" x14ac:dyDescent="0.25">
      <c r="A131">
        <v>1</v>
      </c>
      <c r="B131" t="s">
        <v>42</v>
      </c>
      <c r="C131" t="s">
        <v>52</v>
      </c>
    </row>
    <row r="132" spans="1:3" x14ac:dyDescent="0.25">
      <c r="A132">
        <v>2</v>
      </c>
      <c r="B132" t="s">
        <v>42</v>
      </c>
      <c r="C132" t="s">
        <v>52</v>
      </c>
    </row>
    <row r="133" spans="1:3" x14ac:dyDescent="0.25">
      <c r="A133">
        <v>3</v>
      </c>
      <c r="B133" t="s">
        <v>42</v>
      </c>
      <c r="C133" t="s">
        <v>35</v>
      </c>
    </row>
    <row r="134" spans="1:3" x14ac:dyDescent="0.25">
      <c r="A134">
        <v>1</v>
      </c>
      <c r="B134" t="s">
        <v>42</v>
      </c>
      <c r="C134" t="s">
        <v>35</v>
      </c>
    </row>
    <row r="135" spans="1:3" x14ac:dyDescent="0.25">
      <c r="A135">
        <v>1</v>
      </c>
      <c r="B135" t="s">
        <v>42</v>
      </c>
      <c r="C135" t="s">
        <v>35</v>
      </c>
    </row>
    <row r="136" spans="1:3" x14ac:dyDescent="0.25">
      <c r="A136">
        <v>4</v>
      </c>
      <c r="B136" t="s">
        <v>43</v>
      </c>
      <c r="C136" t="s">
        <v>52</v>
      </c>
    </row>
    <row r="137" spans="1:3" x14ac:dyDescent="0.25">
      <c r="A137">
        <v>1</v>
      </c>
      <c r="B137" t="s">
        <v>42</v>
      </c>
      <c r="C137" t="s">
        <v>35</v>
      </c>
    </row>
    <row r="138" spans="1:3" x14ac:dyDescent="0.25">
      <c r="A138">
        <v>3</v>
      </c>
      <c r="B138" t="s">
        <v>43</v>
      </c>
      <c r="C138" t="s">
        <v>52</v>
      </c>
    </row>
    <row r="139" spans="1:3" x14ac:dyDescent="0.25">
      <c r="A139">
        <v>2</v>
      </c>
      <c r="B139" t="s">
        <v>42</v>
      </c>
      <c r="C139" t="s">
        <v>35</v>
      </c>
    </row>
    <row r="140" spans="1:3" x14ac:dyDescent="0.25">
      <c r="A140">
        <v>1</v>
      </c>
      <c r="B140" t="s">
        <v>43</v>
      </c>
      <c r="C140" t="s">
        <v>35</v>
      </c>
    </row>
    <row r="141" spans="1:3" x14ac:dyDescent="0.25">
      <c r="A141">
        <v>2</v>
      </c>
      <c r="B141" t="s">
        <v>42</v>
      </c>
      <c r="C141" t="s">
        <v>35</v>
      </c>
    </row>
    <row r="142" spans="1:3" x14ac:dyDescent="0.25">
      <c r="A142">
        <v>2</v>
      </c>
      <c r="B142" t="s">
        <v>42</v>
      </c>
      <c r="C142" t="s">
        <v>35</v>
      </c>
    </row>
    <row r="143" spans="1:3" x14ac:dyDescent="0.25">
      <c r="A143">
        <v>2</v>
      </c>
      <c r="B143" t="s">
        <v>42</v>
      </c>
      <c r="C143" t="s">
        <v>35</v>
      </c>
    </row>
    <row r="144" spans="1:3" x14ac:dyDescent="0.25">
      <c r="A144">
        <v>1</v>
      </c>
      <c r="B144" t="s">
        <v>42</v>
      </c>
      <c r="C144" t="s">
        <v>35</v>
      </c>
    </row>
    <row r="145" spans="1:3" x14ac:dyDescent="0.25">
      <c r="A145">
        <v>1</v>
      </c>
      <c r="B145" t="s">
        <v>42</v>
      </c>
      <c r="C145" t="s">
        <v>35</v>
      </c>
    </row>
    <row r="146" spans="1:3" x14ac:dyDescent="0.25">
      <c r="A146">
        <v>1</v>
      </c>
      <c r="B146" t="s">
        <v>42</v>
      </c>
      <c r="C146" t="s">
        <v>35</v>
      </c>
    </row>
    <row r="147" spans="1:3" x14ac:dyDescent="0.25">
      <c r="A147">
        <v>1</v>
      </c>
      <c r="B147" t="s">
        <v>42</v>
      </c>
      <c r="C147" t="s">
        <v>35</v>
      </c>
    </row>
    <row r="148" spans="1:3" x14ac:dyDescent="0.25">
      <c r="A148">
        <v>1</v>
      </c>
      <c r="B148" t="s">
        <v>42</v>
      </c>
      <c r="C148" t="s">
        <v>35</v>
      </c>
    </row>
    <row r="149" spans="1:3" x14ac:dyDescent="0.25">
      <c r="A149">
        <v>1</v>
      </c>
      <c r="B149" t="s">
        <v>42</v>
      </c>
      <c r="C149" t="s">
        <v>35</v>
      </c>
    </row>
    <row r="150" spans="1:3" x14ac:dyDescent="0.25">
      <c r="A150">
        <v>1</v>
      </c>
      <c r="B150" t="s">
        <v>42</v>
      </c>
      <c r="C150" t="s">
        <v>35</v>
      </c>
    </row>
    <row r="151" spans="1:3" x14ac:dyDescent="0.25">
      <c r="A151">
        <v>4</v>
      </c>
      <c r="B151" t="s">
        <v>42</v>
      </c>
      <c r="C151" t="s">
        <v>35</v>
      </c>
    </row>
    <row r="152" spans="1:3" x14ac:dyDescent="0.25">
      <c r="A152">
        <v>1</v>
      </c>
      <c r="B152" t="s">
        <v>42</v>
      </c>
      <c r="C152" t="s">
        <v>35</v>
      </c>
    </row>
    <row r="153" spans="1:3" x14ac:dyDescent="0.25">
      <c r="A153">
        <v>1</v>
      </c>
      <c r="B153" t="s">
        <v>43</v>
      </c>
      <c r="C153" t="s">
        <v>35</v>
      </c>
    </row>
    <row r="154" spans="1:3" x14ac:dyDescent="0.25">
      <c r="A154">
        <v>2</v>
      </c>
      <c r="B154" t="s">
        <v>42</v>
      </c>
      <c r="C154" t="s">
        <v>52</v>
      </c>
    </row>
    <row r="155" spans="1:3" x14ac:dyDescent="0.25">
      <c r="A155">
        <v>1</v>
      </c>
      <c r="B155" t="s">
        <v>42</v>
      </c>
      <c r="C155" t="s">
        <v>35</v>
      </c>
    </row>
    <row r="156" spans="1:3" x14ac:dyDescent="0.25">
      <c r="A156">
        <v>1</v>
      </c>
      <c r="B156" t="s">
        <v>43</v>
      </c>
      <c r="C156" t="s">
        <v>35</v>
      </c>
    </row>
    <row r="157" spans="1:3" x14ac:dyDescent="0.25">
      <c r="A157">
        <v>1</v>
      </c>
      <c r="B157" t="s">
        <v>43</v>
      </c>
      <c r="C157" t="s">
        <v>52</v>
      </c>
    </row>
    <row r="158" spans="1:3" x14ac:dyDescent="0.25">
      <c r="A158">
        <v>1</v>
      </c>
      <c r="B158" t="s">
        <v>43</v>
      </c>
      <c r="C158" t="s">
        <v>52</v>
      </c>
    </row>
    <row r="159" spans="1:3" x14ac:dyDescent="0.25">
      <c r="A159">
        <v>3</v>
      </c>
      <c r="B159" t="s">
        <v>43</v>
      </c>
      <c r="C159" t="s">
        <v>52</v>
      </c>
    </row>
    <row r="160" spans="1:3" x14ac:dyDescent="0.25">
      <c r="A160">
        <v>3</v>
      </c>
      <c r="B160" t="s">
        <v>43</v>
      </c>
      <c r="C160" t="s">
        <v>52</v>
      </c>
    </row>
    <row r="161" spans="1:3" x14ac:dyDescent="0.25">
      <c r="A161">
        <v>1</v>
      </c>
      <c r="B161" t="s">
        <v>42</v>
      </c>
      <c r="C161" t="s">
        <v>35</v>
      </c>
    </row>
    <row r="162" spans="1:3" x14ac:dyDescent="0.25">
      <c r="A162">
        <v>2</v>
      </c>
      <c r="B162" t="s">
        <v>42</v>
      </c>
      <c r="C162" t="s">
        <v>52</v>
      </c>
    </row>
    <row r="163" spans="1:3" x14ac:dyDescent="0.25">
      <c r="A163">
        <v>2</v>
      </c>
      <c r="B163" t="s">
        <v>42</v>
      </c>
      <c r="C163" t="s">
        <v>52</v>
      </c>
    </row>
    <row r="164" spans="1:3" x14ac:dyDescent="0.25">
      <c r="A164">
        <v>2</v>
      </c>
      <c r="B164" t="s">
        <v>43</v>
      </c>
      <c r="C164" t="s">
        <v>35</v>
      </c>
    </row>
    <row r="165" spans="1:3" x14ac:dyDescent="0.25">
      <c r="A165">
        <v>1</v>
      </c>
      <c r="B165" t="s">
        <v>42</v>
      </c>
      <c r="C165" t="s">
        <v>35</v>
      </c>
    </row>
    <row r="166" spans="1:3" x14ac:dyDescent="0.25">
      <c r="A166">
        <v>4</v>
      </c>
      <c r="B166" t="s">
        <v>43</v>
      </c>
      <c r="C166" t="s">
        <v>52</v>
      </c>
    </row>
    <row r="167" spans="1:3" x14ac:dyDescent="0.25">
      <c r="A167">
        <v>2</v>
      </c>
      <c r="B167" t="s">
        <v>43</v>
      </c>
      <c r="C167" t="s">
        <v>35</v>
      </c>
    </row>
    <row r="168" spans="1:3" x14ac:dyDescent="0.25">
      <c r="A168">
        <v>1</v>
      </c>
      <c r="B168" t="s">
        <v>42</v>
      </c>
      <c r="C168" t="s">
        <v>35</v>
      </c>
    </row>
    <row r="169" spans="1:3" x14ac:dyDescent="0.25">
      <c r="A169">
        <v>1</v>
      </c>
      <c r="B169" t="s">
        <v>42</v>
      </c>
      <c r="C169" t="s">
        <v>35</v>
      </c>
    </row>
    <row r="170" spans="1:3" x14ac:dyDescent="0.25">
      <c r="A170">
        <v>1</v>
      </c>
      <c r="B170" t="s">
        <v>42</v>
      </c>
      <c r="C170" t="s">
        <v>35</v>
      </c>
    </row>
    <row r="171" spans="1:3" x14ac:dyDescent="0.25">
      <c r="A171">
        <v>1</v>
      </c>
      <c r="B171" t="s">
        <v>42</v>
      </c>
      <c r="C171" t="s">
        <v>35</v>
      </c>
    </row>
    <row r="172" spans="1:3" x14ac:dyDescent="0.25">
      <c r="A172">
        <v>3</v>
      </c>
      <c r="B172" t="s">
        <v>42</v>
      </c>
      <c r="C172" t="s">
        <v>35</v>
      </c>
    </row>
    <row r="173" spans="1:3" x14ac:dyDescent="0.25">
      <c r="A173">
        <v>2</v>
      </c>
      <c r="B173" t="s">
        <v>42</v>
      </c>
      <c r="C173" t="s">
        <v>35</v>
      </c>
    </row>
    <row r="174" spans="1:3" x14ac:dyDescent="0.25">
      <c r="A174">
        <v>1</v>
      </c>
      <c r="B174" t="s">
        <v>42</v>
      </c>
      <c r="C174" t="s">
        <v>35</v>
      </c>
    </row>
    <row r="175" spans="1:3" x14ac:dyDescent="0.25">
      <c r="A175">
        <v>1</v>
      </c>
      <c r="B175" t="s">
        <v>42</v>
      </c>
      <c r="C175" t="s">
        <v>35</v>
      </c>
    </row>
    <row r="176" spans="1:3" x14ac:dyDescent="0.25">
      <c r="A176">
        <v>2</v>
      </c>
      <c r="B176" t="s">
        <v>42</v>
      </c>
      <c r="C176" t="s">
        <v>35</v>
      </c>
    </row>
    <row r="177" spans="1:3" x14ac:dyDescent="0.25">
      <c r="A177">
        <v>2</v>
      </c>
      <c r="B177" t="s">
        <v>42</v>
      </c>
      <c r="C177" t="s">
        <v>35</v>
      </c>
    </row>
    <row r="178" spans="1:3" x14ac:dyDescent="0.25">
      <c r="A178">
        <v>2</v>
      </c>
      <c r="B178" t="s">
        <v>42</v>
      </c>
      <c r="C178" t="s">
        <v>35</v>
      </c>
    </row>
    <row r="179" spans="1:3" x14ac:dyDescent="0.25">
      <c r="A179">
        <v>1</v>
      </c>
      <c r="B179" t="s">
        <v>42</v>
      </c>
      <c r="C179" t="s">
        <v>35</v>
      </c>
    </row>
    <row r="180" spans="1:3" x14ac:dyDescent="0.25">
      <c r="A180">
        <v>1</v>
      </c>
      <c r="B180" t="s">
        <v>42</v>
      </c>
      <c r="C180" t="s">
        <v>52</v>
      </c>
    </row>
    <row r="181" spans="1:3" x14ac:dyDescent="0.25">
      <c r="A181">
        <v>1</v>
      </c>
      <c r="B181" t="s">
        <v>42</v>
      </c>
      <c r="C181" t="s">
        <v>35</v>
      </c>
    </row>
    <row r="182" spans="1:3" x14ac:dyDescent="0.25">
      <c r="A182">
        <v>1</v>
      </c>
      <c r="B182" t="s">
        <v>42</v>
      </c>
      <c r="C182" t="s">
        <v>35</v>
      </c>
    </row>
    <row r="183" spans="1:3" x14ac:dyDescent="0.25">
      <c r="A183">
        <v>1</v>
      </c>
      <c r="B183" t="s">
        <v>42</v>
      </c>
      <c r="C183" t="s">
        <v>35</v>
      </c>
    </row>
    <row r="184" spans="1:3" x14ac:dyDescent="0.25">
      <c r="A184">
        <v>1</v>
      </c>
      <c r="B184" t="s">
        <v>43</v>
      </c>
      <c r="C184" t="s">
        <v>35</v>
      </c>
    </row>
    <row r="185" spans="1:3" x14ac:dyDescent="0.25">
      <c r="A185">
        <v>1</v>
      </c>
      <c r="B185" t="s">
        <v>42</v>
      </c>
      <c r="C185" t="s">
        <v>35</v>
      </c>
    </row>
    <row r="186" spans="1:3" x14ac:dyDescent="0.25">
      <c r="A186">
        <v>1</v>
      </c>
      <c r="B186" t="s">
        <v>42</v>
      </c>
      <c r="C186" t="s">
        <v>35</v>
      </c>
    </row>
    <row r="187" spans="1:3" x14ac:dyDescent="0.25">
      <c r="A187">
        <v>1</v>
      </c>
      <c r="B187" t="s">
        <v>42</v>
      </c>
      <c r="C187" t="s">
        <v>35</v>
      </c>
    </row>
    <row r="188" spans="1:3" x14ac:dyDescent="0.25">
      <c r="A188">
        <v>1</v>
      </c>
      <c r="B188" t="s">
        <v>42</v>
      </c>
      <c r="C188" t="s">
        <v>35</v>
      </c>
    </row>
    <row r="189" spans="1:3" x14ac:dyDescent="0.25">
      <c r="A189">
        <v>1</v>
      </c>
      <c r="B189" t="s">
        <v>42</v>
      </c>
      <c r="C189" t="s">
        <v>35</v>
      </c>
    </row>
    <row r="190" spans="1:3" x14ac:dyDescent="0.25">
      <c r="A190">
        <v>1</v>
      </c>
      <c r="B190" t="s">
        <v>42</v>
      </c>
      <c r="C190" t="s">
        <v>35</v>
      </c>
    </row>
    <row r="191" spans="1:3" x14ac:dyDescent="0.25">
      <c r="A191">
        <v>1</v>
      </c>
      <c r="B191" t="s">
        <v>43</v>
      </c>
      <c r="C191" t="s">
        <v>52</v>
      </c>
    </row>
    <row r="192" spans="1:3" x14ac:dyDescent="0.25">
      <c r="A192">
        <v>1</v>
      </c>
      <c r="B192" t="s">
        <v>42</v>
      </c>
      <c r="C192" t="s">
        <v>35</v>
      </c>
    </row>
    <row r="193" spans="1:3" x14ac:dyDescent="0.25">
      <c r="A193">
        <v>1</v>
      </c>
      <c r="B193" t="s">
        <v>42</v>
      </c>
      <c r="C193" t="s">
        <v>35</v>
      </c>
    </row>
    <row r="194" spans="1:3" x14ac:dyDescent="0.25">
      <c r="A194">
        <v>2</v>
      </c>
      <c r="B194" t="s">
        <v>42</v>
      </c>
      <c r="C194" t="s">
        <v>35</v>
      </c>
    </row>
    <row r="195" spans="1:3" x14ac:dyDescent="0.25">
      <c r="A195">
        <v>1</v>
      </c>
      <c r="B195" t="s">
        <v>42</v>
      </c>
      <c r="C195" t="s">
        <v>52</v>
      </c>
    </row>
    <row r="196" spans="1:3" x14ac:dyDescent="0.25">
      <c r="A196">
        <v>2</v>
      </c>
      <c r="B196" t="s">
        <v>42</v>
      </c>
      <c r="C196" t="s">
        <v>35</v>
      </c>
    </row>
    <row r="197" spans="1:3" x14ac:dyDescent="0.25">
      <c r="A197">
        <v>1</v>
      </c>
      <c r="B197" t="s">
        <v>42</v>
      </c>
      <c r="C197" t="s">
        <v>35</v>
      </c>
    </row>
    <row r="198" spans="1:3" x14ac:dyDescent="0.25">
      <c r="A198">
        <v>1</v>
      </c>
      <c r="B198" t="s">
        <v>42</v>
      </c>
      <c r="C198" t="s">
        <v>35</v>
      </c>
    </row>
    <row r="199" spans="1:3" x14ac:dyDescent="0.25">
      <c r="A199">
        <v>3</v>
      </c>
      <c r="B199" t="s">
        <v>42</v>
      </c>
      <c r="C199" t="s">
        <v>52</v>
      </c>
    </row>
    <row r="200" spans="1:3" x14ac:dyDescent="0.25">
      <c r="A200">
        <v>2</v>
      </c>
      <c r="B200" t="s">
        <v>42</v>
      </c>
      <c r="C200" t="s">
        <v>35</v>
      </c>
    </row>
    <row r="201" spans="1:3" x14ac:dyDescent="0.25">
      <c r="A201">
        <v>1</v>
      </c>
      <c r="B201" t="s">
        <v>42</v>
      </c>
      <c r="C201" t="s">
        <v>35</v>
      </c>
    </row>
    <row r="202" spans="1:3" x14ac:dyDescent="0.25">
      <c r="A202">
        <v>1</v>
      </c>
      <c r="B202" t="s">
        <v>42</v>
      </c>
      <c r="C202" t="s">
        <v>35</v>
      </c>
    </row>
    <row r="203" spans="1:3" x14ac:dyDescent="0.25">
      <c r="A203">
        <v>1</v>
      </c>
      <c r="B203" t="s">
        <v>43</v>
      </c>
      <c r="C203" t="s">
        <v>35</v>
      </c>
    </row>
    <row r="204" spans="1:3" x14ac:dyDescent="0.25">
      <c r="A204">
        <v>1</v>
      </c>
      <c r="B204" t="s">
        <v>43</v>
      </c>
      <c r="C204" t="s">
        <v>35</v>
      </c>
    </row>
    <row r="205" spans="1:3" x14ac:dyDescent="0.25">
      <c r="A205">
        <v>1</v>
      </c>
      <c r="B205" t="s">
        <v>42</v>
      </c>
      <c r="C205" t="s">
        <v>52</v>
      </c>
    </row>
    <row r="206" spans="1:3" x14ac:dyDescent="0.25">
      <c r="A206">
        <v>2</v>
      </c>
      <c r="B206" t="s">
        <v>42</v>
      </c>
      <c r="C206" t="s">
        <v>52</v>
      </c>
    </row>
    <row r="207" spans="1:3" x14ac:dyDescent="0.25">
      <c r="A207">
        <v>1</v>
      </c>
      <c r="B207" t="s">
        <v>42</v>
      </c>
      <c r="C207" t="s">
        <v>35</v>
      </c>
    </row>
    <row r="208" spans="1:3" x14ac:dyDescent="0.25">
      <c r="A208">
        <v>1</v>
      </c>
      <c r="B208" t="s">
        <v>42</v>
      </c>
      <c r="C208" t="s">
        <v>35</v>
      </c>
    </row>
    <row r="209" spans="1:3" x14ac:dyDescent="0.25">
      <c r="A209">
        <v>1</v>
      </c>
      <c r="B209" t="s">
        <v>42</v>
      </c>
      <c r="C209" t="s">
        <v>35</v>
      </c>
    </row>
    <row r="210" spans="1:3" x14ac:dyDescent="0.25">
      <c r="A210">
        <v>2</v>
      </c>
      <c r="B210" t="s">
        <v>43</v>
      </c>
      <c r="C210" t="s">
        <v>35</v>
      </c>
    </row>
    <row r="211" spans="1:3" x14ac:dyDescent="0.25">
      <c r="A211">
        <v>2</v>
      </c>
      <c r="B211" t="s">
        <v>42</v>
      </c>
      <c r="C211" t="s">
        <v>52</v>
      </c>
    </row>
    <row r="212" spans="1:3" x14ac:dyDescent="0.25">
      <c r="A212">
        <v>1</v>
      </c>
      <c r="B212" t="s">
        <v>42</v>
      </c>
      <c r="C212" t="s">
        <v>35</v>
      </c>
    </row>
    <row r="213" spans="1:3" x14ac:dyDescent="0.25">
      <c r="A213">
        <v>1</v>
      </c>
      <c r="B213" t="s">
        <v>42</v>
      </c>
      <c r="C213" t="s">
        <v>35</v>
      </c>
    </row>
    <row r="214" spans="1:3" x14ac:dyDescent="0.25">
      <c r="A214">
        <v>1</v>
      </c>
      <c r="B214" t="s">
        <v>42</v>
      </c>
      <c r="C214" t="s">
        <v>35</v>
      </c>
    </row>
    <row r="215" spans="1:3" x14ac:dyDescent="0.25">
      <c r="A215">
        <v>1</v>
      </c>
      <c r="B215" t="s">
        <v>42</v>
      </c>
      <c r="C215" t="s">
        <v>35</v>
      </c>
    </row>
    <row r="216" spans="1:3" x14ac:dyDescent="0.25">
      <c r="A216">
        <v>1</v>
      </c>
      <c r="B216" t="s">
        <v>43</v>
      </c>
      <c r="C216" t="s">
        <v>52</v>
      </c>
    </row>
    <row r="217" spans="1:3" x14ac:dyDescent="0.25">
      <c r="A217">
        <v>2</v>
      </c>
      <c r="B217" t="s">
        <v>42</v>
      </c>
      <c r="C217" t="s">
        <v>35</v>
      </c>
    </row>
    <row r="218" spans="1:3" x14ac:dyDescent="0.25">
      <c r="A218">
        <v>1</v>
      </c>
      <c r="B218" t="s">
        <v>42</v>
      </c>
      <c r="C218" t="s">
        <v>35</v>
      </c>
    </row>
    <row r="219" spans="1:3" x14ac:dyDescent="0.25">
      <c r="A219">
        <v>1</v>
      </c>
      <c r="B219" t="s">
        <v>42</v>
      </c>
      <c r="C219" t="s">
        <v>35</v>
      </c>
    </row>
    <row r="220" spans="1:3" x14ac:dyDescent="0.25">
      <c r="A220">
        <v>2</v>
      </c>
      <c r="B220" t="s">
        <v>43</v>
      </c>
      <c r="C220" t="s">
        <v>35</v>
      </c>
    </row>
    <row r="221" spans="1:3" x14ac:dyDescent="0.25">
      <c r="A221">
        <v>1</v>
      </c>
      <c r="B221" t="s">
        <v>42</v>
      </c>
      <c r="C221" t="s">
        <v>35</v>
      </c>
    </row>
    <row r="222" spans="1:3" x14ac:dyDescent="0.25">
      <c r="A222">
        <v>2</v>
      </c>
      <c r="B222" t="s">
        <v>42</v>
      </c>
      <c r="C222" t="s">
        <v>52</v>
      </c>
    </row>
    <row r="223" spans="1:3" x14ac:dyDescent="0.25">
      <c r="A223">
        <v>1</v>
      </c>
      <c r="B223" t="s">
        <v>43</v>
      </c>
      <c r="C223" t="s">
        <v>35</v>
      </c>
    </row>
    <row r="224" spans="1:3" x14ac:dyDescent="0.25">
      <c r="A224">
        <v>1</v>
      </c>
      <c r="B224" t="s">
        <v>42</v>
      </c>
      <c r="C224" t="s">
        <v>35</v>
      </c>
    </row>
    <row r="225" spans="1:3" x14ac:dyDescent="0.25">
      <c r="A225">
        <v>2</v>
      </c>
      <c r="B225" t="s">
        <v>42</v>
      </c>
      <c r="C225" t="s">
        <v>35</v>
      </c>
    </row>
    <row r="226" spans="1:3" x14ac:dyDescent="0.25">
      <c r="A226">
        <v>1</v>
      </c>
      <c r="B226" t="s">
        <v>42</v>
      </c>
      <c r="C226" t="s">
        <v>35</v>
      </c>
    </row>
    <row r="227" spans="1:3" x14ac:dyDescent="0.25">
      <c r="A227">
        <v>1</v>
      </c>
      <c r="B227" t="s">
        <v>42</v>
      </c>
      <c r="C227" t="s">
        <v>52</v>
      </c>
    </row>
    <row r="228" spans="1:3" x14ac:dyDescent="0.25">
      <c r="A228">
        <v>1</v>
      </c>
      <c r="B228" t="s">
        <v>42</v>
      </c>
      <c r="C228" t="s">
        <v>35</v>
      </c>
    </row>
    <row r="229" spans="1:3" x14ac:dyDescent="0.25">
      <c r="A229">
        <v>1</v>
      </c>
      <c r="B229" t="s">
        <v>42</v>
      </c>
      <c r="C229" t="s">
        <v>35</v>
      </c>
    </row>
    <row r="230" spans="1:3" x14ac:dyDescent="0.25">
      <c r="A230">
        <v>4</v>
      </c>
      <c r="B230" t="s">
        <v>42</v>
      </c>
      <c r="C230" t="s">
        <v>35</v>
      </c>
    </row>
    <row r="231" spans="1:3" x14ac:dyDescent="0.25">
      <c r="A231">
        <v>2</v>
      </c>
      <c r="B231" t="s">
        <v>42</v>
      </c>
      <c r="C231" t="s">
        <v>35</v>
      </c>
    </row>
    <row r="232" spans="1:3" x14ac:dyDescent="0.25">
      <c r="A232">
        <v>1</v>
      </c>
      <c r="B232" t="s">
        <v>42</v>
      </c>
      <c r="C232" t="s">
        <v>35</v>
      </c>
    </row>
    <row r="233" spans="1:3" x14ac:dyDescent="0.25">
      <c r="A233">
        <v>2</v>
      </c>
      <c r="B233" t="s">
        <v>42</v>
      </c>
      <c r="C233" t="s">
        <v>52</v>
      </c>
    </row>
    <row r="234" spans="1:3" x14ac:dyDescent="0.25">
      <c r="A234">
        <v>1</v>
      </c>
      <c r="B234" t="s">
        <v>42</v>
      </c>
      <c r="C234" t="s">
        <v>35</v>
      </c>
    </row>
    <row r="235" spans="1:3" x14ac:dyDescent="0.25">
      <c r="A235">
        <v>1</v>
      </c>
      <c r="B235" t="s">
        <v>42</v>
      </c>
      <c r="C235" t="s">
        <v>35</v>
      </c>
    </row>
    <row r="236" spans="1:3" x14ac:dyDescent="0.25">
      <c r="A236">
        <v>2</v>
      </c>
      <c r="B236" t="s">
        <v>42</v>
      </c>
      <c r="C236" t="s">
        <v>35</v>
      </c>
    </row>
    <row r="237" spans="1:3" x14ac:dyDescent="0.25">
      <c r="A237">
        <v>2</v>
      </c>
      <c r="B237" t="s">
        <v>42</v>
      </c>
      <c r="C237" t="s">
        <v>35</v>
      </c>
    </row>
    <row r="238" spans="1:3" x14ac:dyDescent="0.25">
      <c r="A238">
        <v>1</v>
      </c>
      <c r="B238" t="s">
        <v>42</v>
      </c>
      <c r="C238" t="s">
        <v>35</v>
      </c>
    </row>
    <row r="239" spans="1:3" x14ac:dyDescent="0.25">
      <c r="A239">
        <v>1</v>
      </c>
      <c r="B239" t="s">
        <v>42</v>
      </c>
      <c r="C239" t="s">
        <v>35</v>
      </c>
    </row>
    <row r="240" spans="1:3" x14ac:dyDescent="0.25">
      <c r="A240">
        <v>3</v>
      </c>
      <c r="B240" t="s">
        <v>43</v>
      </c>
      <c r="C240" t="s">
        <v>52</v>
      </c>
    </row>
    <row r="241" spans="1:3" x14ac:dyDescent="0.25">
      <c r="A241">
        <v>1</v>
      </c>
      <c r="B241" t="s">
        <v>42</v>
      </c>
      <c r="C241" t="s">
        <v>35</v>
      </c>
    </row>
    <row r="242" spans="1:3" x14ac:dyDescent="0.25">
      <c r="A242">
        <v>2</v>
      </c>
      <c r="B242" t="s">
        <v>42</v>
      </c>
      <c r="C242" t="s">
        <v>35</v>
      </c>
    </row>
    <row r="243" spans="1:3" x14ac:dyDescent="0.25">
      <c r="A243">
        <v>2</v>
      </c>
      <c r="B243" t="s">
        <v>42</v>
      </c>
      <c r="C243" t="s">
        <v>52</v>
      </c>
    </row>
    <row r="244" spans="1:3" x14ac:dyDescent="0.25">
      <c r="A244">
        <v>1</v>
      </c>
      <c r="B244" t="s">
        <v>42</v>
      </c>
      <c r="C244" t="s">
        <v>35</v>
      </c>
    </row>
    <row r="245" spans="1:3" x14ac:dyDescent="0.25">
      <c r="A245">
        <v>1</v>
      </c>
      <c r="B245" t="s">
        <v>42</v>
      </c>
      <c r="C245" t="s">
        <v>35</v>
      </c>
    </row>
    <row r="246" spans="1:3" x14ac:dyDescent="0.25">
      <c r="A246">
        <v>2</v>
      </c>
      <c r="B246" t="s">
        <v>42</v>
      </c>
      <c r="C246" t="s">
        <v>35</v>
      </c>
    </row>
    <row r="247" spans="1:3" x14ac:dyDescent="0.25">
      <c r="A247">
        <v>3</v>
      </c>
      <c r="B247" t="s">
        <v>42</v>
      </c>
      <c r="C247" t="s">
        <v>35</v>
      </c>
    </row>
    <row r="248" spans="1:3" x14ac:dyDescent="0.25">
      <c r="A248">
        <v>2</v>
      </c>
      <c r="B248" t="s">
        <v>42</v>
      </c>
      <c r="C248" t="s">
        <v>35</v>
      </c>
    </row>
    <row r="249" spans="1:3" x14ac:dyDescent="0.25">
      <c r="A249">
        <v>1</v>
      </c>
      <c r="B249" t="s">
        <v>42</v>
      </c>
      <c r="C249" t="s">
        <v>35</v>
      </c>
    </row>
    <row r="250" spans="1:3" x14ac:dyDescent="0.25">
      <c r="A250">
        <v>1</v>
      </c>
      <c r="B250" t="s">
        <v>42</v>
      </c>
      <c r="C250" t="s">
        <v>52</v>
      </c>
    </row>
    <row r="251" spans="1:3" x14ac:dyDescent="0.25">
      <c r="A251">
        <v>1</v>
      </c>
      <c r="B251" t="s">
        <v>42</v>
      </c>
      <c r="C251" t="s">
        <v>35</v>
      </c>
    </row>
    <row r="252" spans="1:3" x14ac:dyDescent="0.25">
      <c r="A252">
        <v>2</v>
      </c>
      <c r="B252" t="s">
        <v>42</v>
      </c>
      <c r="C252" t="s">
        <v>35</v>
      </c>
    </row>
    <row r="253" spans="1:3" x14ac:dyDescent="0.25">
      <c r="A253">
        <v>3</v>
      </c>
      <c r="B253" t="s">
        <v>42</v>
      </c>
      <c r="C253" t="s">
        <v>35</v>
      </c>
    </row>
    <row r="254" spans="1:3" x14ac:dyDescent="0.25">
      <c r="A254">
        <v>1</v>
      </c>
      <c r="B254" t="s">
        <v>42</v>
      </c>
      <c r="C254" t="s">
        <v>35</v>
      </c>
    </row>
    <row r="255" spans="1:3" x14ac:dyDescent="0.25">
      <c r="A255">
        <v>2</v>
      </c>
      <c r="B255" t="s">
        <v>43</v>
      </c>
      <c r="C255" t="s">
        <v>52</v>
      </c>
    </row>
    <row r="256" spans="1:3" x14ac:dyDescent="0.25">
      <c r="A256">
        <v>1</v>
      </c>
      <c r="B256" t="s">
        <v>42</v>
      </c>
      <c r="C256" t="s">
        <v>52</v>
      </c>
    </row>
    <row r="257" spans="1:3" x14ac:dyDescent="0.25">
      <c r="A257">
        <v>2</v>
      </c>
      <c r="B257" t="s">
        <v>42</v>
      </c>
      <c r="C257" t="s">
        <v>35</v>
      </c>
    </row>
    <row r="258" spans="1:3" x14ac:dyDescent="0.25">
      <c r="A258">
        <v>1</v>
      </c>
      <c r="B258" t="s">
        <v>42</v>
      </c>
      <c r="C258" t="s">
        <v>35</v>
      </c>
    </row>
    <row r="259" spans="1:3" x14ac:dyDescent="0.25">
      <c r="A259">
        <v>1</v>
      </c>
      <c r="B259" t="s">
        <v>42</v>
      </c>
      <c r="C259" t="s">
        <v>35</v>
      </c>
    </row>
    <row r="260" spans="1:3" x14ac:dyDescent="0.25">
      <c r="A260">
        <v>1</v>
      </c>
      <c r="B260" t="s">
        <v>42</v>
      </c>
      <c r="C260" t="s">
        <v>35</v>
      </c>
    </row>
    <row r="261" spans="1:3" x14ac:dyDescent="0.25">
      <c r="A261">
        <v>1</v>
      </c>
      <c r="B261" t="s">
        <v>42</v>
      </c>
      <c r="C261" t="s">
        <v>35</v>
      </c>
    </row>
    <row r="262" spans="1:3" x14ac:dyDescent="0.25">
      <c r="A262">
        <v>1</v>
      </c>
      <c r="B262" t="s">
        <v>42</v>
      </c>
      <c r="C262" t="s">
        <v>35</v>
      </c>
    </row>
    <row r="263" spans="1:3" x14ac:dyDescent="0.25">
      <c r="A263">
        <v>1</v>
      </c>
      <c r="B263" t="s">
        <v>42</v>
      </c>
      <c r="C263" t="s">
        <v>35</v>
      </c>
    </row>
    <row r="264" spans="1:3" x14ac:dyDescent="0.25">
      <c r="A264">
        <v>1</v>
      </c>
      <c r="B264" t="s">
        <v>43</v>
      </c>
      <c r="C264" t="s">
        <v>52</v>
      </c>
    </row>
    <row r="265" spans="1:3" x14ac:dyDescent="0.25">
      <c r="A265">
        <v>1</v>
      </c>
      <c r="B265" t="s">
        <v>43</v>
      </c>
      <c r="C265" t="s">
        <v>35</v>
      </c>
    </row>
    <row r="266" spans="1:3" x14ac:dyDescent="0.25">
      <c r="A266">
        <v>1</v>
      </c>
      <c r="B266" t="s">
        <v>42</v>
      </c>
      <c r="C266" t="s">
        <v>35</v>
      </c>
    </row>
    <row r="267" spans="1:3" x14ac:dyDescent="0.25">
      <c r="A267">
        <v>2</v>
      </c>
      <c r="B267" t="s">
        <v>42</v>
      </c>
      <c r="C267" t="s">
        <v>52</v>
      </c>
    </row>
    <row r="268" spans="1:3" x14ac:dyDescent="0.25">
      <c r="A268">
        <v>1</v>
      </c>
      <c r="B268" t="s">
        <v>42</v>
      </c>
      <c r="C268" t="s">
        <v>35</v>
      </c>
    </row>
    <row r="269" spans="1:3" x14ac:dyDescent="0.25">
      <c r="A269">
        <v>2</v>
      </c>
      <c r="B269" t="s">
        <v>42</v>
      </c>
      <c r="C269" t="s">
        <v>52</v>
      </c>
    </row>
    <row r="270" spans="1:3" x14ac:dyDescent="0.25">
      <c r="A270">
        <v>1</v>
      </c>
      <c r="B270" t="s">
        <v>42</v>
      </c>
      <c r="C270" t="s">
        <v>35</v>
      </c>
    </row>
    <row r="271" spans="1:3" x14ac:dyDescent="0.25">
      <c r="A271">
        <v>2</v>
      </c>
      <c r="B271" t="s">
        <v>42</v>
      </c>
      <c r="C271" t="s">
        <v>52</v>
      </c>
    </row>
    <row r="272" spans="1:3" x14ac:dyDescent="0.25">
      <c r="A272">
        <v>1</v>
      </c>
      <c r="B272" t="s">
        <v>42</v>
      </c>
      <c r="C272" t="s">
        <v>35</v>
      </c>
    </row>
    <row r="273" spans="1:3" x14ac:dyDescent="0.25">
      <c r="A273">
        <v>1</v>
      </c>
      <c r="B273" t="s">
        <v>42</v>
      </c>
      <c r="C273" t="s">
        <v>35</v>
      </c>
    </row>
    <row r="274" spans="1:3" x14ac:dyDescent="0.25">
      <c r="A274">
        <v>2</v>
      </c>
      <c r="B274" t="s">
        <v>43</v>
      </c>
      <c r="C274" t="s">
        <v>35</v>
      </c>
    </row>
    <row r="275" spans="1:3" x14ac:dyDescent="0.25">
      <c r="A275">
        <v>1</v>
      </c>
      <c r="B275" t="s">
        <v>43</v>
      </c>
      <c r="C275" t="s">
        <v>52</v>
      </c>
    </row>
    <row r="276" spans="1:3" x14ac:dyDescent="0.25">
      <c r="A276">
        <v>2</v>
      </c>
      <c r="B276" t="s">
        <v>42</v>
      </c>
      <c r="C276" t="s">
        <v>35</v>
      </c>
    </row>
    <row r="277" spans="1:3" x14ac:dyDescent="0.25">
      <c r="A277">
        <v>2</v>
      </c>
      <c r="B277" t="s">
        <v>42</v>
      </c>
      <c r="C277" t="s">
        <v>35</v>
      </c>
    </row>
    <row r="278" spans="1:3" x14ac:dyDescent="0.25">
      <c r="A278">
        <v>2</v>
      </c>
      <c r="B278" t="s">
        <v>42</v>
      </c>
      <c r="C278" t="s">
        <v>52</v>
      </c>
    </row>
    <row r="279" spans="1:3" x14ac:dyDescent="0.25">
      <c r="A279">
        <v>2</v>
      </c>
      <c r="B279" t="s">
        <v>42</v>
      </c>
      <c r="C279" t="s">
        <v>35</v>
      </c>
    </row>
    <row r="280" spans="1:3" x14ac:dyDescent="0.25">
      <c r="A280">
        <v>1</v>
      </c>
      <c r="B280" t="s">
        <v>42</v>
      </c>
      <c r="C280" t="s">
        <v>35</v>
      </c>
    </row>
    <row r="281" spans="1:3" x14ac:dyDescent="0.25">
      <c r="A281">
        <v>2</v>
      </c>
      <c r="B281" t="s">
        <v>42</v>
      </c>
      <c r="C281" t="s">
        <v>35</v>
      </c>
    </row>
    <row r="282" spans="1:3" x14ac:dyDescent="0.25">
      <c r="A282">
        <v>2</v>
      </c>
      <c r="B282" t="s">
        <v>42</v>
      </c>
      <c r="C282" t="s">
        <v>35</v>
      </c>
    </row>
    <row r="283" spans="1:3" x14ac:dyDescent="0.25">
      <c r="A283">
        <v>1</v>
      </c>
      <c r="B283" t="s">
        <v>42</v>
      </c>
      <c r="C283" t="s">
        <v>35</v>
      </c>
    </row>
    <row r="284" spans="1:3" x14ac:dyDescent="0.25">
      <c r="A284">
        <v>2</v>
      </c>
      <c r="B284" t="s">
        <v>43</v>
      </c>
      <c r="C284" t="s">
        <v>52</v>
      </c>
    </row>
    <row r="285" spans="1:3" x14ac:dyDescent="0.25">
      <c r="A285">
        <v>2</v>
      </c>
      <c r="B285" t="s">
        <v>42</v>
      </c>
      <c r="C285" t="s">
        <v>35</v>
      </c>
    </row>
    <row r="286" spans="1:3" x14ac:dyDescent="0.25">
      <c r="A286">
        <v>1</v>
      </c>
      <c r="B286" t="s">
        <v>42</v>
      </c>
      <c r="C286" t="s">
        <v>35</v>
      </c>
    </row>
    <row r="287" spans="1:3" x14ac:dyDescent="0.25">
      <c r="A287">
        <v>1</v>
      </c>
      <c r="B287" t="s">
        <v>42</v>
      </c>
      <c r="C287" t="s">
        <v>35</v>
      </c>
    </row>
    <row r="288" spans="1:3" x14ac:dyDescent="0.25">
      <c r="A288">
        <v>1</v>
      </c>
      <c r="B288" t="s">
        <v>42</v>
      </c>
      <c r="C288" t="s">
        <v>35</v>
      </c>
    </row>
    <row r="289" spans="1:3" x14ac:dyDescent="0.25">
      <c r="A289">
        <v>1</v>
      </c>
      <c r="B289" t="s">
        <v>42</v>
      </c>
      <c r="C289" t="s">
        <v>35</v>
      </c>
    </row>
    <row r="290" spans="1:3" x14ac:dyDescent="0.25">
      <c r="A290">
        <v>1</v>
      </c>
      <c r="B290" t="s">
        <v>42</v>
      </c>
      <c r="C290" t="s">
        <v>35</v>
      </c>
    </row>
    <row r="291" spans="1:3" x14ac:dyDescent="0.25">
      <c r="A291">
        <v>1</v>
      </c>
      <c r="B291" t="s">
        <v>42</v>
      </c>
      <c r="C291" t="s">
        <v>35</v>
      </c>
    </row>
    <row r="292" spans="1:3" x14ac:dyDescent="0.25">
      <c r="A292">
        <v>1</v>
      </c>
      <c r="B292" t="s">
        <v>42</v>
      </c>
      <c r="C292" t="s">
        <v>35</v>
      </c>
    </row>
    <row r="293" spans="1:3" x14ac:dyDescent="0.25">
      <c r="A293">
        <v>1</v>
      </c>
      <c r="B293" t="s">
        <v>42</v>
      </c>
      <c r="C293" t="s">
        <v>35</v>
      </c>
    </row>
    <row r="294" spans="1:3" x14ac:dyDescent="0.25">
      <c r="A294">
        <v>1</v>
      </c>
      <c r="B294" t="s">
        <v>42</v>
      </c>
      <c r="C294" t="s">
        <v>35</v>
      </c>
    </row>
    <row r="295" spans="1:3" x14ac:dyDescent="0.25">
      <c r="A295">
        <v>2</v>
      </c>
      <c r="B295" t="s">
        <v>43</v>
      </c>
      <c r="C295" t="s">
        <v>52</v>
      </c>
    </row>
    <row r="296" spans="1:3" x14ac:dyDescent="0.25">
      <c r="A296">
        <v>2</v>
      </c>
      <c r="B296" t="s">
        <v>42</v>
      </c>
      <c r="C296" t="s">
        <v>52</v>
      </c>
    </row>
    <row r="297" spans="1:3" x14ac:dyDescent="0.25">
      <c r="A297">
        <v>1</v>
      </c>
      <c r="B297" t="s">
        <v>42</v>
      </c>
      <c r="C297" t="s">
        <v>35</v>
      </c>
    </row>
    <row r="298" spans="1:3" x14ac:dyDescent="0.25">
      <c r="A298">
        <v>2</v>
      </c>
      <c r="B298" t="s">
        <v>42</v>
      </c>
      <c r="C298" t="s">
        <v>35</v>
      </c>
    </row>
    <row r="299" spans="1:3" x14ac:dyDescent="0.25">
      <c r="A299">
        <v>2</v>
      </c>
      <c r="B299" t="s">
        <v>42</v>
      </c>
      <c r="C299" t="s">
        <v>35</v>
      </c>
    </row>
    <row r="300" spans="1:3" x14ac:dyDescent="0.25">
      <c r="A300">
        <v>1</v>
      </c>
      <c r="B300" t="s">
        <v>42</v>
      </c>
      <c r="C300" t="s">
        <v>35</v>
      </c>
    </row>
    <row r="301" spans="1:3" x14ac:dyDescent="0.25">
      <c r="A301">
        <v>1</v>
      </c>
      <c r="B301" t="s">
        <v>42</v>
      </c>
      <c r="C301" t="s">
        <v>35</v>
      </c>
    </row>
    <row r="302" spans="1:3" x14ac:dyDescent="0.25">
      <c r="A302">
        <v>1</v>
      </c>
      <c r="B302" t="s">
        <v>42</v>
      </c>
      <c r="C302" t="s">
        <v>35</v>
      </c>
    </row>
    <row r="303" spans="1:3" x14ac:dyDescent="0.25">
      <c r="A303">
        <v>2</v>
      </c>
      <c r="B303" t="s">
        <v>42</v>
      </c>
      <c r="C303" t="s">
        <v>35</v>
      </c>
    </row>
    <row r="304" spans="1:3" x14ac:dyDescent="0.25">
      <c r="A304">
        <v>2</v>
      </c>
      <c r="B304" t="s">
        <v>42</v>
      </c>
      <c r="C304" t="s">
        <v>35</v>
      </c>
    </row>
    <row r="305" spans="1:3" x14ac:dyDescent="0.25">
      <c r="A305">
        <v>1</v>
      </c>
      <c r="B305" t="s">
        <v>42</v>
      </c>
      <c r="C305" t="s">
        <v>35</v>
      </c>
    </row>
    <row r="306" spans="1:3" x14ac:dyDescent="0.25">
      <c r="A306">
        <v>1</v>
      </c>
      <c r="B306" t="s">
        <v>42</v>
      </c>
      <c r="C306" t="s">
        <v>35</v>
      </c>
    </row>
    <row r="307" spans="1:3" x14ac:dyDescent="0.25">
      <c r="A307">
        <v>1</v>
      </c>
      <c r="B307" t="s">
        <v>42</v>
      </c>
      <c r="C307" t="s">
        <v>35</v>
      </c>
    </row>
    <row r="308" spans="1:3" x14ac:dyDescent="0.25">
      <c r="A308">
        <v>1</v>
      </c>
      <c r="B308" t="s">
        <v>43</v>
      </c>
      <c r="C308" t="s">
        <v>35</v>
      </c>
    </row>
    <row r="309" spans="1:3" x14ac:dyDescent="0.25">
      <c r="A309">
        <v>2</v>
      </c>
      <c r="B309" t="s">
        <v>42</v>
      </c>
      <c r="C309" t="s">
        <v>35</v>
      </c>
    </row>
    <row r="310" spans="1:3" x14ac:dyDescent="0.25">
      <c r="A310">
        <v>1</v>
      </c>
      <c r="B310" t="s">
        <v>43</v>
      </c>
      <c r="C310" t="s">
        <v>52</v>
      </c>
    </row>
    <row r="311" spans="1:3" x14ac:dyDescent="0.25">
      <c r="A311">
        <v>1</v>
      </c>
      <c r="B311" t="s">
        <v>42</v>
      </c>
      <c r="C311" t="s">
        <v>35</v>
      </c>
    </row>
    <row r="312" spans="1:3" x14ac:dyDescent="0.25">
      <c r="A312">
        <v>1</v>
      </c>
      <c r="B312" t="s">
        <v>43</v>
      </c>
      <c r="C312" t="s">
        <v>35</v>
      </c>
    </row>
    <row r="313" spans="1:3" x14ac:dyDescent="0.25">
      <c r="A313">
        <v>3</v>
      </c>
      <c r="B313" t="s">
        <v>42</v>
      </c>
      <c r="C313" t="s">
        <v>35</v>
      </c>
    </row>
    <row r="314" spans="1:3" x14ac:dyDescent="0.25">
      <c r="A314">
        <v>1</v>
      </c>
      <c r="B314" t="s">
        <v>42</v>
      </c>
      <c r="C314" t="s">
        <v>35</v>
      </c>
    </row>
    <row r="315" spans="1:3" x14ac:dyDescent="0.25">
      <c r="A315">
        <v>2</v>
      </c>
      <c r="B315" t="s">
        <v>42</v>
      </c>
      <c r="C315" t="s">
        <v>35</v>
      </c>
    </row>
    <row r="316" spans="1:3" x14ac:dyDescent="0.25">
      <c r="A316">
        <v>1</v>
      </c>
      <c r="B316" t="s">
        <v>42</v>
      </c>
      <c r="C316" t="s">
        <v>35</v>
      </c>
    </row>
    <row r="317" spans="1:3" x14ac:dyDescent="0.25">
      <c r="A317">
        <v>1</v>
      </c>
      <c r="B317" t="s">
        <v>42</v>
      </c>
      <c r="C317" t="s">
        <v>52</v>
      </c>
    </row>
    <row r="318" spans="1:3" x14ac:dyDescent="0.25">
      <c r="A318">
        <v>2</v>
      </c>
      <c r="B318" t="s">
        <v>42</v>
      </c>
      <c r="C318" t="s">
        <v>35</v>
      </c>
    </row>
    <row r="319" spans="1:3" x14ac:dyDescent="0.25">
      <c r="A319">
        <v>1</v>
      </c>
      <c r="B319" t="s">
        <v>42</v>
      </c>
      <c r="C319" t="s">
        <v>35</v>
      </c>
    </row>
    <row r="320" spans="1:3" x14ac:dyDescent="0.25">
      <c r="A320">
        <v>1</v>
      </c>
      <c r="B320" t="s">
        <v>42</v>
      </c>
      <c r="C320" t="s">
        <v>52</v>
      </c>
    </row>
    <row r="321" spans="1:3" x14ac:dyDescent="0.25">
      <c r="A321">
        <v>1</v>
      </c>
      <c r="B321" t="s">
        <v>42</v>
      </c>
      <c r="C321" t="s">
        <v>35</v>
      </c>
    </row>
    <row r="322" spans="1:3" x14ac:dyDescent="0.25">
      <c r="A322">
        <v>1</v>
      </c>
      <c r="B322" t="s">
        <v>42</v>
      </c>
      <c r="C322" t="s">
        <v>35</v>
      </c>
    </row>
    <row r="323" spans="1:3" x14ac:dyDescent="0.25">
      <c r="A323">
        <v>1</v>
      </c>
      <c r="B323" t="s">
        <v>43</v>
      </c>
      <c r="C323" t="s">
        <v>35</v>
      </c>
    </row>
    <row r="324" spans="1:3" x14ac:dyDescent="0.25">
      <c r="A324">
        <v>1</v>
      </c>
      <c r="B324" t="s">
        <v>42</v>
      </c>
      <c r="C324" t="s">
        <v>52</v>
      </c>
    </row>
    <row r="325" spans="1:3" x14ac:dyDescent="0.25">
      <c r="A325">
        <v>1</v>
      </c>
      <c r="B325" t="s">
        <v>42</v>
      </c>
      <c r="C325" t="s">
        <v>35</v>
      </c>
    </row>
    <row r="326" spans="1:3" x14ac:dyDescent="0.25">
      <c r="A326">
        <v>2</v>
      </c>
      <c r="B326" t="s">
        <v>42</v>
      </c>
      <c r="C326" t="s">
        <v>35</v>
      </c>
    </row>
    <row r="327" spans="1:3" x14ac:dyDescent="0.25">
      <c r="A327">
        <v>1</v>
      </c>
      <c r="B327" t="s">
        <v>42</v>
      </c>
      <c r="C327" t="s">
        <v>35</v>
      </c>
    </row>
    <row r="328" spans="1:3" x14ac:dyDescent="0.25">
      <c r="A328">
        <v>1</v>
      </c>
      <c r="B328" t="s">
        <v>42</v>
      </c>
      <c r="C328" t="s">
        <v>35</v>
      </c>
    </row>
    <row r="329" spans="1:3" x14ac:dyDescent="0.25">
      <c r="A329">
        <v>4</v>
      </c>
      <c r="B329" t="s">
        <v>42</v>
      </c>
      <c r="C329" t="s">
        <v>52</v>
      </c>
    </row>
    <row r="330" spans="1:3" x14ac:dyDescent="0.25">
      <c r="A330">
        <v>1</v>
      </c>
      <c r="B330" t="s">
        <v>42</v>
      </c>
      <c r="C330" t="s">
        <v>35</v>
      </c>
    </row>
    <row r="331" spans="1:3" x14ac:dyDescent="0.25">
      <c r="A331">
        <v>2</v>
      </c>
      <c r="B331" t="s">
        <v>42</v>
      </c>
      <c r="C331" t="s">
        <v>35</v>
      </c>
    </row>
    <row r="332" spans="1:3" x14ac:dyDescent="0.25">
      <c r="A332">
        <v>1</v>
      </c>
      <c r="B332" t="s">
        <v>42</v>
      </c>
      <c r="C332" t="s">
        <v>35</v>
      </c>
    </row>
    <row r="333" spans="1:3" x14ac:dyDescent="0.25">
      <c r="A333">
        <v>1</v>
      </c>
      <c r="B333" t="s">
        <v>42</v>
      </c>
      <c r="C333" t="s">
        <v>52</v>
      </c>
    </row>
    <row r="334" spans="1:3" x14ac:dyDescent="0.25">
      <c r="A334">
        <v>1</v>
      </c>
      <c r="B334" t="s">
        <v>42</v>
      </c>
      <c r="C334" t="s">
        <v>35</v>
      </c>
    </row>
    <row r="335" spans="1:3" x14ac:dyDescent="0.25">
      <c r="A335">
        <v>1</v>
      </c>
      <c r="B335" t="s">
        <v>42</v>
      </c>
      <c r="C335" t="s">
        <v>35</v>
      </c>
    </row>
    <row r="336" spans="1:3" x14ac:dyDescent="0.25">
      <c r="A336">
        <v>2</v>
      </c>
      <c r="B336" t="s">
        <v>43</v>
      </c>
      <c r="C336" t="s">
        <v>52</v>
      </c>
    </row>
    <row r="337" spans="1:3" x14ac:dyDescent="0.25">
      <c r="A337">
        <v>1</v>
      </c>
      <c r="B337" t="s">
        <v>42</v>
      </c>
      <c r="C337" t="s">
        <v>35</v>
      </c>
    </row>
    <row r="338" spans="1:3" x14ac:dyDescent="0.25">
      <c r="A338">
        <v>1</v>
      </c>
      <c r="B338" t="s">
        <v>43</v>
      </c>
      <c r="C338" t="s">
        <v>52</v>
      </c>
    </row>
    <row r="339" spans="1:3" x14ac:dyDescent="0.25">
      <c r="A339">
        <v>1</v>
      </c>
      <c r="B339" t="s">
        <v>42</v>
      </c>
      <c r="C339" t="s">
        <v>35</v>
      </c>
    </row>
    <row r="340" spans="1:3" x14ac:dyDescent="0.25">
      <c r="A340">
        <v>1</v>
      </c>
      <c r="B340" t="s">
        <v>42</v>
      </c>
      <c r="C340" t="s">
        <v>35</v>
      </c>
    </row>
    <row r="341" spans="1:3" x14ac:dyDescent="0.25">
      <c r="A341">
        <v>1</v>
      </c>
      <c r="B341" t="s">
        <v>42</v>
      </c>
      <c r="C341" t="s">
        <v>52</v>
      </c>
    </row>
    <row r="342" spans="1:3" x14ac:dyDescent="0.25">
      <c r="A342">
        <v>1</v>
      </c>
      <c r="B342" t="s">
        <v>42</v>
      </c>
      <c r="C342" t="s">
        <v>35</v>
      </c>
    </row>
    <row r="343" spans="1:3" x14ac:dyDescent="0.25">
      <c r="A343">
        <v>1</v>
      </c>
      <c r="B343" t="s">
        <v>42</v>
      </c>
      <c r="C343" t="s">
        <v>35</v>
      </c>
    </row>
    <row r="344" spans="1:3" x14ac:dyDescent="0.25">
      <c r="A344">
        <v>1</v>
      </c>
      <c r="B344" t="s">
        <v>42</v>
      </c>
      <c r="C344" t="s">
        <v>35</v>
      </c>
    </row>
    <row r="345" spans="1:3" x14ac:dyDescent="0.25">
      <c r="A345">
        <v>1</v>
      </c>
      <c r="B345" t="s">
        <v>42</v>
      </c>
      <c r="C345" t="s">
        <v>35</v>
      </c>
    </row>
    <row r="346" spans="1:3" x14ac:dyDescent="0.25">
      <c r="A346">
        <v>1</v>
      </c>
      <c r="B346" t="s">
        <v>42</v>
      </c>
      <c r="C346" t="s">
        <v>35</v>
      </c>
    </row>
    <row r="347" spans="1:3" x14ac:dyDescent="0.25">
      <c r="A347">
        <v>1</v>
      </c>
      <c r="B347" t="s">
        <v>42</v>
      </c>
      <c r="C347" t="s">
        <v>35</v>
      </c>
    </row>
    <row r="348" spans="1:3" x14ac:dyDescent="0.25">
      <c r="A348">
        <v>1</v>
      </c>
      <c r="B348" t="s">
        <v>42</v>
      </c>
      <c r="C348" t="s">
        <v>52</v>
      </c>
    </row>
    <row r="349" spans="1:3" x14ac:dyDescent="0.25">
      <c r="A349">
        <v>1</v>
      </c>
      <c r="B349" t="s">
        <v>42</v>
      </c>
      <c r="C349" t="s">
        <v>35</v>
      </c>
    </row>
    <row r="350" spans="1:3" x14ac:dyDescent="0.25">
      <c r="A350">
        <v>1</v>
      </c>
      <c r="B350" t="s">
        <v>42</v>
      </c>
      <c r="C35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>
      <selection activeCell="C1" sqref="C1"/>
    </sheetView>
  </sheetViews>
  <sheetFormatPr baseColWidth="10" defaultRowHeight="15" x14ac:dyDescent="0.25"/>
  <cols>
    <col min="4" max="4" width="19.42578125" bestFit="1" customWidth="1"/>
    <col min="5" max="5" width="10.85546875" customWidth="1"/>
    <col min="6" max="6" width="4" bestFit="1" customWidth="1"/>
    <col min="7" max="7" width="12.5703125" bestFit="1" customWidth="1"/>
  </cols>
  <sheetData>
    <row r="1" spans="1:7" x14ac:dyDescent="0.25">
      <c r="A1" t="s">
        <v>15</v>
      </c>
      <c r="B1" t="s">
        <v>16</v>
      </c>
    </row>
    <row r="2" spans="1:7" x14ac:dyDescent="0.25">
      <c r="A2" t="s">
        <v>42</v>
      </c>
      <c r="B2" t="s">
        <v>43</v>
      </c>
      <c r="D2" s="1" t="s">
        <v>117</v>
      </c>
      <c r="E2" s="1" t="s">
        <v>62</v>
      </c>
    </row>
    <row r="3" spans="1:7" x14ac:dyDescent="0.25">
      <c r="A3" t="s">
        <v>43</v>
      </c>
      <c r="B3" t="s">
        <v>42</v>
      </c>
      <c r="D3" s="1" t="s">
        <v>53</v>
      </c>
      <c r="E3" t="s">
        <v>43</v>
      </c>
      <c r="F3" t="s">
        <v>42</v>
      </c>
      <c r="G3" t="s">
        <v>54</v>
      </c>
    </row>
    <row r="4" spans="1:7" x14ac:dyDescent="0.25">
      <c r="A4" t="s">
        <v>42</v>
      </c>
      <c r="B4" t="s">
        <v>43</v>
      </c>
      <c r="D4" s="2" t="s">
        <v>43</v>
      </c>
      <c r="E4" s="3">
        <v>112</v>
      </c>
      <c r="F4" s="3">
        <v>186</v>
      </c>
      <c r="G4" s="3">
        <v>298</v>
      </c>
    </row>
    <row r="5" spans="1:7" x14ac:dyDescent="0.25">
      <c r="A5" t="s">
        <v>43</v>
      </c>
      <c r="B5" t="s">
        <v>42</v>
      </c>
      <c r="D5" s="2" t="s">
        <v>42</v>
      </c>
      <c r="E5" s="3">
        <v>13</v>
      </c>
      <c r="F5" s="3">
        <v>38</v>
      </c>
      <c r="G5" s="3">
        <v>51</v>
      </c>
    </row>
    <row r="6" spans="1:7" x14ac:dyDescent="0.25">
      <c r="A6" t="s">
        <v>43</v>
      </c>
      <c r="B6" t="s">
        <v>42</v>
      </c>
      <c r="D6" s="2" t="s">
        <v>54</v>
      </c>
      <c r="E6" s="3">
        <v>125</v>
      </c>
      <c r="F6" s="3">
        <v>224</v>
      </c>
      <c r="G6" s="3">
        <v>349</v>
      </c>
    </row>
    <row r="7" spans="1:7" x14ac:dyDescent="0.25">
      <c r="A7" t="s">
        <v>43</v>
      </c>
      <c r="B7" t="s">
        <v>42</v>
      </c>
    </row>
    <row r="8" spans="1:7" x14ac:dyDescent="0.25">
      <c r="A8" t="s">
        <v>43</v>
      </c>
      <c r="B8" t="s">
        <v>43</v>
      </c>
      <c r="D8" s="2" t="s">
        <v>118</v>
      </c>
    </row>
    <row r="9" spans="1:7" x14ac:dyDescent="0.25">
      <c r="A9" t="s">
        <v>42</v>
      </c>
      <c r="B9" t="s">
        <v>42</v>
      </c>
      <c r="D9" s="2" t="s">
        <v>119</v>
      </c>
      <c r="G9">
        <f>GETPIVOTDATA("schoolsup",$D$2,"schoolsup","yes","famsup","yes")/GETPIVOTDATA("schoolsup",$D$2)/D15</f>
        <v>0.16964285714285712</v>
      </c>
    </row>
    <row r="10" spans="1:7" x14ac:dyDescent="0.25">
      <c r="A10" t="s">
        <v>43</v>
      </c>
      <c r="B10" t="s">
        <v>42</v>
      </c>
      <c r="D10" s="2" t="s">
        <v>120</v>
      </c>
      <c r="G10">
        <f>GETPIVOTDATA("schoolsup",$D$2,"schoolsup","no","famsup","yes")/D15/GETPIVOTDATA("schoolsup",$D$2)</f>
        <v>0.83035714285714279</v>
      </c>
    </row>
    <row r="11" spans="1:7" x14ac:dyDescent="0.25">
      <c r="A11" t="s">
        <v>43</v>
      </c>
      <c r="B11" t="s">
        <v>42</v>
      </c>
      <c r="D11" s="2" t="s">
        <v>121</v>
      </c>
      <c r="G11">
        <f>GETPIVOTDATA("schoolsup",$D$2,"schoolsup","yes","famsup","no")/GETPIVOTDATA("schoolsup",$D$2)/D17</f>
        <v>0.10400000000000002</v>
      </c>
    </row>
    <row r="12" spans="1:7" x14ac:dyDescent="0.25">
      <c r="A12" t="s">
        <v>43</v>
      </c>
      <c r="B12" t="s">
        <v>42</v>
      </c>
      <c r="D12" s="2" t="s">
        <v>124</v>
      </c>
      <c r="G12">
        <f>GETPIVOTDATA("schoolsup",$D$2,"schoolsup","no","famsup","no")/GETPIVOTDATA("schoolsup",$D$2)/D17</f>
        <v>0.89600000000000024</v>
      </c>
    </row>
    <row r="13" spans="1:7" x14ac:dyDescent="0.25">
      <c r="A13" t="s">
        <v>43</v>
      </c>
      <c r="B13" t="s">
        <v>42</v>
      </c>
    </row>
    <row r="14" spans="1:7" x14ac:dyDescent="0.25">
      <c r="A14" t="s">
        <v>43</v>
      </c>
      <c r="B14" t="s">
        <v>42</v>
      </c>
      <c r="D14" s="2" t="s">
        <v>122</v>
      </c>
    </row>
    <row r="15" spans="1:7" x14ac:dyDescent="0.25">
      <c r="A15" t="s">
        <v>43</v>
      </c>
      <c r="B15" t="s">
        <v>42</v>
      </c>
      <c r="D15">
        <f>GETPIVOTDATA("schoolsup",$D$2,"famsup","yes")/GETPIVOTDATA("schoolsup",$D$2)</f>
        <v>0.6418338108882522</v>
      </c>
    </row>
    <row r="16" spans="1:7" x14ac:dyDescent="0.25">
      <c r="A16" t="s">
        <v>43</v>
      </c>
      <c r="B16" t="s">
        <v>42</v>
      </c>
      <c r="D16" s="2" t="s">
        <v>123</v>
      </c>
    </row>
    <row r="17" spans="1:4" x14ac:dyDescent="0.25">
      <c r="A17" t="s">
        <v>43</v>
      </c>
      <c r="B17" t="s">
        <v>42</v>
      </c>
      <c r="D17">
        <f>1-D15</f>
        <v>0.3581661891117478</v>
      </c>
    </row>
    <row r="18" spans="1:4" x14ac:dyDescent="0.25">
      <c r="A18" t="s">
        <v>43</v>
      </c>
      <c r="B18" t="s">
        <v>42</v>
      </c>
    </row>
    <row r="19" spans="1:4" x14ac:dyDescent="0.25">
      <c r="A19" t="s">
        <v>42</v>
      </c>
      <c r="B19" t="s">
        <v>42</v>
      </c>
    </row>
    <row r="20" spans="1:4" x14ac:dyDescent="0.25">
      <c r="A20" t="s">
        <v>43</v>
      </c>
      <c r="B20" t="s">
        <v>42</v>
      </c>
    </row>
    <row r="21" spans="1:4" x14ac:dyDescent="0.25">
      <c r="A21" t="s">
        <v>43</v>
      </c>
      <c r="B21" t="s">
        <v>43</v>
      </c>
    </row>
    <row r="22" spans="1:4" x14ac:dyDescent="0.25">
      <c r="A22" t="s">
        <v>43</v>
      </c>
      <c r="B22" t="s">
        <v>43</v>
      </c>
    </row>
    <row r="23" spans="1:4" x14ac:dyDescent="0.25">
      <c r="A23" t="s">
        <v>43</v>
      </c>
      <c r="B23" t="s">
        <v>42</v>
      </c>
    </row>
    <row r="24" spans="1:4" x14ac:dyDescent="0.25">
      <c r="A24" t="s">
        <v>43</v>
      </c>
      <c r="B24" t="s">
        <v>43</v>
      </c>
    </row>
    <row r="25" spans="1:4" x14ac:dyDescent="0.25">
      <c r="A25" t="s">
        <v>43</v>
      </c>
      <c r="B25" t="s">
        <v>42</v>
      </c>
    </row>
    <row r="26" spans="1:4" x14ac:dyDescent="0.25">
      <c r="A26" t="s">
        <v>42</v>
      </c>
      <c r="B26" t="s">
        <v>42</v>
      </c>
    </row>
    <row r="27" spans="1:4" x14ac:dyDescent="0.25">
      <c r="A27" t="s">
        <v>43</v>
      </c>
      <c r="B27" t="s">
        <v>42</v>
      </c>
    </row>
    <row r="28" spans="1:4" x14ac:dyDescent="0.25">
      <c r="A28" t="s">
        <v>43</v>
      </c>
      <c r="B28" t="s">
        <v>42</v>
      </c>
    </row>
    <row r="29" spans="1:4" x14ac:dyDescent="0.25">
      <c r="A29" t="s">
        <v>43</v>
      </c>
      <c r="B29" t="s">
        <v>43</v>
      </c>
    </row>
    <row r="30" spans="1:4" x14ac:dyDescent="0.25">
      <c r="A30" t="s">
        <v>42</v>
      </c>
      <c r="B30" t="s">
        <v>42</v>
      </c>
    </row>
    <row r="31" spans="1:4" x14ac:dyDescent="0.25">
      <c r="A31" t="s">
        <v>43</v>
      </c>
      <c r="B31" t="s">
        <v>42</v>
      </c>
    </row>
    <row r="32" spans="1:4" x14ac:dyDescent="0.25">
      <c r="A32" t="s">
        <v>43</v>
      </c>
      <c r="B32" t="s">
        <v>42</v>
      </c>
    </row>
    <row r="33" spans="1:2" x14ac:dyDescent="0.25">
      <c r="A33" t="s">
        <v>43</v>
      </c>
      <c r="B33" t="s">
        <v>42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43</v>
      </c>
      <c r="B35" t="s">
        <v>43</v>
      </c>
    </row>
    <row r="36" spans="1:2" x14ac:dyDescent="0.25">
      <c r="A36" t="s">
        <v>43</v>
      </c>
      <c r="B36" t="s">
        <v>42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43</v>
      </c>
      <c r="B39" t="s">
        <v>42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42</v>
      </c>
    </row>
    <row r="43" spans="1:2" x14ac:dyDescent="0.25">
      <c r="A43" t="s">
        <v>43</v>
      </c>
      <c r="B43" t="s">
        <v>42</v>
      </c>
    </row>
    <row r="44" spans="1:2" x14ac:dyDescent="0.25">
      <c r="A44" t="s">
        <v>43</v>
      </c>
      <c r="B44" t="s">
        <v>42</v>
      </c>
    </row>
    <row r="45" spans="1:2" x14ac:dyDescent="0.25">
      <c r="A45" t="s">
        <v>42</v>
      </c>
      <c r="B45" t="s">
        <v>42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42</v>
      </c>
      <c r="B47" t="s">
        <v>42</v>
      </c>
    </row>
    <row r="48" spans="1:2" x14ac:dyDescent="0.25">
      <c r="A48" t="s">
        <v>43</v>
      </c>
      <c r="B48" t="s">
        <v>42</v>
      </c>
    </row>
    <row r="49" spans="1:2" x14ac:dyDescent="0.25">
      <c r="A49" t="s">
        <v>43</v>
      </c>
      <c r="B49" t="s">
        <v>43</v>
      </c>
    </row>
    <row r="50" spans="1:2" x14ac:dyDescent="0.25">
      <c r="A50" t="s">
        <v>43</v>
      </c>
      <c r="B50" t="s">
        <v>42</v>
      </c>
    </row>
    <row r="51" spans="1:2" x14ac:dyDescent="0.25">
      <c r="A51" t="s">
        <v>42</v>
      </c>
      <c r="B51" t="s">
        <v>42</v>
      </c>
    </row>
    <row r="52" spans="1:2" x14ac:dyDescent="0.25">
      <c r="A52" t="s">
        <v>43</v>
      </c>
      <c r="B52" t="s">
        <v>42</v>
      </c>
    </row>
    <row r="53" spans="1:2" x14ac:dyDescent="0.25">
      <c r="A53" t="s">
        <v>43</v>
      </c>
      <c r="B53" t="s">
        <v>42</v>
      </c>
    </row>
    <row r="54" spans="1:2" x14ac:dyDescent="0.25">
      <c r="A54" t="s">
        <v>43</v>
      </c>
      <c r="B54" t="s">
        <v>43</v>
      </c>
    </row>
    <row r="55" spans="1:2" x14ac:dyDescent="0.25">
      <c r="A55" t="s">
        <v>42</v>
      </c>
      <c r="B55" t="s">
        <v>42</v>
      </c>
    </row>
    <row r="56" spans="1:2" x14ac:dyDescent="0.25">
      <c r="A56" t="s">
        <v>43</v>
      </c>
      <c r="B56" t="s">
        <v>43</v>
      </c>
    </row>
    <row r="57" spans="1:2" x14ac:dyDescent="0.25">
      <c r="A57" t="s">
        <v>43</v>
      </c>
      <c r="B57" t="s">
        <v>43</v>
      </c>
    </row>
    <row r="58" spans="1:2" x14ac:dyDescent="0.25">
      <c r="A58" t="s">
        <v>43</v>
      </c>
      <c r="B58" t="s">
        <v>42</v>
      </c>
    </row>
    <row r="59" spans="1:2" x14ac:dyDescent="0.25">
      <c r="A59" t="s">
        <v>43</v>
      </c>
      <c r="B59" t="s">
        <v>42</v>
      </c>
    </row>
    <row r="60" spans="1:2" x14ac:dyDescent="0.25">
      <c r="A60" t="s">
        <v>42</v>
      </c>
      <c r="B60" t="s">
        <v>42</v>
      </c>
    </row>
    <row r="61" spans="1:2" x14ac:dyDescent="0.25">
      <c r="A61" t="s">
        <v>43</v>
      </c>
      <c r="B61" t="s">
        <v>42</v>
      </c>
    </row>
    <row r="62" spans="1:2" x14ac:dyDescent="0.25">
      <c r="A62" t="s">
        <v>43</v>
      </c>
      <c r="B62" t="s">
        <v>42</v>
      </c>
    </row>
    <row r="63" spans="1:2" x14ac:dyDescent="0.25">
      <c r="A63" t="s">
        <v>42</v>
      </c>
      <c r="B63" t="s">
        <v>42</v>
      </c>
    </row>
    <row r="64" spans="1:2" x14ac:dyDescent="0.25">
      <c r="A64" t="s">
        <v>42</v>
      </c>
      <c r="B64" t="s">
        <v>43</v>
      </c>
    </row>
    <row r="65" spans="1:2" x14ac:dyDescent="0.25">
      <c r="A65" t="s">
        <v>42</v>
      </c>
      <c r="B65" t="s">
        <v>42</v>
      </c>
    </row>
    <row r="66" spans="1:2" x14ac:dyDescent="0.25">
      <c r="A66" t="s">
        <v>42</v>
      </c>
      <c r="B66" t="s">
        <v>43</v>
      </c>
    </row>
    <row r="67" spans="1:2" x14ac:dyDescent="0.25">
      <c r="A67" t="s">
        <v>43</v>
      </c>
      <c r="B67" t="s">
        <v>42</v>
      </c>
    </row>
    <row r="68" spans="1:2" x14ac:dyDescent="0.25">
      <c r="A68" t="s">
        <v>43</v>
      </c>
      <c r="B68" t="s">
        <v>42</v>
      </c>
    </row>
    <row r="69" spans="1:2" x14ac:dyDescent="0.25">
      <c r="A69" t="s">
        <v>42</v>
      </c>
      <c r="B69" t="s">
        <v>42</v>
      </c>
    </row>
    <row r="70" spans="1:2" x14ac:dyDescent="0.25">
      <c r="A70" t="s">
        <v>42</v>
      </c>
      <c r="B70" t="s">
        <v>42</v>
      </c>
    </row>
    <row r="71" spans="1:2" x14ac:dyDescent="0.25">
      <c r="A71" t="s">
        <v>43</v>
      </c>
      <c r="B71" t="s">
        <v>42</v>
      </c>
    </row>
    <row r="72" spans="1:2" x14ac:dyDescent="0.25">
      <c r="A72" t="s">
        <v>43</v>
      </c>
      <c r="B72" t="s">
        <v>42</v>
      </c>
    </row>
    <row r="73" spans="1:2" x14ac:dyDescent="0.25">
      <c r="A73" t="s">
        <v>43</v>
      </c>
      <c r="B73" t="s">
        <v>43</v>
      </c>
    </row>
    <row r="74" spans="1:2" x14ac:dyDescent="0.25">
      <c r="A74" t="s">
        <v>42</v>
      </c>
      <c r="B74" t="s">
        <v>42</v>
      </c>
    </row>
    <row r="75" spans="1:2" x14ac:dyDescent="0.25">
      <c r="A75" t="s">
        <v>43</v>
      </c>
      <c r="B75" t="s">
        <v>43</v>
      </c>
    </row>
    <row r="76" spans="1:2" x14ac:dyDescent="0.25">
      <c r="A76" t="s">
        <v>42</v>
      </c>
      <c r="B76" t="s">
        <v>42</v>
      </c>
    </row>
    <row r="77" spans="1:2" x14ac:dyDescent="0.25">
      <c r="A77" t="s">
        <v>43</v>
      </c>
      <c r="B77" t="s">
        <v>42</v>
      </c>
    </row>
    <row r="78" spans="1:2" x14ac:dyDescent="0.25">
      <c r="A78" t="s">
        <v>43</v>
      </c>
      <c r="B78" t="s">
        <v>43</v>
      </c>
    </row>
    <row r="79" spans="1:2" x14ac:dyDescent="0.25">
      <c r="A79" t="s">
        <v>43</v>
      </c>
      <c r="B79" t="s">
        <v>43</v>
      </c>
    </row>
    <row r="80" spans="1:2" x14ac:dyDescent="0.25">
      <c r="A80" t="s">
        <v>42</v>
      </c>
      <c r="B80" t="s">
        <v>42</v>
      </c>
    </row>
    <row r="81" spans="1:2" x14ac:dyDescent="0.25">
      <c r="A81" t="s">
        <v>43</v>
      </c>
      <c r="B81" t="s">
        <v>42</v>
      </c>
    </row>
    <row r="82" spans="1:2" x14ac:dyDescent="0.25">
      <c r="A82" t="s">
        <v>42</v>
      </c>
      <c r="B82" t="s">
        <v>42</v>
      </c>
    </row>
    <row r="83" spans="1:2" x14ac:dyDescent="0.25">
      <c r="A83" t="s">
        <v>42</v>
      </c>
      <c r="B83" t="s">
        <v>43</v>
      </c>
    </row>
    <row r="84" spans="1:2" x14ac:dyDescent="0.25">
      <c r="A84" t="s">
        <v>43</v>
      </c>
      <c r="B84" t="s">
        <v>42</v>
      </c>
    </row>
    <row r="85" spans="1:2" x14ac:dyDescent="0.25">
      <c r="A85" t="s">
        <v>43</v>
      </c>
      <c r="B85" t="s">
        <v>43</v>
      </c>
    </row>
    <row r="86" spans="1:2" x14ac:dyDescent="0.25">
      <c r="A86" t="s">
        <v>43</v>
      </c>
      <c r="B86" t="s">
        <v>42</v>
      </c>
    </row>
    <row r="87" spans="1:2" x14ac:dyDescent="0.25">
      <c r="A87" t="s">
        <v>43</v>
      </c>
      <c r="B87" t="s">
        <v>43</v>
      </c>
    </row>
    <row r="88" spans="1:2" x14ac:dyDescent="0.25">
      <c r="A88" t="s">
        <v>43</v>
      </c>
      <c r="B88" t="s">
        <v>42</v>
      </c>
    </row>
    <row r="89" spans="1:2" x14ac:dyDescent="0.25">
      <c r="A89" t="s">
        <v>43</v>
      </c>
      <c r="B89" t="s">
        <v>42</v>
      </c>
    </row>
    <row r="90" spans="1:2" x14ac:dyDescent="0.25">
      <c r="A90" t="s">
        <v>43</v>
      </c>
      <c r="B90" t="s">
        <v>43</v>
      </c>
    </row>
    <row r="91" spans="1:2" x14ac:dyDescent="0.25">
      <c r="A91" t="s">
        <v>43</v>
      </c>
      <c r="B91" t="s">
        <v>42</v>
      </c>
    </row>
    <row r="92" spans="1:2" x14ac:dyDescent="0.25">
      <c r="A92" t="s">
        <v>43</v>
      </c>
      <c r="B92" t="s">
        <v>42</v>
      </c>
    </row>
    <row r="93" spans="1:2" x14ac:dyDescent="0.25">
      <c r="A93" t="s">
        <v>43</v>
      </c>
      <c r="B93" t="s">
        <v>43</v>
      </c>
    </row>
    <row r="94" spans="1:2" x14ac:dyDescent="0.25">
      <c r="A94" t="s">
        <v>42</v>
      </c>
      <c r="B94" t="s">
        <v>42</v>
      </c>
    </row>
    <row r="95" spans="1:2" x14ac:dyDescent="0.25">
      <c r="A95" t="s">
        <v>43</v>
      </c>
      <c r="B95" t="s">
        <v>42</v>
      </c>
    </row>
    <row r="96" spans="1:2" x14ac:dyDescent="0.25">
      <c r="A96" t="s">
        <v>43</v>
      </c>
      <c r="B96" t="s">
        <v>42</v>
      </c>
    </row>
    <row r="97" spans="1:2" x14ac:dyDescent="0.25">
      <c r="A97" t="s">
        <v>42</v>
      </c>
      <c r="B97" t="s">
        <v>42</v>
      </c>
    </row>
    <row r="98" spans="1:2" x14ac:dyDescent="0.25">
      <c r="A98" t="s">
        <v>42</v>
      </c>
      <c r="B98" t="s">
        <v>42</v>
      </c>
    </row>
    <row r="99" spans="1:2" x14ac:dyDescent="0.25">
      <c r="A99" t="s">
        <v>43</v>
      </c>
      <c r="B99" t="s">
        <v>42</v>
      </c>
    </row>
    <row r="100" spans="1:2" x14ac:dyDescent="0.25">
      <c r="A100" t="s">
        <v>43</v>
      </c>
      <c r="B100" t="s">
        <v>43</v>
      </c>
    </row>
    <row r="101" spans="1:2" x14ac:dyDescent="0.25">
      <c r="A101" t="s">
        <v>42</v>
      </c>
      <c r="B101" t="s">
        <v>42</v>
      </c>
    </row>
    <row r="102" spans="1:2" x14ac:dyDescent="0.25">
      <c r="A102" t="s">
        <v>42</v>
      </c>
      <c r="B102" t="s">
        <v>42</v>
      </c>
    </row>
    <row r="103" spans="1:2" x14ac:dyDescent="0.25">
      <c r="A103" t="s">
        <v>43</v>
      </c>
      <c r="B103" t="s">
        <v>42</v>
      </c>
    </row>
    <row r="104" spans="1:2" x14ac:dyDescent="0.25">
      <c r="A104" t="s">
        <v>43</v>
      </c>
      <c r="B104" t="s">
        <v>42</v>
      </c>
    </row>
    <row r="105" spans="1:2" x14ac:dyDescent="0.25">
      <c r="A105" t="s">
        <v>42</v>
      </c>
      <c r="B105" t="s">
        <v>42</v>
      </c>
    </row>
    <row r="106" spans="1:2" x14ac:dyDescent="0.25">
      <c r="A106" t="s">
        <v>43</v>
      </c>
      <c r="B106" t="s">
        <v>42</v>
      </c>
    </row>
    <row r="107" spans="1:2" x14ac:dyDescent="0.25">
      <c r="A107" t="s">
        <v>42</v>
      </c>
      <c r="B107" t="s">
        <v>43</v>
      </c>
    </row>
    <row r="108" spans="1:2" x14ac:dyDescent="0.25">
      <c r="A108" t="s">
        <v>42</v>
      </c>
      <c r="B108" t="s">
        <v>42</v>
      </c>
    </row>
    <row r="109" spans="1:2" x14ac:dyDescent="0.25">
      <c r="A109" t="s">
        <v>43</v>
      </c>
      <c r="B109" t="s">
        <v>42</v>
      </c>
    </row>
    <row r="110" spans="1:2" x14ac:dyDescent="0.25">
      <c r="A110" t="s">
        <v>43</v>
      </c>
      <c r="B110" t="s">
        <v>42</v>
      </c>
    </row>
    <row r="111" spans="1:2" x14ac:dyDescent="0.25">
      <c r="A111" t="s">
        <v>43</v>
      </c>
      <c r="B111" t="s">
        <v>42</v>
      </c>
    </row>
    <row r="112" spans="1:2" x14ac:dyDescent="0.25">
      <c r="A112" t="s">
        <v>43</v>
      </c>
      <c r="B112" t="s">
        <v>43</v>
      </c>
    </row>
    <row r="113" spans="1:2" x14ac:dyDescent="0.25">
      <c r="A113" t="s">
        <v>42</v>
      </c>
      <c r="B113" t="s">
        <v>42</v>
      </c>
    </row>
    <row r="114" spans="1:2" x14ac:dyDescent="0.25">
      <c r="A114" t="s">
        <v>42</v>
      </c>
      <c r="B114" t="s">
        <v>43</v>
      </c>
    </row>
    <row r="115" spans="1:2" x14ac:dyDescent="0.25">
      <c r="A115" t="s">
        <v>43</v>
      </c>
      <c r="B115" t="s">
        <v>43</v>
      </c>
    </row>
    <row r="116" spans="1:2" x14ac:dyDescent="0.25">
      <c r="A116" t="s">
        <v>43</v>
      </c>
      <c r="B116" t="s">
        <v>43</v>
      </c>
    </row>
    <row r="117" spans="1:2" x14ac:dyDescent="0.25">
      <c r="A117" t="s">
        <v>43</v>
      </c>
      <c r="B117" t="s">
        <v>42</v>
      </c>
    </row>
    <row r="118" spans="1:2" x14ac:dyDescent="0.25">
      <c r="A118" t="s">
        <v>43</v>
      </c>
      <c r="B118" t="s">
        <v>42</v>
      </c>
    </row>
    <row r="119" spans="1:2" x14ac:dyDescent="0.25">
      <c r="A119" t="s">
        <v>43</v>
      </c>
      <c r="B119" t="s">
        <v>43</v>
      </c>
    </row>
    <row r="120" spans="1:2" x14ac:dyDescent="0.25">
      <c r="A120" t="s">
        <v>43</v>
      </c>
      <c r="B120" t="s">
        <v>42</v>
      </c>
    </row>
    <row r="121" spans="1:2" x14ac:dyDescent="0.25">
      <c r="A121" t="s">
        <v>43</v>
      </c>
      <c r="B121" t="s">
        <v>43</v>
      </c>
    </row>
    <row r="122" spans="1:2" x14ac:dyDescent="0.25">
      <c r="A122" t="s">
        <v>43</v>
      </c>
      <c r="B122" t="s">
        <v>43</v>
      </c>
    </row>
    <row r="123" spans="1:2" x14ac:dyDescent="0.25">
      <c r="A123" t="s">
        <v>43</v>
      </c>
      <c r="B123" t="s">
        <v>42</v>
      </c>
    </row>
    <row r="124" spans="1:2" x14ac:dyDescent="0.25">
      <c r="A124" t="s">
        <v>43</v>
      </c>
      <c r="B124" t="s">
        <v>42</v>
      </c>
    </row>
    <row r="125" spans="1:2" x14ac:dyDescent="0.25">
      <c r="A125" t="s">
        <v>43</v>
      </c>
      <c r="B125" t="s">
        <v>42</v>
      </c>
    </row>
    <row r="126" spans="1:2" x14ac:dyDescent="0.25">
      <c r="A126" t="s">
        <v>43</v>
      </c>
      <c r="B126" t="s">
        <v>43</v>
      </c>
    </row>
    <row r="127" spans="1:2" x14ac:dyDescent="0.25">
      <c r="A127" t="s">
        <v>42</v>
      </c>
      <c r="B127" t="s">
        <v>43</v>
      </c>
    </row>
    <row r="128" spans="1:2" x14ac:dyDescent="0.25">
      <c r="A128" t="s">
        <v>42</v>
      </c>
      <c r="B128" t="s">
        <v>43</v>
      </c>
    </row>
    <row r="129" spans="1:2" x14ac:dyDescent="0.25">
      <c r="A129" t="s">
        <v>43</v>
      </c>
      <c r="B129" t="s">
        <v>42</v>
      </c>
    </row>
    <row r="130" spans="1:2" x14ac:dyDescent="0.25">
      <c r="A130" t="s">
        <v>43</v>
      </c>
      <c r="B130" t="s">
        <v>42</v>
      </c>
    </row>
    <row r="131" spans="1:2" x14ac:dyDescent="0.25">
      <c r="A131" t="s">
        <v>43</v>
      </c>
      <c r="B131" t="s">
        <v>43</v>
      </c>
    </row>
    <row r="132" spans="1:2" x14ac:dyDescent="0.25">
      <c r="A132" t="s">
        <v>43</v>
      </c>
      <c r="B132" t="s">
        <v>42</v>
      </c>
    </row>
    <row r="133" spans="1:2" x14ac:dyDescent="0.25">
      <c r="A133" t="s">
        <v>43</v>
      </c>
      <c r="B133" t="s">
        <v>42</v>
      </c>
    </row>
    <row r="134" spans="1:2" x14ac:dyDescent="0.25">
      <c r="A134" t="s">
        <v>43</v>
      </c>
      <c r="B134" t="s">
        <v>42</v>
      </c>
    </row>
    <row r="135" spans="1:2" x14ac:dyDescent="0.25">
      <c r="A135" t="s">
        <v>43</v>
      </c>
      <c r="B135" t="s">
        <v>43</v>
      </c>
    </row>
    <row r="136" spans="1:2" x14ac:dyDescent="0.25">
      <c r="A136" t="s">
        <v>43</v>
      </c>
      <c r="B136" t="s">
        <v>42</v>
      </c>
    </row>
    <row r="137" spans="1:2" x14ac:dyDescent="0.25">
      <c r="A137" t="s">
        <v>43</v>
      </c>
      <c r="B137" t="s">
        <v>42</v>
      </c>
    </row>
    <row r="138" spans="1:2" x14ac:dyDescent="0.25">
      <c r="A138" t="s">
        <v>43</v>
      </c>
      <c r="B138" t="s">
        <v>43</v>
      </c>
    </row>
    <row r="139" spans="1:2" x14ac:dyDescent="0.25">
      <c r="A139" t="s">
        <v>43</v>
      </c>
      <c r="B139" t="s">
        <v>42</v>
      </c>
    </row>
    <row r="140" spans="1:2" x14ac:dyDescent="0.25">
      <c r="A140" t="s">
        <v>43</v>
      </c>
      <c r="B140" t="s">
        <v>43</v>
      </c>
    </row>
    <row r="141" spans="1:2" x14ac:dyDescent="0.25">
      <c r="A141" t="s">
        <v>43</v>
      </c>
      <c r="B141" t="s">
        <v>43</v>
      </c>
    </row>
    <row r="142" spans="1:2" x14ac:dyDescent="0.25">
      <c r="A142" t="s">
        <v>42</v>
      </c>
      <c r="B142" t="s">
        <v>42</v>
      </c>
    </row>
    <row r="143" spans="1:2" x14ac:dyDescent="0.25">
      <c r="A143" t="s">
        <v>43</v>
      </c>
      <c r="B143" t="s">
        <v>42</v>
      </c>
    </row>
    <row r="144" spans="1:2" x14ac:dyDescent="0.25">
      <c r="A144" t="s">
        <v>43</v>
      </c>
      <c r="B144" t="s">
        <v>42</v>
      </c>
    </row>
    <row r="145" spans="1:2" x14ac:dyDescent="0.25">
      <c r="A145" t="s">
        <v>43</v>
      </c>
      <c r="B145" t="s">
        <v>43</v>
      </c>
    </row>
    <row r="146" spans="1:2" x14ac:dyDescent="0.25">
      <c r="A146" t="s">
        <v>43</v>
      </c>
      <c r="B146" t="s">
        <v>42</v>
      </c>
    </row>
    <row r="147" spans="1:2" x14ac:dyDescent="0.25">
      <c r="A147" t="s">
        <v>43</v>
      </c>
      <c r="B147" t="s">
        <v>42</v>
      </c>
    </row>
    <row r="148" spans="1:2" x14ac:dyDescent="0.25">
      <c r="A148" t="s">
        <v>43</v>
      </c>
      <c r="B148" t="s">
        <v>42</v>
      </c>
    </row>
    <row r="149" spans="1:2" x14ac:dyDescent="0.25">
      <c r="A149" t="s">
        <v>43</v>
      </c>
      <c r="B149" t="s">
        <v>42</v>
      </c>
    </row>
    <row r="150" spans="1:2" x14ac:dyDescent="0.25">
      <c r="A150" t="s">
        <v>43</v>
      </c>
      <c r="B150" t="s">
        <v>42</v>
      </c>
    </row>
    <row r="151" spans="1:2" x14ac:dyDescent="0.25">
      <c r="A151" t="s">
        <v>43</v>
      </c>
      <c r="B151" t="s">
        <v>43</v>
      </c>
    </row>
    <row r="152" spans="1:2" x14ac:dyDescent="0.25">
      <c r="A152" t="s">
        <v>43</v>
      </c>
      <c r="B152" t="s">
        <v>43</v>
      </c>
    </row>
    <row r="153" spans="1:2" x14ac:dyDescent="0.25">
      <c r="A153" t="s">
        <v>43</v>
      </c>
      <c r="B153" t="s">
        <v>43</v>
      </c>
    </row>
    <row r="154" spans="1:2" x14ac:dyDescent="0.25">
      <c r="A154" t="s">
        <v>43</v>
      </c>
      <c r="B154" t="s">
        <v>42</v>
      </c>
    </row>
    <row r="155" spans="1:2" x14ac:dyDescent="0.25">
      <c r="A155" t="s">
        <v>43</v>
      </c>
      <c r="B155" t="s">
        <v>42</v>
      </c>
    </row>
    <row r="156" spans="1:2" x14ac:dyDescent="0.25">
      <c r="A156" t="s">
        <v>42</v>
      </c>
      <c r="B156" t="s">
        <v>42</v>
      </c>
    </row>
    <row r="157" spans="1:2" x14ac:dyDescent="0.25">
      <c r="A157" t="s">
        <v>42</v>
      </c>
      <c r="B157" t="s">
        <v>43</v>
      </c>
    </row>
    <row r="158" spans="1:2" x14ac:dyDescent="0.25">
      <c r="A158" t="s">
        <v>43</v>
      </c>
      <c r="B158" t="s">
        <v>43</v>
      </c>
    </row>
    <row r="159" spans="1:2" x14ac:dyDescent="0.25">
      <c r="A159" t="s">
        <v>43</v>
      </c>
      <c r="B159" t="s">
        <v>42</v>
      </c>
    </row>
    <row r="160" spans="1:2" x14ac:dyDescent="0.25">
      <c r="A160" t="s">
        <v>43</v>
      </c>
      <c r="B160" t="s">
        <v>43</v>
      </c>
    </row>
    <row r="161" spans="1:2" x14ac:dyDescent="0.25">
      <c r="A161" t="s">
        <v>43</v>
      </c>
      <c r="B161" t="s">
        <v>42</v>
      </c>
    </row>
    <row r="162" spans="1:2" x14ac:dyDescent="0.25">
      <c r="A162" t="s">
        <v>43</v>
      </c>
      <c r="B162" t="s">
        <v>43</v>
      </c>
    </row>
    <row r="163" spans="1:2" x14ac:dyDescent="0.25">
      <c r="A163" t="s">
        <v>42</v>
      </c>
      <c r="B163" t="s">
        <v>42</v>
      </c>
    </row>
    <row r="164" spans="1:2" x14ac:dyDescent="0.25">
      <c r="A164" t="s">
        <v>43</v>
      </c>
      <c r="B164" t="s">
        <v>43</v>
      </c>
    </row>
    <row r="165" spans="1:2" x14ac:dyDescent="0.25">
      <c r="A165" t="s">
        <v>43</v>
      </c>
      <c r="B165" t="s">
        <v>43</v>
      </c>
    </row>
    <row r="166" spans="1:2" x14ac:dyDescent="0.25">
      <c r="A166" t="s">
        <v>43</v>
      </c>
      <c r="B166" t="s">
        <v>43</v>
      </c>
    </row>
    <row r="167" spans="1:2" x14ac:dyDescent="0.25">
      <c r="A167" t="s">
        <v>43</v>
      </c>
      <c r="B167" t="s">
        <v>42</v>
      </c>
    </row>
    <row r="168" spans="1:2" x14ac:dyDescent="0.25">
      <c r="A168" t="s">
        <v>43</v>
      </c>
      <c r="B168" t="s">
        <v>43</v>
      </c>
    </row>
    <row r="169" spans="1:2" x14ac:dyDescent="0.25">
      <c r="A169" t="s">
        <v>43</v>
      </c>
      <c r="B169" t="s">
        <v>43</v>
      </c>
    </row>
    <row r="170" spans="1:2" x14ac:dyDescent="0.25">
      <c r="A170" t="s">
        <v>43</v>
      </c>
      <c r="B170" t="s">
        <v>42</v>
      </c>
    </row>
    <row r="171" spans="1:2" x14ac:dyDescent="0.25">
      <c r="A171" t="s">
        <v>43</v>
      </c>
      <c r="B171" t="s">
        <v>42</v>
      </c>
    </row>
    <row r="172" spans="1:2" x14ac:dyDescent="0.25">
      <c r="A172" t="s">
        <v>43</v>
      </c>
      <c r="B172" t="s">
        <v>42</v>
      </c>
    </row>
    <row r="173" spans="1:2" x14ac:dyDescent="0.25">
      <c r="A173" t="s">
        <v>43</v>
      </c>
      <c r="B173" t="s">
        <v>42</v>
      </c>
    </row>
    <row r="174" spans="1:2" x14ac:dyDescent="0.25">
      <c r="A174" t="s">
        <v>43</v>
      </c>
      <c r="B174" t="s">
        <v>42</v>
      </c>
    </row>
    <row r="175" spans="1:2" x14ac:dyDescent="0.25">
      <c r="A175" t="s">
        <v>43</v>
      </c>
      <c r="B175" t="s">
        <v>43</v>
      </c>
    </row>
    <row r="176" spans="1:2" x14ac:dyDescent="0.25">
      <c r="A176" t="s">
        <v>43</v>
      </c>
      <c r="B176" t="s">
        <v>42</v>
      </c>
    </row>
    <row r="177" spans="1:2" x14ac:dyDescent="0.25">
      <c r="A177" t="s">
        <v>43</v>
      </c>
      <c r="B177" t="s">
        <v>43</v>
      </c>
    </row>
    <row r="178" spans="1:2" x14ac:dyDescent="0.25">
      <c r="A178" t="s">
        <v>43</v>
      </c>
      <c r="B178" t="s">
        <v>43</v>
      </c>
    </row>
    <row r="179" spans="1:2" x14ac:dyDescent="0.25">
      <c r="A179" t="s">
        <v>43</v>
      </c>
      <c r="B179" t="s">
        <v>43</v>
      </c>
    </row>
    <row r="180" spans="1:2" x14ac:dyDescent="0.25">
      <c r="A180" t="s">
        <v>43</v>
      </c>
      <c r="B180" t="s">
        <v>42</v>
      </c>
    </row>
    <row r="181" spans="1:2" x14ac:dyDescent="0.25">
      <c r="A181" t="s">
        <v>43</v>
      </c>
      <c r="B181" t="s">
        <v>42</v>
      </c>
    </row>
    <row r="182" spans="1:2" x14ac:dyDescent="0.25">
      <c r="A182" t="s">
        <v>43</v>
      </c>
      <c r="B182" t="s">
        <v>42</v>
      </c>
    </row>
    <row r="183" spans="1:2" x14ac:dyDescent="0.25">
      <c r="A183" t="s">
        <v>43</v>
      </c>
      <c r="B183" t="s">
        <v>43</v>
      </c>
    </row>
    <row r="184" spans="1:2" x14ac:dyDescent="0.25">
      <c r="A184" t="s">
        <v>43</v>
      </c>
      <c r="B184" t="s">
        <v>42</v>
      </c>
    </row>
    <row r="185" spans="1:2" x14ac:dyDescent="0.25">
      <c r="A185" t="s">
        <v>43</v>
      </c>
      <c r="B185" t="s">
        <v>42</v>
      </c>
    </row>
    <row r="186" spans="1:2" x14ac:dyDescent="0.25">
      <c r="A186" t="s">
        <v>43</v>
      </c>
      <c r="B186" t="s">
        <v>42</v>
      </c>
    </row>
    <row r="187" spans="1:2" x14ac:dyDescent="0.25">
      <c r="A187" t="s">
        <v>43</v>
      </c>
      <c r="B187" t="s">
        <v>42</v>
      </c>
    </row>
    <row r="188" spans="1:2" x14ac:dyDescent="0.25">
      <c r="A188" t="s">
        <v>43</v>
      </c>
      <c r="B188" t="s">
        <v>42</v>
      </c>
    </row>
    <row r="189" spans="1:2" x14ac:dyDescent="0.25">
      <c r="A189" t="s">
        <v>43</v>
      </c>
      <c r="B189" t="s">
        <v>43</v>
      </c>
    </row>
    <row r="190" spans="1:2" x14ac:dyDescent="0.25">
      <c r="A190" t="s">
        <v>43</v>
      </c>
      <c r="B190" t="s">
        <v>42</v>
      </c>
    </row>
    <row r="191" spans="1:2" x14ac:dyDescent="0.25">
      <c r="A191" t="s">
        <v>43</v>
      </c>
      <c r="B191" t="s">
        <v>43</v>
      </c>
    </row>
    <row r="192" spans="1:2" x14ac:dyDescent="0.25">
      <c r="A192" t="s">
        <v>43</v>
      </c>
      <c r="B192" t="s">
        <v>43</v>
      </c>
    </row>
    <row r="193" spans="1:2" x14ac:dyDescent="0.25">
      <c r="A193" t="s">
        <v>43</v>
      </c>
      <c r="B193" t="s">
        <v>43</v>
      </c>
    </row>
    <row r="194" spans="1:2" x14ac:dyDescent="0.25">
      <c r="A194" t="s">
        <v>43</v>
      </c>
      <c r="B194" t="s">
        <v>43</v>
      </c>
    </row>
    <row r="195" spans="1:2" x14ac:dyDescent="0.25">
      <c r="A195" t="s">
        <v>43</v>
      </c>
      <c r="B195" t="s">
        <v>42</v>
      </c>
    </row>
    <row r="196" spans="1:2" x14ac:dyDescent="0.25">
      <c r="A196" t="s">
        <v>43</v>
      </c>
      <c r="B196" t="s">
        <v>43</v>
      </c>
    </row>
    <row r="197" spans="1:2" x14ac:dyDescent="0.25">
      <c r="A197" t="s">
        <v>43</v>
      </c>
      <c r="B197" t="s">
        <v>43</v>
      </c>
    </row>
    <row r="198" spans="1:2" x14ac:dyDescent="0.25">
      <c r="A198" t="s">
        <v>43</v>
      </c>
      <c r="B198" t="s">
        <v>43</v>
      </c>
    </row>
    <row r="199" spans="1:2" x14ac:dyDescent="0.25">
      <c r="A199" t="s">
        <v>43</v>
      </c>
      <c r="B199" t="s">
        <v>42</v>
      </c>
    </row>
    <row r="200" spans="1:2" x14ac:dyDescent="0.25">
      <c r="A200" t="s">
        <v>43</v>
      </c>
      <c r="B200" t="s">
        <v>42</v>
      </c>
    </row>
    <row r="201" spans="1:2" x14ac:dyDescent="0.25">
      <c r="A201" t="s">
        <v>43</v>
      </c>
      <c r="B201" t="s">
        <v>42</v>
      </c>
    </row>
    <row r="202" spans="1:2" x14ac:dyDescent="0.25">
      <c r="A202" t="s">
        <v>43</v>
      </c>
      <c r="B202" t="s">
        <v>42</v>
      </c>
    </row>
    <row r="203" spans="1:2" x14ac:dyDescent="0.25">
      <c r="A203" t="s">
        <v>42</v>
      </c>
      <c r="B203" t="s">
        <v>42</v>
      </c>
    </row>
    <row r="204" spans="1:2" x14ac:dyDescent="0.25">
      <c r="A204" t="s">
        <v>43</v>
      </c>
      <c r="B204" t="s">
        <v>42</v>
      </c>
    </row>
    <row r="205" spans="1:2" x14ac:dyDescent="0.25">
      <c r="A205" t="s">
        <v>43</v>
      </c>
      <c r="B205" t="s">
        <v>42</v>
      </c>
    </row>
    <row r="206" spans="1:2" x14ac:dyDescent="0.25">
      <c r="A206" t="s">
        <v>43</v>
      </c>
      <c r="B206" t="s">
        <v>42</v>
      </c>
    </row>
    <row r="207" spans="1:2" x14ac:dyDescent="0.25">
      <c r="A207" t="s">
        <v>43</v>
      </c>
      <c r="B207" t="s">
        <v>42</v>
      </c>
    </row>
    <row r="208" spans="1:2" x14ac:dyDescent="0.25">
      <c r="A208" t="s">
        <v>43</v>
      </c>
      <c r="B208" t="s">
        <v>42</v>
      </c>
    </row>
    <row r="209" spans="1:2" x14ac:dyDescent="0.25">
      <c r="A209" t="s">
        <v>43</v>
      </c>
      <c r="B209" t="s">
        <v>43</v>
      </c>
    </row>
    <row r="210" spans="1:2" x14ac:dyDescent="0.25">
      <c r="A210" t="s">
        <v>43</v>
      </c>
      <c r="B210" t="s">
        <v>42</v>
      </c>
    </row>
    <row r="211" spans="1:2" x14ac:dyDescent="0.25">
      <c r="A211" t="s">
        <v>43</v>
      </c>
      <c r="B211" t="s">
        <v>42</v>
      </c>
    </row>
    <row r="212" spans="1:2" x14ac:dyDescent="0.25">
      <c r="A212" t="s">
        <v>43</v>
      </c>
      <c r="B212" t="s">
        <v>42</v>
      </c>
    </row>
    <row r="213" spans="1:2" x14ac:dyDescent="0.25">
      <c r="A213" t="s">
        <v>43</v>
      </c>
      <c r="B213" t="s">
        <v>42</v>
      </c>
    </row>
    <row r="214" spans="1:2" x14ac:dyDescent="0.25">
      <c r="A214" t="s">
        <v>42</v>
      </c>
      <c r="B214" t="s">
        <v>42</v>
      </c>
    </row>
    <row r="215" spans="1:2" x14ac:dyDescent="0.25">
      <c r="A215" t="s">
        <v>43</v>
      </c>
      <c r="B215" t="s">
        <v>42</v>
      </c>
    </row>
    <row r="216" spans="1:2" x14ac:dyDescent="0.25">
      <c r="A216" t="s">
        <v>43</v>
      </c>
      <c r="B216" t="s">
        <v>42</v>
      </c>
    </row>
    <row r="217" spans="1:2" x14ac:dyDescent="0.25">
      <c r="A217" t="s">
        <v>43</v>
      </c>
      <c r="B217" t="s">
        <v>43</v>
      </c>
    </row>
    <row r="218" spans="1:2" x14ac:dyDescent="0.25">
      <c r="A218" t="s">
        <v>43</v>
      </c>
      <c r="B218" t="s">
        <v>43</v>
      </c>
    </row>
    <row r="219" spans="1:2" x14ac:dyDescent="0.25">
      <c r="A219" t="s">
        <v>43</v>
      </c>
      <c r="B219" t="s">
        <v>42</v>
      </c>
    </row>
    <row r="220" spans="1:2" x14ac:dyDescent="0.25">
      <c r="A220" t="s">
        <v>43</v>
      </c>
      <c r="B220" t="s">
        <v>42</v>
      </c>
    </row>
    <row r="221" spans="1:2" x14ac:dyDescent="0.25">
      <c r="A221" t="s">
        <v>43</v>
      </c>
      <c r="B221" t="s">
        <v>42</v>
      </c>
    </row>
    <row r="222" spans="1:2" x14ac:dyDescent="0.25">
      <c r="A222" t="s">
        <v>43</v>
      </c>
      <c r="B222" t="s">
        <v>42</v>
      </c>
    </row>
    <row r="223" spans="1:2" x14ac:dyDescent="0.25">
      <c r="A223" t="s">
        <v>43</v>
      </c>
      <c r="B223" t="s">
        <v>42</v>
      </c>
    </row>
    <row r="224" spans="1:2" x14ac:dyDescent="0.25">
      <c r="A224" t="s">
        <v>42</v>
      </c>
      <c r="B224" t="s">
        <v>43</v>
      </c>
    </row>
    <row r="225" spans="1:2" x14ac:dyDescent="0.25">
      <c r="A225" t="s">
        <v>43</v>
      </c>
      <c r="B225" t="s">
        <v>42</v>
      </c>
    </row>
    <row r="226" spans="1:2" x14ac:dyDescent="0.25">
      <c r="A226" t="s">
        <v>43</v>
      </c>
      <c r="B226" t="s">
        <v>42</v>
      </c>
    </row>
    <row r="227" spans="1:2" x14ac:dyDescent="0.25">
      <c r="A227" t="s">
        <v>43</v>
      </c>
      <c r="B227" t="s">
        <v>43</v>
      </c>
    </row>
    <row r="228" spans="1:2" x14ac:dyDescent="0.25">
      <c r="A228" t="s">
        <v>43</v>
      </c>
      <c r="B228" t="s">
        <v>43</v>
      </c>
    </row>
    <row r="229" spans="1:2" x14ac:dyDescent="0.25">
      <c r="A229" t="s">
        <v>43</v>
      </c>
      <c r="B229" t="s">
        <v>42</v>
      </c>
    </row>
    <row r="230" spans="1:2" x14ac:dyDescent="0.25">
      <c r="A230" t="s">
        <v>42</v>
      </c>
      <c r="B230" t="s">
        <v>42</v>
      </c>
    </row>
    <row r="231" spans="1:2" x14ac:dyDescent="0.25">
      <c r="A231" t="s">
        <v>43</v>
      </c>
      <c r="B231" t="s">
        <v>43</v>
      </c>
    </row>
    <row r="232" spans="1:2" x14ac:dyDescent="0.25">
      <c r="A232" t="s">
        <v>43</v>
      </c>
      <c r="B232" t="s">
        <v>43</v>
      </c>
    </row>
    <row r="233" spans="1:2" x14ac:dyDescent="0.25">
      <c r="A233" t="s">
        <v>43</v>
      </c>
      <c r="B233" t="s">
        <v>42</v>
      </c>
    </row>
    <row r="234" spans="1:2" x14ac:dyDescent="0.25">
      <c r="A234" t="s">
        <v>42</v>
      </c>
      <c r="B234" t="s">
        <v>42</v>
      </c>
    </row>
    <row r="235" spans="1:2" x14ac:dyDescent="0.25">
      <c r="A235" t="s">
        <v>43</v>
      </c>
      <c r="B235" t="s">
        <v>42</v>
      </c>
    </row>
    <row r="236" spans="1:2" x14ac:dyDescent="0.25">
      <c r="A236" t="s">
        <v>43</v>
      </c>
      <c r="B236" t="s">
        <v>42</v>
      </c>
    </row>
    <row r="237" spans="1:2" x14ac:dyDescent="0.25">
      <c r="A237" t="s">
        <v>43</v>
      </c>
      <c r="B237" t="s">
        <v>43</v>
      </c>
    </row>
    <row r="238" spans="1:2" x14ac:dyDescent="0.25">
      <c r="A238" t="s">
        <v>43</v>
      </c>
      <c r="B238" t="s">
        <v>43</v>
      </c>
    </row>
    <row r="239" spans="1:2" x14ac:dyDescent="0.25">
      <c r="A239" t="s">
        <v>43</v>
      </c>
      <c r="B239" t="s">
        <v>43</v>
      </c>
    </row>
    <row r="240" spans="1:2" x14ac:dyDescent="0.25">
      <c r="A240" t="s">
        <v>43</v>
      </c>
      <c r="B240" t="s">
        <v>43</v>
      </c>
    </row>
    <row r="241" spans="1:2" x14ac:dyDescent="0.25">
      <c r="A241" t="s">
        <v>43</v>
      </c>
      <c r="B241" t="s">
        <v>43</v>
      </c>
    </row>
    <row r="242" spans="1:2" x14ac:dyDescent="0.25">
      <c r="A242" t="s">
        <v>43</v>
      </c>
      <c r="B242" t="s">
        <v>43</v>
      </c>
    </row>
    <row r="243" spans="1:2" x14ac:dyDescent="0.25">
      <c r="A243" t="s">
        <v>43</v>
      </c>
      <c r="B243" t="s">
        <v>42</v>
      </c>
    </row>
    <row r="244" spans="1:2" x14ac:dyDescent="0.25">
      <c r="A244" t="s">
        <v>43</v>
      </c>
      <c r="B244" t="s">
        <v>43</v>
      </c>
    </row>
    <row r="245" spans="1:2" x14ac:dyDescent="0.25">
      <c r="A245" t="s">
        <v>43</v>
      </c>
      <c r="B245" t="s">
        <v>43</v>
      </c>
    </row>
    <row r="246" spans="1:2" x14ac:dyDescent="0.25">
      <c r="A246" t="s">
        <v>43</v>
      </c>
      <c r="B246" t="s">
        <v>42</v>
      </c>
    </row>
    <row r="247" spans="1:2" x14ac:dyDescent="0.25">
      <c r="A247" t="s">
        <v>43</v>
      </c>
      <c r="B247" t="s">
        <v>43</v>
      </c>
    </row>
    <row r="248" spans="1:2" x14ac:dyDescent="0.25">
      <c r="A248" t="s">
        <v>43</v>
      </c>
      <c r="B248" t="s">
        <v>43</v>
      </c>
    </row>
    <row r="249" spans="1:2" x14ac:dyDescent="0.25">
      <c r="A249" t="s">
        <v>43</v>
      </c>
      <c r="B249" t="s">
        <v>43</v>
      </c>
    </row>
    <row r="250" spans="1:2" x14ac:dyDescent="0.25">
      <c r="A250" t="s">
        <v>43</v>
      </c>
      <c r="B250" t="s">
        <v>42</v>
      </c>
    </row>
    <row r="251" spans="1:2" x14ac:dyDescent="0.25">
      <c r="A251" t="s">
        <v>43</v>
      </c>
      <c r="B251" t="s">
        <v>43</v>
      </c>
    </row>
    <row r="252" spans="1:2" x14ac:dyDescent="0.25">
      <c r="A252" t="s">
        <v>43</v>
      </c>
      <c r="B252" t="s">
        <v>43</v>
      </c>
    </row>
    <row r="253" spans="1:2" x14ac:dyDescent="0.25">
      <c r="A253" t="s">
        <v>42</v>
      </c>
      <c r="B253" t="s">
        <v>42</v>
      </c>
    </row>
    <row r="254" spans="1:2" x14ac:dyDescent="0.25">
      <c r="A254" t="s">
        <v>43</v>
      </c>
      <c r="B254" t="s">
        <v>43</v>
      </c>
    </row>
    <row r="255" spans="1:2" x14ac:dyDescent="0.25">
      <c r="A255" t="s">
        <v>43</v>
      </c>
      <c r="B255" t="s">
        <v>43</v>
      </c>
    </row>
    <row r="256" spans="1:2" x14ac:dyDescent="0.25">
      <c r="A256" t="s">
        <v>43</v>
      </c>
      <c r="B256" t="s">
        <v>43</v>
      </c>
    </row>
    <row r="257" spans="1:2" x14ac:dyDescent="0.25">
      <c r="A257" t="s">
        <v>43</v>
      </c>
      <c r="B257" t="s">
        <v>42</v>
      </c>
    </row>
    <row r="258" spans="1:2" x14ac:dyDescent="0.25">
      <c r="A258" t="s">
        <v>43</v>
      </c>
      <c r="B258" t="s">
        <v>42</v>
      </c>
    </row>
    <row r="259" spans="1:2" x14ac:dyDescent="0.25">
      <c r="A259" t="s">
        <v>43</v>
      </c>
      <c r="B259" t="s">
        <v>42</v>
      </c>
    </row>
    <row r="260" spans="1:2" x14ac:dyDescent="0.25">
      <c r="A260" t="s">
        <v>43</v>
      </c>
      <c r="B260" t="s">
        <v>43</v>
      </c>
    </row>
    <row r="261" spans="1:2" x14ac:dyDescent="0.25">
      <c r="A261" t="s">
        <v>43</v>
      </c>
      <c r="B261" t="s">
        <v>43</v>
      </c>
    </row>
    <row r="262" spans="1:2" x14ac:dyDescent="0.25">
      <c r="A262" t="s">
        <v>43</v>
      </c>
      <c r="B262" t="s">
        <v>42</v>
      </c>
    </row>
    <row r="263" spans="1:2" x14ac:dyDescent="0.25">
      <c r="A263" t="s">
        <v>43</v>
      </c>
      <c r="B263" t="s">
        <v>42</v>
      </c>
    </row>
    <row r="264" spans="1:2" x14ac:dyDescent="0.25">
      <c r="A264" t="s">
        <v>43</v>
      </c>
      <c r="B264" t="s">
        <v>43</v>
      </c>
    </row>
    <row r="265" spans="1:2" x14ac:dyDescent="0.25">
      <c r="A265" t="s">
        <v>43</v>
      </c>
      <c r="B265" t="s">
        <v>43</v>
      </c>
    </row>
    <row r="266" spans="1:2" x14ac:dyDescent="0.25">
      <c r="A266" t="s">
        <v>43</v>
      </c>
      <c r="B266" t="s">
        <v>42</v>
      </c>
    </row>
    <row r="267" spans="1:2" x14ac:dyDescent="0.25">
      <c r="A267" t="s">
        <v>43</v>
      </c>
      <c r="B267" t="s">
        <v>42</v>
      </c>
    </row>
    <row r="268" spans="1:2" x14ac:dyDescent="0.25">
      <c r="A268" t="s">
        <v>43</v>
      </c>
      <c r="B268" t="s">
        <v>43</v>
      </c>
    </row>
    <row r="269" spans="1:2" x14ac:dyDescent="0.25">
      <c r="A269" t="s">
        <v>43</v>
      </c>
      <c r="B269" t="s">
        <v>43</v>
      </c>
    </row>
    <row r="270" spans="1:2" x14ac:dyDescent="0.25">
      <c r="A270" t="s">
        <v>43</v>
      </c>
      <c r="B270" t="s">
        <v>42</v>
      </c>
    </row>
    <row r="271" spans="1:2" x14ac:dyDescent="0.25">
      <c r="A271" t="s">
        <v>43</v>
      </c>
      <c r="B271" t="s">
        <v>42</v>
      </c>
    </row>
    <row r="272" spans="1:2" x14ac:dyDescent="0.25">
      <c r="A272" t="s">
        <v>43</v>
      </c>
      <c r="B272" t="s">
        <v>42</v>
      </c>
    </row>
    <row r="273" spans="1:2" x14ac:dyDescent="0.25">
      <c r="A273" t="s">
        <v>43</v>
      </c>
      <c r="B273" t="s">
        <v>42</v>
      </c>
    </row>
    <row r="274" spans="1:2" x14ac:dyDescent="0.25">
      <c r="A274" t="s">
        <v>43</v>
      </c>
      <c r="B274" t="s">
        <v>42</v>
      </c>
    </row>
    <row r="275" spans="1:2" x14ac:dyDescent="0.25">
      <c r="A275" t="s">
        <v>43</v>
      </c>
      <c r="B275" t="s">
        <v>42</v>
      </c>
    </row>
    <row r="276" spans="1:2" x14ac:dyDescent="0.25">
      <c r="A276" t="s">
        <v>43</v>
      </c>
      <c r="B276" t="s">
        <v>42</v>
      </c>
    </row>
    <row r="277" spans="1:2" x14ac:dyDescent="0.25">
      <c r="A277" t="s">
        <v>42</v>
      </c>
      <c r="B277" t="s">
        <v>42</v>
      </c>
    </row>
    <row r="278" spans="1:2" x14ac:dyDescent="0.25">
      <c r="A278" t="s">
        <v>43</v>
      </c>
      <c r="B278" t="s">
        <v>43</v>
      </c>
    </row>
    <row r="279" spans="1:2" x14ac:dyDescent="0.25">
      <c r="A279" t="s">
        <v>43</v>
      </c>
      <c r="B279" t="s">
        <v>43</v>
      </c>
    </row>
    <row r="280" spans="1:2" x14ac:dyDescent="0.25">
      <c r="A280" t="s">
        <v>42</v>
      </c>
      <c r="B280" t="s">
        <v>42</v>
      </c>
    </row>
    <row r="281" spans="1:2" x14ac:dyDescent="0.25">
      <c r="A281" t="s">
        <v>43</v>
      </c>
      <c r="B281" t="s">
        <v>43</v>
      </c>
    </row>
    <row r="282" spans="1:2" x14ac:dyDescent="0.25">
      <c r="A282" t="s">
        <v>43</v>
      </c>
      <c r="B282" t="s">
        <v>43</v>
      </c>
    </row>
    <row r="283" spans="1:2" x14ac:dyDescent="0.25">
      <c r="A283" t="s">
        <v>43</v>
      </c>
      <c r="B283" t="s">
        <v>43</v>
      </c>
    </row>
    <row r="284" spans="1:2" x14ac:dyDescent="0.25">
      <c r="A284" t="s">
        <v>43</v>
      </c>
      <c r="B284" t="s">
        <v>42</v>
      </c>
    </row>
    <row r="285" spans="1:2" x14ac:dyDescent="0.25">
      <c r="A285" t="s">
        <v>42</v>
      </c>
      <c r="B285" t="s">
        <v>43</v>
      </c>
    </row>
    <row r="286" spans="1:2" x14ac:dyDescent="0.25">
      <c r="A286" t="s">
        <v>43</v>
      </c>
      <c r="B286" t="s">
        <v>42</v>
      </c>
    </row>
    <row r="287" spans="1:2" x14ac:dyDescent="0.25">
      <c r="A287" t="s">
        <v>43</v>
      </c>
      <c r="B287" t="s">
        <v>43</v>
      </c>
    </row>
    <row r="288" spans="1:2" x14ac:dyDescent="0.25">
      <c r="A288" t="s">
        <v>43</v>
      </c>
      <c r="B288" t="s">
        <v>42</v>
      </c>
    </row>
    <row r="289" spans="1:2" x14ac:dyDescent="0.25">
      <c r="A289" t="s">
        <v>43</v>
      </c>
      <c r="B289" t="s">
        <v>42</v>
      </c>
    </row>
    <row r="290" spans="1:2" x14ac:dyDescent="0.25">
      <c r="A290" t="s">
        <v>43</v>
      </c>
      <c r="B290" t="s">
        <v>43</v>
      </c>
    </row>
    <row r="291" spans="1:2" x14ac:dyDescent="0.25">
      <c r="A291" t="s">
        <v>43</v>
      </c>
      <c r="B291" t="s">
        <v>42</v>
      </c>
    </row>
    <row r="292" spans="1:2" x14ac:dyDescent="0.25">
      <c r="A292" t="s">
        <v>43</v>
      </c>
      <c r="B292" t="s">
        <v>42</v>
      </c>
    </row>
    <row r="293" spans="1:2" x14ac:dyDescent="0.25">
      <c r="A293" t="s">
        <v>43</v>
      </c>
      <c r="B293" t="s">
        <v>42</v>
      </c>
    </row>
    <row r="294" spans="1:2" x14ac:dyDescent="0.25">
      <c r="A294" t="s">
        <v>43</v>
      </c>
      <c r="B294" t="s">
        <v>43</v>
      </c>
    </row>
    <row r="295" spans="1:2" x14ac:dyDescent="0.25">
      <c r="A295" t="s">
        <v>43</v>
      </c>
      <c r="B295" t="s">
        <v>42</v>
      </c>
    </row>
    <row r="296" spans="1:2" x14ac:dyDescent="0.25">
      <c r="A296" t="s">
        <v>43</v>
      </c>
      <c r="B296" t="s">
        <v>42</v>
      </c>
    </row>
    <row r="297" spans="1:2" x14ac:dyDescent="0.25">
      <c r="A297" t="s">
        <v>43</v>
      </c>
      <c r="B297" t="s">
        <v>42</v>
      </c>
    </row>
    <row r="298" spans="1:2" x14ac:dyDescent="0.25">
      <c r="A298" t="s">
        <v>43</v>
      </c>
      <c r="B298" t="s">
        <v>42</v>
      </c>
    </row>
    <row r="299" spans="1:2" x14ac:dyDescent="0.25">
      <c r="A299" t="s">
        <v>43</v>
      </c>
      <c r="B299" t="s">
        <v>42</v>
      </c>
    </row>
    <row r="300" spans="1:2" x14ac:dyDescent="0.25">
      <c r="A300" t="s">
        <v>43</v>
      </c>
      <c r="B300" t="s">
        <v>42</v>
      </c>
    </row>
    <row r="301" spans="1:2" x14ac:dyDescent="0.25">
      <c r="A301" t="s">
        <v>43</v>
      </c>
      <c r="B301" t="s">
        <v>42</v>
      </c>
    </row>
    <row r="302" spans="1:2" x14ac:dyDescent="0.25">
      <c r="A302" t="s">
        <v>43</v>
      </c>
      <c r="B302" t="s">
        <v>42</v>
      </c>
    </row>
    <row r="303" spans="1:2" x14ac:dyDescent="0.25">
      <c r="A303" t="s">
        <v>43</v>
      </c>
      <c r="B303" t="s">
        <v>43</v>
      </c>
    </row>
    <row r="304" spans="1:2" x14ac:dyDescent="0.25">
      <c r="A304" t="s">
        <v>43</v>
      </c>
      <c r="B304" t="s">
        <v>42</v>
      </c>
    </row>
    <row r="305" spans="1:2" x14ac:dyDescent="0.25">
      <c r="A305" t="s">
        <v>43</v>
      </c>
      <c r="B305" t="s">
        <v>42</v>
      </c>
    </row>
    <row r="306" spans="1:2" x14ac:dyDescent="0.25">
      <c r="A306" t="s">
        <v>43</v>
      </c>
      <c r="B306" t="s">
        <v>42</v>
      </c>
    </row>
    <row r="307" spans="1:2" x14ac:dyDescent="0.25">
      <c r="A307" t="s">
        <v>43</v>
      </c>
      <c r="B307" t="s">
        <v>42</v>
      </c>
    </row>
    <row r="308" spans="1:2" x14ac:dyDescent="0.25">
      <c r="A308" t="s">
        <v>43</v>
      </c>
      <c r="B308" t="s">
        <v>43</v>
      </c>
    </row>
    <row r="309" spans="1:2" x14ac:dyDescent="0.25">
      <c r="A309" t="s">
        <v>43</v>
      </c>
      <c r="B309" t="s">
        <v>42</v>
      </c>
    </row>
    <row r="310" spans="1:2" x14ac:dyDescent="0.25">
      <c r="A310" t="s">
        <v>43</v>
      </c>
      <c r="B310" t="s">
        <v>43</v>
      </c>
    </row>
    <row r="311" spans="1:2" x14ac:dyDescent="0.25">
      <c r="A311" t="s">
        <v>42</v>
      </c>
      <c r="B311" t="s">
        <v>42</v>
      </c>
    </row>
    <row r="312" spans="1:2" x14ac:dyDescent="0.25">
      <c r="A312" t="s">
        <v>43</v>
      </c>
      <c r="B312" t="s">
        <v>43</v>
      </c>
    </row>
    <row r="313" spans="1:2" x14ac:dyDescent="0.25">
      <c r="A313" t="s">
        <v>43</v>
      </c>
      <c r="B313" t="s">
        <v>42</v>
      </c>
    </row>
    <row r="314" spans="1:2" x14ac:dyDescent="0.25">
      <c r="A314" t="s">
        <v>43</v>
      </c>
      <c r="B314" t="s">
        <v>43</v>
      </c>
    </row>
    <row r="315" spans="1:2" x14ac:dyDescent="0.25">
      <c r="A315" t="s">
        <v>43</v>
      </c>
      <c r="B315" t="s">
        <v>42</v>
      </c>
    </row>
    <row r="316" spans="1:2" x14ac:dyDescent="0.25">
      <c r="A316" t="s">
        <v>43</v>
      </c>
      <c r="B316" t="s">
        <v>43</v>
      </c>
    </row>
    <row r="317" spans="1:2" x14ac:dyDescent="0.25">
      <c r="A317" t="s">
        <v>43</v>
      </c>
      <c r="B317" t="s">
        <v>43</v>
      </c>
    </row>
    <row r="318" spans="1:2" x14ac:dyDescent="0.25">
      <c r="A318" t="s">
        <v>43</v>
      </c>
      <c r="B318" t="s">
        <v>42</v>
      </c>
    </row>
    <row r="319" spans="1:2" x14ac:dyDescent="0.25">
      <c r="A319" t="s">
        <v>43</v>
      </c>
      <c r="B319" t="s">
        <v>42</v>
      </c>
    </row>
    <row r="320" spans="1:2" x14ac:dyDescent="0.25">
      <c r="A320" t="s">
        <v>43</v>
      </c>
      <c r="B320" t="s">
        <v>42</v>
      </c>
    </row>
    <row r="321" spans="1:2" x14ac:dyDescent="0.25">
      <c r="A321" t="s">
        <v>43</v>
      </c>
      <c r="B321" t="s">
        <v>42</v>
      </c>
    </row>
    <row r="322" spans="1:2" x14ac:dyDescent="0.25">
      <c r="A322" t="s">
        <v>43</v>
      </c>
      <c r="B322" t="s">
        <v>42</v>
      </c>
    </row>
    <row r="323" spans="1:2" x14ac:dyDescent="0.25">
      <c r="A323" t="s">
        <v>43</v>
      </c>
      <c r="B323" t="s">
        <v>42</v>
      </c>
    </row>
    <row r="324" spans="1:2" x14ac:dyDescent="0.25">
      <c r="A324" t="s">
        <v>43</v>
      </c>
      <c r="B324" t="s">
        <v>42</v>
      </c>
    </row>
    <row r="325" spans="1:2" x14ac:dyDescent="0.25">
      <c r="A325" t="s">
        <v>43</v>
      </c>
      <c r="B325" t="s">
        <v>42</v>
      </c>
    </row>
    <row r="326" spans="1:2" x14ac:dyDescent="0.25">
      <c r="A326" t="s">
        <v>43</v>
      </c>
      <c r="B326" t="s">
        <v>43</v>
      </c>
    </row>
    <row r="327" spans="1:2" x14ac:dyDescent="0.25">
      <c r="A327" t="s">
        <v>43</v>
      </c>
      <c r="B327" t="s">
        <v>43</v>
      </c>
    </row>
    <row r="328" spans="1:2" x14ac:dyDescent="0.25">
      <c r="A328" t="s">
        <v>43</v>
      </c>
      <c r="B328" t="s">
        <v>43</v>
      </c>
    </row>
    <row r="329" spans="1:2" x14ac:dyDescent="0.25">
      <c r="A329" t="s">
        <v>43</v>
      </c>
      <c r="B329" t="s">
        <v>42</v>
      </c>
    </row>
    <row r="330" spans="1:2" x14ac:dyDescent="0.25">
      <c r="A330" t="s">
        <v>43</v>
      </c>
      <c r="B330" t="s">
        <v>42</v>
      </c>
    </row>
    <row r="331" spans="1:2" x14ac:dyDescent="0.25">
      <c r="A331" t="s">
        <v>43</v>
      </c>
      <c r="B331" t="s">
        <v>42</v>
      </c>
    </row>
    <row r="332" spans="1:2" x14ac:dyDescent="0.25">
      <c r="A332" t="s">
        <v>43</v>
      </c>
      <c r="B332" t="s">
        <v>42</v>
      </c>
    </row>
    <row r="333" spans="1:2" x14ac:dyDescent="0.25">
      <c r="A333" t="s">
        <v>43</v>
      </c>
      <c r="B333" t="s">
        <v>42</v>
      </c>
    </row>
    <row r="334" spans="1:2" x14ac:dyDescent="0.25">
      <c r="A334" t="s">
        <v>43</v>
      </c>
      <c r="B334" t="s">
        <v>43</v>
      </c>
    </row>
    <row r="335" spans="1:2" x14ac:dyDescent="0.25">
      <c r="A335" t="s">
        <v>43</v>
      </c>
      <c r="B335" t="s">
        <v>43</v>
      </c>
    </row>
    <row r="336" spans="1:2" x14ac:dyDescent="0.25">
      <c r="A336" t="s">
        <v>43</v>
      </c>
      <c r="B336" t="s">
        <v>43</v>
      </c>
    </row>
    <row r="337" spans="1:2" x14ac:dyDescent="0.25">
      <c r="A337" t="s">
        <v>43</v>
      </c>
      <c r="B337" t="s">
        <v>43</v>
      </c>
    </row>
    <row r="338" spans="1:2" x14ac:dyDescent="0.25">
      <c r="A338" t="s">
        <v>43</v>
      </c>
      <c r="B338" t="s">
        <v>43</v>
      </c>
    </row>
    <row r="339" spans="1:2" x14ac:dyDescent="0.25">
      <c r="A339" t="s">
        <v>43</v>
      </c>
      <c r="B339" t="s">
        <v>42</v>
      </c>
    </row>
    <row r="340" spans="1:2" x14ac:dyDescent="0.25">
      <c r="A340" t="s">
        <v>43</v>
      </c>
      <c r="B340" t="s">
        <v>42</v>
      </c>
    </row>
    <row r="341" spans="1:2" x14ac:dyDescent="0.25">
      <c r="A341" t="s">
        <v>43</v>
      </c>
      <c r="B341" t="s">
        <v>42</v>
      </c>
    </row>
    <row r="342" spans="1:2" x14ac:dyDescent="0.25">
      <c r="A342" t="s">
        <v>43</v>
      </c>
      <c r="B342" t="s">
        <v>43</v>
      </c>
    </row>
    <row r="343" spans="1:2" x14ac:dyDescent="0.25">
      <c r="A343" t="s">
        <v>43</v>
      </c>
      <c r="B343" t="s">
        <v>42</v>
      </c>
    </row>
    <row r="344" spans="1:2" x14ac:dyDescent="0.25">
      <c r="A344" t="s">
        <v>43</v>
      </c>
      <c r="B344" t="s">
        <v>43</v>
      </c>
    </row>
    <row r="345" spans="1:2" x14ac:dyDescent="0.25">
      <c r="A345" t="s">
        <v>43</v>
      </c>
      <c r="B345" t="s">
        <v>42</v>
      </c>
    </row>
    <row r="346" spans="1:2" x14ac:dyDescent="0.25">
      <c r="A346" t="s">
        <v>43</v>
      </c>
      <c r="B346" t="s">
        <v>42</v>
      </c>
    </row>
    <row r="347" spans="1:2" x14ac:dyDescent="0.25">
      <c r="A347" t="s">
        <v>43</v>
      </c>
      <c r="B347" t="s">
        <v>43</v>
      </c>
    </row>
    <row r="348" spans="1:2" x14ac:dyDescent="0.25">
      <c r="A348" t="s">
        <v>43</v>
      </c>
      <c r="B348" t="s">
        <v>43</v>
      </c>
    </row>
    <row r="349" spans="1:2" x14ac:dyDescent="0.25">
      <c r="A349" t="s">
        <v>43</v>
      </c>
      <c r="B349" t="s">
        <v>42</v>
      </c>
    </row>
    <row r="350" spans="1:2" x14ac:dyDescent="0.25">
      <c r="A350" t="s">
        <v>43</v>
      </c>
      <c r="B350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opLeftCell="A329" workbookViewId="0">
      <selection activeCell="B1" sqref="B1:B350"/>
    </sheetView>
  </sheetViews>
  <sheetFormatPr baseColWidth="10" defaultRowHeight="15" x14ac:dyDescent="0.25"/>
  <cols>
    <col min="4" max="4" width="18.5703125" bestFit="1" customWidth="1"/>
    <col min="5" max="5" width="22.42578125" bestFit="1" customWidth="1"/>
    <col min="6" max="6" width="4" bestFit="1" customWidth="1"/>
    <col min="7" max="7" width="12.5703125" bestFit="1" customWidth="1"/>
  </cols>
  <sheetData>
    <row r="1" spans="1:7" x14ac:dyDescent="0.25">
      <c r="A1" t="s">
        <v>15</v>
      </c>
      <c r="B1" t="s">
        <v>18</v>
      </c>
    </row>
    <row r="2" spans="1:7" x14ac:dyDescent="0.25">
      <c r="A2" t="s">
        <v>42</v>
      </c>
      <c r="B2" t="s">
        <v>43</v>
      </c>
      <c r="D2" s="1" t="s">
        <v>125</v>
      </c>
      <c r="E2" s="1" t="s">
        <v>62</v>
      </c>
    </row>
    <row r="3" spans="1:7" x14ac:dyDescent="0.25">
      <c r="A3" t="s">
        <v>43</v>
      </c>
      <c r="B3" t="s">
        <v>43</v>
      </c>
      <c r="D3" s="1" t="s">
        <v>53</v>
      </c>
      <c r="E3" t="s">
        <v>43</v>
      </c>
      <c r="F3" t="s">
        <v>42</v>
      </c>
      <c r="G3" t="s">
        <v>54</v>
      </c>
    </row>
    <row r="4" spans="1:7" x14ac:dyDescent="0.25">
      <c r="A4" t="s">
        <v>42</v>
      </c>
      <c r="B4" t="s">
        <v>43</v>
      </c>
      <c r="D4" s="2" t="s">
        <v>43</v>
      </c>
      <c r="E4" s="3">
        <v>142</v>
      </c>
      <c r="F4" s="3">
        <v>22</v>
      </c>
      <c r="G4" s="3">
        <v>164</v>
      </c>
    </row>
    <row r="5" spans="1:7" x14ac:dyDescent="0.25">
      <c r="A5" t="s">
        <v>43</v>
      </c>
      <c r="B5" t="s">
        <v>42</v>
      </c>
      <c r="D5" s="2" t="s">
        <v>42</v>
      </c>
      <c r="E5" s="3">
        <v>156</v>
      </c>
      <c r="F5" s="3">
        <v>29</v>
      </c>
      <c r="G5" s="3">
        <v>185</v>
      </c>
    </row>
    <row r="6" spans="1:7" x14ac:dyDescent="0.25">
      <c r="A6" t="s">
        <v>43</v>
      </c>
      <c r="B6" t="s">
        <v>43</v>
      </c>
      <c r="D6" s="2" t="s">
        <v>54</v>
      </c>
      <c r="E6" s="3">
        <v>298</v>
      </c>
      <c r="F6" s="3">
        <v>51</v>
      </c>
      <c r="G6" s="3">
        <v>349</v>
      </c>
    </row>
    <row r="7" spans="1:7" x14ac:dyDescent="0.25">
      <c r="A7" t="s">
        <v>43</v>
      </c>
      <c r="B7" t="s">
        <v>42</v>
      </c>
    </row>
    <row r="8" spans="1:7" x14ac:dyDescent="0.25">
      <c r="A8" t="s">
        <v>43</v>
      </c>
      <c r="B8" t="s">
        <v>43</v>
      </c>
      <c r="D8" s="2" t="s">
        <v>118</v>
      </c>
    </row>
    <row r="9" spans="1:7" x14ac:dyDescent="0.25">
      <c r="A9" t="s">
        <v>42</v>
      </c>
      <c r="B9" t="s">
        <v>43</v>
      </c>
      <c r="D9" s="2" t="s">
        <v>128</v>
      </c>
      <c r="G9">
        <f>GETPIVOTDATA("activities",$D$2,"schoolsup","yes","activities","yes")/GETPIVOTDATA("activities",$D$2)/D15</f>
        <v>0.56862745098039214</v>
      </c>
    </row>
    <row r="10" spans="1:7" x14ac:dyDescent="0.25">
      <c r="A10" t="s">
        <v>43</v>
      </c>
      <c r="B10" t="s">
        <v>43</v>
      </c>
      <c r="D10" s="2" t="s">
        <v>129</v>
      </c>
      <c r="G10">
        <f>GETPIVOTDATA("activities",$D$2,"schoolsup","yes","activities","no")/GETPIVOTDATA("activities",$D$2)/D15</f>
        <v>0.43137254901960781</v>
      </c>
    </row>
    <row r="11" spans="1:7" x14ac:dyDescent="0.25">
      <c r="A11" t="s">
        <v>43</v>
      </c>
      <c r="B11" t="s">
        <v>42</v>
      </c>
      <c r="D11" s="2" t="s">
        <v>131</v>
      </c>
      <c r="G11">
        <f>GETPIVOTDATA("activities",$D$2,"schoolsup","no","activities","yes")/GETPIVOTDATA("activities",$D$2)/D17</f>
        <v>0.52348993288590606</v>
      </c>
    </row>
    <row r="12" spans="1:7" x14ac:dyDescent="0.25">
      <c r="A12" t="s">
        <v>43</v>
      </c>
      <c r="B12" t="s">
        <v>43</v>
      </c>
      <c r="D12" s="2" t="s">
        <v>130</v>
      </c>
      <c r="G12">
        <f>GETPIVOTDATA("activities",$D$2,"schoolsup","no","activities","no")/GETPIVOTDATA("activities",$D$2)/D17</f>
        <v>0.47651006711409399</v>
      </c>
    </row>
    <row r="13" spans="1:7" x14ac:dyDescent="0.25">
      <c r="A13" t="s">
        <v>43</v>
      </c>
      <c r="B13" t="s">
        <v>42</v>
      </c>
    </row>
    <row r="14" spans="1:7" x14ac:dyDescent="0.25">
      <c r="A14" t="s">
        <v>43</v>
      </c>
      <c r="B14" t="s">
        <v>42</v>
      </c>
      <c r="D14" s="2" t="s">
        <v>126</v>
      </c>
    </row>
    <row r="15" spans="1:7" x14ac:dyDescent="0.25">
      <c r="A15" t="s">
        <v>43</v>
      </c>
      <c r="B15" t="s">
        <v>43</v>
      </c>
      <c r="D15">
        <f>GETPIVOTDATA("activities",$D$2,"schoolsup","yes")/GETPIVOTDATA("activities",$D$2)</f>
        <v>0.14613180515759314</v>
      </c>
    </row>
    <row r="16" spans="1:7" x14ac:dyDescent="0.25">
      <c r="A16" t="s">
        <v>43</v>
      </c>
      <c r="B16" t="s">
        <v>43</v>
      </c>
      <c r="D16" s="2" t="s">
        <v>127</v>
      </c>
    </row>
    <row r="17" spans="1:4" x14ac:dyDescent="0.25">
      <c r="A17" t="s">
        <v>43</v>
      </c>
      <c r="B17" t="s">
        <v>43</v>
      </c>
      <c r="D17">
        <f>1-D15</f>
        <v>0.85386819484240684</v>
      </c>
    </row>
    <row r="18" spans="1:4" x14ac:dyDescent="0.25">
      <c r="A18" t="s">
        <v>43</v>
      </c>
      <c r="B18" t="s">
        <v>42</v>
      </c>
    </row>
    <row r="19" spans="1:4" x14ac:dyDescent="0.25">
      <c r="A19" t="s">
        <v>42</v>
      </c>
      <c r="B19" t="s">
        <v>42</v>
      </c>
    </row>
    <row r="20" spans="1:4" x14ac:dyDescent="0.25">
      <c r="A20" t="s">
        <v>43</v>
      </c>
      <c r="B20" t="s">
        <v>42</v>
      </c>
    </row>
    <row r="21" spans="1:4" x14ac:dyDescent="0.25">
      <c r="A21" t="s">
        <v>43</v>
      </c>
      <c r="B21" t="s">
        <v>42</v>
      </c>
    </row>
    <row r="22" spans="1:4" x14ac:dyDescent="0.25">
      <c r="A22" t="s">
        <v>43</v>
      </c>
      <c r="B22" t="s">
        <v>43</v>
      </c>
    </row>
    <row r="23" spans="1:4" x14ac:dyDescent="0.25">
      <c r="A23" t="s">
        <v>43</v>
      </c>
      <c r="B23" t="s">
        <v>43</v>
      </c>
    </row>
    <row r="24" spans="1:4" x14ac:dyDescent="0.25">
      <c r="A24" t="s">
        <v>43</v>
      </c>
      <c r="B24" t="s">
        <v>42</v>
      </c>
    </row>
    <row r="25" spans="1:4" x14ac:dyDescent="0.25">
      <c r="A25" t="s">
        <v>43</v>
      </c>
      <c r="B25" t="s">
        <v>42</v>
      </c>
    </row>
    <row r="26" spans="1:4" x14ac:dyDescent="0.25">
      <c r="A26" t="s">
        <v>42</v>
      </c>
      <c r="B26" t="s">
        <v>42</v>
      </c>
    </row>
    <row r="27" spans="1:4" x14ac:dyDescent="0.25">
      <c r="A27" t="s">
        <v>43</v>
      </c>
      <c r="B27" t="s">
        <v>43</v>
      </c>
    </row>
    <row r="28" spans="1:4" x14ac:dyDescent="0.25">
      <c r="A28" t="s">
        <v>43</v>
      </c>
      <c r="B28" t="s">
        <v>43</v>
      </c>
    </row>
    <row r="29" spans="1:4" x14ac:dyDescent="0.25">
      <c r="A29" t="s">
        <v>43</v>
      </c>
      <c r="B29" t="s">
        <v>43</v>
      </c>
    </row>
    <row r="30" spans="1:4" x14ac:dyDescent="0.25">
      <c r="A30" t="s">
        <v>42</v>
      </c>
      <c r="B30" t="s">
        <v>42</v>
      </c>
    </row>
    <row r="31" spans="1:4" x14ac:dyDescent="0.25">
      <c r="A31" t="s">
        <v>43</v>
      </c>
      <c r="B31" t="s">
        <v>42</v>
      </c>
    </row>
    <row r="32" spans="1:4" x14ac:dyDescent="0.25">
      <c r="A32" t="s">
        <v>43</v>
      </c>
      <c r="B32" t="s">
        <v>43</v>
      </c>
    </row>
    <row r="33" spans="1:2" x14ac:dyDescent="0.25">
      <c r="A33" t="s">
        <v>43</v>
      </c>
      <c r="B33" t="s">
        <v>42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43</v>
      </c>
      <c r="B39" t="s">
        <v>42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43</v>
      </c>
      <c r="B44" t="s">
        <v>42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42</v>
      </c>
    </row>
    <row r="47" spans="1:2" x14ac:dyDescent="0.25">
      <c r="A47" t="s">
        <v>42</v>
      </c>
      <c r="B47" t="s">
        <v>42</v>
      </c>
    </row>
    <row r="48" spans="1:2" x14ac:dyDescent="0.25">
      <c r="A48" t="s">
        <v>43</v>
      </c>
      <c r="B48" t="s">
        <v>43</v>
      </c>
    </row>
    <row r="49" spans="1:2" x14ac:dyDescent="0.25">
      <c r="A49" t="s">
        <v>43</v>
      </c>
      <c r="B49" t="s">
        <v>42</v>
      </c>
    </row>
    <row r="50" spans="1:2" x14ac:dyDescent="0.25">
      <c r="A50" t="s">
        <v>43</v>
      </c>
      <c r="B50" t="s">
        <v>43</v>
      </c>
    </row>
    <row r="51" spans="1:2" x14ac:dyDescent="0.25">
      <c r="A51" t="s">
        <v>42</v>
      </c>
      <c r="B51" t="s">
        <v>42</v>
      </c>
    </row>
    <row r="52" spans="1:2" x14ac:dyDescent="0.25">
      <c r="A52" t="s">
        <v>43</v>
      </c>
      <c r="B52" t="s">
        <v>43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43</v>
      </c>
      <c r="B54" t="s">
        <v>43</v>
      </c>
    </row>
    <row r="55" spans="1:2" x14ac:dyDescent="0.25">
      <c r="A55" t="s">
        <v>42</v>
      </c>
      <c r="B55" t="s">
        <v>43</v>
      </c>
    </row>
    <row r="56" spans="1:2" x14ac:dyDescent="0.25">
      <c r="A56" t="s">
        <v>43</v>
      </c>
      <c r="B56" t="s">
        <v>43</v>
      </c>
    </row>
    <row r="57" spans="1:2" x14ac:dyDescent="0.25">
      <c r="A57" t="s">
        <v>43</v>
      </c>
      <c r="B57" t="s">
        <v>42</v>
      </c>
    </row>
    <row r="58" spans="1:2" x14ac:dyDescent="0.25">
      <c r="A58" t="s">
        <v>43</v>
      </c>
      <c r="B58" t="s">
        <v>42</v>
      </c>
    </row>
    <row r="59" spans="1:2" x14ac:dyDescent="0.25">
      <c r="A59" t="s">
        <v>43</v>
      </c>
      <c r="B59" t="s">
        <v>42</v>
      </c>
    </row>
    <row r="60" spans="1:2" x14ac:dyDescent="0.25">
      <c r="A60" t="s">
        <v>42</v>
      </c>
      <c r="B60" t="s">
        <v>42</v>
      </c>
    </row>
    <row r="61" spans="1:2" x14ac:dyDescent="0.25">
      <c r="A61" t="s">
        <v>43</v>
      </c>
      <c r="B61" t="s">
        <v>43</v>
      </c>
    </row>
    <row r="62" spans="1:2" x14ac:dyDescent="0.25">
      <c r="A62" t="s">
        <v>43</v>
      </c>
      <c r="B62" t="s">
        <v>42</v>
      </c>
    </row>
    <row r="63" spans="1:2" x14ac:dyDescent="0.25">
      <c r="A63" t="s">
        <v>42</v>
      </c>
      <c r="B63" t="s">
        <v>42</v>
      </c>
    </row>
    <row r="64" spans="1:2" x14ac:dyDescent="0.25">
      <c r="A64" t="s">
        <v>42</v>
      </c>
      <c r="B64" t="s">
        <v>42</v>
      </c>
    </row>
    <row r="65" spans="1:2" x14ac:dyDescent="0.25">
      <c r="A65" t="s">
        <v>42</v>
      </c>
      <c r="B65" t="s">
        <v>42</v>
      </c>
    </row>
    <row r="66" spans="1:2" x14ac:dyDescent="0.25">
      <c r="A66" t="s">
        <v>42</v>
      </c>
      <c r="B66" t="s">
        <v>42</v>
      </c>
    </row>
    <row r="67" spans="1:2" x14ac:dyDescent="0.25">
      <c r="A67" t="s">
        <v>43</v>
      </c>
      <c r="B67" t="s">
        <v>42</v>
      </c>
    </row>
    <row r="68" spans="1:2" x14ac:dyDescent="0.25">
      <c r="A68" t="s">
        <v>43</v>
      </c>
      <c r="B68" t="s">
        <v>42</v>
      </c>
    </row>
    <row r="69" spans="1:2" x14ac:dyDescent="0.25">
      <c r="A69" t="s">
        <v>42</v>
      </c>
      <c r="B69" t="s">
        <v>43</v>
      </c>
    </row>
    <row r="70" spans="1:2" x14ac:dyDescent="0.25">
      <c r="A70" t="s">
        <v>42</v>
      </c>
      <c r="B70" t="s">
        <v>43</v>
      </c>
    </row>
    <row r="71" spans="1:2" x14ac:dyDescent="0.25">
      <c r="A71" t="s">
        <v>43</v>
      </c>
      <c r="B71" t="s">
        <v>43</v>
      </c>
    </row>
    <row r="72" spans="1:2" x14ac:dyDescent="0.25">
      <c r="A72" t="s">
        <v>43</v>
      </c>
      <c r="B72" t="s">
        <v>43</v>
      </c>
    </row>
    <row r="73" spans="1:2" x14ac:dyDescent="0.25">
      <c r="A73" t="s">
        <v>43</v>
      </c>
      <c r="B73" t="s">
        <v>43</v>
      </c>
    </row>
    <row r="74" spans="1:2" x14ac:dyDescent="0.25">
      <c r="A74" t="s">
        <v>42</v>
      </c>
      <c r="B74" t="s">
        <v>43</v>
      </c>
    </row>
    <row r="75" spans="1:2" x14ac:dyDescent="0.25">
      <c r="A75" t="s">
        <v>43</v>
      </c>
      <c r="B75" t="s">
        <v>42</v>
      </c>
    </row>
    <row r="76" spans="1:2" x14ac:dyDescent="0.25">
      <c r="A76" t="s">
        <v>42</v>
      </c>
      <c r="B76" t="s">
        <v>42</v>
      </c>
    </row>
    <row r="77" spans="1:2" x14ac:dyDescent="0.25">
      <c r="A77" t="s">
        <v>43</v>
      </c>
      <c r="B77" t="s">
        <v>42</v>
      </c>
    </row>
    <row r="78" spans="1:2" x14ac:dyDescent="0.25">
      <c r="A78" t="s">
        <v>43</v>
      </c>
      <c r="B78" t="s">
        <v>42</v>
      </c>
    </row>
    <row r="79" spans="1:2" x14ac:dyDescent="0.25">
      <c r="A79" t="s">
        <v>43</v>
      </c>
      <c r="B79" t="s">
        <v>43</v>
      </c>
    </row>
    <row r="80" spans="1:2" x14ac:dyDescent="0.25">
      <c r="A80" t="s">
        <v>42</v>
      </c>
      <c r="B80" t="s">
        <v>42</v>
      </c>
    </row>
    <row r="81" spans="1:2" x14ac:dyDescent="0.25">
      <c r="A81" t="s">
        <v>43</v>
      </c>
      <c r="B81" t="s">
        <v>43</v>
      </c>
    </row>
    <row r="82" spans="1:2" x14ac:dyDescent="0.25">
      <c r="A82" t="s">
        <v>42</v>
      </c>
      <c r="B82" t="s">
        <v>42</v>
      </c>
    </row>
    <row r="83" spans="1:2" x14ac:dyDescent="0.25">
      <c r="A83" t="s">
        <v>42</v>
      </c>
      <c r="B83" t="s">
        <v>43</v>
      </c>
    </row>
    <row r="84" spans="1:2" x14ac:dyDescent="0.25">
      <c r="A84" t="s">
        <v>43</v>
      </c>
      <c r="B84" t="s">
        <v>43</v>
      </c>
    </row>
    <row r="85" spans="1:2" x14ac:dyDescent="0.25">
      <c r="A85" t="s">
        <v>43</v>
      </c>
      <c r="B85" t="s">
        <v>42</v>
      </c>
    </row>
    <row r="86" spans="1:2" x14ac:dyDescent="0.25">
      <c r="A86" t="s">
        <v>43</v>
      </c>
      <c r="B86" t="s">
        <v>42</v>
      </c>
    </row>
    <row r="87" spans="1:2" x14ac:dyDescent="0.25">
      <c r="A87" t="s">
        <v>43</v>
      </c>
      <c r="B87" t="s">
        <v>43</v>
      </c>
    </row>
    <row r="88" spans="1:2" x14ac:dyDescent="0.25">
      <c r="A88" t="s">
        <v>43</v>
      </c>
      <c r="B88" t="s">
        <v>43</v>
      </c>
    </row>
    <row r="89" spans="1:2" x14ac:dyDescent="0.25">
      <c r="A89" t="s">
        <v>43</v>
      </c>
      <c r="B89" t="s">
        <v>42</v>
      </c>
    </row>
    <row r="90" spans="1:2" x14ac:dyDescent="0.25">
      <c r="A90" t="s">
        <v>43</v>
      </c>
      <c r="B90" t="s">
        <v>42</v>
      </c>
    </row>
    <row r="91" spans="1:2" x14ac:dyDescent="0.25">
      <c r="A91" t="s">
        <v>43</v>
      </c>
      <c r="B91" t="s">
        <v>43</v>
      </c>
    </row>
    <row r="92" spans="1:2" x14ac:dyDescent="0.25">
      <c r="A92" t="s">
        <v>43</v>
      </c>
      <c r="B92" t="s">
        <v>43</v>
      </c>
    </row>
    <row r="93" spans="1:2" x14ac:dyDescent="0.25">
      <c r="A93" t="s">
        <v>43</v>
      </c>
      <c r="B93" t="s">
        <v>42</v>
      </c>
    </row>
    <row r="94" spans="1:2" x14ac:dyDescent="0.25">
      <c r="A94" t="s">
        <v>42</v>
      </c>
      <c r="B94" t="s">
        <v>43</v>
      </c>
    </row>
    <row r="95" spans="1:2" x14ac:dyDescent="0.25">
      <c r="A95" t="s">
        <v>43</v>
      </c>
      <c r="B95" t="s">
        <v>42</v>
      </c>
    </row>
    <row r="96" spans="1:2" x14ac:dyDescent="0.25">
      <c r="A96" t="s">
        <v>43</v>
      </c>
      <c r="B96" t="s">
        <v>42</v>
      </c>
    </row>
    <row r="97" spans="1:2" x14ac:dyDescent="0.25">
      <c r="A97" t="s">
        <v>42</v>
      </c>
      <c r="B97" t="s">
        <v>42</v>
      </c>
    </row>
    <row r="98" spans="1:2" x14ac:dyDescent="0.25">
      <c r="A98" t="s">
        <v>42</v>
      </c>
      <c r="B98" t="s">
        <v>42</v>
      </c>
    </row>
    <row r="99" spans="1:2" x14ac:dyDescent="0.25">
      <c r="A99" t="s">
        <v>43</v>
      </c>
      <c r="B99" t="s">
        <v>43</v>
      </c>
    </row>
    <row r="100" spans="1:2" x14ac:dyDescent="0.25">
      <c r="A100" t="s">
        <v>43</v>
      </c>
      <c r="B100" t="s">
        <v>42</v>
      </c>
    </row>
    <row r="101" spans="1:2" x14ac:dyDescent="0.25">
      <c r="A101" t="s">
        <v>42</v>
      </c>
      <c r="B101" t="s">
        <v>43</v>
      </c>
    </row>
    <row r="102" spans="1:2" x14ac:dyDescent="0.25">
      <c r="A102" t="s">
        <v>42</v>
      </c>
      <c r="B102" t="s">
        <v>42</v>
      </c>
    </row>
    <row r="103" spans="1:2" x14ac:dyDescent="0.25">
      <c r="A103" t="s">
        <v>43</v>
      </c>
      <c r="B103" t="s">
        <v>42</v>
      </c>
    </row>
    <row r="104" spans="1:2" x14ac:dyDescent="0.25">
      <c r="A104" t="s">
        <v>43</v>
      </c>
      <c r="B104" t="s">
        <v>42</v>
      </c>
    </row>
    <row r="105" spans="1:2" x14ac:dyDescent="0.25">
      <c r="A105" t="s">
        <v>42</v>
      </c>
      <c r="B105" t="s">
        <v>43</v>
      </c>
    </row>
    <row r="106" spans="1:2" x14ac:dyDescent="0.25">
      <c r="A106" t="s">
        <v>43</v>
      </c>
      <c r="B106" t="s">
        <v>42</v>
      </c>
    </row>
    <row r="107" spans="1:2" x14ac:dyDescent="0.25">
      <c r="A107" t="s">
        <v>42</v>
      </c>
      <c r="B107" t="s">
        <v>43</v>
      </c>
    </row>
    <row r="108" spans="1:2" x14ac:dyDescent="0.25">
      <c r="A108" t="s">
        <v>42</v>
      </c>
      <c r="B108" t="s">
        <v>43</v>
      </c>
    </row>
    <row r="109" spans="1:2" x14ac:dyDescent="0.25">
      <c r="A109" t="s">
        <v>43</v>
      </c>
      <c r="B109" t="s">
        <v>42</v>
      </c>
    </row>
    <row r="110" spans="1:2" x14ac:dyDescent="0.25">
      <c r="A110" t="s">
        <v>43</v>
      </c>
      <c r="B110" t="s">
        <v>42</v>
      </c>
    </row>
    <row r="111" spans="1:2" x14ac:dyDescent="0.25">
      <c r="A111" t="s">
        <v>43</v>
      </c>
      <c r="B111" t="s">
        <v>42</v>
      </c>
    </row>
    <row r="112" spans="1:2" x14ac:dyDescent="0.25">
      <c r="A112" t="s">
        <v>43</v>
      </c>
      <c r="B112" t="s">
        <v>42</v>
      </c>
    </row>
    <row r="113" spans="1:2" x14ac:dyDescent="0.25">
      <c r="A113" t="s">
        <v>42</v>
      </c>
      <c r="B113" t="s">
        <v>42</v>
      </c>
    </row>
    <row r="114" spans="1:2" x14ac:dyDescent="0.25">
      <c r="A114" t="s">
        <v>42</v>
      </c>
      <c r="B114" t="s">
        <v>42</v>
      </c>
    </row>
    <row r="115" spans="1:2" x14ac:dyDescent="0.25">
      <c r="A115" t="s">
        <v>43</v>
      </c>
      <c r="B115" t="s">
        <v>43</v>
      </c>
    </row>
    <row r="116" spans="1:2" x14ac:dyDescent="0.25">
      <c r="A116" t="s">
        <v>43</v>
      </c>
      <c r="B116" t="s">
        <v>42</v>
      </c>
    </row>
    <row r="117" spans="1:2" x14ac:dyDescent="0.25">
      <c r="A117" t="s">
        <v>43</v>
      </c>
      <c r="B117" t="s">
        <v>42</v>
      </c>
    </row>
    <row r="118" spans="1:2" x14ac:dyDescent="0.25">
      <c r="A118" t="s">
        <v>43</v>
      </c>
      <c r="B118" t="s">
        <v>42</v>
      </c>
    </row>
    <row r="119" spans="1:2" x14ac:dyDescent="0.25">
      <c r="A119" t="s">
        <v>43</v>
      </c>
      <c r="B119" t="s">
        <v>42</v>
      </c>
    </row>
    <row r="120" spans="1:2" x14ac:dyDescent="0.25">
      <c r="A120" t="s">
        <v>43</v>
      </c>
      <c r="B120" t="s">
        <v>42</v>
      </c>
    </row>
    <row r="121" spans="1:2" x14ac:dyDescent="0.25">
      <c r="A121" t="s">
        <v>43</v>
      </c>
      <c r="B121" t="s">
        <v>43</v>
      </c>
    </row>
    <row r="122" spans="1:2" x14ac:dyDescent="0.25">
      <c r="A122" t="s">
        <v>43</v>
      </c>
      <c r="B122" t="s">
        <v>43</v>
      </c>
    </row>
    <row r="123" spans="1:2" x14ac:dyDescent="0.25">
      <c r="A123" t="s">
        <v>43</v>
      </c>
      <c r="B123" t="s">
        <v>42</v>
      </c>
    </row>
    <row r="124" spans="1:2" x14ac:dyDescent="0.25">
      <c r="A124" t="s">
        <v>43</v>
      </c>
      <c r="B124" t="s">
        <v>42</v>
      </c>
    </row>
    <row r="125" spans="1:2" x14ac:dyDescent="0.25">
      <c r="A125" t="s">
        <v>43</v>
      </c>
      <c r="B125" t="s">
        <v>42</v>
      </c>
    </row>
    <row r="126" spans="1:2" x14ac:dyDescent="0.25">
      <c r="A126" t="s">
        <v>43</v>
      </c>
      <c r="B126" t="s">
        <v>43</v>
      </c>
    </row>
    <row r="127" spans="1:2" x14ac:dyDescent="0.25">
      <c r="A127" t="s">
        <v>42</v>
      </c>
      <c r="B127" t="s">
        <v>43</v>
      </c>
    </row>
    <row r="128" spans="1:2" x14ac:dyDescent="0.25">
      <c r="A128" t="s">
        <v>42</v>
      </c>
      <c r="B128" t="s">
        <v>42</v>
      </c>
    </row>
    <row r="129" spans="1:2" x14ac:dyDescent="0.25">
      <c r="A129" t="s">
        <v>43</v>
      </c>
      <c r="B129" t="s">
        <v>43</v>
      </c>
    </row>
    <row r="130" spans="1:2" x14ac:dyDescent="0.25">
      <c r="A130" t="s">
        <v>43</v>
      </c>
      <c r="B130" t="s">
        <v>42</v>
      </c>
    </row>
    <row r="131" spans="1:2" x14ac:dyDescent="0.25">
      <c r="A131" t="s">
        <v>43</v>
      </c>
      <c r="B131" t="s">
        <v>42</v>
      </c>
    </row>
    <row r="132" spans="1:2" x14ac:dyDescent="0.25">
      <c r="A132" t="s">
        <v>43</v>
      </c>
      <c r="B132" t="s">
        <v>43</v>
      </c>
    </row>
    <row r="133" spans="1:2" x14ac:dyDescent="0.25">
      <c r="A133" t="s">
        <v>43</v>
      </c>
      <c r="B133" t="s">
        <v>42</v>
      </c>
    </row>
    <row r="134" spans="1:2" x14ac:dyDescent="0.25">
      <c r="A134" t="s">
        <v>43</v>
      </c>
      <c r="B134" t="s">
        <v>43</v>
      </c>
    </row>
    <row r="135" spans="1:2" x14ac:dyDescent="0.25">
      <c r="A135" t="s">
        <v>43</v>
      </c>
      <c r="B135" t="s">
        <v>43</v>
      </c>
    </row>
    <row r="136" spans="1:2" x14ac:dyDescent="0.25">
      <c r="A136" t="s">
        <v>43</v>
      </c>
      <c r="B136" t="s">
        <v>43</v>
      </c>
    </row>
    <row r="137" spans="1:2" x14ac:dyDescent="0.25">
      <c r="A137" t="s">
        <v>43</v>
      </c>
      <c r="B137" t="s">
        <v>42</v>
      </c>
    </row>
    <row r="138" spans="1:2" x14ac:dyDescent="0.25">
      <c r="A138" t="s">
        <v>43</v>
      </c>
      <c r="B138" t="s">
        <v>43</v>
      </c>
    </row>
    <row r="139" spans="1:2" x14ac:dyDescent="0.25">
      <c r="A139" t="s">
        <v>43</v>
      </c>
      <c r="B139" t="s">
        <v>42</v>
      </c>
    </row>
    <row r="140" spans="1:2" x14ac:dyDescent="0.25">
      <c r="A140" t="s">
        <v>43</v>
      </c>
      <c r="B140" t="s">
        <v>43</v>
      </c>
    </row>
    <row r="141" spans="1:2" x14ac:dyDescent="0.25">
      <c r="A141" t="s">
        <v>43</v>
      </c>
      <c r="B141" t="s">
        <v>42</v>
      </c>
    </row>
    <row r="142" spans="1:2" x14ac:dyDescent="0.25">
      <c r="A142" t="s">
        <v>42</v>
      </c>
      <c r="B142" t="s">
        <v>43</v>
      </c>
    </row>
    <row r="143" spans="1:2" x14ac:dyDescent="0.25">
      <c r="A143" t="s">
        <v>43</v>
      </c>
      <c r="B143" t="s">
        <v>42</v>
      </c>
    </row>
    <row r="144" spans="1:2" x14ac:dyDescent="0.25">
      <c r="A144" t="s">
        <v>43</v>
      </c>
      <c r="B144" t="s">
        <v>42</v>
      </c>
    </row>
    <row r="145" spans="1:2" x14ac:dyDescent="0.25">
      <c r="A145" t="s">
        <v>43</v>
      </c>
      <c r="B145" t="s">
        <v>43</v>
      </c>
    </row>
    <row r="146" spans="1:2" x14ac:dyDescent="0.25">
      <c r="A146" t="s">
        <v>43</v>
      </c>
      <c r="B146" t="s">
        <v>43</v>
      </c>
    </row>
    <row r="147" spans="1:2" x14ac:dyDescent="0.25">
      <c r="A147" t="s">
        <v>43</v>
      </c>
      <c r="B147" t="s">
        <v>43</v>
      </c>
    </row>
    <row r="148" spans="1:2" x14ac:dyDescent="0.25">
      <c r="A148" t="s">
        <v>43</v>
      </c>
      <c r="B148" t="s">
        <v>43</v>
      </c>
    </row>
    <row r="149" spans="1:2" x14ac:dyDescent="0.25">
      <c r="A149" t="s">
        <v>43</v>
      </c>
      <c r="B149" t="s">
        <v>43</v>
      </c>
    </row>
    <row r="150" spans="1:2" x14ac:dyDescent="0.25">
      <c r="A150" t="s">
        <v>43</v>
      </c>
      <c r="B150" t="s">
        <v>43</v>
      </c>
    </row>
    <row r="151" spans="1:2" x14ac:dyDescent="0.25">
      <c r="A151" t="s">
        <v>43</v>
      </c>
      <c r="B151" t="s">
        <v>43</v>
      </c>
    </row>
    <row r="152" spans="1:2" x14ac:dyDescent="0.25">
      <c r="A152" t="s">
        <v>43</v>
      </c>
      <c r="B152" t="s">
        <v>43</v>
      </c>
    </row>
    <row r="153" spans="1:2" x14ac:dyDescent="0.25">
      <c r="A153" t="s">
        <v>43</v>
      </c>
      <c r="B153" t="s">
        <v>42</v>
      </c>
    </row>
    <row r="154" spans="1:2" x14ac:dyDescent="0.25">
      <c r="A154" t="s">
        <v>43</v>
      </c>
      <c r="B154" t="s">
        <v>42</v>
      </c>
    </row>
    <row r="155" spans="1:2" x14ac:dyDescent="0.25">
      <c r="A155" t="s">
        <v>43</v>
      </c>
      <c r="B155" t="s">
        <v>43</v>
      </c>
    </row>
    <row r="156" spans="1:2" x14ac:dyDescent="0.25">
      <c r="A156" t="s">
        <v>42</v>
      </c>
      <c r="B156" t="s">
        <v>43</v>
      </c>
    </row>
    <row r="157" spans="1:2" x14ac:dyDescent="0.25">
      <c r="A157" t="s">
        <v>42</v>
      </c>
      <c r="B157" t="s">
        <v>42</v>
      </c>
    </row>
    <row r="158" spans="1:2" x14ac:dyDescent="0.25">
      <c r="A158" t="s">
        <v>43</v>
      </c>
      <c r="B158" t="s">
        <v>43</v>
      </c>
    </row>
    <row r="159" spans="1:2" x14ac:dyDescent="0.25">
      <c r="A159" t="s">
        <v>43</v>
      </c>
      <c r="B159" t="s">
        <v>42</v>
      </c>
    </row>
    <row r="160" spans="1:2" x14ac:dyDescent="0.25">
      <c r="A160" t="s">
        <v>43</v>
      </c>
      <c r="B160" t="s">
        <v>43</v>
      </c>
    </row>
    <row r="161" spans="1:2" x14ac:dyDescent="0.25">
      <c r="A161" t="s">
        <v>43</v>
      </c>
      <c r="B161" t="s">
        <v>43</v>
      </c>
    </row>
    <row r="162" spans="1:2" x14ac:dyDescent="0.25">
      <c r="A162" t="s">
        <v>43</v>
      </c>
      <c r="B162" t="s">
        <v>42</v>
      </c>
    </row>
    <row r="163" spans="1:2" x14ac:dyDescent="0.25">
      <c r="A163" t="s">
        <v>42</v>
      </c>
      <c r="B163" t="s">
        <v>43</v>
      </c>
    </row>
    <row r="164" spans="1:2" x14ac:dyDescent="0.25">
      <c r="A164" t="s">
        <v>43</v>
      </c>
      <c r="B164" t="s">
        <v>42</v>
      </c>
    </row>
    <row r="165" spans="1:2" x14ac:dyDescent="0.25">
      <c r="A165" t="s">
        <v>43</v>
      </c>
      <c r="B165" t="s">
        <v>43</v>
      </c>
    </row>
    <row r="166" spans="1:2" x14ac:dyDescent="0.25">
      <c r="A166" t="s">
        <v>43</v>
      </c>
      <c r="B166" t="s">
        <v>42</v>
      </c>
    </row>
    <row r="167" spans="1:2" x14ac:dyDescent="0.25">
      <c r="A167" t="s">
        <v>43</v>
      </c>
      <c r="B167" t="s">
        <v>42</v>
      </c>
    </row>
    <row r="168" spans="1:2" x14ac:dyDescent="0.25">
      <c r="A168" t="s">
        <v>43</v>
      </c>
      <c r="B168" t="s">
        <v>43</v>
      </c>
    </row>
    <row r="169" spans="1:2" x14ac:dyDescent="0.25">
      <c r="A169" t="s">
        <v>43</v>
      </c>
      <c r="B169" t="s">
        <v>43</v>
      </c>
    </row>
    <row r="170" spans="1:2" x14ac:dyDescent="0.25">
      <c r="A170" t="s">
        <v>43</v>
      </c>
      <c r="B170" t="s">
        <v>43</v>
      </c>
    </row>
    <row r="171" spans="1:2" x14ac:dyDescent="0.25">
      <c r="A171" t="s">
        <v>43</v>
      </c>
      <c r="B171" t="s">
        <v>43</v>
      </c>
    </row>
    <row r="172" spans="1:2" x14ac:dyDescent="0.25">
      <c r="A172" t="s">
        <v>43</v>
      </c>
      <c r="B172" t="s">
        <v>42</v>
      </c>
    </row>
    <row r="173" spans="1:2" x14ac:dyDescent="0.25">
      <c r="A173" t="s">
        <v>43</v>
      </c>
      <c r="B173" t="s">
        <v>42</v>
      </c>
    </row>
    <row r="174" spans="1:2" x14ac:dyDescent="0.25">
      <c r="A174" t="s">
        <v>43</v>
      </c>
      <c r="B174" t="s">
        <v>42</v>
      </c>
    </row>
    <row r="175" spans="1:2" x14ac:dyDescent="0.25">
      <c r="A175" t="s">
        <v>43</v>
      </c>
      <c r="B175" t="s">
        <v>42</v>
      </c>
    </row>
    <row r="176" spans="1:2" x14ac:dyDescent="0.25">
      <c r="A176" t="s">
        <v>43</v>
      </c>
      <c r="B176" t="s">
        <v>42</v>
      </c>
    </row>
    <row r="177" spans="1:2" x14ac:dyDescent="0.25">
      <c r="A177" t="s">
        <v>43</v>
      </c>
      <c r="B177" t="s">
        <v>42</v>
      </c>
    </row>
    <row r="178" spans="1:2" x14ac:dyDescent="0.25">
      <c r="A178" t="s">
        <v>43</v>
      </c>
      <c r="B178" t="s">
        <v>42</v>
      </c>
    </row>
    <row r="179" spans="1:2" x14ac:dyDescent="0.25">
      <c r="A179" t="s">
        <v>43</v>
      </c>
      <c r="B179" t="s">
        <v>42</v>
      </c>
    </row>
    <row r="180" spans="1:2" x14ac:dyDescent="0.25">
      <c r="A180" t="s">
        <v>43</v>
      </c>
      <c r="B180" t="s">
        <v>42</v>
      </c>
    </row>
    <row r="181" spans="1:2" x14ac:dyDescent="0.25">
      <c r="A181" t="s">
        <v>43</v>
      </c>
      <c r="B181" t="s">
        <v>42</v>
      </c>
    </row>
    <row r="182" spans="1:2" x14ac:dyDescent="0.25">
      <c r="A182" t="s">
        <v>43</v>
      </c>
      <c r="B182" t="s">
        <v>42</v>
      </c>
    </row>
    <row r="183" spans="1:2" x14ac:dyDescent="0.25">
      <c r="A183" t="s">
        <v>43</v>
      </c>
      <c r="B183" t="s">
        <v>42</v>
      </c>
    </row>
    <row r="184" spans="1:2" x14ac:dyDescent="0.25">
      <c r="A184" t="s">
        <v>43</v>
      </c>
      <c r="B184" t="s">
        <v>42</v>
      </c>
    </row>
    <row r="185" spans="1:2" x14ac:dyDescent="0.25">
      <c r="A185" t="s">
        <v>43</v>
      </c>
      <c r="B185" t="s">
        <v>42</v>
      </c>
    </row>
    <row r="186" spans="1:2" x14ac:dyDescent="0.25">
      <c r="A186" t="s">
        <v>43</v>
      </c>
      <c r="B186" t="s">
        <v>43</v>
      </c>
    </row>
    <row r="187" spans="1:2" x14ac:dyDescent="0.25">
      <c r="A187" t="s">
        <v>43</v>
      </c>
      <c r="B187" t="s">
        <v>42</v>
      </c>
    </row>
    <row r="188" spans="1:2" x14ac:dyDescent="0.25">
      <c r="A188" t="s">
        <v>43</v>
      </c>
      <c r="B188" t="s">
        <v>42</v>
      </c>
    </row>
    <row r="189" spans="1:2" x14ac:dyDescent="0.25">
      <c r="A189" t="s">
        <v>43</v>
      </c>
      <c r="B189" t="s">
        <v>42</v>
      </c>
    </row>
    <row r="190" spans="1:2" x14ac:dyDescent="0.25">
      <c r="A190" t="s">
        <v>43</v>
      </c>
      <c r="B190" t="s">
        <v>43</v>
      </c>
    </row>
    <row r="191" spans="1:2" x14ac:dyDescent="0.25">
      <c r="A191" t="s">
        <v>43</v>
      </c>
      <c r="B191" t="s">
        <v>43</v>
      </c>
    </row>
    <row r="192" spans="1:2" x14ac:dyDescent="0.25">
      <c r="A192" t="s">
        <v>43</v>
      </c>
      <c r="B192" t="s">
        <v>43</v>
      </c>
    </row>
    <row r="193" spans="1:2" x14ac:dyDescent="0.25">
      <c r="A193" t="s">
        <v>43</v>
      </c>
      <c r="B193" t="s">
        <v>42</v>
      </c>
    </row>
    <row r="194" spans="1:2" x14ac:dyDescent="0.25">
      <c r="A194" t="s">
        <v>43</v>
      </c>
      <c r="B194" t="s">
        <v>42</v>
      </c>
    </row>
    <row r="195" spans="1:2" x14ac:dyDescent="0.25">
      <c r="A195" t="s">
        <v>43</v>
      </c>
      <c r="B195" t="s">
        <v>42</v>
      </c>
    </row>
    <row r="196" spans="1:2" x14ac:dyDescent="0.25">
      <c r="A196" t="s">
        <v>43</v>
      </c>
      <c r="B196" t="s">
        <v>43</v>
      </c>
    </row>
    <row r="197" spans="1:2" x14ac:dyDescent="0.25">
      <c r="A197" t="s">
        <v>43</v>
      </c>
      <c r="B197" t="s">
        <v>42</v>
      </c>
    </row>
    <row r="198" spans="1:2" x14ac:dyDescent="0.25">
      <c r="A198" t="s">
        <v>43</v>
      </c>
      <c r="B198" t="s">
        <v>43</v>
      </c>
    </row>
    <row r="199" spans="1:2" x14ac:dyDescent="0.25">
      <c r="A199" t="s">
        <v>43</v>
      </c>
      <c r="B199" t="s">
        <v>42</v>
      </c>
    </row>
    <row r="200" spans="1:2" x14ac:dyDescent="0.25">
      <c r="A200" t="s">
        <v>43</v>
      </c>
      <c r="B200" t="s">
        <v>43</v>
      </c>
    </row>
    <row r="201" spans="1:2" x14ac:dyDescent="0.25">
      <c r="A201" t="s">
        <v>43</v>
      </c>
      <c r="B201" t="s">
        <v>43</v>
      </c>
    </row>
    <row r="202" spans="1:2" x14ac:dyDescent="0.25">
      <c r="A202" t="s">
        <v>43</v>
      </c>
      <c r="B202" t="s">
        <v>42</v>
      </c>
    </row>
    <row r="203" spans="1:2" x14ac:dyDescent="0.25">
      <c r="A203" t="s">
        <v>42</v>
      </c>
      <c r="B203" t="s">
        <v>42</v>
      </c>
    </row>
    <row r="204" spans="1:2" x14ac:dyDescent="0.25">
      <c r="A204" t="s">
        <v>43</v>
      </c>
      <c r="B204" t="s">
        <v>43</v>
      </c>
    </row>
    <row r="205" spans="1:2" x14ac:dyDescent="0.25">
      <c r="A205" t="s">
        <v>43</v>
      </c>
      <c r="B205" t="s">
        <v>43</v>
      </c>
    </row>
    <row r="206" spans="1:2" x14ac:dyDescent="0.25">
      <c r="A206" t="s">
        <v>43</v>
      </c>
      <c r="B206" t="s">
        <v>42</v>
      </c>
    </row>
    <row r="207" spans="1:2" x14ac:dyDescent="0.25">
      <c r="A207" t="s">
        <v>43</v>
      </c>
      <c r="B207" t="s">
        <v>43</v>
      </c>
    </row>
    <row r="208" spans="1:2" x14ac:dyDescent="0.25">
      <c r="A208" t="s">
        <v>43</v>
      </c>
      <c r="B208" t="s">
        <v>43</v>
      </c>
    </row>
    <row r="209" spans="1:2" x14ac:dyDescent="0.25">
      <c r="A209" t="s">
        <v>43</v>
      </c>
      <c r="B209" t="s">
        <v>42</v>
      </c>
    </row>
    <row r="210" spans="1:2" x14ac:dyDescent="0.25">
      <c r="A210" t="s">
        <v>43</v>
      </c>
      <c r="B210" t="s">
        <v>43</v>
      </c>
    </row>
    <row r="211" spans="1:2" x14ac:dyDescent="0.25">
      <c r="A211" t="s">
        <v>43</v>
      </c>
      <c r="B211" t="s">
        <v>42</v>
      </c>
    </row>
    <row r="212" spans="1:2" x14ac:dyDescent="0.25">
      <c r="A212" t="s">
        <v>43</v>
      </c>
      <c r="B212" t="s">
        <v>42</v>
      </c>
    </row>
    <row r="213" spans="1:2" x14ac:dyDescent="0.25">
      <c r="A213" t="s">
        <v>43</v>
      </c>
      <c r="B213" t="s">
        <v>43</v>
      </c>
    </row>
    <row r="214" spans="1:2" x14ac:dyDescent="0.25">
      <c r="A214" t="s">
        <v>42</v>
      </c>
      <c r="B214" t="s">
        <v>43</v>
      </c>
    </row>
    <row r="215" spans="1:2" x14ac:dyDescent="0.25">
      <c r="A215" t="s">
        <v>43</v>
      </c>
      <c r="B215" t="s">
        <v>42</v>
      </c>
    </row>
    <row r="216" spans="1:2" x14ac:dyDescent="0.25">
      <c r="A216" t="s">
        <v>43</v>
      </c>
      <c r="B216" t="s">
        <v>43</v>
      </c>
    </row>
    <row r="217" spans="1:2" x14ac:dyDescent="0.25">
      <c r="A217" t="s">
        <v>43</v>
      </c>
      <c r="B217" t="s">
        <v>43</v>
      </c>
    </row>
    <row r="218" spans="1:2" x14ac:dyDescent="0.25">
      <c r="A218" t="s">
        <v>43</v>
      </c>
      <c r="B218" t="s">
        <v>43</v>
      </c>
    </row>
    <row r="219" spans="1:2" x14ac:dyDescent="0.25">
      <c r="A219" t="s">
        <v>43</v>
      </c>
      <c r="B219" t="s">
        <v>43</v>
      </c>
    </row>
    <row r="220" spans="1:2" x14ac:dyDescent="0.25">
      <c r="A220" t="s">
        <v>43</v>
      </c>
      <c r="B220" t="s">
        <v>43</v>
      </c>
    </row>
    <row r="221" spans="1:2" x14ac:dyDescent="0.25">
      <c r="A221" t="s">
        <v>43</v>
      </c>
      <c r="B221" t="s">
        <v>42</v>
      </c>
    </row>
    <row r="222" spans="1:2" x14ac:dyDescent="0.25">
      <c r="A222" t="s">
        <v>43</v>
      </c>
      <c r="B222" t="s">
        <v>42</v>
      </c>
    </row>
    <row r="223" spans="1:2" x14ac:dyDescent="0.25">
      <c r="A223" t="s">
        <v>43</v>
      </c>
      <c r="B223" t="s">
        <v>42</v>
      </c>
    </row>
    <row r="224" spans="1:2" x14ac:dyDescent="0.25">
      <c r="A224" t="s">
        <v>42</v>
      </c>
      <c r="B224" t="s">
        <v>43</v>
      </c>
    </row>
    <row r="225" spans="1:2" x14ac:dyDescent="0.25">
      <c r="A225" t="s">
        <v>43</v>
      </c>
      <c r="B225" t="s">
        <v>43</v>
      </c>
    </row>
    <row r="226" spans="1:2" x14ac:dyDescent="0.25">
      <c r="A226" t="s">
        <v>43</v>
      </c>
      <c r="B226" t="s">
        <v>42</v>
      </c>
    </row>
    <row r="227" spans="1:2" x14ac:dyDescent="0.25">
      <c r="A227" t="s">
        <v>43</v>
      </c>
      <c r="B227" t="s">
        <v>42</v>
      </c>
    </row>
    <row r="228" spans="1:2" x14ac:dyDescent="0.25">
      <c r="A228" t="s">
        <v>43</v>
      </c>
      <c r="B228" t="s">
        <v>42</v>
      </c>
    </row>
    <row r="229" spans="1:2" x14ac:dyDescent="0.25">
      <c r="A229" t="s">
        <v>43</v>
      </c>
      <c r="B229" t="s">
        <v>43</v>
      </c>
    </row>
    <row r="230" spans="1:2" x14ac:dyDescent="0.25">
      <c r="A230" t="s">
        <v>42</v>
      </c>
      <c r="B230" t="s">
        <v>42</v>
      </c>
    </row>
    <row r="231" spans="1:2" x14ac:dyDescent="0.25">
      <c r="A231" t="s">
        <v>43</v>
      </c>
      <c r="B231" t="s">
        <v>42</v>
      </c>
    </row>
    <row r="232" spans="1:2" x14ac:dyDescent="0.25">
      <c r="A232" t="s">
        <v>43</v>
      </c>
      <c r="B232" t="s">
        <v>42</v>
      </c>
    </row>
    <row r="233" spans="1:2" x14ac:dyDescent="0.25">
      <c r="A233" t="s">
        <v>43</v>
      </c>
      <c r="B233" t="s">
        <v>42</v>
      </c>
    </row>
    <row r="234" spans="1:2" x14ac:dyDescent="0.25">
      <c r="A234" t="s">
        <v>42</v>
      </c>
      <c r="B234" t="s">
        <v>42</v>
      </c>
    </row>
    <row r="235" spans="1:2" x14ac:dyDescent="0.25">
      <c r="A235" t="s">
        <v>43</v>
      </c>
      <c r="B235" t="s">
        <v>42</v>
      </c>
    </row>
    <row r="236" spans="1:2" x14ac:dyDescent="0.25">
      <c r="A236" t="s">
        <v>43</v>
      </c>
      <c r="B236" t="s">
        <v>43</v>
      </c>
    </row>
    <row r="237" spans="1:2" x14ac:dyDescent="0.25">
      <c r="A237" t="s">
        <v>43</v>
      </c>
      <c r="B237" t="s">
        <v>42</v>
      </c>
    </row>
    <row r="238" spans="1:2" x14ac:dyDescent="0.25">
      <c r="A238" t="s">
        <v>43</v>
      </c>
      <c r="B238" t="s">
        <v>42</v>
      </c>
    </row>
    <row r="239" spans="1:2" x14ac:dyDescent="0.25">
      <c r="A239" t="s">
        <v>43</v>
      </c>
      <c r="B239" t="s">
        <v>43</v>
      </c>
    </row>
    <row r="240" spans="1:2" x14ac:dyDescent="0.25">
      <c r="A240" t="s">
        <v>43</v>
      </c>
      <c r="B240" t="s">
        <v>42</v>
      </c>
    </row>
    <row r="241" spans="1:2" x14ac:dyDescent="0.25">
      <c r="A241" t="s">
        <v>43</v>
      </c>
      <c r="B241" t="s">
        <v>43</v>
      </c>
    </row>
    <row r="242" spans="1:2" x14ac:dyDescent="0.25">
      <c r="A242" t="s">
        <v>43</v>
      </c>
      <c r="B242" t="s">
        <v>42</v>
      </c>
    </row>
    <row r="243" spans="1:2" x14ac:dyDescent="0.25">
      <c r="A243" t="s">
        <v>43</v>
      </c>
      <c r="B243" t="s">
        <v>43</v>
      </c>
    </row>
    <row r="244" spans="1:2" x14ac:dyDescent="0.25">
      <c r="A244" t="s">
        <v>43</v>
      </c>
      <c r="B244" t="s">
        <v>42</v>
      </c>
    </row>
    <row r="245" spans="1:2" x14ac:dyDescent="0.25">
      <c r="A245" t="s">
        <v>43</v>
      </c>
      <c r="B245" t="s">
        <v>42</v>
      </c>
    </row>
    <row r="246" spans="1:2" x14ac:dyDescent="0.25">
      <c r="A246" t="s">
        <v>43</v>
      </c>
      <c r="B246" t="s">
        <v>43</v>
      </c>
    </row>
    <row r="247" spans="1:2" x14ac:dyDescent="0.25">
      <c r="A247" t="s">
        <v>43</v>
      </c>
      <c r="B247" t="s">
        <v>43</v>
      </c>
    </row>
    <row r="248" spans="1:2" x14ac:dyDescent="0.25">
      <c r="A248" t="s">
        <v>43</v>
      </c>
      <c r="B248" t="s">
        <v>43</v>
      </c>
    </row>
    <row r="249" spans="1:2" x14ac:dyDescent="0.25">
      <c r="A249" t="s">
        <v>43</v>
      </c>
      <c r="B249" t="s">
        <v>43</v>
      </c>
    </row>
    <row r="250" spans="1:2" x14ac:dyDescent="0.25">
      <c r="A250" t="s">
        <v>43</v>
      </c>
      <c r="B250" t="s">
        <v>43</v>
      </c>
    </row>
    <row r="251" spans="1:2" x14ac:dyDescent="0.25">
      <c r="A251" t="s">
        <v>43</v>
      </c>
      <c r="B251" t="s">
        <v>43</v>
      </c>
    </row>
    <row r="252" spans="1:2" x14ac:dyDescent="0.25">
      <c r="A252" t="s">
        <v>43</v>
      </c>
      <c r="B252" t="s">
        <v>43</v>
      </c>
    </row>
    <row r="253" spans="1:2" x14ac:dyDescent="0.25">
      <c r="A253" t="s">
        <v>42</v>
      </c>
      <c r="B253" t="s">
        <v>43</v>
      </c>
    </row>
    <row r="254" spans="1:2" x14ac:dyDescent="0.25">
      <c r="A254" t="s">
        <v>43</v>
      </c>
      <c r="B254" t="s">
        <v>43</v>
      </c>
    </row>
    <row r="255" spans="1:2" x14ac:dyDescent="0.25">
      <c r="A255" t="s">
        <v>43</v>
      </c>
      <c r="B255" t="s">
        <v>42</v>
      </c>
    </row>
    <row r="256" spans="1:2" x14ac:dyDescent="0.25">
      <c r="A256" t="s">
        <v>43</v>
      </c>
      <c r="B256" t="s">
        <v>43</v>
      </c>
    </row>
    <row r="257" spans="1:2" x14ac:dyDescent="0.25">
      <c r="A257" t="s">
        <v>43</v>
      </c>
      <c r="B257" t="s">
        <v>42</v>
      </c>
    </row>
    <row r="258" spans="1:2" x14ac:dyDescent="0.25">
      <c r="A258" t="s">
        <v>43</v>
      </c>
      <c r="B258" t="s">
        <v>42</v>
      </c>
    </row>
    <row r="259" spans="1:2" x14ac:dyDescent="0.25">
      <c r="A259" t="s">
        <v>43</v>
      </c>
      <c r="B259" t="s">
        <v>43</v>
      </c>
    </row>
    <row r="260" spans="1:2" x14ac:dyDescent="0.25">
      <c r="A260" t="s">
        <v>43</v>
      </c>
      <c r="B260" t="s">
        <v>42</v>
      </c>
    </row>
    <row r="261" spans="1:2" x14ac:dyDescent="0.25">
      <c r="A261" t="s">
        <v>43</v>
      </c>
      <c r="B261" t="s">
        <v>42</v>
      </c>
    </row>
    <row r="262" spans="1:2" x14ac:dyDescent="0.25">
      <c r="A262" t="s">
        <v>43</v>
      </c>
      <c r="B262" t="s">
        <v>43</v>
      </c>
    </row>
    <row r="263" spans="1:2" x14ac:dyDescent="0.25">
      <c r="A263" t="s">
        <v>43</v>
      </c>
      <c r="B263" t="s">
        <v>43</v>
      </c>
    </row>
    <row r="264" spans="1:2" x14ac:dyDescent="0.25">
      <c r="A264" t="s">
        <v>43</v>
      </c>
      <c r="B264" t="s">
        <v>42</v>
      </c>
    </row>
    <row r="265" spans="1:2" x14ac:dyDescent="0.25">
      <c r="A265" t="s">
        <v>43</v>
      </c>
      <c r="B265" t="s">
        <v>42</v>
      </c>
    </row>
    <row r="266" spans="1:2" x14ac:dyDescent="0.25">
      <c r="A266" t="s">
        <v>43</v>
      </c>
      <c r="B266" t="s">
        <v>42</v>
      </c>
    </row>
    <row r="267" spans="1:2" x14ac:dyDescent="0.25">
      <c r="A267" t="s">
        <v>43</v>
      </c>
      <c r="B267" t="s">
        <v>42</v>
      </c>
    </row>
    <row r="268" spans="1:2" x14ac:dyDescent="0.25">
      <c r="A268" t="s">
        <v>43</v>
      </c>
      <c r="B268" t="s">
        <v>42</v>
      </c>
    </row>
    <row r="269" spans="1:2" x14ac:dyDescent="0.25">
      <c r="A269" t="s">
        <v>43</v>
      </c>
      <c r="B269" t="s">
        <v>42</v>
      </c>
    </row>
    <row r="270" spans="1:2" x14ac:dyDescent="0.25">
      <c r="A270" t="s">
        <v>43</v>
      </c>
      <c r="B270" t="s">
        <v>42</v>
      </c>
    </row>
    <row r="271" spans="1:2" x14ac:dyDescent="0.25">
      <c r="A271" t="s">
        <v>43</v>
      </c>
      <c r="B271" t="s">
        <v>43</v>
      </c>
    </row>
    <row r="272" spans="1:2" x14ac:dyDescent="0.25">
      <c r="A272" t="s">
        <v>43</v>
      </c>
      <c r="B272" t="s">
        <v>42</v>
      </c>
    </row>
    <row r="273" spans="1:2" x14ac:dyDescent="0.25">
      <c r="A273" t="s">
        <v>43</v>
      </c>
      <c r="B273" t="s">
        <v>42</v>
      </c>
    </row>
    <row r="274" spans="1:2" x14ac:dyDescent="0.25">
      <c r="A274" t="s">
        <v>43</v>
      </c>
      <c r="B274" t="s">
        <v>43</v>
      </c>
    </row>
    <row r="275" spans="1:2" x14ac:dyDescent="0.25">
      <c r="A275" t="s">
        <v>43</v>
      </c>
      <c r="B275" t="s">
        <v>42</v>
      </c>
    </row>
    <row r="276" spans="1:2" x14ac:dyDescent="0.25">
      <c r="A276" t="s">
        <v>43</v>
      </c>
      <c r="B276" t="s">
        <v>43</v>
      </c>
    </row>
    <row r="277" spans="1:2" x14ac:dyDescent="0.25">
      <c r="A277" t="s">
        <v>42</v>
      </c>
      <c r="B277" t="s">
        <v>43</v>
      </c>
    </row>
    <row r="278" spans="1:2" x14ac:dyDescent="0.25">
      <c r="A278" t="s">
        <v>43</v>
      </c>
      <c r="B278" t="s">
        <v>43</v>
      </c>
    </row>
    <row r="279" spans="1:2" x14ac:dyDescent="0.25">
      <c r="A279" t="s">
        <v>43</v>
      </c>
      <c r="B279" t="s">
        <v>42</v>
      </c>
    </row>
    <row r="280" spans="1:2" x14ac:dyDescent="0.25">
      <c r="A280" t="s">
        <v>42</v>
      </c>
      <c r="B280" t="s">
        <v>42</v>
      </c>
    </row>
    <row r="281" spans="1:2" x14ac:dyDescent="0.25">
      <c r="A281" t="s">
        <v>43</v>
      </c>
      <c r="B281" t="s">
        <v>42</v>
      </c>
    </row>
    <row r="282" spans="1:2" x14ac:dyDescent="0.25">
      <c r="A282" t="s">
        <v>43</v>
      </c>
      <c r="B282" t="s">
        <v>42</v>
      </c>
    </row>
    <row r="283" spans="1:2" x14ac:dyDescent="0.25">
      <c r="A283" t="s">
        <v>43</v>
      </c>
      <c r="B283" t="s">
        <v>43</v>
      </c>
    </row>
    <row r="284" spans="1:2" x14ac:dyDescent="0.25">
      <c r="A284" t="s">
        <v>43</v>
      </c>
      <c r="B284" t="s">
        <v>42</v>
      </c>
    </row>
    <row r="285" spans="1:2" x14ac:dyDescent="0.25">
      <c r="A285" t="s">
        <v>42</v>
      </c>
      <c r="B285" t="s">
        <v>42</v>
      </c>
    </row>
    <row r="286" spans="1:2" x14ac:dyDescent="0.25">
      <c r="A286" t="s">
        <v>43</v>
      </c>
      <c r="B286" t="s">
        <v>43</v>
      </c>
    </row>
    <row r="287" spans="1:2" x14ac:dyDescent="0.25">
      <c r="A287" t="s">
        <v>43</v>
      </c>
      <c r="B287" t="s">
        <v>43</v>
      </c>
    </row>
    <row r="288" spans="1:2" x14ac:dyDescent="0.25">
      <c r="A288" t="s">
        <v>43</v>
      </c>
      <c r="B288" t="s">
        <v>43</v>
      </c>
    </row>
    <row r="289" spans="1:2" x14ac:dyDescent="0.25">
      <c r="A289" t="s">
        <v>43</v>
      </c>
      <c r="B289" t="s">
        <v>43</v>
      </c>
    </row>
    <row r="290" spans="1:2" x14ac:dyDescent="0.25">
      <c r="A290" t="s">
        <v>43</v>
      </c>
      <c r="B290" t="s">
        <v>42</v>
      </c>
    </row>
    <row r="291" spans="1:2" x14ac:dyDescent="0.25">
      <c r="A291" t="s">
        <v>43</v>
      </c>
      <c r="B291" t="s">
        <v>42</v>
      </c>
    </row>
    <row r="292" spans="1:2" x14ac:dyDescent="0.25">
      <c r="A292" t="s">
        <v>43</v>
      </c>
      <c r="B292" t="s">
        <v>42</v>
      </c>
    </row>
    <row r="293" spans="1:2" x14ac:dyDescent="0.25">
      <c r="A293" t="s">
        <v>43</v>
      </c>
      <c r="B293" t="s">
        <v>43</v>
      </c>
    </row>
    <row r="294" spans="1:2" x14ac:dyDescent="0.25">
      <c r="A294" t="s">
        <v>43</v>
      </c>
      <c r="B294" t="s">
        <v>43</v>
      </c>
    </row>
    <row r="295" spans="1:2" x14ac:dyDescent="0.25">
      <c r="A295" t="s">
        <v>43</v>
      </c>
      <c r="B295" t="s">
        <v>43</v>
      </c>
    </row>
    <row r="296" spans="1:2" x14ac:dyDescent="0.25">
      <c r="A296" t="s">
        <v>43</v>
      </c>
      <c r="B296" t="s">
        <v>42</v>
      </c>
    </row>
    <row r="297" spans="1:2" x14ac:dyDescent="0.25">
      <c r="A297" t="s">
        <v>43</v>
      </c>
      <c r="B297" t="s">
        <v>43</v>
      </c>
    </row>
    <row r="298" spans="1:2" x14ac:dyDescent="0.25">
      <c r="A298" t="s">
        <v>43</v>
      </c>
      <c r="B298" t="s">
        <v>42</v>
      </c>
    </row>
    <row r="299" spans="1:2" x14ac:dyDescent="0.25">
      <c r="A299" t="s">
        <v>43</v>
      </c>
      <c r="B299" t="s">
        <v>43</v>
      </c>
    </row>
    <row r="300" spans="1:2" x14ac:dyDescent="0.25">
      <c r="A300" t="s">
        <v>43</v>
      </c>
      <c r="B300" t="s">
        <v>43</v>
      </c>
    </row>
    <row r="301" spans="1:2" x14ac:dyDescent="0.25">
      <c r="A301" t="s">
        <v>43</v>
      </c>
      <c r="B301" t="s">
        <v>43</v>
      </c>
    </row>
    <row r="302" spans="1:2" x14ac:dyDescent="0.25">
      <c r="A302" t="s">
        <v>43</v>
      </c>
      <c r="B302" t="s">
        <v>43</v>
      </c>
    </row>
    <row r="303" spans="1:2" x14ac:dyDescent="0.25">
      <c r="A303" t="s">
        <v>43</v>
      </c>
      <c r="B303" t="s">
        <v>43</v>
      </c>
    </row>
    <row r="304" spans="1:2" x14ac:dyDescent="0.25">
      <c r="A304" t="s">
        <v>43</v>
      </c>
      <c r="B304" t="s">
        <v>43</v>
      </c>
    </row>
    <row r="305" spans="1:2" x14ac:dyDescent="0.25">
      <c r="A305" t="s">
        <v>43</v>
      </c>
      <c r="B305" t="s">
        <v>42</v>
      </c>
    </row>
    <row r="306" spans="1:2" x14ac:dyDescent="0.25">
      <c r="A306" t="s">
        <v>43</v>
      </c>
      <c r="B306" t="s">
        <v>42</v>
      </c>
    </row>
    <row r="307" spans="1:2" x14ac:dyDescent="0.25">
      <c r="A307" t="s">
        <v>43</v>
      </c>
      <c r="B307" t="s">
        <v>42</v>
      </c>
    </row>
    <row r="308" spans="1:2" x14ac:dyDescent="0.25">
      <c r="A308" t="s">
        <v>43</v>
      </c>
      <c r="B308" t="s">
        <v>42</v>
      </c>
    </row>
    <row r="309" spans="1:2" x14ac:dyDescent="0.25">
      <c r="A309" t="s">
        <v>43</v>
      </c>
      <c r="B309" t="s">
        <v>43</v>
      </c>
    </row>
    <row r="310" spans="1:2" x14ac:dyDescent="0.25">
      <c r="A310" t="s">
        <v>43</v>
      </c>
      <c r="B310" t="s">
        <v>42</v>
      </c>
    </row>
    <row r="311" spans="1:2" x14ac:dyDescent="0.25">
      <c r="A311" t="s">
        <v>42</v>
      </c>
      <c r="B311" t="s">
        <v>42</v>
      </c>
    </row>
    <row r="312" spans="1:2" x14ac:dyDescent="0.25">
      <c r="A312" t="s">
        <v>43</v>
      </c>
      <c r="B312" t="s">
        <v>42</v>
      </c>
    </row>
    <row r="313" spans="1:2" x14ac:dyDescent="0.25">
      <c r="A313" t="s">
        <v>43</v>
      </c>
      <c r="B313" t="s">
        <v>43</v>
      </c>
    </row>
    <row r="314" spans="1:2" x14ac:dyDescent="0.25">
      <c r="A314" t="s">
        <v>43</v>
      </c>
      <c r="B314" t="s">
        <v>43</v>
      </c>
    </row>
    <row r="315" spans="1:2" x14ac:dyDescent="0.25">
      <c r="A315" t="s">
        <v>43</v>
      </c>
      <c r="B315" t="s">
        <v>43</v>
      </c>
    </row>
    <row r="316" spans="1:2" x14ac:dyDescent="0.25">
      <c r="A316" t="s">
        <v>43</v>
      </c>
      <c r="B316" t="s">
        <v>43</v>
      </c>
    </row>
    <row r="317" spans="1:2" x14ac:dyDescent="0.25">
      <c r="A317" t="s">
        <v>43</v>
      </c>
      <c r="B317" t="s">
        <v>43</v>
      </c>
    </row>
    <row r="318" spans="1:2" x14ac:dyDescent="0.25">
      <c r="A318" t="s">
        <v>43</v>
      </c>
      <c r="B318" t="s">
        <v>42</v>
      </c>
    </row>
    <row r="319" spans="1:2" x14ac:dyDescent="0.25">
      <c r="A319" t="s">
        <v>43</v>
      </c>
      <c r="B319" t="s">
        <v>42</v>
      </c>
    </row>
    <row r="320" spans="1:2" x14ac:dyDescent="0.25">
      <c r="A320" t="s">
        <v>43</v>
      </c>
      <c r="B320" t="s">
        <v>42</v>
      </c>
    </row>
    <row r="321" spans="1:2" x14ac:dyDescent="0.25">
      <c r="A321" t="s">
        <v>43</v>
      </c>
      <c r="B321" t="s">
        <v>43</v>
      </c>
    </row>
    <row r="322" spans="1:2" x14ac:dyDescent="0.25">
      <c r="A322" t="s">
        <v>43</v>
      </c>
      <c r="B322" t="s">
        <v>43</v>
      </c>
    </row>
    <row r="323" spans="1:2" x14ac:dyDescent="0.25">
      <c r="A323" t="s">
        <v>43</v>
      </c>
      <c r="B323" t="s">
        <v>43</v>
      </c>
    </row>
    <row r="324" spans="1:2" x14ac:dyDescent="0.25">
      <c r="A324" t="s">
        <v>43</v>
      </c>
      <c r="B324" t="s">
        <v>42</v>
      </c>
    </row>
    <row r="325" spans="1:2" x14ac:dyDescent="0.25">
      <c r="A325" t="s">
        <v>43</v>
      </c>
      <c r="B325" t="s">
        <v>43</v>
      </c>
    </row>
    <row r="326" spans="1:2" x14ac:dyDescent="0.25">
      <c r="A326" t="s">
        <v>43</v>
      </c>
      <c r="B326" t="s">
        <v>43</v>
      </c>
    </row>
    <row r="327" spans="1:2" x14ac:dyDescent="0.25">
      <c r="A327" t="s">
        <v>43</v>
      </c>
      <c r="B327" t="s">
        <v>42</v>
      </c>
    </row>
    <row r="328" spans="1:2" x14ac:dyDescent="0.25">
      <c r="A328" t="s">
        <v>43</v>
      </c>
      <c r="B328" t="s">
        <v>42</v>
      </c>
    </row>
    <row r="329" spans="1:2" x14ac:dyDescent="0.25">
      <c r="A329" t="s">
        <v>43</v>
      </c>
      <c r="B329" t="s">
        <v>43</v>
      </c>
    </row>
    <row r="330" spans="1:2" x14ac:dyDescent="0.25">
      <c r="A330" t="s">
        <v>43</v>
      </c>
      <c r="B330" t="s">
        <v>42</v>
      </c>
    </row>
    <row r="331" spans="1:2" x14ac:dyDescent="0.25">
      <c r="A331" t="s">
        <v>43</v>
      </c>
      <c r="B331" t="s">
        <v>43</v>
      </c>
    </row>
    <row r="332" spans="1:2" x14ac:dyDescent="0.25">
      <c r="A332" t="s">
        <v>43</v>
      </c>
      <c r="B332" t="s">
        <v>42</v>
      </c>
    </row>
    <row r="333" spans="1:2" x14ac:dyDescent="0.25">
      <c r="A333" t="s">
        <v>43</v>
      </c>
      <c r="B333" t="s">
        <v>43</v>
      </c>
    </row>
    <row r="334" spans="1:2" x14ac:dyDescent="0.25">
      <c r="A334" t="s">
        <v>43</v>
      </c>
      <c r="B334" t="s">
        <v>42</v>
      </c>
    </row>
    <row r="335" spans="1:2" x14ac:dyDescent="0.25">
      <c r="A335" t="s">
        <v>43</v>
      </c>
      <c r="B335" t="s">
        <v>42</v>
      </c>
    </row>
    <row r="336" spans="1:2" x14ac:dyDescent="0.25">
      <c r="A336" t="s">
        <v>43</v>
      </c>
      <c r="B336" t="s">
        <v>42</v>
      </c>
    </row>
    <row r="337" spans="1:2" x14ac:dyDescent="0.25">
      <c r="A337" t="s">
        <v>43</v>
      </c>
      <c r="B337" t="s">
        <v>43</v>
      </c>
    </row>
    <row r="338" spans="1:2" x14ac:dyDescent="0.25">
      <c r="A338" t="s">
        <v>43</v>
      </c>
      <c r="B338" t="s">
        <v>43</v>
      </c>
    </row>
    <row r="339" spans="1:2" x14ac:dyDescent="0.25">
      <c r="A339" t="s">
        <v>43</v>
      </c>
      <c r="B339" t="s">
        <v>43</v>
      </c>
    </row>
    <row r="340" spans="1:2" x14ac:dyDescent="0.25">
      <c r="A340" t="s">
        <v>43</v>
      </c>
      <c r="B340" t="s">
        <v>43</v>
      </c>
    </row>
    <row r="341" spans="1:2" x14ac:dyDescent="0.25">
      <c r="A341" t="s">
        <v>43</v>
      </c>
      <c r="B341" t="s">
        <v>43</v>
      </c>
    </row>
    <row r="342" spans="1:2" x14ac:dyDescent="0.25">
      <c r="A342" t="s">
        <v>43</v>
      </c>
      <c r="B342" t="s">
        <v>42</v>
      </c>
    </row>
    <row r="343" spans="1:2" x14ac:dyDescent="0.25">
      <c r="A343" t="s">
        <v>43</v>
      </c>
      <c r="B343" t="s">
        <v>42</v>
      </c>
    </row>
    <row r="344" spans="1:2" x14ac:dyDescent="0.25">
      <c r="A344" t="s">
        <v>43</v>
      </c>
      <c r="B344" t="s">
        <v>42</v>
      </c>
    </row>
    <row r="345" spans="1:2" x14ac:dyDescent="0.25">
      <c r="A345" t="s">
        <v>43</v>
      </c>
      <c r="B345" t="s">
        <v>43</v>
      </c>
    </row>
    <row r="346" spans="1:2" x14ac:dyDescent="0.25">
      <c r="A346" t="s">
        <v>43</v>
      </c>
      <c r="B346" t="s">
        <v>43</v>
      </c>
    </row>
    <row r="347" spans="1:2" x14ac:dyDescent="0.25">
      <c r="A347" t="s">
        <v>43</v>
      </c>
      <c r="B347" t="s">
        <v>43</v>
      </c>
    </row>
    <row r="348" spans="1:2" x14ac:dyDescent="0.25">
      <c r="A348" t="s">
        <v>43</v>
      </c>
      <c r="B348" t="s">
        <v>43</v>
      </c>
    </row>
    <row r="349" spans="1:2" x14ac:dyDescent="0.25">
      <c r="A349" t="s">
        <v>43</v>
      </c>
      <c r="B349" t="s">
        <v>43</v>
      </c>
    </row>
    <row r="350" spans="1:2" x14ac:dyDescent="0.25">
      <c r="A350" t="s">
        <v>43</v>
      </c>
      <c r="B350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workbookViewId="0">
      <selection activeCell="G13" sqref="G13"/>
    </sheetView>
  </sheetViews>
  <sheetFormatPr baseColWidth="10" defaultRowHeight="15" x14ac:dyDescent="0.25"/>
  <cols>
    <col min="4" max="4" width="17.5703125" bestFit="1" customWidth="1"/>
    <col min="5" max="5" width="22.42578125" bestFit="1" customWidth="1"/>
    <col min="6" max="6" width="4" bestFit="1" customWidth="1"/>
    <col min="7" max="7" width="12.5703125" bestFit="1" customWidth="1"/>
  </cols>
  <sheetData>
    <row r="1" spans="1:7" x14ac:dyDescent="0.25">
      <c r="A1" t="s">
        <v>15</v>
      </c>
      <c r="B1" t="s">
        <v>17</v>
      </c>
    </row>
    <row r="2" spans="1:7" x14ac:dyDescent="0.25">
      <c r="A2" t="s">
        <v>42</v>
      </c>
      <c r="B2" t="s">
        <v>43</v>
      </c>
      <c r="D2" s="1" t="s">
        <v>132</v>
      </c>
      <c r="E2" s="1" t="s">
        <v>62</v>
      </c>
    </row>
    <row r="3" spans="1:7" x14ac:dyDescent="0.25">
      <c r="A3" t="s">
        <v>43</v>
      </c>
      <c r="B3" t="s">
        <v>43</v>
      </c>
      <c r="D3" s="1" t="s">
        <v>53</v>
      </c>
      <c r="E3" t="s">
        <v>43</v>
      </c>
      <c r="F3" t="s">
        <v>42</v>
      </c>
      <c r="G3" t="s">
        <v>54</v>
      </c>
    </row>
    <row r="4" spans="1:7" x14ac:dyDescent="0.25">
      <c r="A4" t="s">
        <v>42</v>
      </c>
      <c r="B4" t="s">
        <v>42</v>
      </c>
      <c r="D4" s="2" t="s">
        <v>43</v>
      </c>
      <c r="E4" s="3">
        <v>159</v>
      </c>
      <c r="F4" s="3">
        <v>29</v>
      </c>
      <c r="G4" s="3">
        <v>188</v>
      </c>
    </row>
    <row r="5" spans="1:7" x14ac:dyDescent="0.25">
      <c r="A5" t="s">
        <v>43</v>
      </c>
      <c r="B5" t="s">
        <v>42</v>
      </c>
      <c r="D5" s="2" t="s">
        <v>42</v>
      </c>
      <c r="E5" s="3">
        <v>139</v>
      </c>
      <c r="F5" s="3">
        <v>22</v>
      </c>
      <c r="G5" s="3">
        <v>161</v>
      </c>
    </row>
    <row r="6" spans="1:7" x14ac:dyDescent="0.25">
      <c r="A6" t="s">
        <v>43</v>
      </c>
      <c r="B6" t="s">
        <v>42</v>
      </c>
      <c r="D6" s="2" t="s">
        <v>54</v>
      </c>
      <c r="E6" s="3">
        <v>298</v>
      </c>
      <c r="F6" s="3">
        <v>51</v>
      </c>
      <c r="G6" s="3">
        <v>349</v>
      </c>
    </row>
    <row r="7" spans="1:7" x14ac:dyDescent="0.25">
      <c r="A7" t="s">
        <v>43</v>
      </c>
      <c r="B7" t="s">
        <v>42</v>
      </c>
    </row>
    <row r="8" spans="1:7" x14ac:dyDescent="0.25">
      <c r="A8" t="s">
        <v>43</v>
      </c>
      <c r="B8" t="s">
        <v>43</v>
      </c>
      <c r="D8" s="2" t="s">
        <v>118</v>
      </c>
    </row>
    <row r="9" spans="1:7" x14ac:dyDescent="0.25">
      <c r="A9" t="s">
        <v>42</v>
      </c>
      <c r="B9" t="s">
        <v>43</v>
      </c>
      <c r="D9" s="2" t="s">
        <v>128</v>
      </c>
      <c r="G9">
        <f>GETPIVOTDATA("paid",$D$2,"schoolsup","yes","paid","yes")/GETPIVOTDATA("paid",$D$2)/D15</f>
        <v>0.43137254901960781</v>
      </c>
    </row>
    <row r="10" spans="1:7" x14ac:dyDescent="0.25">
      <c r="A10" t="s">
        <v>43</v>
      </c>
      <c r="B10" t="s">
        <v>42</v>
      </c>
      <c r="D10" s="2" t="s">
        <v>129</v>
      </c>
      <c r="G10">
        <f>GETPIVOTDATA("paid",$D$2,"schoolsup","yes","paid","no")/GETPIVOTDATA("paid",$D$2)/D15</f>
        <v>0.56862745098039214</v>
      </c>
    </row>
    <row r="11" spans="1:7" x14ac:dyDescent="0.25">
      <c r="A11" t="s">
        <v>43</v>
      </c>
      <c r="B11" t="s">
        <v>42</v>
      </c>
      <c r="D11" s="2" t="s">
        <v>131</v>
      </c>
      <c r="G11">
        <f>GETPIVOTDATA("paid",$D$2,"schoolsup","no","paid","yes")/GETPIVOTDATA("paid",$D$2)/D17</f>
        <v>0.46644295302013422</v>
      </c>
    </row>
    <row r="12" spans="1:7" x14ac:dyDescent="0.25">
      <c r="A12" t="s">
        <v>43</v>
      </c>
      <c r="B12" t="s">
        <v>42</v>
      </c>
      <c r="D12" s="2" t="s">
        <v>130</v>
      </c>
      <c r="G12">
        <f>GETPIVOTDATA("paid",$D$2,"schoolsup","no","paid","no")/GETPIVOTDATA("paid",$D$2)/D17</f>
        <v>0.53355704697986572</v>
      </c>
    </row>
    <row r="13" spans="1:7" x14ac:dyDescent="0.25">
      <c r="A13" t="s">
        <v>43</v>
      </c>
      <c r="B13" t="s">
        <v>43</v>
      </c>
    </row>
    <row r="14" spans="1:7" x14ac:dyDescent="0.25">
      <c r="A14" t="s">
        <v>43</v>
      </c>
      <c r="B14" t="s">
        <v>42</v>
      </c>
      <c r="D14" s="2" t="s">
        <v>126</v>
      </c>
    </row>
    <row r="15" spans="1:7" x14ac:dyDescent="0.25">
      <c r="A15" t="s">
        <v>43</v>
      </c>
      <c r="B15" t="s">
        <v>42</v>
      </c>
      <c r="D15">
        <f>GETPIVOTDATA("paid",$D$2,"schoolsup","yes")/GETPIVOTDATA("paid",$D$2)</f>
        <v>0.14613180515759314</v>
      </c>
    </row>
    <row r="16" spans="1:7" x14ac:dyDescent="0.25">
      <c r="A16" t="s">
        <v>43</v>
      </c>
      <c r="B16" t="s">
        <v>43</v>
      </c>
      <c r="D16" s="2" t="s">
        <v>127</v>
      </c>
    </row>
    <row r="17" spans="1:4" x14ac:dyDescent="0.25">
      <c r="A17" t="s">
        <v>43</v>
      </c>
      <c r="B17" t="s">
        <v>43</v>
      </c>
      <c r="D17">
        <f>1-D15</f>
        <v>0.85386819484240684</v>
      </c>
    </row>
    <row r="18" spans="1:4" x14ac:dyDescent="0.25">
      <c r="A18" t="s">
        <v>43</v>
      </c>
      <c r="B18" t="s">
        <v>42</v>
      </c>
    </row>
    <row r="19" spans="1:4" x14ac:dyDescent="0.25">
      <c r="A19" t="s">
        <v>42</v>
      </c>
      <c r="B19" t="s">
        <v>43</v>
      </c>
    </row>
    <row r="20" spans="1:4" x14ac:dyDescent="0.25">
      <c r="A20" t="s">
        <v>43</v>
      </c>
      <c r="B20" t="s">
        <v>43</v>
      </c>
    </row>
    <row r="21" spans="1:4" x14ac:dyDescent="0.25">
      <c r="A21" t="s">
        <v>43</v>
      </c>
      <c r="B21" t="s">
        <v>42</v>
      </c>
    </row>
    <row r="22" spans="1:4" x14ac:dyDescent="0.25">
      <c r="A22" t="s">
        <v>43</v>
      </c>
      <c r="B22" t="s">
        <v>43</v>
      </c>
    </row>
    <row r="23" spans="1:4" x14ac:dyDescent="0.25">
      <c r="A23" t="s">
        <v>43</v>
      </c>
      <c r="B23" t="s">
        <v>42</v>
      </c>
    </row>
    <row r="24" spans="1:4" x14ac:dyDescent="0.25">
      <c r="A24" t="s">
        <v>43</v>
      </c>
      <c r="B24" t="s">
        <v>43</v>
      </c>
    </row>
    <row r="25" spans="1:4" x14ac:dyDescent="0.25">
      <c r="A25" t="s">
        <v>43</v>
      </c>
      <c r="B25" t="s">
        <v>43</v>
      </c>
    </row>
    <row r="26" spans="1:4" x14ac:dyDescent="0.25">
      <c r="A26" t="s">
        <v>42</v>
      </c>
      <c r="B26" t="s">
        <v>42</v>
      </c>
    </row>
    <row r="27" spans="1:4" x14ac:dyDescent="0.25">
      <c r="A27" t="s">
        <v>43</v>
      </c>
      <c r="B27" t="s">
        <v>42</v>
      </c>
    </row>
    <row r="28" spans="1:4" x14ac:dyDescent="0.25">
      <c r="A28" t="s">
        <v>43</v>
      </c>
      <c r="B28" t="s">
        <v>42</v>
      </c>
    </row>
    <row r="29" spans="1:4" x14ac:dyDescent="0.25">
      <c r="A29" t="s">
        <v>43</v>
      </c>
      <c r="B29" t="s">
        <v>42</v>
      </c>
    </row>
    <row r="30" spans="1:4" x14ac:dyDescent="0.25">
      <c r="A30" t="s">
        <v>42</v>
      </c>
      <c r="B30" t="s">
        <v>43</v>
      </c>
    </row>
    <row r="31" spans="1:4" x14ac:dyDescent="0.25">
      <c r="A31" t="s">
        <v>43</v>
      </c>
      <c r="B31" t="s">
        <v>42</v>
      </c>
    </row>
    <row r="32" spans="1:4" x14ac:dyDescent="0.25">
      <c r="A32" t="s">
        <v>43</v>
      </c>
      <c r="B32" t="s">
        <v>42</v>
      </c>
    </row>
    <row r="33" spans="1:2" x14ac:dyDescent="0.25">
      <c r="A33" t="s">
        <v>43</v>
      </c>
      <c r="B33" t="s">
        <v>43</v>
      </c>
    </row>
    <row r="34" spans="1:2" x14ac:dyDescent="0.25">
      <c r="A34" t="s">
        <v>43</v>
      </c>
      <c r="B34" t="s">
        <v>43</v>
      </c>
    </row>
    <row r="35" spans="1:2" x14ac:dyDescent="0.25">
      <c r="A35" t="s">
        <v>43</v>
      </c>
      <c r="B35" t="s">
        <v>43</v>
      </c>
    </row>
    <row r="36" spans="1:2" x14ac:dyDescent="0.25">
      <c r="A36" t="s">
        <v>43</v>
      </c>
      <c r="B36" t="s">
        <v>42</v>
      </c>
    </row>
    <row r="37" spans="1:2" x14ac:dyDescent="0.25">
      <c r="A37" t="s">
        <v>43</v>
      </c>
      <c r="B37" t="s">
        <v>43</v>
      </c>
    </row>
    <row r="38" spans="1:2" x14ac:dyDescent="0.25">
      <c r="A38" t="s">
        <v>43</v>
      </c>
      <c r="B38" t="s">
        <v>43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42</v>
      </c>
      <c r="B47" t="s">
        <v>42</v>
      </c>
    </row>
    <row r="48" spans="1:2" x14ac:dyDescent="0.25">
      <c r="A48" t="s">
        <v>43</v>
      </c>
      <c r="B48" t="s">
        <v>43</v>
      </c>
    </row>
    <row r="49" spans="1:2" x14ac:dyDescent="0.25">
      <c r="A49" t="s">
        <v>43</v>
      </c>
      <c r="B49" t="s">
        <v>43</v>
      </c>
    </row>
    <row r="50" spans="1:2" x14ac:dyDescent="0.25">
      <c r="A50" t="s">
        <v>43</v>
      </c>
      <c r="B50" t="s">
        <v>42</v>
      </c>
    </row>
    <row r="51" spans="1:2" x14ac:dyDescent="0.25">
      <c r="A51" t="s">
        <v>42</v>
      </c>
      <c r="B51" t="s">
        <v>43</v>
      </c>
    </row>
    <row r="52" spans="1:2" x14ac:dyDescent="0.25">
      <c r="A52" t="s">
        <v>43</v>
      </c>
      <c r="B52" t="s">
        <v>42</v>
      </c>
    </row>
    <row r="53" spans="1:2" x14ac:dyDescent="0.25">
      <c r="A53" t="s">
        <v>43</v>
      </c>
      <c r="B53" t="s">
        <v>42</v>
      </c>
    </row>
    <row r="54" spans="1:2" x14ac:dyDescent="0.25">
      <c r="A54" t="s">
        <v>43</v>
      </c>
      <c r="B54" t="s">
        <v>43</v>
      </c>
    </row>
    <row r="55" spans="1:2" x14ac:dyDescent="0.25">
      <c r="A55" t="s">
        <v>42</v>
      </c>
      <c r="B55" t="s">
        <v>42</v>
      </c>
    </row>
    <row r="56" spans="1:2" x14ac:dyDescent="0.25">
      <c r="A56" t="s">
        <v>43</v>
      </c>
      <c r="B56" t="s">
        <v>42</v>
      </c>
    </row>
    <row r="57" spans="1:2" x14ac:dyDescent="0.25">
      <c r="A57" t="s">
        <v>43</v>
      </c>
      <c r="B57" t="s">
        <v>42</v>
      </c>
    </row>
    <row r="58" spans="1:2" x14ac:dyDescent="0.25">
      <c r="A58" t="s">
        <v>43</v>
      </c>
      <c r="B58" t="s">
        <v>42</v>
      </c>
    </row>
    <row r="59" spans="1:2" x14ac:dyDescent="0.25">
      <c r="A59" t="s">
        <v>43</v>
      </c>
      <c r="B59" t="s">
        <v>43</v>
      </c>
    </row>
    <row r="60" spans="1:2" x14ac:dyDescent="0.25">
      <c r="A60" t="s">
        <v>42</v>
      </c>
      <c r="B60" t="s">
        <v>43</v>
      </c>
    </row>
    <row r="61" spans="1:2" x14ac:dyDescent="0.25">
      <c r="A61" t="s">
        <v>43</v>
      </c>
      <c r="B61" t="s">
        <v>43</v>
      </c>
    </row>
    <row r="62" spans="1:2" x14ac:dyDescent="0.25">
      <c r="A62" t="s">
        <v>43</v>
      </c>
      <c r="B62" t="s">
        <v>43</v>
      </c>
    </row>
    <row r="63" spans="1:2" x14ac:dyDescent="0.25">
      <c r="A63" t="s">
        <v>42</v>
      </c>
      <c r="B63" t="s">
        <v>43</v>
      </c>
    </row>
    <row r="64" spans="1:2" x14ac:dyDescent="0.25">
      <c r="A64" t="s">
        <v>42</v>
      </c>
      <c r="B64" t="s">
        <v>43</v>
      </c>
    </row>
    <row r="65" spans="1:2" x14ac:dyDescent="0.25">
      <c r="A65" t="s">
        <v>42</v>
      </c>
      <c r="B65" t="s">
        <v>42</v>
      </c>
    </row>
    <row r="66" spans="1:2" x14ac:dyDescent="0.25">
      <c r="A66" t="s">
        <v>42</v>
      </c>
      <c r="B66" t="s">
        <v>43</v>
      </c>
    </row>
    <row r="67" spans="1:2" x14ac:dyDescent="0.25">
      <c r="A67" t="s">
        <v>43</v>
      </c>
      <c r="B67" t="s">
        <v>43</v>
      </c>
    </row>
    <row r="68" spans="1:2" x14ac:dyDescent="0.25">
      <c r="A68" t="s">
        <v>43</v>
      </c>
      <c r="B68" t="s">
        <v>43</v>
      </c>
    </row>
    <row r="69" spans="1:2" x14ac:dyDescent="0.25">
      <c r="A69" t="s">
        <v>42</v>
      </c>
      <c r="B69" t="s">
        <v>42</v>
      </c>
    </row>
    <row r="70" spans="1:2" x14ac:dyDescent="0.25">
      <c r="A70" t="s">
        <v>42</v>
      </c>
      <c r="B70" t="s">
        <v>42</v>
      </c>
    </row>
    <row r="71" spans="1:2" x14ac:dyDescent="0.25">
      <c r="A71" t="s">
        <v>43</v>
      </c>
      <c r="B71" t="s">
        <v>43</v>
      </c>
    </row>
    <row r="72" spans="1:2" x14ac:dyDescent="0.25">
      <c r="A72" t="s">
        <v>43</v>
      </c>
      <c r="B72" t="s">
        <v>42</v>
      </c>
    </row>
    <row r="73" spans="1:2" x14ac:dyDescent="0.25">
      <c r="A73" t="s">
        <v>43</v>
      </c>
      <c r="B73" t="s">
        <v>43</v>
      </c>
    </row>
    <row r="74" spans="1:2" x14ac:dyDescent="0.25">
      <c r="A74" t="s">
        <v>42</v>
      </c>
      <c r="B74" t="s">
        <v>43</v>
      </c>
    </row>
    <row r="75" spans="1:2" x14ac:dyDescent="0.25">
      <c r="A75" t="s">
        <v>43</v>
      </c>
      <c r="B75" t="s">
        <v>43</v>
      </c>
    </row>
    <row r="76" spans="1:2" x14ac:dyDescent="0.25">
      <c r="A76" t="s">
        <v>42</v>
      </c>
      <c r="B76" t="s">
        <v>42</v>
      </c>
    </row>
    <row r="77" spans="1:2" x14ac:dyDescent="0.25">
      <c r="A77" t="s">
        <v>43</v>
      </c>
      <c r="B77" t="s">
        <v>42</v>
      </c>
    </row>
    <row r="78" spans="1:2" x14ac:dyDescent="0.25">
      <c r="A78" t="s">
        <v>43</v>
      </c>
      <c r="B78" t="s">
        <v>43</v>
      </c>
    </row>
    <row r="79" spans="1:2" x14ac:dyDescent="0.25">
      <c r="A79" t="s">
        <v>43</v>
      </c>
      <c r="B79" t="s">
        <v>42</v>
      </c>
    </row>
    <row r="80" spans="1:2" x14ac:dyDescent="0.25">
      <c r="A80" t="s">
        <v>42</v>
      </c>
      <c r="B80" t="s">
        <v>43</v>
      </c>
    </row>
    <row r="81" spans="1:2" x14ac:dyDescent="0.25">
      <c r="A81" t="s">
        <v>43</v>
      </c>
      <c r="B81" t="s">
        <v>43</v>
      </c>
    </row>
    <row r="82" spans="1:2" x14ac:dyDescent="0.25">
      <c r="A82" t="s">
        <v>42</v>
      </c>
      <c r="B82" t="s">
        <v>42</v>
      </c>
    </row>
    <row r="83" spans="1:2" x14ac:dyDescent="0.25">
      <c r="A83" t="s">
        <v>42</v>
      </c>
      <c r="B83" t="s">
        <v>42</v>
      </c>
    </row>
    <row r="84" spans="1:2" x14ac:dyDescent="0.25">
      <c r="A84" t="s">
        <v>43</v>
      </c>
      <c r="B84" t="s">
        <v>42</v>
      </c>
    </row>
    <row r="85" spans="1:2" x14ac:dyDescent="0.25">
      <c r="A85" t="s">
        <v>43</v>
      </c>
      <c r="B85" t="s">
        <v>42</v>
      </c>
    </row>
    <row r="86" spans="1:2" x14ac:dyDescent="0.25">
      <c r="A86" t="s">
        <v>43</v>
      </c>
      <c r="B86" t="s">
        <v>43</v>
      </c>
    </row>
    <row r="87" spans="1:2" x14ac:dyDescent="0.25">
      <c r="A87" t="s">
        <v>43</v>
      </c>
      <c r="B87" t="s">
        <v>42</v>
      </c>
    </row>
    <row r="88" spans="1:2" x14ac:dyDescent="0.25">
      <c r="A88" t="s">
        <v>43</v>
      </c>
      <c r="B88" t="s">
        <v>43</v>
      </c>
    </row>
    <row r="89" spans="1:2" x14ac:dyDescent="0.25">
      <c r="A89" t="s">
        <v>43</v>
      </c>
      <c r="B89" t="s">
        <v>43</v>
      </c>
    </row>
    <row r="90" spans="1:2" x14ac:dyDescent="0.25">
      <c r="A90" t="s">
        <v>43</v>
      </c>
      <c r="B90" t="s">
        <v>42</v>
      </c>
    </row>
    <row r="91" spans="1:2" x14ac:dyDescent="0.25">
      <c r="A91" t="s">
        <v>43</v>
      </c>
      <c r="B91" t="s">
        <v>43</v>
      </c>
    </row>
    <row r="92" spans="1:2" x14ac:dyDescent="0.25">
      <c r="A92" t="s">
        <v>43</v>
      </c>
      <c r="B92" t="s">
        <v>42</v>
      </c>
    </row>
    <row r="93" spans="1:2" x14ac:dyDescent="0.25">
      <c r="A93" t="s">
        <v>43</v>
      </c>
      <c r="B93" t="s">
        <v>42</v>
      </c>
    </row>
    <row r="94" spans="1:2" x14ac:dyDescent="0.25">
      <c r="A94" t="s">
        <v>42</v>
      </c>
      <c r="B94" t="s">
        <v>43</v>
      </c>
    </row>
    <row r="95" spans="1:2" x14ac:dyDescent="0.25">
      <c r="A95" t="s">
        <v>43</v>
      </c>
      <c r="B95" t="s">
        <v>42</v>
      </c>
    </row>
    <row r="96" spans="1:2" x14ac:dyDescent="0.25">
      <c r="A96" t="s">
        <v>43</v>
      </c>
      <c r="B96" t="s">
        <v>43</v>
      </c>
    </row>
    <row r="97" spans="1:2" x14ac:dyDescent="0.25">
      <c r="A97" t="s">
        <v>42</v>
      </c>
      <c r="B97" t="s">
        <v>42</v>
      </c>
    </row>
    <row r="98" spans="1:2" x14ac:dyDescent="0.25">
      <c r="A98" t="s">
        <v>42</v>
      </c>
      <c r="B98" t="s">
        <v>43</v>
      </c>
    </row>
    <row r="99" spans="1:2" x14ac:dyDescent="0.25">
      <c r="A99" t="s">
        <v>43</v>
      </c>
      <c r="B99" t="s">
        <v>42</v>
      </c>
    </row>
    <row r="100" spans="1:2" x14ac:dyDescent="0.25">
      <c r="A100" t="s">
        <v>43</v>
      </c>
      <c r="B100" t="s">
        <v>43</v>
      </c>
    </row>
    <row r="101" spans="1:2" x14ac:dyDescent="0.25">
      <c r="A101" t="s">
        <v>42</v>
      </c>
      <c r="B101" t="s">
        <v>42</v>
      </c>
    </row>
    <row r="102" spans="1:2" x14ac:dyDescent="0.25">
      <c r="A102" t="s">
        <v>42</v>
      </c>
      <c r="B102" t="s">
        <v>42</v>
      </c>
    </row>
    <row r="103" spans="1:2" x14ac:dyDescent="0.25">
      <c r="A103" t="s">
        <v>43</v>
      </c>
      <c r="B103" t="s">
        <v>43</v>
      </c>
    </row>
    <row r="104" spans="1:2" x14ac:dyDescent="0.25">
      <c r="A104" t="s">
        <v>43</v>
      </c>
      <c r="B104" t="s">
        <v>43</v>
      </c>
    </row>
    <row r="105" spans="1:2" x14ac:dyDescent="0.25">
      <c r="A105" t="s">
        <v>42</v>
      </c>
      <c r="B105" t="s">
        <v>42</v>
      </c>
    </row>
    <row r="106" spans="1:2" x14ac:dyDescent="0.25">
      <c r="A106" t="s">
        <v>43</v>
      </c>
      <c r="B106" t="s">
        <v>42</v>
      </c>
    </row>
    <row r="107" spans="1:2" x14ac:dyDescent="0.25">
      <c r="A107" t="s">
        <v>42</v>
      </c>
      <c r="B107" t="s">
        <v>43</v>
      </c>
    </row>
    <row r="108" spans="1:2" x14ac:dyDescent="0.25">
      <c r="A108" t="s">
        <v>42</v>
      </c>
      <c r="B108" t="s">
        <v>42</v>
      </c>
    </row>
    <row r="109" spans="1:2" x14ac:dyDescent="0.25">
      <c r="A109" t="s">
        <v>43</v>
      </c>
      <c r="B109" t="s">
        <v>43</v>
      </c>
    </row>
    <row r="110" spans="1:2" x14ac:dyDescent="0.25">
      <c r="A110" t="s">
        <v>43</v>
      </c>
      <c r="B110" t="s">
        <v>42</v>
      </c>
    </row>
    <row r="111" spans="1:2" x14ac:dyDescent="0.25">
      <c r="A111" t="s">
        <v>43</v>
      </c>
      <c r="B111" t="s">
        <v>42</v>
      </c>
    </row>
    <row r="112" spans="1:2" x14ac:dyDescent="0.25">
      <c r="A112" t="s">
        <v>43</v>
      </c>
      <c r="B112" t="s">
        <v>43</v>
      </c>
    </row>
    <row r="113" spans="1:2" x14ac:dyDescent="0.25">
      <c r="A113" t="s">
        <v>42</v>
      </c>
      <c r="B113" t="s">
        <v>43</v>
      </c>
    </row>
    <row r="114" spans="1:2" x14ac:dyDescent="0.25">
      <c r="A114" t="s">
        <v>42</v>
      </c>
      <c r="B114" t="s">
        <v>43</v>
      </c>
    </row>
    <row r="115" spans="1:2" x14ac:dyDescent="0.25">
      <c r="A115" t="s">
        <v>43</v>
      </c>
      <c r="B115" t="s">
        <v>43</v>
      </c>
    </row>
    <row r="116" spans="1:2" x14ac:dyDescent="0.25">
      <c r="A116" t="s">
        <v>43</v>
      </c>
      <c r="B116" t="s">
        <v>43</v>
      </c>
    </row>
    <row r="117" spans="1:2" x14ac:dyDescent="0.25">
      <c r="A117" t="s">
        <v>43</v>
      </c>
      <c r="B117" t="s">
        <v>43</v>
      </c>
    </row>
    <row r="118" spans="1:2" x14ac:dyDescent="0.25">
      <c r="A118" t="s">
        <v>43</v>
      </c>
      <c r="B118" t="s">
        <v>43</v>
      </c>
    </row>
    <row r="119" spans="1:2" x14ac:dyDescent="0.25">
      <c r="A119" t="s">
        <v>43</v>
      </c>
      <c r="B119" t="s">
        <v>43</v>
      </c>
    </row>
    <row r="120" spans="1:2" x14ac:dyDescent="0.25">
      <c r="A120" t="s">
        <v>43</v>
      </c>
      <c r="B120" t="s">
        <v>43</v>
      </c>
    </row>
    <row r="121" spans="1:2" x14ac:dyDescent="0.25">
      <c r="A121" t="s">
        <v>43</v>
      </c>
      <c r="B121" t="s">
        <v>43</v>
      </c>
    </row>
    <row r="122" spans="1:2" x14ac:dyDescent="0.25">
      <c r="A122" t="s">
        <v>43</v>
      </c>
      <c r="B122" t="s">
        <v>43</v>
      </c>
    </row>
    <row r="123" spans="1:2" x14ac:dyDescent="0.25">
      <c r="A123" t="s">
        <v>43</v>
      </c>
      <c r="B123" t="s">
        <v>42</v>
      </c>
    </row>
    <row r="124" spans="1:2" x14ac:dyDescent="0.25">
      <c r="A124" t="s">
        <v>43</v>
      </c>
      <c r="B124" t="s">
        <v>42</v>
      </c>
    </row>
    <row r="125" spans="1:2" x14ac:dyDescent="0.25">
      <c r="A125" t="s">
        <v>43</v>
      </c>
      <c r="B125" t="s">
        <v>43</v>
      </c>
    </row>
    <row r="126" spans="1:2" x14ac:dyDescent="0.25">
      <c r="A126" t="s">
        <v>43</v>
      </c>
      <c r="B126" t="s">
        <v>42</v>
      </c>
    </row>
    <row r="127" spans="1:2" x14ac:dyDescent="0.25">
      <c r="A127" t="s">
        <v>42</v>
      </c>
      <c r="B127" t="s">
        <v>43</v>
      </c>
    </row>
    <row r="128" spans="1:2" x14ac:dyDescent="0.25">
      <c r="A128" t="s">
        <v>42</v>
      </c>
      <c r="B128" t="s">
        <v>43</v>
      </c>
    </row>
    <row r="129" spans="1:2" x14ac:dyDescent="0.25">
      <c r="A129" t="s">
        <v>43</v>
      </c>
      <c r="B129" t="s">
        <v>43</v>
      </c>
    </row>
    <row r="130" spans="1:2" x14ac:dyDescent="0.25">
      <c r="A130" t="s">
        <v>43</v>
      </c>
      <c r="B130" t="s">
        <v>43</v>
      </c>
    </row>
    <row r="131" spans="1:2" x14ac:dyDescent="0.25">
      <c r="A131" t="s">
        <v>43</v>
      </c>
      <c r="B131" t="s">
        <v>42</v>
      </c>
    </row>
    <row r="132" spans="1:2" x14ac:dyDescent="0.25">
      <c r="A132" t="s">
        <v>43</v>
      </c>
      <c r="B132" t="s">
        <v>43</v>
      </c>
    </row>
    <row r="133" spans="1:2" x14ac:dyDescent="0.25">
      <c r="A133" t="s">
        <v>43</v>
      </c>
      <c r="B133" t="s">
        <v>43</v>
      </c>
    </row>
    <row r="134" spans="1:2" x14ac:dyDescent="0.25">
      <c r="A134" t="s">
        <v>43</v>
      </c>
      <c r="B134" t="s">
        <v>43</v>
      </c>
    </row>
    <row r="135" spans="1:2" x14ac:dyDescent="0.25">
      <c r="A135" t="s">
        <v>43</v>
      </c>
      <c r="B135" t="s">
        <v>43</v>
      </c>
    </row>
    <row r="136" spans="1:2" x14ac:dyDescent="0.25">
      <c r="A136" t="s">
        <v>43</v>
      </c>
      <c r="B136" t="s">
        <v>43</v>
      </c>
    </row>
    <row r="137" spans="1:2" x14ac:dyDescent="0.25">
      <c r="A137" t="s">
        <v>43</v>
      </c>
      <c r="B137" t="s">
        <v>43</v>
      </c>
    </row>
    <row r="138" spans="1:2" x14ac:dyDescent="0.25">
      <c r="A138" t="s">
        <v>43</v>
      </c>
      <c r="B138" t="s">
        <v>43</v>
      </c>
    </row>
    <row r="139" spans="1:2" x14ac:dyDescent="0.25">
      <c r="A139" t="s">
        <v>43</v>
      </c>
      <c r="B139" t="s">
        <v>43</v>
      </c>
    </row>
    <row r="140" spans="1:2" x14ac:dyDescent="0.25">
      <c r="A140" t="s">
        <v>43</v>
      </c>
      <c r="B140" t="s">
        <v>43</v>
      </c>
    </row>
    <row r="141" spans="1:2" x14ac:dyDescent="0.25">
      <c r="A141" t="s">
        <v>43</v>
      </c>
      <c r="B141" t="s">
        <v>43</v>
      </c>
    </row>
    <row r="142" spans="1:2" x14ac:dyDescent="0.25">
      <c r="A142" t="s">
        <v>42</v>
      </c>
      <c r="B142" t="s">
        <v>43</v>
      </c>
    </row>
    <row r="143" spans="1:2" x14ac:dyDescent="0.25">
      <c r="A143" t="s">
        <v>43</v>
      </c>
      <c r="B143" t="s">
        <v>43</v>
      </c>
    </row>
    <row r="144" spans="1:2" x14ac:dyDescent="0.25">
      <c r="A144" t="s">
        <v>43</v>
      </c>
      <c r="B144" t="s">
        <v>42</v>
      </c>
    </row>
    <row r="145" spans="1:2" x14ac:dyDescent="0.25">
      <c r="A145" t="s">
        <v>43</v>
      </c>
      <c r="B145" t="s">
        <v>43</v>
      </c>
    </row>
    <row r="146" spans="1:2" x14ac:dyDescent="0.25">
      <c r="A146" t="s">
        <v>43</v>
      </c>
      <c r="B146" t="s">
        <v>43</v>
      </c>
    </row>
    <row r="147" spans="1:2" x14ac:dyDescent="0.25">
      <c r="A147" t="s">
        <v>43</v>
      </c>
      <c r="B147" t="s">
        <v>42</v>
      </c>
    </row>
    <row r="148" spans="1:2" x14ac:dyDescent="0.25">
      <c r="A148" t="s">
        <v>43</v>
      </c>
      <c r="B148" t="s">
        <v>43</v>
      </c>
    </row>
    <row r="149" spans="1:2" x14ac:dyDescent="0.25">
      <c r="A149" t="s">
        <v>43</v>
      </c>
      <c r="B149" t="s">
        <v>42</v>
      </c>
    </row>
    <row r="150" spans="1:2" x14ac:dyDescent="0.25">
      <c r="A150" t="s">
        <v>43</v>
      </c>
      <c r="B150" t="s">
        <v>43</v>
      </c>
    </row>
    <row r="151" spans="1:2" x14ac:dyDescent="0.25">
      <c r="A151" t="s">
        <v>43</v>
      </c>
      <c r="B151" t="s">
        <v>43</v>
      </c>
    </row>
    <row r="152" spans="1:2" x14ac:dyDescent="0.25">
      <c r="A152" t="s">
        <v>43</v>
      </c>
      <c r="B152" t="s">
        <v>43</v>
      </c>
    </row>
    <row r="153" spans="1:2" x14ac:dyDescent="0.25">
      <c r="A153" t="s">
        <v>43</v>
      </c>
      <c r="B153" t="s">
        <v>43</v>
      </c>
    </row>
    <row r="154" spans="1:2" x14ac:dyDescent="0.25">
      <c r="A154" t="s">
        <v>43</v>
      </c>
      <c r="B154" t="s">
        <v>42</v>
      </c>
    </row>
    <row r="155" spans="1:2" x14ac:dyDescent="0.25">
      <c r="A155" t="s">
        <v>43</v>
      </c>
      <c r="B155" t="s">
        <v>43</v>
      </c>
    </row>
    <row r="156" spans="1:2" x14ac:dyDescent="0.25">
      <c r="A156" t="s">
        <v>42</v>
      </c>
      <c r="B156" t="s">
        <v>43</v>
      </c>
    </row>
    <row r="157" spans="1:2" x14ac:dyDescent="0.25">
      <c r="A157" t="s">
        <v>42</v>
      </c>
      <c r="B157" t="s">
        <v>42</v>
      </c>
    </row>
    <row r="158" spans="1:2" x14ac:dyDescent="0.25">
      <c r="A158" t="s">
        <v>43</v>
      </c>
      <c r="B158" t="s">
        <v>43</v>
      </c>
    </row>
    <row r="159" spans="1:2" x14ac:dyDescent="0.25">
      <c r="A159" t="s">
        <v>43</v>
      </c>
      <c r="B159" t="s">
        <v>43</v>
      </c>
    </row>
    <row r="160" spans="1:2" x14ac:dyDescent="0.25">
      <c r="A160" t="s">
        <v>43</v>
      </c>
      <c r="B160" t="s">
        <v>43</v>
      </c>
    </row>
    <row r="161" spans="1:2" x14ac:dyDescent="0.25">
      <c r="A161" t="s">
        <v>43</v>
      </c>
      <c r="B161" t="s">
        <v>42</v>
      </c>
    </row>
    <row r="162" spans="1:2" x14ac:dyDescent="0.25">
      <c r="A162" t="s">
        <v>43</v>
      </c>
      <c r="B162" t="s">
        <v>43</v>
      </c>
    </row>
    <row r="163" spans="1:2" x14ac:dyDescent="0.25">
      <c r="A163" t="s">
        <v>42</v>
      </c>
      <c r="B163" t="s">
        <v>43</v>
      </c>
    </row>
    <row r="164" spans="1:2" x14ac:dyDescent="0.25">
      <c r="A164" t="s">
        <v>43</v>
      </c>
      <c r="B164" t="s">
        <v>43</v>
      </c>
    </row>
    <row r="165" spans="1:2" x14ac:dyDescent="0.25">
      <c r="A165" t="s">
        <v>43</v>
      </c>
      <c r="B165" t="s">
        <v>43</v>
      </c>
    </row>
    <row r="166" spans="1:2" x14ac:dyDescent="0.25">
      <c r="A166" t="s">
        <v>43</v>
      </c>
      <c r="B166" t="s">
        <v>43</v>
      </c>
    </row>
    <row r="167" spans="1:2" x14ac:dyDescent="0.25">
      <c r="A167" t="s">
        <v>43</v>
      </c>
      <c r="B167" t="s">
        <v>43</v>
      </c>
    </row>
    <row r="168" spans="1:2" x14ac:dyDescent="0.25">
      <c r="A168" t="s">
        <v>43</v>
      </c>
      <c r="B168" t="s">
        <v>43</v>
      </c>
    </row>
    <row r="169" spans="1:2" x14ac:dyDescent="0.25">
      <c r="A169" t="s">
        <v>43</v>
      </c>
      <c r="B169" t="s">
        <v>42</v>
      </c>
    </row>
    <row r="170" spans="1:2" x14ac:dyDescent="0.25">
      <c r="A170" t="s">
        <v>43</v>
      </c>
      <c r="B170" t="s">
        <v>42</v>
      </c>
    </row>
    <row r="171" spans="1:2" x14ac:dyDescent="0.25">
      <c r="A171" t="s">
        <v>43</v>
      </c>
      <c r="B171" t="s">
        <v>42</v>
      </c>
    </row>
    <row r="172" spans="1:2" x14ac:dyDescent="0.25">
      <c r="A172" t="s">
        <v>43</v>
      </c>
      <c r="B172" t="s">
        <v>43</v>
      </c>
    </row>
    <row r="173" spans="1:2" x14ac:dyDescent="0.25">
      <c r="A173" t="s">
        <v>43</v>
      </c>
      <c r="B173" t="s">
        <v>42</v>
      </c>
    </row>
    <row r="174" spans="1:2" x14ac:dyDescent="0.25">
      <c r="A174" t="s">
        <v>43</v>
      </c>
      <c r="B174" t="s">
        <v>42</v>
      </c>
    </row>
    <row r="175" spans="1:2" x14ac:dyDescent="0.25">
      <c r="A175" t="s">
        <v>43</v>
      </c>
      <c r="B175" t="s">
        <v>43</v>
      </c>
    </row>
    <row r="176" spans="1:2" x14ac:dyDescent="0.25">
      <c r="A176" t="s">
        <v>43</v>
      </c>
      <c r="B176" t="s">
        <v>42</v>
      </c>
    </row>
    <row r="177" spans="1:2" x14ac:dyDescent="0.25">
      <c r="A177" t="s">
        <v>43</v>
      </c>
      <c r="B177" t="s">
        <v>42</v>
      </c>
    </row>
    <row r="178" spans="1:2" x14ac:dyDescent="0.25">
      <c r="A178" t="s">
        <v>43</v>
      </c>
      <c r="B178" t="s">
        <v>42</v>
      </c>
    </row>
    <row r="179" spans="1:2" x14ac:dyDescent="0.25">
      <c r="A179" t="s">
        <v>43</v>
      </c>
      <c r="B179" t="s">
        <v>43</v>
      </c>
    </row>
    <row r="180" spans="1:2" x14ac:dyDescent="0.25">
      <c r="A180" t="s">
        <v>43</v>
      </c>
      <c r="B180" t="s">
        <v>43</v>
      </c>
    </row>
    <row r="181" spans="1:2" x14ac:dyDescent="0.25">
      <c r="A181" t="s">
        <v>43</v>
      </c>
      <c r="B181" t="s">
        <v>43</v>
      </c>
    </row>
    <row r="182" spans="1:2" x14ac:dyDescent="0.25">
      <c r="A182" t="s">
        <v>43</v>
      </c>
      <c r="B182" t="s">
        <v>42</v>
      </c>
    </row>
    <row r="183" spans="1:2" x14ac:dyDescent="0.25">
      <c r="A183" t="s">
        <v>43</v>
      </c>
      <c r="B183" t="s">
        <v>42</v>
      </c>
    </row>
    <row r="184" spans="1:2" x14ac:dyDescent="0.25">
      <c r="A184" t="s">
        <v>43</v>
      </c>
      <c r="B184" t="s">
        <v>43</v>
      </c>
    </row>
    <row r="185" spans="1:2" x14ac:dyDescent="0.25">
      <c r="A185" t="s">
        <v>43</v>
      </c>
      <c r="B185" t="s">
        <v>43</v>
      </c>
    </row>
    <row r="186" spans="1:2" x14ac:dyDescent="0.25">
      <c r="A186" t="s">
        <v>43</v>
      </c>
      <c r="B186" t="s">
        <v>42</v>
      </c>
    </row>
    <row r="187" spans="1:2" x14ac:dyDescent="0.25">
      <c r="A187" t="s">
        <v>43</v>
      </c>
      <c r="B187" t="s">
        <v>43</v>
      </c>
    </row>
    <row r="188" spans="1:2" x14ac:dyDescent="0.25">
      <c r="A188" t="s">
        <v>43</v>
      </c>
      <c r="B188" t="s">
        <v>42</v>
      </c>
    </row>
    <row r="189" spans="1:2" x14ac:dyDescent="0.25">
      <c r="A189" t="s">
        <v>43</v>
      </c>
      <c r="B189" t="s">
        <v>42</v>
      </c>
    </row>
    <row r="190" spans="1:2" x14ac:dyDescent="0.25">
      <c r="A190" t="s">
        <v>43</v>
      </c>
      <c r="B190" t="s">
        <v>43</v>
      </c>
    </row>
    <row r="191" spans="1:2" x14ac:dyDescent="0.25">
      <c r="A191" t="s">
        <v>43</v>
      </c>
      <c r="B191" t="s">
        <v>43</v>
      </c>
    </row>
    <row r="192" spans="1:2" x14ac:dyDescent="0.25">
      <c r="A192" t="s">
        <v>43</v>
      </c>
      <c r="B192" t="s">
        <v>43</v>
      </c>
    </row>
    <row r="193" spans="1:2" x14ac:dyDescent="0.25">
      <c r="A193" t="s">
        <v>43</v>
      </c>
      <c r="B193" t="s">
        <v>43</v>
      </c>
    </row>
    <row r="194" spans="1:2" x14ac:dyDescent="0.25">
      <c r="A194" t="s">
        <v>43</v>
      </c>
      <c r="B194" t="s">
        <v>42</v>
      </c>
    </row>
    <row r="195" spans="1:2" x14ac:dyDescent="0.25">
      <c r="A195" t="s">
        <v>43</v>
      </c>
      <c r="B195" t="s">
        <v>43</v>
      </c>
    </row>
    <row r="196" spans="1:2" x14ac:dyDescent="0.25">
      <c r="A196" t="s">
        <v>43</v>
      </c>
      <c r="B196" t="s">
        <v>43</v>
      </c>
    </row>
    <row r="197" spans="1:2" x14ac:dyDescent="0.25">
      <c r="A197" t="s">
        <v>43</v>
      </c>
      <c r="B197" t="s">
        <v>43</v>
      </c>
    </row>
    <row r="198" spans="1:2" x14ac:dyDescent="0.25">
      <c r="A198" t="s">
        <v>43</v>
      </c>
      <c r="B198" t="s">
        <v>43</v>
      </c>
    </row>
    <row r="199" spans="1:2" x14ac:dyDescent="0.25">
      <c r="A199" t="s">
        <v>43</v>
      </c>
      <c r="B199" t="s">
        <v>42</v>
      </c>
    </row>
    <row r="200" spans="1:2" x14ac:dyDescent="0.25">
      <c r="A200" t="s">
        <v>43</v>
      </c>
      <c r="B200" t="s">
        <v>43</v>
      </c>
    </row>
    <row r="201" spans="1:2" x14ac:dyDescent="0.25">
      <c r="A201" t="s">
        <v>43</v>
      </c>
      <c r="B201" t="s">
        <v>42</v>
      </c>
    </row>
    <row r="202" spans="1:2" x14ac:dyDescent="0.25">
      <c r="A202" t="s">
        <v>43</v>
      </c>
      <c r="B202" t="s">
        <v>43</v>
      </c>
    </row>
    <row r="203" spans="1:2" x14ac:dyDescent="0.25">
      <c r="A203" t="s">
        <v>42</v>
      </c>
      <c r="B203" t="s">
        <v>42</v>
      </c>
    </row>
    <row r="204" spans="1:2" x14ac:dyDescent="0.25">
      <c r="A204" t="s">
        <v>43</v>
      </c>
      <c r="B204" t="s">
        <v>42</v>
      </c>
    </row>
    <row r="205" spans="1:2" x14ac:dyDescent="0.25">
      <c r="A205" t="s">
        <v>43</v>
      </c>
      <c r="B205" t="s">
        <v>43</v>
      </c>
    </row>
    <row r="206" spans="1:2" x14ac:dyDescent="0.25">
      <c r="A206" t="s">
        <v>43</v>
      </c>
      <c r="B206" t="s">
        <v>42</v>
      </c>
    </row>
    <row r="207" spans="1:2" x14ac:dyDescent="0.25">
      <c r="A207" t="s">
        <v>43</v>
      </c>
      <c r="B207" t="s">
        <v>42</v>
      </c>
    </row>
    <row r="208" spans="1:2" x14ac:dyDescent="0.25">
      <c r="A208" t="s">
        <v>43</v>
      </c>
      <c r="B208" t="s">
        <v>42</v>
      </c>
    </row>
    <row r="209" spans="1:2" x14ac:dyDescent="0.25">
      <c r="A209" t="s">
        <v>43</v>
      </c>
      <c r="B209" t="s">
        <v>42</v>
      </c>
    </row>
    <row r="210" spans="1:2" x14ac:dyDescent="0.25">
      <c r="A210" t="s">
        <v>43</v>
      </c>
      <c r="B210" t="s">
        <v>42</v>
      </c>
    </row>
    <row r="211" spans="1:2" x14ac:dyDescent="0.25">
      <c r="A211" t="s">
        <v>43</v>
      </c>
      <c r="B211" t="s">
        <v>42</v>
      </c>
    </row>
    <row r="212" spans="1:2" x14ac:dyDescent="0.25">
      <c r="A212" t="s">
        <v>43</v>
      </c>
      <c r="B212" t="s">
        <v>42</v>
      </c>
    </row>
    <row r="213" spans="1:2" x14ac:dyDescent="0.25">
      <c r="A213" t="s">
        <v>43</v>
      </c>
      <c r="B213" t="s">
        <v>42</v>
      </c>
    </row>
    <row r="214" spans="1:2" x14ac:dyDescent="0.25">
      <c r="A214" t="s">
        <v>42</v>
      </c>
      <c r="B214" t="s">
        <v>42</v>
      </c>
    </row>
    <row r="215" spans="1:2" x14ac:dyDescent="0.25">
      <c r="A215" t="s">
        <v>43</v>
      </c>
      <c r="B215" t="s">
        <v>42</v>
      </c>
    </row>
    <row r="216" spans="1:2" x14ac:dyDescent="0.25">
      <c r="A216" t="s">
        <v>43</v>
      </c>
      <c r="B216" t="s">
        <v>42</v>
      </c>
    </row>
    <row r="217" spans="1:2" x14ac:dyDescent="0.25">
      <c r="A217" t="s">
        <v>43</v>
      </c>
      <c r="B217" t="s">
        <v>42</v>
      </c>
    </row>
    <row r="218" spans="1:2" x14ac:dyDescent="0.25">
      <c r="A218" t="s">
        <v>43</v>
      </c>
      <c r="B218" t="s">
        <v>42</v>
      </c>
    </row>
    <row r="219" spans="1:2" x14ac:dyDescent="0.25">
      <c r="A219" t="s">
        <v>43</v>
      </c>
      <c r="B219" t="s">
        <v>42</v>
      </c>
    </row>
    <row r="220" spans="1:2" x14ac:dyDescent="0.25">
      <c r="A220" t="s">
        <v>43</v>
      </c>
      <c r="B220" t="s">
        <v>42</v>
      </c>
    </row>
    <row r="221" spans="1:2" x14ac:dyDescent="0.25">
      <c r="A221" t="s">
        <v>43</v>
      </c>
      <c r="B221" t="s">
        <v>42</v>
      </c>
    </row>
    <row r="222" spans="1:2" x14ac:dyDescent="0.25">
      <c r="A222" t="s">
        <v>43</v>
      </c>
      <c r="B222" t="s">
        <v>43</v>
      </c>
    </row>
    <row r="223" spans="1:2" x14ac:dyDescent="0.25">
      <c r="A223" t="s">
        <v>43</v>
      </c>
      <c r="B223" t="s">
        <v>43</v>
      </c>
    </row>
    <row r="224" spans="1:2" x14ac:dyDescent="0.25">
      <c r="A224" t="s">
        <v>42</v>
      </c>
      <c r="B224" t="s">
        <v>43</v>
      </c>
    </row>
    <row r="225" spans="1:2" x14ac:dyDescent="0.25">
      <c r="A225" t="s">
        <v>43</v>
      </c>
      <c r="B225" t="s">
        <v>42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43</v>
      </c>
      <c r="B227" t="s">
        <v>43</v>
      </c>
    </row>
    <row r="228" spans="1:2" x14ac:dyDescent="0.25">
      <c r="A228" t="s">
        <v>43</v>
      </c>
      <c r="B228" t="s">
        <v>43</v>
      </c>
    </row>
    <row r="229" spans="1:2" x14ac:dyDescent="0.25">
      <c r="A229" t="s">
        <v>43</v>
      </c>
      <c r="B229" t="s">
        <v>42</v>
      </c>
    </row>
    <row r="230" spans="1:2" x14ac:dyDescent="0.25">
      <c r="A230" t="s">
        <v>42</v>
      </c>
      <c r="B230" t="s">
        <v>42</v>
      </c>
    </row>
    <row r="231" spans="1:2" x14ac:dyDescent="0.25">
      <c r="A231" t="s">
        <v>43</v>
      </c>
      <c r="B231" t="s">
        <v>43</v>
      </c>
    </row>
    <row r="232" spans="1:2" x14ac:dyDescent="0.25">
      <c r="A232" t="s">
        <v>43</v>
      </c>
      <c r="B232" t="s">
        <v>43</v>
      </c>
    </row>
    <row r="233" spans="1:2" x14ac:dyDescent="0.25">
      <c r="A233" t="s">
        <v>43</v>
      </c>
      <c r="B233" t="s">
        <v>42</v>
      </c>
    </row>
    <row r="234" spans="1:2" x14ac:dyDescent="0.25">
      <c r="A234" t="s">
        <v>42</v>
      </c>
      <c r="B234" t="s">
        <v>43</v>
      </c>
    </row>
    <row r="235" spans="1:2" x14ac:dyDescent="0.25">
      <c r="A235" t="s">
        <v>43</v>
      </c>
      <c r="B235" t="s">
        <v>42</v>
      </c>
    </row>
    <row r="236" spans="1:2" x14ac:dyDescent="0.25">
      <c r="A236" t="s">
        <v>43</v>
      </c>
      <c r="B236" t="s">
        <v>42</v>
      </c>
    </row>
    <row r="237" spans="1:2" x14ac:dyDescent="0.25">
      <c r="A237" t="s">
        <v>43</v>
      </c>
      <c r="B237" t="s">
        <v>43</v>
      </c>
    </row>
    <row r="238" spans="1:2" x14ac:dyDescent="0.25">
      <c r="A238" t="s">
        <v>43</v>
      </c>
      <c r="B238" t="s">
        <v>42</v>
      </c>
    </row>
    <row r="239" spans="1:2" x14ac:dyDescent="0.25">
      <c r="A239" t="s">
        <v>43</v>
      </c>
      <c r="B239" t="s">
        <v>43</v>
      </c>
    </row>
    <row r="240" spans="1:2" x14ac:dyDescent="0.25">
      <c r="A240" t="s">
        <v>43</v>
      </c>
      <c r="B240" t="s">
        <v>43</v>
      </c>
    </row>
    <row r="241" spans="1:2" x14ac:dyDescent="0.25">
      <c r="A241" t="s">
        <v>43</v>
      </c>
      <c r="B241" t="s">
        <v>43</v>
      </c>
    </row>
    <row r="242" spans="1:2" x14ac:dyDescent="0.25">
      <c r="A242" t="s">
        <v>43</v>
      </c>
      <c r="B242" t="s">
        <v>43</v>
      </c>
    </row>
    <row r="243" spans="1:2" x14ac:dyDescent="0.25">
      <c r="A243" t="s">
        <v>43</v>
      </c>
      <c r="B243" t="s">
        <v>42</v>
      </c>
    </row>
    <row r="244" spans="1:2" x14ac:dyDescent="0.25">
      <c r="A244" t="s">
        <v>43</v>
      </c>
      <c r="B244" t="s">
        <v>43</v>
      </c>
    </row>
    <row r="245" spans="1:2" x14ac:dyDescent="0.25">
      <c r="A245" t="s">
        <v>43</v>
      </c>
      <c r="B245" t="s">
        <v>43</v>
      </c>
    </row>
    <row r="246" spans="1:2" x14ac:dyDescent="0.25">
      <c r="A246" t="s">
        <v>43</v>
      </c>
      <c r="B246" t="s">
        <v>42</v>
      </c>
    </row>
    <row r="247" spans="1:2" x14ac:dyDescent="0.25">
      <c r="A247" t="s">
        <v>43</v>
      </c>
      <c r="B247" t="s">
        <v>43</v>
      </c>
    </row>
    <row r="248" spans="1:2" x14ac:dyDescent="0.25">
      <c r="A248" t="s">
        <v>43</v>
      </c>
      <c r="B248" t="s">
        <v>43</v>
      </c>
    </row>
    <row r="249" spans="1:2" x14ac:dyDescent="0.25">
      <c r="A249" t="s">
        <v>43</v>
      </c>
      <c r="B249" t="s">
        <v>43</v>
      </c>
    </row>
    <row r="250" spans="1:2" x14ac:dyDescent="0.25">
      <c r="A250" t="s">
        <v>43</v>
      </c>
      <c r="B250" t="s">
        <v>43</v>
      </c>
    </row>
    <row r="251" spans="1:2" x14ac:dyDescent="0.25">
      <c r="A251" t="s">
        <v>43</v>
      </c>
      <c r="B251" t="s">
        <v>42</v>
      </c>
    </row>
    <row r="252" spans="1:2" x14ac:dyDescent="0.25">
      <c r="A252" t="s">
        <v>43</v>
      </c>
      <c r="B252" t="s">
        <v>43</v>
      </c>
    </row>
    <row r="253" spans="1:2" x14ac:dyDescent="0.25">
      <c r="A253" t="s">
        <v>42</v>
      </c>
      <c r="B253" t="s">
        <v>43</v>
      </c>
    </row>
    <row r="254" spans="1:2" x14ac:dyDescent="0.25">
      <c r="A254" t="s">
        <v>43</v>
      </c>
      <c r="B254" t="s">
        <v>43</v>
      </c>
    </row>
    <row r="255" spans="1:2" x14ac:dyDescent="0.25">
      <c r="A255" t="s">
        <v>43</v>
      </c>
      <c r="B255" t="s">
        <v>43</v>
      </c>
    </row>
    <row r="256" spans="1:2" x14ac:dyDescent="0.25">
      <c r="A256" t="s">
        <v>43</v>
      </c>
      <c r="B256" t="s">
        <v>43</v>
      </c>
    </row>
    <row r="257" spans="1:2" x14ac:dyDescent="0.25">
      <c r="A257" t="s">
        <v>43</v>
      </c>
      <c r="B257" t="s">
        <v>43</v>
      </c>
    </row>
    <row r="258" spans="1:2" x14ac:dyDescent="0.25">
      <c r="A258" t="s">
        <v>43</v>
      </c>
      <c r="B258" t="s">
        <v>42</v>
      </c>
    </row>
    <row r="259" spans="1:2" x14ac:dyDescent="0.25">
      <c r="A259" t="s">
        <v>43</v>
      </c>
      <c r="B259" t="s">
        <v>43</v>
      </c>
    </row>
    <row r="260" spans="1:2" x14ac:dyDescent="0.25">
      <c r="A260" t="s">
        <v>43</v>
      </c>
      <c r="B260" t="s">
        <v>43</v>
      </c>
    </row>
    <row r="261" spans="1:2" x14ac:dyDescent="0.25">
      <c r="A261" t="s">
        <v>43</v>
      </c>
      <c r="B261" t="s">
        <v>42</v>
      </c>
    </row>
    <row r="262" spans="1:2" x14ac:dyDescent="0.25">
      <c r="A262" t="s">
        <v>43</v>
      </c>
      <c r="B262" t="s">
        <v>42</v>
      </c>
    </row>
    <row r="263" spans="1:2" x14ac:dyDescent="0.25">
      <c r="A263" t="s">
        <v>43</v>
      </c>
      <c r="B263" t="s">
        <v>42</v>
      </c>
    </row>
    <row r="264" spans="1:2" x14ac:dyDescent="0.25">
      <c r="A264" t="s">
        <v>43</v>
      </c>
      <c r="B264" t="s">
        <v>43</v>
      </c>
    </row>
    <row r="265" spans="1:2" x14ac:dyDescent="0.25">
      <c r="A265" t="s">
        <v>43</v>
      </c>
      <c r="B265" t="s">
        <v>43</v>
      </c>
    </row>
    <row r="266" spans="1:2" x14ac:dyDescent="0.25">
      <c r="A266" t="s">
        <v>43</v>
      </c>
      <c r="B266" t="s">
        <v>42</v>
      </c>
    </row>
    <row r="267" spans="1:2" x14ac:dyDescent="0.25">
      <c r="A267" t="s">
        <v>43</v>
      </c>
      <c r="B267" t="s">
        <v>42</v>
      </c>
    </row>
    <row r="268" spans="1:2" x14ac:dyDescent="0.25">
      <c r="A268" t="s">
        <v>43</v>
      </c>
      <c r="B268" t="s">
        <v>42</v>
      </c>
    </row>
    <row r="269" spans="1:2" x14ac:dyDescent="0.25">
      <c r="A269" t="s">
        <v>43</v>
      </c>
      <c r="B269" t="s">
        <v>42</v>
      </c>
    </row>
    <row r="270" spans="1:2" x14ac:dyDescent="0.25">
      <c r="A270" t="s">
        <v>43</v>
      </c>
      <c r="B270" t="s">
        <v>42</v>
      </c>
    </row>
    <row r="271" spans="1:2" x14ac:dyDescent="0.25">
      <c r="A271" t="s">
        <v>43</v>
      </c>
      <c r="B271" t="s">
        <v>43</v>
      </c>
    </row>
    <row r="272" spans="1:2" x14ac:dyDescent="0.25">
      <c r="A272" t="s">
        <v>43</v>
      </c>
      <c r="B272" t="s">
        <v>42</v>
      </c>
    </row>
    <row r="273" spans="1:2" x14ac:dyDescent="0.25">
      <c r="A273" t="s">
        <v>43</v>
      </c>
      <c r="B273" t="s">
        <v>42</v>
      </c>
    </row>
    <row r="274" spans="1:2" x14ac:dyDescent="0.25">
      <c r="A274" t="s">
        <v>43</v>
      </c>
      <c r="B274" t="s">
        <v>42</v>
      </c>
    </row>
    <row r="275" spans="1:2" x14ac:dyDescent="0.25">
      <c r="A275" t="s">
        <v>43</v>
      </c>
      <c r="B275" t="s">
        <v>42</v>
      </c>
    </row>
    <row r="276" spans="1:2" x14ac:dyDescent="0.25">
      <c r="A276" t="s">
        <v>43</v>
      </c>
      <c r="B276" t="s">
        <v>42</v>
      </c>
    </row>
    <row r="277" spans="1:2" x14ac:dyDescent="0.25">
      <c r="A277" t="s">
        <v>42</v>
      </c>
      <c r="B277" t="s">
        <v>42</v>
      </c>
    </row>
    <row r="278" spans="1:2" x14ac:dyDescent="0.25">
      <c r="A278" t="s">
        <v>43</v>
      </c>
      <c r="B278" t="s">
        <v>43</v>
      </c>
    </row>
    <row r="279" spans="1:2" x14ac:dyDescent="0.25">
      <c r="A279" t="s">
        <v>43</v>
      </c>
      <c r="B279" t="s">
        <v>42</v>
      </c>
    </row>
    <row r="280" spans="1:2" x14ac:dyDescent="0.25">
      <c r="A280" t="s">
        <v>42</v>
      </c>
      <c r="B280" t="s">
        <v>43</v>
      </c>
    </row>
    <row r="281" spans="1:2" x14ac:dyDescent="0.25">
      <c r="A281" t="s">
        <v>43</v>
      </c>
      <c r="B281" t="s">
        <v>42</v>
      </c>
    </row>
    <row r="282" spans="1:2" x14ac:dyDescent="0.25">
      <c r="A282" t="s">
        <v>43</v>
      </c>
      <c r="B282" t="s">
        <v>42</v>
      </c>
    </row>
    <row r="283" spans="1:2" x14ac:dyDescent="0.25">
      <c r="A283" t="s">
        <v>43</v>
      </c>
      <c r="B283" t="s">
        <v>43</v>
      </c>
    </row>
    <row r="284" spans="1:2" x14ac:dyDescent="0.25">
      <c r="A284" t="s">
        <v>43</v>
      </c>
      <c r="B284" t="s">
        <v>42</v>
      </c>
    </row>
    <row r="285" spans="1:2" x14ac:dyDescent="0.25">
      <c r="A285" t="s">
        <v>42</v>
      </c>
      <c r="B285" t="s">
        <v>43</v>
      </c>
    </row>
    <row r="286" spans="1:2" x14ac:dyDescent="0.25">
      <c r="A286" t="s">
        <v>43</v>
      </c>
      <c r="B286" t="s">
        <v>43</v>
      </c>
    </row>
    <row r="287" spans="1:2" x14ac:dyDescent="0.25">
      <c r="A287" t="s">
        <v>43</v>
      </c>
      <c r="B287" t="s">
        <v>42</v>
      </c>
    </row>
    <row r="288" spans="1:2" x14ac:dyDescent="0.25">
      <c r="A288" t="s">
        <v>43</v>
      </c>
      <c r="B288" t="s">
        <v>42</v>
      </c>
    </row>
    <row r="289" spans="1:2" x14ac:dyDescent="0.25">
      <c r="A289" t="s">
        <v>43</v>
      </c>
      <c r="B289" t="s">
        <v>42</v>
      </c>
    </row>
    <row r="290" spans="1:2" x14ac:dyDescent="0.25">
      <c r="A290" t="s">
        <v>43</v>
      </c>
      <c r="B290" t="s">
        <v>42</v>
      </c>
    </row>
    <row r="291" spans="1:2" x14ac:dyDescent="0.25">
      <c r="A291" t="s">
        <v>43</v>
      </c>
      <c r="B291" t="s">
        <v>42</v>
      </c>
    </row>
    <row r="292" spans="1:2" x14ac:dyDescent="0.25">
      <c r="A292" t="s">
        <v>43</v>
      </c>
      <c r="B292" t="s">
        <v>42</v>
      </c>
    </row>
    <row r="293" spans="1:2" x14ac:dyDescent="0.25">
      <c r="A293" t="s">
        <v>43</v>
      </c>
      <c r="B293" t="s">
        <v>42</v>
      </c>
    </row>
    <row r="294" spans="1:2" x14ac:dyDescent="0.25">
      <c r="A294" t="s">
        <v>43</v>
      </c>
      <c r="B294" t="s">
        <v>43</v>
      </c>
    </row>
    <row r="295" spans="1:2" x14ac:dyDescent="0.25">
      <c r="A295" t="s">
        <v>43</v>
      </c>
      <c r="B295" t="s">
        <v>42</v>
      </c>
    </row>
    <row r="296" spans="1:2" x14ac:dyDescent="0.25">
      <c r="A296" t="s">
        <v>43</v>
      </c>
      <c r="B296" t="s">
        <v>42</v>
      </c>
    </row>
    <row r="297" spans="1:2" x14ac:dyDescent="0.25">
      <c r="A297" t="s">
        <v>43</v>
      </c>
      <c r="B297" t="s">
        <v>42</v>
      </c>
    </row>
    <row r="298" spans="1:2" x14ac:dyDescent="0.25">
      <c r="A298" t="s">
        <v>43</v>
      </c>
      <c r="B298" t="s">
        <v>42</v>
      </c>
    </row>
    <row r="299" spans="1:2" x14ac:dyDescent="0.25">
      <c r="A299" t="s">
        <v>43</v>
      </c>
      <c r="B299" t="s">
        <v>42</v>
      </c>
    </row>
    <row r="300" spans="1:2" x14ac:dyDescent="0.25">
      <c r="A300" t="s">
        <v>43</v>
      </c>
      <c r="B300" t="s">
        <v>42</v>
      </c>
    </row>
    <row r="301" spans="1:2" x14ac:dyDescent="0.25">
      <c r="A301" t="s">
        <v>43</v>
      </c>
      <c r="B301" t="s">
        <v>42</v>
      </c>
    </row>
    <row r="302" spans="1:2" x14ac:dyDescent="0.25">
      <c r="A302" t="s">
        <v>43</v>
      </c>
      <c r="B302" t="s">
        <v>43</v>
      </c>
    </row>
    <row r="303" spans="1:2" x14ac:dyDescent="0.25">
      <c r="A303" t="s">
        <v>43</v>
      </c>
      <c r="B303" t="s">
        <v>42</v>
      </c>
    </row>
    <row r="304" spans="1:2" x14ac:dyDescent="0.25">
      <c r="A304" t="s">
        <v>43</v>
      </c>
      <c r="B304" t="s">
        <v>42</v>
      </c>
    </row>
    <row r="305" spans="1:2" x14ac:dyDescent="0.25">
      <c r="A305" t="s">
        <v>43</v>
      </c>
      <c r="B305" t="s">
        <v>42</v>
      </c>
    </row>
    <row r="306" spans="1:2" x14ac:dyDescent="0.25">
      <c r="A306" t="s">
        <v>43</v>
      </c>
      <c r="B306" t="s">
        <v>43</v>
      </c>
    </row>
    <row r="307" spans="1:2" x14ac:dyDescent="0.25">
      <c r="A307" t="s">
        <v>43</v>
      </c>
      <c r="B307" t="s">
        <v>42</v>
      </c>
    </row>
    <row r="308" spans="1:2" x14ac:dyDescent="0.25">
      <c r="A308" t="s">
        <v>43</v>
      </c>
      <c r="B308" t="s">
        <v>43</v>
      </c>
    </row>
    <row r="309" spans="1:2" x14ac:dyDescent="0.25">
      <c r="A309" t="s">
        <v>43</v>
      </c>
      <c r="B309" t="s">
        <v>42</v>
      </c>
    </row>
    <row r="310" spans="1:2" x14ac:dyDescent="0.25">
      <c r="A310" t="s">
        <v>43</v>
      </c>
      <c r="B310" t="s">
        <v>43</v>
      </c>
    </row>
    <row r="311" spans="1:2" x14ac:dyDescent="0.25">
      <c r="A311" t="s">
        <v>42</v>
      </c>
      <c r="B311" t="s">
        <v>43</v>
      </c>
    </row>
    <row r="312" spans="1:2" x14ac:dyDescent="0.25">
      <c r="A312" t="s">
        <v>43</v>
      </c>
      <c r="B312" t="s">
        <v>43</v>
      </c>
    </row>
    <row r="313" spans="1:2" x14ac:dyDescent="0.25">
      <c r="A313" t="s">
        <v>43</v>
      </c>
      <c r="B313" t="s">
        <v>43</v>
      </c>
    </row>
    <row r="314" spans="1:2" x14ac:dyDescent="0.25">
      <c r="A314" t="s">
        <v>43</v>
      </c>
      <c r="B314" t="s">
        <v>43</v>
      </c>
    </row>
    <row r="315" spans="1:2" x14ac:dyDescent="0.25">
      <c r="A315" t="s">
        <v>43</v>
      </c>
      <c r="B315" t="s">
        <v>42</v>
      </c>
    </row>
    <row r="316" spans="1:2" x14ac:dyDescent="0.25">
      <c r="A316" t="s">
        <v>43</v>
      </c>
      <c r="B316" t="s">
        <v>43</v>
      </c>
    </row>
    <row r="317" spans="1:2" x14ac:dyDescent="0.25">
      <c r="A317" t="s">
        <v>43</v>
      </c>
      <c r="B317" t="s">
        <v>43</v>
      </c>
    </row>
    <row r="318" spans="1:2" x14ac:dyDescent="0.25">
      <c r="A318" t="s">
        <v>43</v>
      </c>
      <c r="B318" t="s">
        <v>42</v>
      </c>
    </row>
    <row r="319" spans="1:2" x14ac:dyDescent="0.25">
      <c r="A319" t="s">
        <v>43</v>
      </c>
      <c r="B319" t="s">
        <v>42</v>
      </c>
    </row>
    <row r="320" spans="1:2" x14ac:dyDescent="0.25">
      <c r="A320" t="s">
        <v>43</v>
      </c>
      <c r="B320" t="s">
        <v>42</v>
      </c>
    </row>
    <row r="321" spans="1:2" x14ac:dyDescent="0.25">
      <c r="A321" t="s">
        <v>43</v>
      </c>
      <c r="B321" t="s">
        <v>42</v>
      </c>
    </row>
    <row r="322" spans="1:2" x14ac:dyDescent="0.25">
      <c r="A322" t="s">
        <v>43</v>
      </c>
      <c r="B322" t="s">
        <v>42</v>
      </c>
    </row>
    <row r="323" spans="1:2" x14ac:dyDescent="0.25">
      <c r="A323" t="s">
        <v>43</v>
      </c>
      <c r="B323" t="s">
        <v>43</v>
      </c>
    </row>
    <row r="324" spans="1:2" x14ac:dyDescent="0.25">
      <c r="A324" t="s">
        <v>43</v>
      </c>
      <c r="B324" t="s">
        <v>42</v>
      </c>
    </row>
    <row r="325" spans="1:2" x14ac:dyDescent="0.25">
      <c r="A325" t="s">
        <v>43</v>
      </c>
      <c r="B325" t="s">
        <v>43</v>
      </c>
    </row>
    <row r="326" spans="1:2" x14ac:dyDescent="0.25">
      <c r="A326" t="s">
        <v>43</v>
      </c>
      <c r="B326" t="s">
        <v>43</v>
      </c>
    </row>
    <row r="327" spans="1:2" x14ac:dyDescent="0.25">
      <c r="A327" t="s">
        <v>43</v>
      </c>
      <c r="B327" t="s">
        <v>43</v>
      </c>
    </row>
    <row r="328" spans="1:2" x14ac:dyDescent="0.25">
      <c r="A328" t="s">
        <v>43</v>
      </c>
      <c r="B328" t="s">
        <v>43</v>
      </c>
    </row>
    <row r="329" spans="1:2" x14ac:dyDescent="0.25">
      <c r="A329" t="s">
        <v>43</v>
      </c>
      <c r="B329" t="s">
        <v>43</v>
      </c>
    </row>
    <row r="330" spans="1:2" x14ac:dyDescent="0.25">
      <c r="A330" t="s">
        <v>43</v>
      </c>
      <c r="B330" t="s">
        <v>42</v>
      </c>
    </row>
    <row r="331" spans="1:2" x14ac:dyDescent="0.25">
      <c r="A331" t="s">
        <v>43</v>
      </c>
      <c r="B331" t="s">
        <v>42</v>
      </c>
    </row>
    <row r="332" spans="1:2" x14ac:dyDescent="0.25">
      <c r="A332" t="s">
        <v>43</v>
      </c>
      <c r="B332" t="s">
        <v>43</v>
      </c>
    </row>
    <row r="333" spans="1:2" x14ac:dyDescent="0.25">
      <c r="A333" t="s">
        <v>43</v>
      </c>
      <c r="B333" t="s">
        <v>43</v>
      </c>
    </row>
    <row r="334" spans="1:2" x14ac:dyDescent="0.25">
      <c r="A334" t="s">
        <v>43</v>
      </c>
      <c r="B334" t="s">
        <v>43</v>
      </c>
    </row>
    <row r="335" spans="1:2" x14ac:dyDescent="0.25">
      <c r="A335" t="s">
        <v>43</v>
      </c>
      <c r="B335" t="s">
        <v>43</v>
      </c>
    </row>
    <row r="336" spans="1:2" x14ac:dyDescent="0.25">
      <c r="A336" t="s">
        <v>43</v>
      </c>
      <c r="B336" t="s">
        <v>43</v>
      </c>
    </row>
    <row r="337" spans="1:2" x14ac:dyDescent="0.25">
      <c r="A337" t="s">
        <v>43</v>
      </c>
      <c r="B337" t="s">
        <v>43</v>
      </c>
    </row>
    <row r="338" spans="1:2" x14ac:dyDescent="0.25">
      <c r="A338" t="s">
        <v>43</v>
      </c>
      <c r="B338" t="s">
        <v>42</v>
      </c>
    </row>
    <row r="339" spans="1:2" x14ac:dyDescent="0.25">
      <c r="A339" t="s">
        <v>43</v>
      </c>
      <c r="B339" t="s">
        <v>42</v>
      </c>
    </row>
    <row r="340" spans="1:2" x14ac:dyDescent="0.25">
      <c r="A340" t="s">
        <v>43</v>
      </c>
      <c r="B340" t="s">
        <v>43</v>
      </c>
    </row>
    <row r="341" spans="1:2" x14ac:dyDescent="0.25">
      <c r="A341" t="s">
        <v>43</v>
      </c>
      <c r="B341" t="s">
        <v>42</v>
      </c>
    </row>
    <row r="342" spans="1:2" x14ac:dyDescent="0.25">
      <c r="A342" t="s">
        <v>43</v>
      </c>
      <c r="B342" t="s">
        <v>42</v>
      </c>
    </row>
    <row r="343" spans="1:2" x14ac:dyDescent="0.25">
      <c r="A343" t="s">
        <v>43</v>
      </c>
      <c r="B343" t="s">
        <v>43</v>
      </c>
    </row>
    <row r="344" spans="1:2" x14ac:dyDescent="0.25">
      <c r="A344" t="s">
        <v>43</v>
      </c>
      <c r="B344" t="s">
        <v>43</v>
      </c>
    </row>
    <row r="345" spans="1:2" x14ac:dyDescent="0.25">
      <c r="A345" t="s">
        <v>43</v>
      </c>
      <c r="B345" t="s">
        <v>43</v>
      </c>
    </row>
    <row r="346" spans="1:2" x14ac:dyDescent="0.25">
      <c r="A346" t="s">
        <v>43</v>
      </c>
      <c r="B346" t="s">
        <v>43</v>
      </c>
    </row>
    <row r="347" spans="1:2" x14ac:dyDescent="0.25">
      <c r="A347" t="s">
        <v>43</v>
      </c>
      <c r="B347" t="s">
        <v>43</v>
      </c>
    </row>
    <row r="348" spans="1:2" x14ac:dyDescent="0.25">
      <c r="A348" t="s">
        <v>43</v>
      </c>
      <c r="B348" t="s">
        <v>43</v>
      </c>
    </row>
    <row r="349" spans="1:2" x14ac:dyDescent="0.25">
      <c r="A349" t="s">
        <v>43</v>
      </c>
      <c r="B349" t="s">
        <v>42</v>
      </c>
    </row>
    <row r="350" spans="1:2" x14ac:dyDescent="0.25">
      <c r="A350" t="s">
        <v>43</v>
      </c>
      <c r="B350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selection activeCell="L28" sqref="L28"/>
    </sheetView>
  </sheetViews>
  <sheetFormatPr baseColWidth="10" defaultRowHeight="15" x14ac:dyDescent="0.25"/>
  <cols>
    <col min="5" max="5" width="19.5703125" bestFit="1" customWidth="1"/>
    <col min="6" max="6" width="22.42578125" bestFit="1" customWidth="1"/>
    <col min="7" max="7" width="3" bestFit="1" customWidth="1"/>
    <col min="8" max="8" width="9.5703125" customWidth="1"/>
    <col min="9" max="9" width="6" customWidth="1"/>
    <col min="10" max="10" width="12.5703125" bestFit="1" customWidth="1"/>
  </cols>
  <sheetData>
    <row r="1" spans="1:8" x14ac:dyDescent="0.25">
      <c r="A1" t="s">
        <v>14</v>
      </c>
      <c r="B1" t="s">
        <v>13</v>
      </c>
      <c r="C1" t="s">
        <v>22</v>
      </c>
    </row>
    <row r="2" spans="1:8" x14ac:dyDescent="0.25">
      <c r="A2">
        <v>0</v>
      </c>
      <c r="B2">
        <v>2</v>
      </c>
      <c r="C2" t="s">
        <v>43</v>
      </c>
      <c r="E2" s="1" t="s">
        <v>133</v>
      </c>
      <c r="F2" s="1" t="s">
        <v>62</v>
      </c>
    </row>
    <row r="3" spans="1:8" x14ac:dyDescent="0.25">
      <c r="A3">
        <v>0</v>
      </c>
      <c r="B3">
        <v>2</v>
      </c>
      <c r="C3" t="s">
        <v>43</v>
      </c>
      <c r="E3" s="1" t="s">
        <v>53</v>
      </c>
      <c r="F3" t="s">
        <v>43</v>
      </c>
      <c r="G3" t="s">
        <v>42</v>
      </c>
      <c r="H3" t="s">
        <v>54</v>
      </c>
    </row>
    <row r="4" spans="1:8" x14ac:dyDescent="0.25">
      <c r="A4">
        <v>3</v>
      </c>
      <c r="B4">
        <v>2</v>
      </c>
      <c r="C4" t="s">
        <v>43</v>
      </c>
      <c r="E4" s="2">
        <v>1</v>
      </c>
      <c r="F4" s="3">
        <v>70</v>
      </c>
      <c r="G4" s="3">
        <v>19</v>
      </c>
      <c r="H4" s="3">
        <v>89</v>
      </c>
    </row>
    <row r="5" spans="1:8" x14ac:dyDescent="0.25">
      <c r="A5">
        <v>0</v>
      </c>
      <c r="B5">
        <v>3</v>
      </c>
      <c r="C5" t="s">
        <v>42</v>
      </c>
      <c r="E5" s="2">
        <v>2</v>
      </c>
      <c r="F5" s="3">
        <v>113</v>
      </c>
      <c r="G5" s="3">
        <v>63</v>
      </c>
      <c r="H5" s="3">
        <v>176</v>
      </c>
    </row>
    <row r="6" spans="1:8" x14ac:dyDescent="0.25">
      <c r="A6">
        <v>0</v>
      </c>
      <c r="B6">
        <v>2</v>
      </c>
      <c r="C6" t="s">
        <v>43</v>
      </c>
      <c r="E6" s="2">
        <v>3</v>
      </c>
      <c r="F6" s="3">
        <v>31</v>
      </c>
      <c r="G6" s="3">
        <v>26</v>
      </c>
      <c r="H6" s="3">
        <v>57</v>
      </c>
    </row>
    <row r="7" spans="1:8" x14ac:dyDescent="0.25">
      <c r="A7">
        <v>0</v>
      </c>
      <c r="B7">
        <v>2</v>
      </c>
      <c r="C7" t="s">
        <v>43</v>
      </c>
      <c r="E7" s="2">
        <v>4</v>
      </c>
      <c r="F7" s="3">
        <v>22</v>
      </c>
      <c r="G7" s="3">
        <v>5</v>
      </c>
      <c r="H7" s="3">
        <v>27</v>
      </c>
    </row>
    <row r="8" spans="1:8" x14ac:dyDescent="0.25">
      <c r="A8">
        <v>0</v>
      </c>
      <c r="B8">
        <v>2</v>
      </c>
      <c r="C8" t="s">
        <v>43</v>
      </c>
      <c r="E8" s="2" t="s">
        <v>54</v>
      </c>
      <c r="F8" s="3">
        <v>236</v>
      </c>
      <c r="G8" s="3">
        <v>113</v>
      </c>
      <c r="H8" s="3">
        <v>349</v>
      </c>
    </row>
    <row r="9" spans="1:8" x14ac:dyDescent="0.25">
      <c r="A9">
        <v>0</v>
      </c>
      <c r="B9">
        <v>2</v>
      </c>
      <c r="C9" t="s">
        <v>43</v>
      </c>
    </row>
    <row r="10" spans="1:8" x14ac:dyDescent="0.25">
      <c r="A10">
        <v>0</v>
      </c>
      <c r="B10">
        <v>2</v>
      </c>
      <c r="C10" t="s">
        <v>43</v>
      </c>
      <c r="E10" t="s">
        <v>134</v>
      </c>
    </row>
    <row r="11" spans="1:8" x14ac:dyDescent="0.25">
      <c r="A11">
        <v>0</v>
      </c>
      <c r="B11">
        <v>2</v>
      </c>
      <c r="C11" t="s">
        <v>43</v>
      </c>
      <c r="E11" t="s">
        <v>135</v>
      </c>
      <c r="H11">
        <f>SUM(F4:F5)/GETPIVOTDATA("studytime",$E$2)/E19</f>
        <v>0.77542372881355925</v>
      </c>
    </row>
    <row r="12" spans="1:8" x14ac:dyDescent="0.25">
      <c r="A12">
        <v>0</v>
      </c>
      <c r="B12">
        <v>2</v>
      </c>
      <c r="C12" t="s">
        <v>43</v>
      </c>
      <c r="E12" t="s">
        <v>136</v>
      </c>
      <c r="H12">
        <f>SUM(F6:F7)/GETPIVOTDATA("studytime",$E$2)/E19</f>
        <v>0.22457627118644069</v>
      </c>
    </row>
    <row r="13" spans="1:8" x14ac:dyDescent="0.25">
      <c r="A13">
        <v>0</v>
      </c>
      <c r="B13">
        <v>3</v>
      </c>
      <c r="C13" t="s">
        <v>43</v>
      </c>
      <c r="E13" t="s">
        <v>137</v>
      </c>
      <c r="H13">
        <f>SUM(G4:G5)/GETPIVOTDATA("studytime",$E$2)/E17</f>
        <v>0.72566371681415931</v>
      </c>
    </row>
    <row r="14" spans="1:8" x14ac:dyDescent="0.25">
      <c r="A14">
        <v>0</v>
      </c>
      <c r="B14">
        <v>1</v>
      </c>
      <c r="C14" t="s">
        <v>43</v>
      </c>
      <c r="E14" t="s">
        <v>138</v>
      </c>
      <c r="H14">
        <f>1-H13</f>
        <v>0.27433628318584069</v>
      </c>
    </row>
    <row r="15" spans="1:8" x14ac:dyDescent="0.25">
      <c r="A15">
        <v>0</v>
      </c>
      <c r="B15">
        <v>2</v>
      </c>
      <c r="C15" t="s">
        <v>43</v>
      </c>
    </row>
    <row r="16" spans="1:8" x14ac:dyDescent="0.25">
      <c r="A16">
        <v>0</v>
      </c>
      <c r="B16">
        <v>3</v>
      </c>
      <c r="C16" t="s">
        <v>42</v>
      </c>
      <c r="E16" t="s">
        <v>139</v>
      </c>
    </row>
    <row r="17" spans="1:10" x14ac:dyDescent="0.25">
      <c r="A17">
        <v>0</v>
      </c>
      <c r="B17">
        <v>1</v>
      </c>
      <c r="C17" t="s">
        <v>43</v>
      </c>
      <c r="E17">
        <f>GETPIVOTDATA("studytime",$E$2,"romantic","yes")/GETPIVOTDATA("studytime",$E$2)</f>
        <v>0.32378223495702008</v>
      </c>
    </row>
    <row r="18" spans="1:10" x14ac:dyDescent="0.25">
      <c r="A18">
        <v>0</v>
      </c>
      <c r="B18">
        <v>3</v>
      </c>
      <c r="C18" t="s">
        <v>43</v>
      </c>
      <c r="E18" t="s">
        <v>140</v>
      </c>
    </row>
    <row r="19" spans="1:10" x14ac:dyDescent="0.25">
      <c r="A19">
        <v>0</v>
      </c>
      <c r="B19">
        <v>2</v>
      </c>
      <c r="C19" t="s">
        <v>43</v>
      </c>
      <c r="E19">
        <f>1-E17</f>
        <v>0.67621776504297992</v>
      </c>
    </row>
    <row r="20" spans="1:10" x14ac:dyDescent="0.25">
      <c r="A20">
        <v>3</v>
      </c>
      <c r="B20">
        <v>1</v>
      </c>
      <c r="C20" t="s">
        <v>43</v>
      </c>
    </row>
    <row r="21" spans="1:10" x14ac:dyDescent="0.25">
      <c r="A21">
        <v>0</v>
      </c>
      <c r="B21">
        <v>1</v>
      </c>
      <c r="C21" t="s">
        <v>43</v>
      </c>
      <c r="E21" s="1" t="s">
        <v>133</v>
      </c>
      <c r="F21" s="1" t="s">
        <v>62</v>
      </c>
    </row>
    <row r="22" spans="1:10" x14ac:dyDescent="0.25">
      <c r="A22">
        <v>0</v>
      </c>
      <c r="B22">
        <v>2</v>
      </c>
      <c r="C22" t="s">
        <v>43</v>
      </c>
      <c r="E22" s="1" t="s">
        <v>53</v>
      </c>
      <c r="F22">
        <v>0</v>
      </c>
      <c r="G22">
        <v>1</v>
      </c>
      <c r="H22">
        <v>2</v>
      </c>
      <c r="I22">
        <v>3</v>
      </c>
      <c r="J22" t="s">
        <v>54</v>
      </c>
    </row>
    <row r="23" spans="1:10" x14ac:dyDescent="0.25">
      <c r="A23">
        <v>0</v>
      </c>
      <c r="B23">
        <v>1</v>
      </c>
      <c r="C23" t="s">
        <v>43</v>
      </c>
      <c r="E23" s="2">
        <v>1</v>
      </c>
      <c r="F23" s="3">
        <v>65</v>
      </c>
      <c r="G23" s="3">
        <v>10</v>
      </c>
      <c r="H23" s="3">
        <v>6</v>
      </c>
      <c r="I23" s="3">
        <v>8</v>
      </c>
      <c r="J23" s="3">
        <v>89</v>
      </c>
    </row>
    <row r="24" spans="1:10" x14ac:dyDescent="0.25">
      <c r="A24">
        <v>0</v>
      </c>
      <c r="B24">
        <v>2</v>
      </c>
      <c r="C24" t="s">
        <v>43</v>
      </c>
      <c r="E24" s="2">
        <v>2</v>
      </c>
      <c r="F24" s="3">
        <v>141</v>
      </c>
      <c r="G24" s="3">
        <v>24</v>
      </c>
      <c r="H24" s="3">
        <v>5</v>
      </c>
      <c r="I24" s="3">
        <v>6</v>
      </c>
      <c r="J24" s="3">
        <v>176</v>
      </c>
    </row>
    <row r="25" spans="1:10" x14ac:dyDescent="0.25">
      <c r="A25">
        <v>0</v>
      </c>
      <c r="B25">
        <v>2</v>
      </c>
      <c r="C25" t="s">
        <v>43</v>
      </c>
      <c r="E25" s="2">
        <v>3</v>
      </c>
      <c r="F25" s="3">
        <v>48</v>
      </c>
      <c r="G25" s="3">
        <v>6</v>
      </c>
      <c r="H25" s="3">
        <v>3</v>
      </c>
      <c r="I25" s="3"/>
      <c r="J25" s="3">
        <v>57</v>
      </c>
    </row>
    <row r="26" spans="1:10" x14ac:dyDescent="0.25">
      <c r="A26">
        <v>0</v>
      </c>
      <c r="B26">
        <v>3</v>
      </c>
      <c r="C26" t="s">
        <v>43</v>
      </c>
      <c r="E26" s="2">
        <v>4</v>
      </c>
      <c r="F26" s="3">
        <v>26</v>
      </c>
      <c r="G26" s="3">
        <v>1</v>
      </c>
      <c r="H26" s="3"/>
      <c r="I26" s="3"/>
      <c r="J26" s="3">
        <v>27</v>
      </c>
    </row>
    <row r="27" spans="1:10" x14ac:dyDescent="0.25">
      <c r="A27">
        <v>2</v>
      </c>
      <c r="B27">
        <v>1</v>
      </c>
      <c r="C27" t="s">
        <v>43</v>
      </c>
      <c r="E27" s="2" t="s">
        <v>54</v>
      </c>
      <c r="F27" s="3">
        <v>280</v>
      </c>
      <c r="G27" s="3">
        <v>41</v>
      </c>
      <c r="H27" s="3">
        <v>14</v>
      </c>
      <c r="I27" s="3">
        <v>14</v>
      </c>
      <c r="J27" s="3">
        <v>349</v>
      </c>
    </row>
    <row r="28" spans="1:10" x14ac:dyDescent="0.25">
      <c r="A28">
        <v>0</v>
      </c>
      <c r="B28">
        <v>1</v>
      </c>
      <c r="C28" t="s">
        <v>43</v>
      </c>
    </row>
    <row r="29" spans="1:10" x14ac:dyDescent="0.25">
      <c r="A29">
        <v>0</v>
      </c>
      <c r="B29">
        <v>1</v>
      </c>
      <c r="C29" t="s">
        <v>43</v>
      </c>
      <c r="E29" t="s">
        <v>134</v>
      </c>
    </row>
    <row r="30" spans="1:10" x14ac:dyDescent="0.25">
      <c r="A30">
        <v>0</v>
      </c>
      <c r="B30">
        <v>2</v>
      </c>
      <c r="C30" t="s">
        <v>43</v>
      </c>
      <c r="E30" t="s">
        <v>141</v>
      </c>
      <c r="H30">
        <f>SUM(F23:F24)/GETPIVOTDATA("studytime",$E$21)/E36</f>
        <v>0.73571428571428577</v>
      </c>
    </row>
    <row r="31" spans="1:10" x14ac:dyDescent="0.25">
      <c r="A31">
        <v>0</v>
      </c>
      <c r="B31">
        <v>2</v>
      </c>
      <c r="C31" t="s">
        <v>42</v>
      </c>
      <c r="E31" t="s">
        <v>142</v>
      </c>
      <c r="H31">
        <f>SUM(F25:F26)/GETPIVOTDATA("studytime",$E$21)/E36</f>
        <v>0.26428571428571429</v>
      </c>
    </row>
    <row r="32" spans="1:10" x14ac:dyDescent="0.25">
      <c r="A32">
        <v>0</v>
      </c>
      <c r="B32">
        <v>2</v>
      </c>
      <c r="C32" t="s">
        <v>43</v>
      </c>
      <c r="E32" t="s">
        <v>144</v>
      </c>
      <c r="H32">
        <f>SUM(G23:I24)/GETPIVOTDATA("studytime",$E$21)/E38</f>
        <v>0.85507246376811574</v>
      </c>
    </row>
    <row r="33" spans="1:8" x14ac:dyDescent="0.25">
      <c r="A33">
        <v>0</v>
      </c>
      <c r="B33">
        <v>2</v>
      </c>
      <c r="C33" t="s">
        <v>43</v>
      </c>
      <c r="E33" t="s">
        <v>143</v>
      </c>
      <c r="H33">
        <f>1-H32</f>
        <v>0.14492753623188426</v>
      </c>
    </row>
    <row r="34" spans="1:8" x14ac:dyDescent="0.25">
      <c r="A34">
        <v>0</v>
      </c>
      <c r="B34">
        <v>2</v>
      </c>
      <c r="C34" t="s">
        <v>42</v>
      </c>
    </row>
    <row r="35" spans="1:8" x14ac:dyDescent="0.25">
      <c r="A35">
        <v>0</v>
      </c>
      <c r="B35">
        <v>2</v>
      </c>
      <c r="C35" t="s">
        <v>43</v>
      </c>
      <c r="E35" t="s">
        <v>145</v>
      </c>
    </row>
    <row r="36" spans="1:8" x14ac:dyDescent="0.25">
      <c r="A36">
        <v>0</v>
      </c>
      <c r="B36">
        <v>1</v>
      </c>
      <c r="C36" t="s">
        <v>43</v>
      </c>
      <c r="E36">
        <f>GETPIVOTDATA("studytime",$E$21,"failures",0)/GETPIVOTDATA("studytime",$E$21)</f>
        <v>0.80229226361031514</v>
      </c>
    </row>
    <row r="37" spans="1:8" x14ac:dyDescent="0.25">
      <c r="A37">
        <v>0</v>
      </c>
      <c r="B37">
        <v>1</v>
      </c>
      <c r="C37" t="s">
        <v>43</v>
      </c>
      <c r="E37" t="s">
        <v>146</v>
      </c>
    </row>
    <row r="38" spans="1:8" x14ac:dyDescent="0.25">
      <c r="A38">
        <v>0</v>
      </c>
      <c r="B38">
        <v>3</v>
      </c>
      <c r="C38" t="s">
        <v>43</v>
      </c>
      <c r="E38">
        <f>1-E36</f>
        <v>0.19770773638968486</v>
      </c>
    </row>
    <row r="39" spans="1:8" x14ac:dyDescent="0.25">
      <c r="A39">
        <v>0</v>
      </c>
      <c r="B39">
        <v>3</v>
      </c>
      <c r="C39" t="s">
        <v>42</v>
      </c>
    </row>
    <row r="40" spans="1:8" x14ac:dyDescent="0.25">
      <c r="A40">
        <v>0</v>
      </c>
      <c r="B40">
        <v>3</v>
      </c>
      <c r="C40" t="s">
        <v>43</v>
      </c>
    </row>
    <row r="41" spans="1:8" x14ac:dyDescent="0.25">
      <c r="A41">
        <v>0</v>
      </c>
      <c r="B41">
        <v>1</v>
      </c>
      <c r="C41" t="s">
        <v>43</v>
      </c>
    </row>
    <row r="42" spans="1:8" x14ac:dyDescent="0.25">
      <c r="A42">
        <v>1</v>
      </c>
      <c r="B42">
        <v>2</v>
      </c>
      <c r="C42" t="s">
        <v>42</v>
      </c>
    </row>
    <row r="43" spans="1:8" x14ac:dyDescent="0.25">
      <c r="A43">
        <v>0</v>
      </c>
      <c r="B43">
        <v>1</v>
      </c>
      <c r="C43" t="s">
        <v>42</v>
      </c>
    </row>
    <row r="44" spans="1:8" x14ac:dyDescent="0.25">
      <c r="A44">
        <v>0</v>
      </c>
      <c r="B44">
        <v>2</v>
      </c>
      <c r="C44" t="s">
        <v>43</v>
      </c>
    </row>
    <row r="45" spans="1:8" x14ac:dyDescent="0.25">
      <c r="A45">
        <v>0</v>
      </c>
      <c r="B45">
        <v>1</v>
      </c>
      <c r="C45" t="s">
        <v>43</v>
      </c>
    </row>
    <row r="46" spans="1:8" x14ac:dyDescent="0.25">
      <c r="A46">
        <v>1</v>
      </c>
      <c r="B46">
        <v>2</v>
      </c>
      <c r="C46" t="s">
        <v>43</v>
      </c>
    </row>
    <row r="47" spans="1:8" x14ac:dyDescent="0.25">
      <c r="A47">
        <v>0</v>
      </c>
      <c r="B47">
        <v>2</v>
      </c>
      <c r="C47" t="s">
        <v>42</v>
      </c>
    </row>
    <row r="48" spans="1:8" x14ac:dyDescent="0.25">
      <c r="A48">
        <v>0</v>
      </c>
      <c r="B48">
        <v>2</v>
      </c>
      <c r="C48" t="s">
        <v>43</v>
      </c>
    </row>
    <row r="49" spans="1:3" x14ac:dyDescent="0.25">
      <c r="A49">
        <v>0</v>
      </c>
      <c r="B49">
        <v>4</v>
      </c>
      <c r="C49" t="s">
        <v>43</v>
      </c>
    </row>
    <row r="50" spans="1:3" x14ac:dyDescent="0.25">
      <c r="A50">
        <v>0</v>
      </c>
      <c r="B50">
        <v>2</v>
      </c>
      <c r="C50" t="s">
        <v>43</v>
      </c>
    </row>
    <row r="51" spans="1:3" x14ac:dyDescent="0.25">
      <c r="A51">
        <v>1</v>
      </c>
      <c r="B51">
        <v>2</v>
      </c>
      <c r="C51" t="s">
        <v>43</v>
      </c>
    </row>
    <row r="52" spans="1:3" x14ac:dyDescent="0.25">
      <c r="A52">
        <v>0</v>
      </c>
      <c r="B52">
        <v>2</v>
      </c>
      <c r="C52" t="s">
        <v>43</v>
      </c>
    </row>
    <row r="53" spans="1:3" x14ac:dyDescent="0.25">
      <c r="A53">
        <v>0</v>
      </c>
      <c r="B53">
        <v>2</v>
      </c>
      <c r="C53" t="s">
        <v>43</v>
      </c>
    </row>
    <row r="54" spans="1:3" x14ac:dyDescent="0.25">
      <c r="A54">
        <v>1</v>
      </c>
      <c r="B54">
        <v>1</v>
      </c>
      <c r="C54" t="s">
        <v>43</v>
      </c>
    </row>
    <row r="55" spans="1:3" x14ac:dyDescent="0.25">
      <c r="A55">
        <v>0</v>
      </c>
      <c r="B55">
        <v>1</v>
      </c>
      <c r="C55" t="s">
        <v>43</v>
      </c>
    </row>
    <row r="56" spans="1:3" x14ac:dyDescent="0.25">
      <c r="A56">
        <v>0</v>
      </c>
      <c r="B56">
        <v>1</v>
      </c>
      <c r="C56" t="s">
        <v>43</v>
      </c>
    </row>
    <row r="57" spans="1:3" x14ac:dyDescent="0.25">
      <c r="A57">
        <v>0</v>
      </c>
      <c r="B57">
        <v>2</v>
      </c>
      <c r="C57" t="s">
        <v>42</v>
      </c>
    </row>
    <row r="58" spans="1:3" x14ac:dyDescent="0.25">
      <c r="A58">
        <v>0</v>
      </c>
      <c r="B58">
        <v>2</v>
      </c>
      <c r="C58" t="s">
        <v>43</v>
      </c>
    </row>
    <row r="59" spans="1:3" x14ac:dyDescent="0.25">
      <c r="A59">
        <v>0</v>
      </c>
      <c r="B59">
        <v>2</v>
      </c>
      <c r="C59" t="s">
        <v>43</v>
      </c>
    </row>
    <row r="60" spans="1:3" x14ac:dyDescent="0.25">
      <c r="A60">
        <v>0</v>
      </c>
      <c r="B60">
        <v>2</v>
      </c>
      <c r="C60" t="s">
        <v>43</v>
      </c>
    </row>
    <row r="61" spans="1:3" x14ac:dyDescent="0.25">
      <c r="A61">
        <v>0</v>
      </c>
      <c r="B61">
        <v>2</v>
      </c>
      <c r="C61" t="s">
        <v>43</v>
      </c>
    </row>
    <row r="62" spans="1:3" x14ac:dyDescent="0.25">
      <c r="A62">
        <v>0</v>
      </c>
      <c r="B62">
        <v>2</v>
      </c>
      <c r="C62" t="s">
        <v>43</v>
      </c>
    </row>
    <row r="63" spans="1:3" x14ac:dyDescent="0.25">
      <c r="A63">
        <v>0</v>
      </c>
      <c r="B63">
        <v>1</v>
      </c>
      <c r="C63" t="s">
        <v>42</v>
      </c>
    </row>
    <row r="64" spans="1:3" x14ac:dyDescent="0.25">
      <c r="A64">
        <v>0</v>
      </c>
      <c r="B64">
        <v>2</v>
      </c>
      <c r="C64" t="s">
        <v>43</v>
      </c>
    </row>
    <row r="65" spans="1:3" x14ac:dyDescent="0.25">
      <c r="A65">
        <v>0</v>
      </c>
      <c r="B65">
        <v>3</v>
      </c>
      <c r="C65" t="s">
        <v>43</v>
      </c>
    </row>
    <row r="66" spans="1:3" x14ac:dyDescent="0.25">
      <c r="A66">
        <v>0</v>
      </c>
      <c r="B66">
        <v>2</v>
      </c>
      <c r="C66" t="s">
        <v>42</v>
      </c>
    </row>
    <row r="67" spans="1:3" x14ac:dyDescent="0.25">
      <c r="A67">
        <v>0</v>
      </c>
      <c r="B67">
        <v>2</v>
      </c>
      <c r="C67" t="s">
        <v>43</v>
      </c>
    </row>
    <row r="68" spans="1:3" x14ac:dyDescent="0.25">
      <c r="A68">
        <v>0</v>
      </c>
      <c r="B68">
        <v>4</v>
      </c>
      <c r="C68" t="s">
        <v>42</v>
      </c>
    </row>
    <row r="69" spans="1:3" x14ac:dyDescent="0.25">
      <c r="A69">
        <v>0</v>
      </c>
      <c r="B69">
        <v>4</v>
      </c>
      <c r="C69" t="s">
        <v>43</v>
      </c>
    </row>
    <row r="70" spans="1:3" x14ac:dyDescent="0.25">
      <c r="A70">
        <v>0</v>
      </c>
      <c r="B70">
        <v>2</v>
      </c>
      <c r="C70" t="s">
        <v>43</v>
      </c>
    </row>
    <row r="71" spans="1:3" x14ac:dyDescent="0.25">
      <c r="A71">
        <v>0</v>
      </c>
      <c r="B71">
        <v>4</v>
      </c>
      <c r="C71" t="s">
        <v>43</v>
      </c>
    </row>
    <row r="72" spans="1:3" x14ac:dyDescent="0.25">
      <c r="A72">
        <v>0</v>
      </c>
      <c r="B72">
        <v>4</v>
      </c>
      <c r="C72" t="s">
        <v>43</v>
      </c>
    </row>
    <row r="73" spans="1:3" x14ac:dyDescent="0.25">
      <c r="A73">
        <v>0</v>
      </c>
      <c r="B73">
        <v>4</v>
      </c>
      <c r="C73" t="s">
        <v>43</v>
      </c>
    </row>
    <row r="74" spans="1:3" x14ac:dyDescent="0.25">
      <c r="A74">
        <v>2</v>
      </c>
      <c r="B74">
        <v>2</v>
      </c>
      <c r="C74" t="s">
        <v>42</v>
      </c>
    </row>
    <row r="75" spans="1:3" x14ac:dyDescent="0.25">
      <c r="A75">
        <v>0</v>
      </c>
      <c r="B75">
        <v>1</v>
      </c>
      <c r="C75" t="s">
        <v>43</v>
      </c>
    </row>
    <row r="76" spans="1:3" x14ac:dyDescent="0.25">
      <c r="A76">
        <v>0</v>
      </c>
      <c r="B76">
        <v>2</v>
      </c>
      <c r="C76" t="s">
        <v>43</v>
      </c>
    </row>
    <row r="77" spans="1:3" x14ac:dyDescent="0.25">
      <c r="A77">
        <v>0</v>
      </c>
      <c r="B77">
        <v>2</v>
      </c>
      <c r="C77" t="s">
        <v>43</v>
      </c>
    </row>
    <row r="78" spans="1:3" x14ac:dyDescent="0.25">
      <c r="A78">
        <v>0</v>
      </c>
      <c r="B78">
        <v>4</v>
      </c>
      <c r="C78" t="s">
        <v>43</v>
      </c>
    </row>
    <row r="79" spans="1:3" x14ac:dyDescent="0.25">
      <c r="A79">
        <v>0</v>
      </c>
      <c r="B79">
        <v>4</v>
      </c>
      <c r="C79" t="s">
        <v>42</v>
      </c>
    </row>
    <row r="80" spans="1:3" x14ac:dyDescent="0.25">
      <c r="A80">
        <v>3</v>
      </c>
      <c r="B80">
        <v>1</v>
      </c>
      <c r="C80" t="s">
        <v>43</v>
      </c>
    </row>
    <row r="81" spans="1:3" x14ac:dyDescent="0.25">
      <c r="A81">
        <v>0</v>
      </c>
      <c r="B81">
        <v>2</v>
      </c>
      <c r="C81" t="s">
        <v>43</v>
      </c>
    </row>
    <row r="82" spans="1:3" x14ac:dyDescent="0.25">
      <c r="A82">
        <v>0</v>
      </c>
      <c r="B82">
        <v>1</v>
      </c>
      <c r="C82" t="s">
        <v>42</v>
      </c>
    </row>
    <row r="83" spans="1:3" x14ac:dyDescent="0.25">
      <c r="A83">
        <v>0</v>
      </c>
      <c r="B83">
        <v>3</v>
      </c>
      <c r="C83" t="s">
        <v>43</v>
      </c>
    </row>
    <row r="84" spans="1:3" x14ac:dyDescent="0.25">
      <c r="A84">
        <v>0</v>
      </c>
      <c r="B84">
        <v>2</v>
      </c>
      <c r="C84" t="s">
        <v>43</v>
      </c>
    </row>
    <row r="85" spans="1:3" x14ac:dyDescent="0.25">
      <c r="A85">
        <v>0</v>
      </c>
      <c r="B85">
        <v>2</v>
      </c>
      <c r="C85" t="s">
        <v>43</v>
      </c>
    </row>
    <row r="86" spans="1:3" x14ac:dyDescent="0.25">
      <c r="A86">
        <v>0</v>
      </c>
      <c r="B86">
        <v>2</v>
      </c>
      <c r="C86" t="s">
        <v>43</v>
      </c>
    </row>
    <row r="87" spans="1:3" x14ac:dyDescent="0.25">
      <c r="A87">
        <v>2</v>
      </c>
      <c r="B87">
        <v>2</v>
      </c>
      <c r="C87" t="s">
        <v>42</v>
      </c>
    </row>
    <row r="88" spans="1:3" x14ac:dyDescent="0.25">
      <c r="A88">
        <v>0</v>
      </c>
      <c r="B88">
        <v>2</v>
      </c>
      <c r="C88" t="s">
        <v>43</v>
      </c>
    </row>
    <row r="89" spans="1:3" x14ac:dyDescent="0.25">
      <c r="A89">
        <v>0</v>
      </c>
      <c r="B89">
        <v>3</v>
      </c>
      <c r="C89" t="s">
        <v>43</v>
      </c>
    </row>
    <row r="90" spans="1:3" x14ac:dyDescent="0.25">
      <c r="A90">
        <v>1</v>
      </c>
      <c r="B90">
        <v>2</v>
      </c>
      <c r="C90" t="s">
        <v>43</v>
      </c>
    </row>
    <row r="91" spans="1:3" x14ac:dyDescent="0.25">
      <c r="A91">
        <v>0</v>
      </c>
      <c r="B91">
        <v>2</v>
      </c>
      <c r="C91" t="s">
        <v>43</v>
      </c>
    </row>
    <row r="92" spans="1:3" x14ac:dyDescent="0.25">
      <c r="A92">
        <v>0</v>
      </c>
      <c r="B92">
        <v>3</v>
      </c>
      <c r="C92" t="s">
        <v>42</v>
      </c>
    </row>
    <row r="93" spans="1:3" x14ac:dyDescent="0.25">
      <c r="A93">
        <v>0</v>
      </c>
      <c r="B93">
        <v>1</v>
      </c>
      <c r="C93" t="s">
        <v>43</v>
      </c>
    </row>
    <row r="94" spans="1:3" x14ac:dyDescent="0.25">
      <c r="A94">
        <v>0</v>
      </c>
      <c r="B94">
        <v>2</v>
      </c>
      <c r="C94" t="s">
        <v>43</v>
      </c>
    </row>
    <row r="95" spans="1:3" x14ac:dyDescent="0.25">
      <c r="A95">
        <v>0</v>
      </c>
      <c r="B95">
        <v>2</v>
      </c>
      <c r="C95" t="s">
        <v>43</v>
      </c>
    </row>
    <row r="96" spans="1:3" x14ac:dyDescent="0.25">
      <c r="A96">
        <v>0</v>
      </c>
      <c r="B96">
        <v>4</v>
      </c>
      <c r="C96" t="s">
        <v>43</v>
      </c>
    </row>
    <row r="97" spans="1:3" x14ac:dyDescent="0.25">
      <c r="A97">
        <v>1</v>
      </c>
      <c r="B97">
        <v>4</v>
      </c>
      <c r="C97" t="s">
        <v>43</v>
      </c>
    </row>
    <row r="98" spans="1:3" x14ac:dyDescent="0.25">
      <c r="A98">
        <v>0</v>
      </c>
      <c r="B98">
        <v>1</v>
      </c>
      <c r="C98" t="s">
        <v>43</v>
      </c>
    </row>
    <row r="99" spans="1:3" x14ac:dyDescent="0.25">
      <c r="A99">
        <v>0</v>
      </c>
      <c r="B99">
        <v>2</v>
      </c>
      <c r="C99" t="s">
        <v>42</v>
      </c>
    </row>
    <row r="100" spans="1:3" x14ac:dyDescent="0.25">
      <c r="A100">
        <v>0</v>
      </c>
      <c r="B100">
        <v>1</v>
      </c>
      <c r="C100" t="s">
        <v>43</v>
      </c>
    </row>
    <row r="101" spans="1:3" x14ac:dyDescent="0.25">
      <c r="A101">
        <v>0</v>
      </c>
      <c r="B101">
        <v>3</v>
      </c>
      <c r="C101" t="s">
        <v>43</v>
      </c>
    </row>
    <row r="102" spans="1:3" x14ac:dyDescent="0.25">
      <c r="A102">
        <v>0</v>
      </c>
      <c r="B102">
        <v>1</v>
      </c>
      <c r="C102" t="s">
        <v>43</v>
      </c>
    </row>
    <row r="103" spans="1:3" x14ac:dyDescent="0.25">
      <c r="A103">
        <v>0</v>
      </c>
      <c r="B103">
        <v>3</v>
      </c>
      <c r="C103" t="s">
        <v>42</v>
      </c>
    </row>
    <row r="104" spans="1:3" x14ac:dyDescent="0.25">
      <c r="A104">
        <v>0</v>
      </c>
      <c r="B104">
        <v>1</v>
      </c>
      <c r="C104" t="s">
        <v>43</v>
      </c>
    </row>
    <row r="105" spans="1:3" x14ac:dyDescent="0.25">
      <c r="A105">
        <v>0</v>
      </c>
      <c r="B105">
        <v>2</v>
      </c>
      <c r="C105" t="s">
        <v>43</v>
      </c>
    </row>
    <row r="106" spans="1:3" x14ac:dyDescent="0.25">
      <c r="A106">
        <v>0</v>
      </c>
      <c r="B106">
        <v>2</v>
      </c>
      <c r="C106" t="s">
        <v>43</v>
      </c>
    </row>
    <row r="107" spans="1:3" x14ac:dyDescent="0.25">
      <c r="A107">
        <v>0</v>
      </c>
      <c r="B107">
        <v>4</v>
      </c>
      <c r="C107" t="s">
        <v>43</v>
      </c>
    </row>
    <row r="108" spans="1:3" x14ac:dyDescent="0.25">
      <c r="A108">
        <v>0</v>
      </c>
      <c r="B108">
        <v>4</v>
      </c>
      <c r="C108" t="s">
        <v>43</v>
      </c>
    </row>
    <row r="109" spans="1:3" x14ac:dyDescent="0.25">
      <c r="A109">
        <v>0</v>
      </c>
      <c r="B109">
        <v>3</v>
      </c>
      <c r="C109" t="s">
        <v>43</v>
      </c>
    </row>
    <row r="110" spans="1:3" x14ac:dyDescent="0.25">
      <c r="A110">
        <v>0</v>
      </c>
      <c r="B110">
        <v>4</v>
      </c>
      <c r="C110" t="s">
        <v>42</v>
      </c>
    </row>
    <row r="111" spans="1:3" x14ac:dyDescent="0.25">
      <c r="A111">
        <v>0</v>
      </c>
      <c r="B111">
        <v>3</v>
      </c>
      <c r="C111" t="s">
        <v>42</v>
      </c>
    </row>
    <row r="112" spans="1:3" x14ac:dyDescent="0.25">
      <c r="A112">
        <v>0</v>
      </c>
      <c r="B112">
        <v>1</v>
      </c>
      <c r="C112" t="s">
        <v>43</v>
      </c>
    </row>
    <row r="113" spans="1:3" x14ac:dyDescent="0.25">
      <c r="A113">
        <v>1</v>
      </c>
      <c r="B113">
        <v>3</v>
      </c>
      <c r="C113" t="s">
        <v>43</v>
      </c>
    </row>
    <row r="114" spans="1:3" x14ac:dyDescent="0.25">
      <c r="A114">
        <v>1</v>
      </c>
      <c r="B114">
        <v>2</v>
      </c>
      <c r="C114" t="s">
        <v>43</v>
      </c>
    </row>
    <row r="115" spans="1:3" x14ac:dyDescent="0.25">
      <c r="A115">
        <v>0</v>
      </c>
      <c r="B115">
        <v>1</v>
      </c>
      <c r="C115" t="s">
        <v>43</v>
      </c>
    </row>
    <row r="116" spans="1:3" x14ac:dyDescent="0.25">
      <c r="A116">
        <v>0</v>
      </c>
      <c r="B116">
        <v>2</v>
      </c>
      <c r="C116" t="s">
        <v>42</v>
      </c>
    </row>
    <row r="117" spans="1:3" x14ac:dyDescent="0.25">
      <c r="A117">
        <v>0</v>
      </c>
      <c r="B117">
        <v>2</v>
      </c>
      <c r="C117" t="s">
        <v>43</v>
      </c>
    </row>
    <row r="118" spans="1:3" x14ac:dyDescent="0.25">
      <c r="A118">
        <v>0</v>
      </c>
      <c r="B118">
        <v>2</v>
      </c>
      <c r="C118" t="s">
        <v>43</v>
      </c>
    </row>
    <row r="119" spans="1:3" x14ac:dyDescent="0.25">
      <c r="A119">
        <v>0</v>
      </c>
      <c r="B119">
        <v>1</v>
      </c>
      <c r="C119" t="s">
        <v>43</v>
      </c>
    </row>
    <row r="120" spans="1:3" x14ac:dyDescent="0.25">
      <c r="A120">
        <v>1</v>
      </c>
      <c r="B120">
        <v>2</v>
      </c>
      <c r="C120" t="s">
        <v>43</v>
      </c>
    </row>
    <row r="121" spans="1:3" x14ac:dyDescent="0.25">
      <c r="A121">
        <v>0</v>
      </c>
      <c r="B121">
        <v>1</v>
      </c>
      <c r="C121" t="s">
        <v>43</v>
      </c>
    </row>
    <row r="122" spans="1:3" x14ac:dyDescent="0.25">
      <c r="A122">
        <v>0</v>
      </c>
      <c r="B122">
        <v>2</v>
      </c>
      <c r="C122" t="s">
        <v>43</v>
      </c>
    </row>
    <row r="123" spans="1:3" x14ac:dyDescent="0.25">
      <c r="A123">
        <v>0</v>
      </c>
      <c r="B123">
        <v>4</v>
      </c>
      <c r="C123" t="s">
        <v>43</v>
      </c>
    </row>
    <row r="124" spans="1:3" x14ac:dyDescent="0.25">
      <c r="A124">
        <v>0</v>
      </c>
      <c r="B124">
        <v>2</v>
      </c>
      <c r="C124" t="s">
        <v>42</v>
      </c>
    </row>
    <row r="125" spans="1:3" x14ac:dyDescent="0.25">
      <c r="A125">
        <v>0</v>
      </c>
      <c r="B125">
        <v>1</v>
      </c>
      <c r="C125" t="s">
        <v>43</v>
      </c>
    </row>
    <row r="126" spans="1:3" x14ac:dyDescent="0.25">
      <c r="A126">
        <v>0</v>
      </c>
      <c r="B126">
        <v>2</v>
      </c>
      <c r="C126" t="s">
        <v>42</v>
      </c>
    </row>
    <row r="127" spans="1:3" x14ac:dyDescent="0.25">
      <c r="A127">
        <v>0</v>
      </c>
      <c r="B127">
        <v>1</v>
      </c>
      <c r="C127" t="s">
        <v>43</v>
      </c>
    </row>
    <row r="128" spans="1:3" x14ac:dyDescent="0.25">
      <c r="A128">
        <v>0</v>
      </c>
      <c r="B128">
        <v>2</v>
      </c>
      <c r="C128" t="s">
        <v>42</v>
      </c>
    </row>
    <row r="129" spans="1:3" x14ac:dyDescent="0.25">
      <c r="A129">
        <v>3</v>
      </c>
      <c r="B129">
        <v>2</v>
      </c>
      <c r="C129" t="s">
        <v>43</v>
      </c>
    </row>
    <row r="130" spans="1:3" x14ac:dyDescent="0.25">
      <c r="A130">
        <v>2</v>
      </c>
      <c r="B130">
        <v>1</v>
      </c>
      <c r="C130" t="s">
        <v>43</v>
      </c>
    </row>
    <row r="131" spans="1:3" x14ac:dyDescent="0.25">
      <c r="A131">
        <v>0</v>
      </c>
      <c r="B131">
        <v>1</v>
      </c>
      <c r="C131" t="s">
        <v>43</v>
      </c>
    </row>
    <row r="132" spans="1:3" x14ac:dyDescent="0.25">
      <c r="A132">
        <v>2</v>
      </c>
      <c r="B132">
        <v>3</v>
      </c>
      <c r="C132" t="s">
        <v>42</v>
      </c>
    </row>
    <row r="133" spans="1:3" x14ac:dyDescent="0.25">
      <c r="A133">
        <v>0</v>
      </c>
      <c r="B133">
        <v>1</v>
      </c>
      <c r="C133" t="s">
        <v>42</v>
      </c>
    </row>
    <row r="134" spans="1:3" x14ac:dyDescent="0.25">
      <c r="A134">
        <v>0</v>
      </c>
      <c r="B134">
        <v>1</v>
      </c>
      <c r="C134" t="s">
        <v>42</v>
      </c>
    </row>
    <row r="135" spans="1:3" x14ac:dyDescent="0.25">
      <c r="A135">
        <v>0</v>
      </c>
      <c r="B135">
        <v>1</v>
      </c>
      <c r="C135" t="s">
        <v>43</v>
      </c>
    </row>
    <row r="136" spans="1:3" x14ac:dyDescent="0.25">
      <c r="A136">
        <v>0</v>
      </c>
      <c r="B136">
        <v>2</v>
      </c>
      <c r="C136" t="s">
        <v>42</v>
      </c>
    </row>
    <row r="137" spans="1:3" x14ac:dyDescent="0.25">
      <c r="A137">
        <v>0</v>
      </c>
      <c r="B137">
        <v>3</v>
      </c>
      <c r="C137" t="s">
        <v>42</v>
      </c>
    </row>
    <row r="138" spans="1:3" x14ac:dyDescent="0.25">
      <c r="A138">
        <v>0</v>
      </c>
      <c r="B138">
        <v>2</v>
      </c>
      <c r="C138" t="s">
        <v>43</v>
      </c>
    </row>
    <row r="139" spans="1:3" x14ac:dyDescent="0.25">
      <c r="A139">
        <v>2</v>
      </c>
      <c r="B139">
        <v>1</v>
      </c>
      <c r="C139" t="s">
        <v>42</v>
      </c>
    </row>
    <row r="140" spans="1:3" x14ac:dyDescent="0.25">
      <c r="A140">
        <v>1</v>
      </c>
      <c r="B140">
        <v>2</v>
      </c>
      <c r="C140" t="s">
        <v>42</v>
      </c>
    </row>
    <row r="141" spans="1:3" x14ac:dyDescent="0.25">
      <c r="A141">
        <v>0</v>
      </c>
      <c r="B141">
        <v>1</v>
      </c>
      <c r="C141" t="s">
        <v>43</v>
      </c>
    </row>
    <row r="142" spans="1:3" x14ac:dyDescent="0.25">
      <c r="A142">
        <v>0</v>
      </c>
      <c r="B142">
        <v>4</v>
      </c>
      <c r="C142" t="s">
        <v>43</v>
      </c>
    </row>
    <row r="143" spans="1:3" x14ac:dyDescent="0.25">
      <c r="A143">
        <v>2</v>
      </c>
      <c r="B143">
        <v>1</v>
      </c>
      <c r="C143" t="s">
        <v>43</v>
      </c>
    </row>
    <row r="144" spans="1:3" x14ac:dyDescent="0.25">
      <c r="A144">
        <v>0</v>
      </c>
      <c r="B144">
        <v>3</v>
      </c>
      <c r="C144" t="s">
        <v>43</v>
      </c>
    </row>
    <row r="145" spans="1:3" x14ac:dyDescent="0.25">
      <c r="A145">
        <v>0</v>
      </c>
      <c r="B145">
        <v>1</v>
      </c>
      <c r="C145" t="s">
        <v>43</v>
      </c>
    </row>
    <row r="146" spans="1:3" x14ac:dyDescent="0.25">
      <c r="A146">
        <v>3</v>
      </c>
      <c r="B146">
        <v>1</v>
      </c>
      <c r="C146" t="s">
        <v>43</v>
      </c>
    </row>
    <row r="147" spans="1:3" x14ac:dyDescent="0.25">
      <c r="A147">
        <v>0</v>
      </c>
      <c r="B147">
        <v>2</v>
      </c>
      <c r="C147" t="s">
        <v>43</v>
      </c>
    </row>
    <row r="148" spans="1:3" x14ac:dyDescent="0.25">
      <c r="A148">
        <v>3</v>
      </c>
      <c r="B148">
        <v>2</v>
      </c>
      <c r="C148" t="s">
        <v>43</v>
      </c>
    </row>
    <row r="149" spans="1:3" x14ac:dyDescent="0.25">
      <c r="A149">
        <v>0</v>
      </c>
      <c r="B149">
        <v>2</v>
      </c>
      <c r="C149" t="s">
        <v>43</v>
      </c>
    </row>
    <row r="150" spans="1:3" x14ac:dyDescent="0.25">
      <c r="A150">
        <v>0</v>
      </c>
      <c r="B150">
        <v>1</v>
      </c>
      <c r="C150" t="s">
        <v>42</v>
      </c>
    </row>
    <row r="151" spans="1:3" x14ac:dyDescent="0.25">
      <c r="A151">
        <v>3</v>
      </c>
      <c r="B151">
        <v>1</v>
      </c>
      <c r="C151" t="s">
        <v>43</v>
      </c>
    </row>
    <row r="152" spans="1:3" x14ac:dyDescent="0.25">
      <c r="A152">
        <v>3</v>
      </c>
      <c r="B152">
        <v>1</v>
      </c>
      <c r="C152" t="s">
        <v>42</v>
      </c>
    </row>
    <row r="153" spans="1:3" x14ac:dyDescent="0.25">
      <c r="A153">
        <v>1</v>
      </c>
      <c r="B153">
        <v>1</v>
      </c>
      <c r="C153" t="s">
        <v>42</v>
      </c>
    </row>
    <row r="154" spans="1:3" x14ac:dyDescent="0.25">
      <c r="A154">
        <v>2</v>
      </c>
      <c r="B154">
        <v>3</v>
      </c>
      <c r="C154" t="s">
        <v>42</v>
      </c>
    </row>
    <row r="155" spans="1:3" x14ac:dyDescent="0.25">
      <c r="A155">
        <v>3</v>
      </c>
      <c r="B155">
        <v>1</v>
      </c>
      <c r="C155" t="s">
        <v>42</v>
      </c>
    </row>
    <row r="156" spans="1:3" x14ac:dyDescent="0.25">
      <c r="A156">
        <v>0</v>
      </c>
      <c r="B156">
        <v>1</v>
      </c>
      <c r="C156" t="s">
        <v>42</v>
      </c>
    </row>
    <row r="157" spans="1:3" x14ac:dyDescent="0.25">
      <c r="A157">
        <v>0</v>
      </c>
      <c r="B157">
        <v>2</v>
      </c>
      <c r="C157" t="s">
        <v>43</v>
      </c>
    </row>
    <row r="158" spans="1:3" x14ac:dyDescent="0.25">
      <c r="A158">
        <v>0</v>
      </c>
      <c r="B158">
        <v>1</v>
      </c>
      <c r="C158" t="s">
        <v>43</v>
      </c>
    </row>
    <row r="159" spans="1:3" x14ac:dyDescent="0.25">
      <c r="A159">
        <v>3</v>
      </c>
      <c r="B159">
        <v>1</v>
      </c>
      <c r="C159" t="s">
        <v>43</v>
      </c>
    </row>
    <row r="160" spans="1:3" x14ac:dyDescent="0.25">
      <c r="A160">
        <v>0</v>
      </c>
      <c r="B160">
        <v>1</v>
      </c>
      <c r="C160" t="s">
        <v>43</v>
      </c>
    </row>
    <row r="161" spans="1:3" x14ac:dyDescent="0.25">
      <c r="A161">
        <v>1</v>
      </c>
      <c r="B161">
        <v>2</v>
      </c>
      <c r="C161" t="s">
        <v>42</v>
      </c>
    </row>
    <row r="162" spans="1:3" x14ac:dyDescent="0.25">
      <c r="A162">
        <v>2</v>
      </c>
      <c r="B162">
        <v>1</v>
      </c>
      <c r="C162" t="s">
        <v>42</v>
      </c>
    </row>
    <row r="163" spans="1:3" x14ac:dyDescent="0.25">
      <c r="A163">
        <v>2</v>
      </c>
      <c r="B163">
        <v>2</v>
      </c>
      <c r="C163" t="s">
        <v>42</v>
      </c>
    </row>
    <row r="164" spans="1:3" x14ac:dyDescent="0.25">
      <c r="A164">
        <v>1</v>
      </c>
      <c r="B164">
        <v>1</v>
      </c>
      <c r="C164" t="s">
        <v>43</v>
      </c>
    </row>
    <row r="165" spans="1:3" x14ac:dyDescent="0.25">
      <c r="A165">
        <v>0</v>
      </c>
      <c r="B165">
        <v>1</v>
      </c>
      <c r="C165" t="s">
        <v>43</v>
      </c>
    </row>
    <row r="166" spans="1:3" x14ac:dyDescent="0.25">
      <c r="A166">
        <v>3</v>
      </c>
      <c r="B166">
        <v>2</v>
      </c>
      <c r="C166" t="s">
        <v>42</v>
      </c>
    </row>
    <row r="167" spans="1:3" x14ac:dyDescent="0.25">
      <c r="A167">
        <v>1</v>
      </c>
      <c r="B167">
        <v>1</v>
      </c>
      <c r="C167" t="s">
        <v>43</v>
      </c>
    </row>
    <row r="168" spans="1:3" x14ac:dyDescent="0.25">
      <c r="A168">
        <v>0</v>
      </c>
      <c r="B168">
        <v>2</v>
      </c>
      <c r="C168" t="s">
        <v>43</v>
      </c>
    </row>
    <row r="169" spans="1:3" x14ac:dyDescent="0.25">
      <c r="A169">
        <v>0</v>
      </c>
      <c r="B169">
        <v>2</v>
      </c>
      <c r="C169" t="s">
        <v>42</v>
      </c>
    </row>
    <row r="170" spans="1:3" x14ac:dyDescent="0.25">
      <c r="A170">
        <v>0</v>
      </c>
      <c r="B170">
        <v>2</v>
      </c>
      <c r="C170" t="s">
        <v>43</v>
      </c>
    </row>
    <row r="171" spans="1:3" x14ac:dyDescent="0.25">
      <c r="A171">
        <v>0</v>
      </c>
      <c r="B171">
        <v>2</v>
      </c>
      <c r="C171" t="s">
        <v>42</v>
      </c>
    </row>
    <row r="172" spans="1:3" x14ac:dyDescent="0.25">
      <c r="A172">
        <v>2</v>
      </c>
      <c r="B172">
        <v>1</v>
      </c>
      <c r="C172" t="s">
        <v>43</v>
      </c>
    </row>
    <row r="173" spans="1:3" x14ac:dyDescent="0.25">
      <c r="A173">
        <v>0</v>
      </c>
      <c r="B173">
        <v>2</v>
      </c>
      <c r="C173" t="s">
        <v>42</v>
      </c>
    </row>
    <row r="174" spans="1:3" x14ac:dyDescent="0.25">
      <c r="A174">
        <v>0</v>
      </c>
      <c r="B174">
        <v>2</v>
      </c>
      <c r="C174" t="s">
        <v>43</v>
      </c>
    </row>
    <row r="175" spans="1:3" x14ac:dyDescent="0.25">
      <c r="A175">
        <v>3</v>
      </c>
      <c r="B175">
        <v>2</v>
      </c>
      <c r="C175" t="s">
        <v>42</v>
      </c>
    </row>
    <row r="176" spans="1:3" x14ac:dyDescent="0.25">
      <c r="A176">
        <v>0</v>
      </c>
      <c r="B176">
        <v>2</v>
      </c>
      <c r="C176" t="s">
        <v>43</v>
      </c>
    </row>
    <row r="177" spans="1:3" x14ac:dyDescent="0.25">
      <c r="A177">
        <v>0</v>
      </c>
      <c r="B177">
        <v>2</v>
      </c>
      <c r="C177" t="s">
        <v>43</v>
      </c>
    </row>
    <row r="178" spans="1:3" x14ac:dyDescent="0.25">
      <c r="A178">
        <v>0</v>
      </c>
      <c r="B178">
        <v>2</v>
      </c>
      <c r="C178" t="s">
        <v>43</v>
      </c>
    </row>
    <row r="179" spans="1:3" x14ac:dyDescent="0.25">
      <c r="A179">
        <v>0</v>
      </c>
      <c r="B179">
        <v>2</v>
      </c>
      <c r="C179" t="s">
        <v>43</v>
      </c>
    </row>
    <row r="180" spans="1:3" x14ac:dyDescent="0.25">
      <c r="A180">
        <v>0</v>
      </c>
      <c r="B180">
        <v>1</v>
      </c>
      <c r="C180" t="s">
        <v>42</v>
      </c>
    </row>
    <row r="181" spans="1:3" x14ac:dyDescent="0.25">
      <c r="A181">
        <v>0</v>
      </c>
      <c r="B181">
        <v>2</v>
      </c>
      <c r="C181" t="s">
        <v>42</v>
      </c>
    </row>
    <row r="182" spans="1:3" x14ac:dyDescent="0.25">
      <c r="A182">
        <v>0</v>
      </c>
      <c r="B182">
        <v>2</v>
      </c>
      <c r="C182" t="s">
        <v>43</v>
      </c>
    </row>
    <row r="183" spans="1:3" x14ac:dyDescent="0.25">
      <c r="A183">
        <v>0</v>
      </c>
      <c r="B183">
        <v>2</v>
      </c>
      <c r="C183" t="s">
        <v>42</v>
      </c>
    </row>
    <row r="184" spans="1:3" x14ac:dyDescent="0.25">
      <c r="A184">
        <v>0</v>
      </c>
      <c r="B184">
        <v>2</v>
      </c>
      <c r="C184" t="s">
        <v>43</v>
      </c>
    </row>
    <row r="185" spans="1:3" x14ac:dyDescent="0.25">
      <c r="A185">
        <v>0</v>
      </c>
      <c r="B185">
        <v>2</v>
      </c>
      <c r="C185" t="s">
        <v>42</v>
      </c>
    </row>
    <row r="186" spans="1:3" x14ac:dyDescent="0.25">
      <c r="A186">
        <v>0</v>
      </c>
      <c r="B186">
        <v>2</v>
      </c>
      <c r="C186" t="s">
        <v>43</v>
      </c>
    </row>
    <row r="187" spans="1:3" x14ac:dyDescent="0.25">
      <c r="A187">
        <v>0</v>
      </c>
      <c r="B187">
        <v>2</v>
      </c>
      <c r="C187" t="s">
        <v>42</v>
      </c>
    </row>
    <row r="188" spans="1:3" x14ac:dyDescent="0.25">
      <c r="A188">
        <v>0</v>
      </c>
      <c r="B188">
        <v>1</v>
      </c>
      <c r="C188" t="s">
        <v>42</v>
      </c>
    </row>
    <row r="189" spans="1:3" x14ac:dyDescent="0.25">
      <c r="A189">
        <v>0</v>
      </c>
      <c r="B189">
        <v>2</v>
      </c>
      <c r="C189" t="s">
        <v>42</v>
      </c>
    </row>
    <row r="190" spans="1:3" x14ac:dyDescent="0.25">
      <c r="A190">
        <v>0</v>
      </c>
      <c r="B190">
        <v>2</v>
      </c>
      <c r="C190" t="s">
        <v>42</v>
      </c>
    </row>
    <row r="191" spans="1:3" x14ac:dyDescent="0.25">
      <c r="A191">
        <v>0</v>
      </c>
      <c r="B191">
        <v>2</v>
      </c>
      <c r="C191" t="s">
        <v>43</v>
      </c>
    </row>
    <row r="192" spans="1:3" x14ac:dyDescent="0.25">
      <c r="A192">
        <v>0</v>
      </c>
      <c r="B192">
        <v>2</v>
      </c>
      <c r="C192" t="s">
        <v>43</v>
      </c>
    </row>
    <row r="193" spans="1:3" x14ac:dyDescent="0.25">
      <c r="A193">
        <v>0</v>
      </c>
      <c r="B193">
        <v>2</v>
      </c>
      <c r="C193" t="s">
        <v>43</v>
      </c>
    </row>
    <row r="194" spans="1:3" x14ac:dyDescent="0.25">
      <c r="A194">
        <v>0</v>
      </c>
      <c r="B194">
        <v>2</v>
      </c>
      <c r="C194" t="s">
        <v>43</v>
      </c>
    </row>
    <row r="195" spans="1:3" x14ac:dyDescent="0.25">
      <c r="A195">
        <v>0</v>
      </c>
      <c r="B195">
        <v>1</v>
      </c>
      <c r="C195" t="s">
        <v>43</v>
      </c>
    </row>
    <row r="196" spans="1:3" x14ac:dyDescent="0.25">
      <c r="A196">
        <v>0</v>
      </c>
      <c r="B196">
        <v>1</v>
      </c>
      <c r="C196" t="s">
        <v>43</v>
      </c>
    </row>
    <row r="197" spans="1:3" x14ac:dyDescent="0.25">
      <c r="A197">
        <v>0</v>
      </c>
      <c r="B197">
        <v>2</v>
      </c>
      <c r="C197" t="s">
        <v>42</v>
      </c>
    </row>
    <row r="198" spans="1:3" x14ac:dyDescent="0.25">
      <c r="A198">
        <v>0</v>
      </c>
      <c r="B198">
        <v>1</v>
      </c>
      <c r="C198" t="s">
        <v>43</v>
      </c>
    </row>
    <row r="199" spans="1:3" x14ac:dyDescent="0.25">
      <c r="A199">
        <v>0</v>
      </c>
      <c r="B199">
        <v>1</v>
      </c>
      <c r="C199" t="s">
        <v>43</v>
      </c>
    </row>
    <row r="200" spans="1:3" x14ac:dyDescent="0.25">
      <c r="A200">
        <v>1</v>
      </c>
      <c r="B200">
        <v>1</v>
      </c>
      <c r="C200" t="s">
        <v>43</v>
      </c>
    </row>
    <row r="201" spans="1:3" x14ac:dyDescent="0.25">
      <c r="A201">
        <v>0</v>
      </c>
      <c r="B201">
        <v>2</v>
      </c>
      <c r="C201" t="s">
        <v>43</v>
      </c>
    </row>
    <row r="202" spans="1:3" x14ac:dyDescent="0.25">
      <c r="A202">
        <v>0</v>
      </c>
      <c r="B202">
        <v>2</v>
      </c>
      <c r="C202" t="s">
        <v>43</v>
      </c>
    </row>
    <row r="203" spans="1:3" x14ac:dyDescent="0.25">
      <c r="A203">
        <v>0</v>
      </c>
      <c r="B203">
        <v>2</v>
      </c>
      <c r="C203" t="s">
        <v>43</v>
      </c>
    </row>
    <row r="204" spans="1:3" x14ac:dyDescent="0.25">
      <c r="A204">
        <v>0</v>
      </c>
      <c r="B204">
        <v>2</v>
      </c>
      <c r="C204" t="s">
        <v>43</v>
      </c>
    </row>
    <row r="205" spans="1:3" x14ac:dyDescent="0.25">
      <c r="A205">
        <v>0</v>
      </c>
      <c r="B205">
        <v>1</v>
      </c>
      <c r="C205" t="s">
        <v>43</v>
      </c>
    </row>
    <row r="206" spans="1:3" x14ac:dyDescent="0.25">
      <c r="A206">
        <v>0</v>
      </c>
      <c r="B206">
        <v>4</v>
      </c>
      <c r="C206" t="s">
        <v>43</v>
      </c>
    </row>
    <row r="207" spans="1:3" x14ac:dyDescent="0.25">
      <c r="A207">
        <v>1</v>
      </c>
      <c r="B207">
        <v>3</v>
      </c>
      <c r="C207" t="s">
        <v>42</v>
      </c>
    </row>
    <row r="208" spans="1:3" x14ac:dyDescent="0.25">
      <c r="A208">
        <v>3</v>
      </c>
      <c r="B208">
        <v>2</v>
      </c>
      <c r="C208" t="s">
        <v>43</v>
      </c>
    </row>
    <row r="209" spans="1:3" x14ac:dyDescent="0.25">
      <c r="A209">
        <v>0</v>
      </c>
      <c r="B209">
        <v>2</v>
      </c>
      <c r="C209" t="s">
        <v>42</v>
      </c>
    </row>
    <row r="210" spans="1:3" x14ac:dyDescent="0.25">
      <c r="A210">
        <v>0</v>
      </c>
      <c r="B210">
        <v>1</v>
      </c>
      <c r="C210" t="s">
        <v>43</v>
      </c>
    </row>
    <row r="211" spans="1:3" x14ac:dyDescent="0.25">
      <c r="A211">
        <v>0</v>
      </c>
      <c r="B211">
        <v>3</v>
      </c>
      <c r="C211" t="s">
        <v>42</v>
      </c>
    </row>
    <row r="212" spans="1:3" x14ac:dyDescent="0.25">
      <c r="A212">
        <v>0</v>
      </c>
      <c r="B212">
        <v>4</v>
      </c>
      <c r="C212" t="s">
        <v>43</v>
      </c>
    </row>
    <row r="213" spans="1:3" x14ac:dyDescent="0.25">
      <c r="A213">
        <v>0</v>
      </c>
      <c r="B213">
        <v>2</v>
      </c>
      <c r="C213" t="s">
        <v>42</v>
      </c>
    </row>
    <row r="214" spans="1:3" x14ac:dyDescent="0.25">
      <c r="A214">
        <v>0</v>
      </c>
      <c r="B214">
        <v>2</v>
      </c>
      <c r="C214" t="s">
        <v>43</v>
      </c>
    </row>
    <row r="215" spans="1:3" x14ac:dyDescent="0.25">
      <c r="A215">
        <v>1</v>
      </c>
      <c r="B215">
        <v>2</v>
      </c>
      <c r="C215" t="s">
        <v>43</v>
      </c>
    </row>
    <row r="216" spans="1:3" x14ac:dyDescent="0.25">
      <c r="A216">
        <v>0</v>
      </c>
      <c r="B216">
        <v>1</v>
      </c>
      <c r="C216" t="s">
        <v>43</v>
      </c>
    </row>
    <row r="217" spans="1:3" x14ac:dyDescent="0.25">
      <c r="A217">
        <v>0</v>
      </c>
      <c r="B217">
        <v>2</v>
      </c>
      <c r="C217" t="s">
        <v>43</v>
      </c>
    </row>
    <row r="218" spans="1:3" x14ac:dyDescent="0.25">
      <c r="A218">
        <v>2</v>
      </c>
      <c r="B218">
        <v>2</v>
      </c>
      <c r="C218" t="s">
        <v>42</v>
      </c>
    </row>
    <row r="219" spans="1:3" x14ac:dyDescent="0.25">
      <c r="A219">
        <v>1</v>
      </c>
      <c r="B219">
        <v>2</v>
      </c>
      <c r="C219" t="s">
        <v>43</v>
      </c>
    </row>
    <row r="220" spans="1:3" x14ac:dyDescent="0.25">
      <c r="A220">
        <v>0</v>
      </c>
      <c r="B220">
        <v>1</v>
      </c>
      <c r="C220" t="s">
        <v>43</v>
      </c>
    </row>
    <row r="221" spans="1:3" x14ac:dyDescent="0.25">
      <c r="A221">
        <v>0</v>
      </c>
      <c r="B221">
        <v>3</v>
      </c>
      <c r="C221" t="s">
        <v>43</v>
      </c>
    </row>
    <row r="222" spans="1:3" x14ac:dyDescent="0.25">
      <c r="A222">
        <v>0</v>
      </c>
      <c r="B222">
        <v>2</v>
      </c>
      <c r="C222" t="s">
        <v>43</v>
      </c>
    </row>
    <row r="223" spans="1:3" x14ac:dyDescent="0.25">
      <c r="A223">
        <v>1</v>
      </c>
      <c r="B223">
        <v>3</v>
      </c>
      <c r="C223" t="s">
        <v>42</v>
      </c>
    </row>
    <row r="224" spans="1:3" x14ac:dyDescent="0.25">
      <c r="A224">
        <v>0</v>
      </c>
      <c r="B224">
        <v>2</v>
      </c>
      <c r="C224" t="s">
        <v>43</v>
      </c>
    </row>
    <row r="225" spans="1:3" x14ac:dyDescent="0.25">
      <c r="A225">
        <v>0</v>
      </c>
      <c r="B225">
        <v>2</v>
      </c>
      <c r="C225" t="s">
        <v>43</v>
      </c>
    </row>
    <row r="226" spans="1:3" x14ac:dyDescent="0.25">
      <c r="A226">
        <v>0</v>
      </c>
      <c r="B226">
        <v>3</v>
      </c>
      <c r="C226" t="s">
        <v>43</v>
      </c>
    </row>
    <row r="227" spans="1:3" x14ac:dyDescent="0.25">
      <c r="A227">
        <v>1</v>
      </c>
      <c r="B227">
        <v>2</v>
      </c>
      <c r="C227" t="s">
        <v>42</v>
      </c>
    </row>
    <row r="228" spans="1:3" x14ac:dyDescent="0.25">
      <c r="A228">
        <v>0</v>
      </c>
      <c r="B228">
        <v>2</v>
      </c>
      <c r="C228" t="s">
        <v>43</v>
      </c>
    </row>
    <row r="229" spans="1:3" x14ac:dyDescent="0.25">
      <c r="A229">
        <v>0</v>
      </c>
      <c r="B229">
        <v>2</v>
      </c>
      <c r="C229" t="s">
        <v>43</v>
      </c>
    </row>
    <row r="230" spans="1:3" x14ac:dyDescent="0.25">
      <c r="A230">
        <v>0</v>
      </c>
      <c r="B230">
        <v>2</v>
      </c>
      <c r="C230" t="s">
        <v>42</v>
      </c>
    </row>
    <row r="231" spans="1:3" x14ac:dyDescent="0.25">
      <c r="A231">
        <v>0</v>
      </c>
      <c r="B231">
        <v>3</v>
      </c>
      <c r="C231" t="s">
        <v>42</v>
      </c>
    </row>
    <row r="232" spans="1:3" x14ac:dyDescent="0.25">
      <c r="A232">
        <v>0</v>
      </c>
      <c r="B232">
        <v>2</v>
      </c>
      <c r="C232" t="s">
        <v>42</v>
      </c>
    </row>
    <row r="233" spans="1:3" x14ac:dyDescent="0.25">
      <c r="A233">
        <v>0</v>
      </c>
      <c r="B233">
        <v>2</v>
      </c>
      <c r="C233" t="s">
        <v>43</v>
      </c>
    </row>
    <row r="234" spans="1:3" x14ac:dyDescent="0.25">
      <c r="A234">
        <v>0</v>
      </c>
      <c r="B234">
        <v>2</v>
      </c>
      <c r="C234" t="s">
        <v>42</v>
      </c>
    </row>
    <row r="235" spans="1:3" x14ac:dyDescent="0.25">
      <c r="A235">
        <v>0</v>
      </c>
      <c r="B235">
        <v>2</v>
      </c>
      <c r="C235" t="s">
        <v>43</v>
      </c>
    </row>
    <row r="236" spans="1:3" x14ac:dyDescent="0.25">
      <c r="A236">
        <v>0</v>
      </c>
      <c r="B236">
        <v>2</v>
      </c>
      <c r="C236" t="s">
        <v>43</v>
      </c>
    </row>
    <row r="237" spans="1:3" x14ac:dyDescent="0.25">
      <c r="A237">
        <v>0</v>
      </c>
      <c r="B237">
        <v>3</v>
      </c>
      <c r="C237" t="s">
        <v>42</v>
      </c>
    </row>
    <row r="238" spans="1:3" x14ac:dyDescent="0.25">
      <c r="A238">
        <v>0</v>
      </c>
      <c r="B238">
        <v>2</v>
      </c>
      <c r="C238" t="s">
        <v>42</v>
      </c>
    </row>
    <row r="239" spans="1:3" x14ac:dyDescent="0.25">
      <c r="A239">
        <v>0</v>
      </c>
      <c r="B239">
        <v>1</v>
      </c>
      <c r="C239" t="s">
        <v>42</v>
      </c>
    </row>
    <row r="240" spans="1:3" x14ac:dyDescent="0.25">
      <c r="A240">
        <v>0</v>
      </c>
      <c r="B240">
        <v>2</v>
      </c>
      <c r="C240" t="s">
        <v>43</v>
      </c>
    </row>
    <row r="241" spans="1:3" x14ac:dyDescent="0.25">
      <c r="A241">
        <v>1</v>
      </c>
      <c r="B241">
        <v>2</v>
      </c>
      <c r="C241" t="s">
        <v>43</v>
      </c>
    </row>
    <row r="242" spans="1:3" x14ac:dyDescent="0.25">
      <c r="A242">
        <v>0</v>
      </c>
      <c r="B242">
        <v>2</v>
      </c>
      <c r="C242" t="s">
        <v>42</v>
      </c>
    </row>
    <row r="243" spans="1:3" x14ac:dyDescent="0.25">
      <c r="A243">
        <v>0</v>
      </c>
      <c r="B243">
        <v>2</v>
      </c>
      <c r="C243" t="s">
        <v>43</v>
      </c>
    </row>
    <row r="244" spans="1:3" x14ac:dyDescent="0.25">
      <c r="A244">
        <v>0</v>
      </c>
      <c r="B244">
        <v>1</v>
      </c>
      <c r="C244" t="s">
        <v>43</v>
      </c>
    </row>
    <row r="245" spans="1:3" x14ac:dyDescent="0.25">
      <c r="A245">
        <v>0</v>
      </c>
      <c r="B245">
        <v>1</v>
      </c>
      <c r="C245" t="s">
        <v>43</v>
      </c>
    </row>
    <row r="246" spans="1:3" x14ac:dyDescent="0.25">
      <c r="A246">
        <v>0</v>
      </c>
      <c r="B246">
        <v>3</v>
      </c>
      <c r="C246" t="s">
        <v>42</v>
      </c>
    </row>
    <row r="247" spans="1:3" x14ac:dyDescent="0.25">
      <c r="A247">
        <v>0</v>
      </c>
      <c r="B247">
        <v>1</v>
      </c>
      <c r="C247" t="s">
        <v>43</v>
      </c>
    </row>
    <row r="248" spans="1:3" x14ac:dyDescent="0.25">
      <c r="A248">
        <v>0</v>
      </c>
      <c r="B248">
        <v>1</v>
      </c>
      <c r="C248" t="s">
        <v>43</v>
      </c>
    </row>
    <row r="249" spans="1:3" x14ac:dyDescent="0.25">
      <c r="A249">
        <v>3</v>
      </c>
      <c r="B249">
        <v>1</v>
      </c>
      <c r="C249" t="s">
        <v>42</v>
      </c>
    </row>
    <row r="250" spans="1:3" x14ac:dyDescent="0.25">
      <c r="A250">
        <v>1</v>
      </c>
      <c r="B250">
        <v>2</v>
      </c>
      <c r="C250" t="s">
        <v>42</v>
      </c>
    </row>
    <row r="251" spans="1:3" x14ac:dyDescent="0.25">
      <c r="A251">
        <v>0</v>
      </c>
      <c r="B251">
        <v>1</v>
      </c>
      <c r="C251" t="s">
        <v>43</v>
      </c>
    </row>
    <row r="252" spans="1:3" x14ac:dyDescent="0.25">
      <c r="A252">
        <v>1</v>
      </c>
      <c r="B252">
        <v>1</v>
      </c>
      <c r="C252" t="s">
        <v>43</v>
      </c>
    </row>
    <row r="253" spans="1:3" x14ac:dyDescent="0.25">
      <c r="A253">
        <v>0</v>
      </c>
      <c r="B253">
        <v>2</v>
      </c>
      <c r="C253" t="s">
        <v>43</v>
      </c>
    </row>
    <row r="254" spans="1:3" x14ac:dyDescent="0.25">
      <c r="A254">
        <v>1</v>
      </c>
      <c r="B254">
        <v>1</v>
      </c>
      <c r="C254" t="s">
        <v>43</v>
      </c>
    </row>
    <row r="255" spans="1:3" x14ac:dyDescent="0.25">
      <c r="A255">
        <v>0</v>
      </c>
      <c r="B255">
        <v>1</v>
      </c>
      <c r="C255" t="s">
        <v>43</v>
      </c>
    </row>
    <row r="256" spans="1:3" x14ac:dyDescent="0.25">
      <c r="A256">
        <v>0</v>
      </c>
      <c r="B256">
        <v>1</v>
      </c>
      <c r="C256" t="s">
        <v>43</v>
      </c>
    </row>
    <row r="257" spans="1:3" x14ac:dyDescent="0.25">
      <c r="A257">
        <v>1</v>
      </c>
      <c r="B257">
        <v>1</v>
      </c>
      <c r="C257" t="s">
        <v>43</v>
      </c>
    </row>
    <row r="258" spans="1:3" x14ac:dyDescent="0.25">
      <c r="A258">
        <v>0</v>
      </c>
      <c r="B258">
        <v>4</v>
      </c>
      <c r="C258" t="s">
        <v>43</v>
      </c>
    </row>
    <row r="259" spans="1:3" x14ac:dyDescent="0.25">
      <c r="A259">
        <v>0</v>
      </c>
      <c r="B259">
        <v>2</v>
      </c>
      <c r="C259" t="s">
        <v>43</v>
      </c>
    </row>
    <row r="260" spans="1:3" x14ac:dyDescent="0.25">
      <c r="A260">
        <v>0</v>
      </c>
      <c r="B260">
        <v>2</v>
      </c>
      <c r="C260" t="s">
        <v>43</v>
      </c>
    </row>
    <row r="261" spans="1:3" x14ac:dyDescent="0.25">
      <c r="A261">
        <v>0</v>
      </c>
      <c r="B261">
        <v>4</v>
      </c>
      <c r="C261" t="s">
        <v>42</v>
      </c>
    </row>
    <row r="262" spans="1:3" x14ac:dyDescent="0.25">
      <c r="A262">
        <v>0</v>
      </c>
      <c r="B262">
        <v>2</v>
      </c>
      <c r="C262" t="s">
        <v>42</v>
      </c>
    </row>
    <row r="263" spans="1:3" x14ac:dyDescent="0.25">
      <c r="A263">
        <v>0</v>
      </c>
      <c r="B263">
        <v>2</v>
      </c>
      <c r="C263" t="s">
        <v>43</v>
      </c>
    </row>
    <row r="264" spans="1:3" x14ac:dyDescent="0.25">
      <c r="A264">
        <v>0</v>
      </c>
      <c r="B264">
        <v>3</v>
      </c>
      <c r="C264" t="s">
        <v>43</v>
      </c>
    </row>
    <row r="265" spans="1:3" x14ac:dyDescent="0.25">
      <c r="A265">
        <v>0</v>
      </c>
      <c r="B265">
        <v>3</v>
      </c>
      <c r="C265" t="s">
        <v>43</v>
      </c>
    </row>
    <row r="266" spans="1:3" x14ac:dyDescent="0.25">
      <c r="A266">
        <v>0</v>
      </c>
      <c r="B266">
        <v>3</v>
      </c>
      <c r="C266" t="s">
        <v>42</v>
      </c>
    </row>
    <row r="267" spans="1:3" x14ac:dyDescent="0.25">
      <c r="A267">
        <v>0</v>
      </c>
      <c r="B267">
        <v>2</v>
      </c>
      <c r="C267" t="s">
        <v>43</v>
      </c>
    </row>
    <row r="268" spans="1:3" x14ac:dyDescent="0.25">
      <c r="A268">
        <v>0</v>
      </c>
      <c r="B268">
        <v>2</v>
      </c>
      <c r="C268" t="s">
        <v>42</v>
      </c>
    </row>
    <row r="269" spans="1:3" x14ac:dyDescent="0.25">
      <c r="A269">
        <v>0</v>
      </c>
      <c r="B269">
        <v>2</v>
      </c>
      <c r="C269" t="s">
        <v>43</v>
      </c>
    </row>
    <row r="270" spans="1:3" x14ac:dyDescent="0.25">
      <c r="A270">
        <v>0</v>
      </c>
      <c r="B270">
        <v>2</v>
      </c>
      <c r="C270" t="s">
        <v>42</v>
      </c>
    </row>
    <row r="271" spans="1:3" x14ac:dyDescent="0.25">
      <c r="A271">
        <v>0</v>
      </c>
      <c r="B271">
        <v>2</v>
      </c>
      <c r="C271" t="s">
        <v>42</v>
      </c>
    </row>
    <row r="272" spans="1:3" x14ac:dyDescent="0.25">
      <c r="A272">
        <v>2</v>
      </c>
      <c r="B272">
        <v>2</v>
      </c>
      <c r="C272" t="s">
        <v>43</v>
      </c>
    </row>
    <row r="273" spans="1:3" x14ac:dyDescent="0.25">
      <c r="A273">
        <v>0</v>
      </c>
      <c r="B273">
        <v>4</v>
      </c>
      <c r="C273" t="s">
        <v>42</v>
      </c>
    </row>
    <row r="274" spans="1:3" x14ac:dyDescent="0.25">
      <c r="A274">
        <v>0</v>
      </c>
      <c r="B274">
        <v>2</v>
      </c>
      <c r="C274" t="s">
        <v>43</v>
      </c>
    </row>
    <row r="275" spans="1:3" x14ac:dyDescent="0.25">
      <c r="A275">
        <v>0</v>
      </c>
      <c r="B275">
        <v>2</v>
      </c>
      <c r="C275" t="s">
        <v>42</v>
      </c>
    </row>
    <row r="276" spans="1:3" x14ac:dyDescent="0.25">
      <c r="A276">
        <v>0</v>
      </c>
      <c r="B276">
        <v>2</v>
      </c>
      <c r="C276" t="s">
        <v>42</v>
      </c>
    </row>
    <row r="277" spans="1:3" x14ac:dyDescent="0.25">
      <c r="A277">
        <v>0</v>
      </c>
      <c r="B277">
        <v>2</v>
      </c>
      <c r="C277" t="s">
        <v>42</v>
      </c>
    </row>
    <row r="278" spans="1:3" x14ac:dyDescent="0.25">
      <c r="A278">
        <v>0</v>
      </c>
      <c r="B278">
        <v>2</v>
      </c>
      <c r="C278" t="s">
        <v>42</v>
      </c>
    </row>
    <row r="279" spans="1:3" x14ac:dyDescent="0.25">
      <c r="A279">
        <v>0</v>
      </c>
      <c r="B279">
        <v>1</v>
      </c>
      <c r="C279" t="s">
        <v>43</v>
      </c>
    </row>
    <row r="280" spans="1:3" x14ac:dyDescent="0.25">
      <c r="A280">
        <v>1</v>
      </c>
      <c r="B280">
        <v>2</v>
      </c>
      <c r="C280" t="s">
        <v>42</v>
      </c>
    </row>
    <row r="281" spans="1:3" x14ac:dyDescent="0.25">
      <c r="A281">
        <v>0</v>
      </c>
      <c r="B281">
        <v>1</v>
      </c>
      <c r="C281" t="s">
        <v>43</v>
      </c>
    </row>
    <row r="282" spans="1:3" x14ac:dyDescent="0.25">
      <c r="A282">
        <v>0</v>
      </c>
      <c r="B282">
        <v>1</v>
      </c>
      <c r="C282" t="s">
        <v>42</v>
      </c>
    </row>
    <row r="283" spans="1:3" x14ac:dyDescent="0.25">
      <c r="A283">
        <v>1</v>
      </c>
      <c r="B283">
        <v>1</v>
      </c>
      <c r="C283" t="s">
        <v>43</v>
      </c>
    </row>
    <row r="284" spans="1:3" x14ac:dyDescent="0.25">
      <c r="A284">
        <v>0</v>
      </c>
      <c r="B284">
        <v>4</v>
      </c>
      <c r="C284" t="s">
        <v>43</v>
      </c>
    </row>
    <row r="285" spans="1:3" x14ac:dyDescent="0.25">
      <c r="A285">
        <v>0</v>
      </c>
      <c r="B285">
        <v>2</v>
      </c>
      <c r="C285" t="s">
        <v>43</v>
      </c>
    </row>
    <row r="286" spans="1:3" x14ac:dyDescent="0.25">
      <c r="A286">
        <v>0</v>
      </c>
      <c r="B286">
        <v>2</v>
      </c>
      <c r="C286" t="s">
        <v>43</v>
      </c>
    </row>
    <row r="287" spans="1:3" x14ac:dyDescent="0.25">
      <c r="A287">
        <v>0</v>
      </c>
      <c r="B287">
        <v>2</v>
      </c>
      <c r="C287" t="s">
        <v>43</v>
      </c>
    </row>
    <row r="288" spans="1:3" x14ac:dyDescent="0.25">
      <c r="A288">
        <v>0</v>
      </c>
      <c r="B288">
        <v>3</v>
      </c>
      <c r="C288" t="s">
        <v>43</v>
      </c>
    </row>
    <row r="289" spans="1:3" x14ac:dyDescent="0.25">
      <c r="A289">
        <v>0</v>
      </c>
      <c r="B289">
        <v>3</v>
      </c>
      <c r="C289" t="s">
        <v>43</v>
      </c>
    </row>
    <row r="290" spans="1:3" x14ac:dyDescent="0.25">
      <c r="A290">
        <v>0</v>
      </c>
      <c r="B290">
        <v>3</v>
      </c>
      <c r="C290" t="s">
        <v>43</v>
      </c>
    </row>
    <row r="291" spans="1:3" x14ac:dyDescent="0.25">
      <c r="A291">
        <v>0</v>
      </c>
      <c r="B291">
        <v>2</v>
      </c>
      <c r="C291" t="s">
        <v>43</v>
      </c>
    </row>
    <row r="292" spans="1:3" x14ac:dyDescent="0.25">
      <c r="A292">
        <v>0</v>
      </c>
      <c r="B292">
        <v>2</v>
      </c>
      <c r="C292" t="s">
        <v>42</v>
      </c>
    </row>
    <row r="293" spans="1:3" x14ac:dyDescent="0.25">
      <c r="A293">
        <v>0</v>
      </c>
      <c r="B293">
        <v>3</v>
      </c>
      <c r="C293" t="s">
        <v>43</v>
      </c>
    </row>
    <row r="294" spans="1:3" x14ac:dyDescent="0.25">
      <c r="A294">
        <v>1</v>
      </c>
      <c r="B294">
        <v>2</v>
      </c>
      <c r="C294" t="s">
        <v>42</v>
      </c>
    </row>
    <row r="295" spans="1:3" x14ac:dyDescent="0.25">
      <c r="A295">
        <v>0</v>
      </c>
      <c r="B295">
        <v>4</v>
      </c>
      <c r="C295" t="s">
        <v>43</v>
      </c>
    </row>
    <row r="296" spans="1:3" x14ac:dyDescent="0.25">
      <c r="A296">
        <v>0</v>
      </c>
      <c r="B296">
        <v>3</v>
      </c>
      <c r="C296" t="s">
        <v>43</v>
      </c>
    </row>
    <row r="297" spans="1:3" x14ac:dyDescent="0.25">
      <c r="A297">
        <v>0</v>
      </c>
      <c r="B297">
        <v>1</v>
      </c>
      <c r="C297" t="s">
        <v>43</v>
      </c>
    </row>
    <row r="298" spans="1:3" x14ac:dyDescent="0.25">
      <c r="A298">
        <v>0</v>
      </c>
      <c r="B298">
        <v>2</v>
      </c>
      <c r="C298" t="s">
        <v>43</v>
      </c>
    </row>
    <row r="299" spans="1:3" x14ac:dyDescent="0.25">
      <c r="A299">
        <v>0</v>
      </c>
      <c r="B299">
        <v>2</v>
      </c>
      <c r="C299" t="s">
        <v>42</v>
      </c>
    </row>
    <row r="300" spans="1:3" x14ac:dyDescent="0.25">
      <c r="A300">
        <v>0</v>
      </c>
      <c r="B300">
        <v>4</v>
      </c>
      <c r="C300" t="s">
        <v>43</v>
      </c>
    </row>
    <row r="301" spans="1:3" x14ac:dyDescent="0.25">
      <c r="A301">
        <v>0</v>
      </c>
      <c r="B301">
        <v>1</v>
      </c>
      <c r="C301" t="s">
        <v>42</v>
      </c>
    </row>
    <row r="302" spans="1:3" x14ac:dyDescent="0.25">
      <c r="A302">
        <v>0</v>
      </c>
      <c r="B302">
        <v>2</v>
      </c>
      <c r="C302" t="s">
        <v>42</v>
      </c>
    </row>
    <row r="303" spans="1:3" x14ac:dyDescent="0.25">
      <c r="A303">
        <v>0</v>
      </c>
      <c r="B303">
        <v>1</v>
      </c>
      <c r="C303" t="s">
        <v>43</v>
      </c>
    </row>
    <row r="304" spans="1:3" x14ac:dyDescent="0.25">
      <c r="A304">
        <v>0</v>
      </c>
      <c r="B304">
        <v>3</v>
      </c>
      <c r="C304" t="s">
        <v>43</v>
      </c>
    </row>
    <row r="305" spans="1:3" x14ac:dyDescent="0.25">
      <c r="A305">
        <v>0</v>
      </c>
      <c r="B305">
        <v>4</v>
      </c>
      <c r="C305" t="s">
        <v>43</v>
      </c>
    </row>
    <row r="306" spans="1:3" x14ac:dyDescent="0.25">
      <c r="A306">
        <v>1</v>
      </c>
      <c r="B306">
        <v>2</v>
      </c>
      <c r="C306" t="s">
        <v>42</v>
      </c>
    </row>
    <row r="307" spans="1:3" x14ac:dyDescent="0.25">
      <c r="A307">
        <v>1</v>
      </c>
      <c r="B307">
        <v>2</v>
      </c>
      <c r="C307" t="s">
        <v>43</v>
      </c>
    </row>
    <row r="308" spans="1:3" x14ac:dyDescent="0.25">
      <c r="A308">
        <v>0</v>
      </c>
      <c r="B308">
        <v>1</v>
      </c>
      <c r="C308" t="s">
        <v>43</v>
      </c>
    </row>
    <row r="309" spans="1:3" x14ac:dyDescent="0.25">
      <c r="A309">
        <v>1</v>
      </c>
      <c r="B309">
        <v>1</v>
      </c>
      <c r="C309" t="s">
        <v>42</v>
      </c>
    </row>
    <row r="310" spans="1:3" x14ac:dyDescent="0.25">
      <c r="A310">
        <v>1</v>
      </c>
      <c r="B310">
        <v>2</v>
      </c>
      <c r="C310" t="s">
        <v>42</v>
      </c>
    </row>
    <row r="311" spans="1:3" x14ac:dyDescent="0.25">
      <c r="A311">
        <v>1</v>
      </c>
      <c r="B311">
        <v>2</v>
      </c>
      <c r="C311" t="s">
        <v>43</v>
      </c>
    </row>
    <row r="312" spans="1:3" x14ac:dyDescent="0.25">
      <c r="A312">
        <v>1</v>
      </c>
      <c r="B312">
        <v>2</v>
      </c>
      <c r="C312" t="s">
        <v>42</v>
      </c>
    </row>
    <row r="313" spans="1:3" x14ac:dyDescent="0.25">
      <c r="A313">
        <v>0</v>
      </c>
      <c r="B313">
        <v>2</v>
      </c>
      <c r="C313" t="s">
        <v>42</v>
      </c>
    </row>
    <row r="314" spans="1:3" x14ac:dyDescent="0.25">
      <c r="A314">
        <v>1</v>
      </c>
      <c r="B314">
        <v>2</v>
      </c>
      <c r="C314" t="s">
        <v>43</v>
      </c>
    </row>
    <row r="315" spans="1:3" x14ac:dyDescent="0.25">
      <c r="A315">
        <v>1</v>
      </c>
      <c r="B315">
        <v>2</v>
      </c>
      <c r="C315" t="s">
        <v>42</v>
      </c>
    </row>
    <row r="316" spans="1:3" x14ac:dyDescent="0.25">
      <c r="A316">
        <v>2</v>
      </c>
      <c r="B316">
        <v>3</v>
      </c>
      <c r="C316" t="s">
        <v>42</v>
      </c>
    </row>
    <row r="317" spans="1:3" x14ac:dyDescent="0.25">
      <c r="A317">
        <v>1</v>
      </c>
      <c r="B317">
        <v>3</v>
      </c>
      <c r="C317" t="s">
        <v>42</v>
      </c>
    </row>
    <row r="318" spans="1:3" x14ac:dyDescent="0.25">
      <c r="A318">
        <v>0</v>
      </c>
      <c r="B318">
        <v>2</v>
      </c>
      <c r="C318" t="s">
        <v>43</v>
      </c>
    </row>
    <row r="319" spans="1:3" x14ac:dyDescent="0.25">
      <c r="A319">
        <v>0</v>
      </c>
      <c r="B319">
        <v>3</v>
      </c>
      <c r="C319" t="s">
        <v>42</v>
      </c>
    </row>
    <row r="320" spans="1:3" x14ac:dyDescent="0.25">
      <c r="A320">
        <v>0</v>
      </c>
      <c r="B320">
        <v>3</v>
      </c>
      <c r="C320" t="s">
        <v>43</v>
      </c>
    </row>
    <row r="321" spans="1:3" x14ac:dyDescent="0.25">
      <c r="A321">
        <v>0</v>
      </c>
      <c r="B321">
        <v>2</v>
      </c>
      <c r="C321" t="s">
        <v>43</v>
      </c>
    </row>
    <row r="322" spans="1:3" x14ac:dyDescent="0.25">
      <c r="A322">
        <v>0</v>
      </c>
      <c r="B322">
        <v>2</v>
      </c>
      <c r="C322" t="s">
        <v>42</v>
      </c>
    </row>
    <row r="323" spans="1:3" x14ac:dyDescent="0.25">
      <c r="A323">
        <v>0</v>
      </c>
      <c r="B323">
        <v>2</v>
      </c>
      <c r="C323" t="s">
        <v>42</v>
      </c>
    </row>
    <row r="324" spans="1:3" x14ac:dyDescent="0.25">
      <c r="A324">
        <v>0</v>
      </c>
      <c r="B324">
        <v>3</v>
      </c>
      <c r="C324" t="s">
        <v>43</v>
      </c>
    </row>
    <row r="325" spans="1:3" x14ac:dyDescent="0.25">
      <c r="A325">
        <v>0</v>
      </c>
      <c r="B325">
        <v>3</v>
      </c>
      <c r="C325" t="s">
        <v>43</v>
      </c>
    </row>
    <row r="326" spans="1:3" x14ac:dyDescent="0.25">
      <c r="A326">
        <v>0</v>
      </c>
      <c r="B326">
        <v>3</v>
      </c>
      <c r="C326" t="s">
        <v>43</v>
      </c>
    </row>
    <row r="327" spans="1:3" x14ac:dyDescent="0.25">
      <c r="A327">
        <v>0</v>
      </c>
      <c r="B327">
        <v>3</v>
      </c>
      <c r="C327" t="s">
        <v>43</v>
      </c>
    </row>
    <row r="328" spans="1:3" x14ac:dyDescent="0.25">
      <c r="A328">
        <v>0</v>
      </c>
      <c r="B328">
        <v>1</v>
      </c>
      <c r="C328" t="s">
        <v>43</v>
      </c>
    </row>
    <row r="329" spans="1:3" x14ac:dyDescent="0.25">
      <c r="A329">
        <v>0</v>
      </c>
      <c r="B329">
        <v>1</v>
      </c>
      <c r="C329" t="s">
        <v>43</v>
      </c>
    </row>
    <row r="330" spans="1:3" x14ac:dyDescent="0.25">
      <c r="A330">
        <v>0</v>
      </c>
      <c r="B330">
        <v>3</v>
      </c>
      <c r="C330" t="s">
        <v>43</v>
      </c>
    </row>
    <row r="331" spans="1:3" x14ac:dyDescent="0.25">
      <c r="A331">
        <v>0</v>
      </c>
      <c r="B331">
        <v>3</v>
      </c>
      <c r="C331" t="s">
        <v>42</v>
      </c>
    </row>
    <row r="332" spans="1:3" x14ac:dyDescent="0.25">
      <c r="A332">
        <v>0</v>
      </c>
      <c r="B332">
        <v>4</v>
      </c>
      <c r="C332" t="s">
        <v>43</v>
      </c>
    </row>
    <row r="333" spans="1:3" x14ac:dyDescent="0.25">
      <c r="A333">
        <v>0</v>
      </c>
      <c r="B333">
        <v>3</v>
      </c>
      <c r="C333" t="s">
        <v>42</v>
      </c>
    </row>
    <row r="334" spans="1:3" x14ac:dyDescent="0.25">
      <c r="A334">
        <v>0</v>
      </c>
      <c r="B334">
        <v>2</v>
      </c>
      <c r="C334" t="s">
        <v>43</v>
      </c>
    </row>
    <row r="335" spans="1:3" x14ac:dyDescent="0.25">
      <c r="A335">
        <v>0</v>
      </c>
      <c r="B335">
        <v>2</v>
      </c>
      <c r="C335" t="s">
        <v>42</v>
      </c>
    </row>
    <row r="336" spans="1:3" x14ac:dyDescent="0.25">
      <c r="A336">
        <v>0</v>
      </c>
      <c r="B336">
        <v>4</v>
      </c>
      <c r="C336" t="s">
        <v>43</v>
      </c>
    </row>
    <row r="337" spans="1:3" x14ac:dyDescent="0.25">
      <c r="A337">
        <v>0</v>
      </c>
      <c r="B337">
        <v>3</v>
      </c>
      <c r="C337" t="s">
        <v>43</v>
      </c>
    </row>
    <row r="338" spans="1:3" x14ac:dyDescent="0.25">
      <c r="A338">
        <v>1</v>
      </c>
      <c r="B338">
        <v>3</v>
      </c>
      <c r="C338" t="s">
        <v>43</v>
      </c>
    </row>
    <row r="339" spans="1:3" x14ac:dyDescent="0.25">
      <c r="A339">
        <v>0</v>
      </c>
      <c r="B339">
        <v>2</v>
      </c>
      <c r="C339" t="s">
        <v>42</v>
      </c>
    </row>
    <row r="340" spans="1:3" x14ac:dyDescent="0.25">
      <c r="A340">
        <v>0</v>
      </c>
      <c r="B340">
        <v>4</v>
      </c>
      <c r="C340" t="s">
        <v>43</v>
      </c>
    </row>
    <row r="341" spans="1:3" x14ac:dyDescent="0.25">
      <c r="A341">
        <v>0</v>
      </c>
      <c r="B341">
        <v>2</v>
      </c>
      <c r="C341" t="s">
        <v>43</v>
      </c>
    </row>
    <row r="342" spans="1:3" x14ac:dyDescent="0.25">
      <c r="A342">
        <v>1</v>
      </c>
      <c r="B342">
        <v>3</v>
      </c>
      <c r="C342" t="s">
        <v>42</v>
      </c>
    </row>
    <row r="343" spans="1:3" x14ac:dyDescent="0.25">
      <c r="A343">
        <v>1</v>
      </c>
      <c r="B343">
        <v>2</v>
      </c>
      <c r="C343" t="s">
        <v>43</v>
      </c>
    </row>
    <row r="344" spans="1:3" x14ac:dyDescent="0.25">
      <c r="A344">
        <v>0</v>
      </c>
      <c r="B344">
        <v>2</v>
      </c>
      <c r="C344" t="s">
        <v>42</v>
      </c>
    </row>
    <row r="345" spans="1:3" x14ac:dyDescent="0.25">
      <c r="A345">
        <v>1</v>
      </c>
      <c r="B345">
        <v>2</v>
      </c>
      <c r="C345" t="s">
        <v>42</v>
      </c>
    </row>
    <row r="346" spans="1:3" x14ac:dyDescent="0.25">
      <c r="A346">
        <v>0</v>
      </c>
      <c r="B346">
        <v>3</v>
      </c>
      <c r="C346" t="s">
        <v>43</v>
      </c>
    </row>
    <row r="347" spans="1:3" x14ac:dyDescent="0.25">
      <c r="A347">
        <v>0</v>
      </c>
      <c r="B347">
        <v>3</v>
      </c>
      <c r="C347" t="s">
        <v>42</v>
      </c>
    </row>
    <row r="348" spans="1:3" x14ac:dyDescent="0.25">
      <c r="A348">
        <v>0</v>
      </c>
      <c r="B348">
        <v>3</v>
      </c>
      <c r="C348" t="s">
        <v>42</v>
      </c>
    </row>
    <row r="349" spans="1:3" x14ac:dyDescent="0.25">
      <c r="A349">
        <v>0</v>
      </c>
      <c r="B349">
        <v>3</v>
      </c>
      <c r="C349" t="s">
        <v>42</v>
      </c>
    </row>
    <row r="350" spans="1:3" x14ac:dyDescent="0.25">
      <c r="A350">
        <v>0</v>
      </c>
      <c r="B350">
        <v>3</v>
      </c>
      <c r="C350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opLeftCell="A329" workbookViewId="0">
      <selection activeCell="B1" sqref="B1:B350"/>
    </sheetView>
  </sheetViews>
  <sheetFormatPr baseColWidth="10" defaultRowHeight="15" x14ac:dyDescent="0.25"/>
  <cols>
    <col min="5" max="5" width="18.7109375" bestFit="1" customWidth="1"/>
    <col min="6" max="6" width="22.42578125" bestFit="1" customWidth="1"/>
    <col min="7" max="7" width="11.5703125" customWidth="1"/>
    <col min="8" max="8" width="12.5703125" customWidth="1"/>
    <col min="9" max="10" width="2" bestFit="1" customWidth="1"/>
    <col min="11" max="11" width="12.5703125" bestFit="1" customWidth="1"/>
  </cols>
  <sheetData>
    <row r="1" spans="1:8" x14ac:dyDescent="0.25">
      <c r="A1" t="s">
        <v>16</v>
      </c>
      <c r="B1" t="s">
        <v>29</v>
      </c>
      <c r="C1" t="s">
        <v>26</v>
      </c>
    </row>
    <row r="2" spans="1:8" x14ac:dyDescent="0.25">
      <c r="A2" t="s">
        <v>43</v>
      </c>
      <c r="B2">
        <v>6</v>
      </c>
      <c r="C2">
        <v>1</v>
      </c>
      <c r="E2" s="1" t="s">
        <v>57</v>
      </c>
      <c r="F2" s="1" t="s">
        <v>62</v>
      </c>
    </row>
    <row r="3" spans="1:8" x14ac:dyDescent="0.25">
      <c r="A3" t="s">
        <v>42</v>
      </c>
      <c r="B3">
        <v>4</v>
      </c>
      <c r="C3">
        <v>1</v>
      </c>
      <c r="E3" s="1" t="s">
        <v>53</v>
      </c>
      <c r="F3" t="s">
        <v>43</v>
      </c>
      <c r="G3" t="s">
        <v>42</v>
      </c>
      <c r="H3" t="s">
        <v>54</v>
      </c>
    </row>
    <row r="4" spans="1:8" x14ac:dyDescent="0.25">
      <c r="A4" t="s">
        <v>43</v>
      </c>
      <c r="B4">
        <v>10</v>
      </c>
      <c r="C4">
        <v>2</v>
      </c>
      <c r="E4" s="2">
        <v>0</v>
      </c>
      <c r="F4" s="3">
        <v>40</v>
      </c>
      <c r="G4" s="3">
        <v>59</v>
      </c>
      <c r="H4" s="3">
        <v>99</v>
      </c>
    </row>
    <row r="5" spans="1:8" x14ac:dyDescent="0.25">
      <c r="A5" t="s">
        <v>42</v>
      </c>
      <c r="B5">
        <v>2</v>
      </c>
      <c r="C5">
        <v>1</v>
      </c>
      <c r="E5" s="2">
        <v>1</v>
      </c>
      <c r="F5" s="3">
        <v>1</v>
      </c>
      <c r="G5" s="3">
        <v>2</v>
      </c>
      <c r="H5" s="3">
        <v>3</v>
      </c>
    </row>
    <row r="6" spans="1:8" x14ac:dyDescent="0.25">
      <c r="A6" t="s">
        <v>42</v>
      </c>
      <c r="B6">
        <v>4</v>
      </c>
      <c r="C6">
        <v>1</v>
      </c>
      <c r="E6" s="2">
        <v>2</v>
      </c>
      <c r="F6" s="3">
        <v>14</v>
      </c>
      <c r="G6" s="3">
        <v>45</v>
      </c>
      <c r="H6" s="3">
        <v>59</v>
      </c>
    </row>
    <row r="7" spans="1:8" x14ac:dyDescent="0.25">
      <c r="A7" t="s">
        <v>42</v>
      </c>
      <c r="B7">
        <v>10</v>
      </c>
      <c r="C7">
        <v>1</v>
      </c>
      <c r="E7" s="2">
        <v>3</v>
      </c>
      <c r="F7" s="3">
        <v>3</v>
      </c>
      <c r="G7" s="3">
        <v>2</v>
      </c>
      <c r="H7" s="3">
        <v>5</v>
      </c>
    </row>
    <row r="8" spans="1:8" x14ac:dyDescent="0.25">
      <c r="A8" t="s">
        <v>43</v>
      </c>
      <c r="B8">
        <v>0</v>
      </c>
      <c r="C8">
        <v>1</v>
      </c>
      <c r="E8" s="2">
        <v>4</v>
      </c>
      <c r="F8" s="3">
        <v>18</v>
      </c>
      <c r="G8" s="3">
        <v>26</v>
      </c>
      <c r="H8" s="3">
        <v>44</v>
      </c>
    </row>
    <row r="9" spans="1:8" x14ac:dyDescent="0.25">
      <c r="A9" t="s">
        <v>42</v>
      </c>
      <c r="B9">
        <v>6</v>
      </c>
      <c r="C9">
        <v>1</v>
      </c>
      <c r="E9" s="2">
        <v>5</v>
      </c>
      <c r="F9" s="3"/>
      <c r="G9" s="3">
        <v>3</v>
      </c>
      <c r="H9" s="3">
        <v>3</v>
      </c>
    </row>
    <row r="10" spans="1:8" x14ac:dyDescent="0.25">
      <c r="A10" t="s">
        <v>42</v>
      </c>
      <c r="B10">
        <v>0</v>
      </c>
      <c r="C10">
        <v>1</v>
      </c>
      <c r="E10" s="2">
        <v>6</v>
      </c>
      <c r="F10" s="3">
        <v>11</v>
      </c>
      <c r="G10" s="3">
        <v>20</v>
      </c>
      <c r="H10" s="3">
        <v>31</v>
      </c>
    </row>
    <row r="11" spans="1:8" x14ac:dyDescent="0.25">
      <c r="A11" t="s">
        <v>42</v>
      </c>
      <c r="B11">
        <v>0</v>
      </c>
      <c r="C11">
        <v>1</v>
      </c>
      <c r="E11" s="2">
        <v>7</v>
      </c>
      <c r="F11" s="3">
        <v>1</v>
      </c>
      <c r="G11" s="3">
        <v>4</v>
      </c>
      <c r="H11" s="3">
        <v>5</v>
      </c>
    </row>
    <row r="12" spans="1:8" x14ac:dyDescent="0.25">
      <c r="A12" t="s">
        <v>42</v>
      </c>
      <c r="B12">
        <v>0</v>
      </c>
      <c r="C12">
        <v>1</v>
      </c>
      <c r="E12" s="2">
        <v>8</v>
      </c>
      <c r="F12" s="3">
        <v>8</v>
      </c>
      <c r="G12" s="3">
        <v>12</v>
      </c>
      <c r="H12" s="3">
        <v>20</v>
      </c>
    </row>
    <row r="13" spans="1:8" x14ac:dyDescent="0.25">
      <c r="A13" t="s">
        <v>42</v>
      </c>
      <c r="B13">
        <v>4</v>
      </c>
      <c r="C13">
        <v>1</v>
      </c>
      <c r="E13" s="2">
        <v>9</v>
      </c>
      <c r="F13" s="3">
        <v>1</v>
      </c>
      <c r="G13" s="3">
        <v>2</v>
      </c>
      <c r="H13" s="3">
        <v>3</v>
      </c>
    </row>
    <row r="14" spans="1:8" x14ac:dyDescent="0.25">
      <c r="A14" t="s">
        <v>42</v>
      </c>
      <c r="B14">
        <v>2</v>
      </c>
      <c r="C14">
        <v>1</v>
      </c>
      <c r="E14" s="2">
        <v>10</v>
      </c>
      <c r="F14" s="3">
        <v>8</v>
      </c>
      <c r="G14" s="3">
        <v>7</v>
      </c>
      <c r="H14" s="3">
        <v>15</v>
      </c>
    </row>
    <row r="15" spans="1:8" x14ac:dyDescent="0.25">
      <c r="A15" t="s">
        <v>42</v>
      </c>
      <c r="B15">
        <v>2</v>
      </c>
      <c r="C15">
        <v>1</v>
      </c>
      <c r="E15" s="2">
        <v>11</v>
      </c>
      <c r="F15" s="3">
        <v>1</v>
      </c>
      <c r="G15" s="3">
        <v>1</v>
      </c>
      <c r="H15" s="3">
        <v>2</v>
      </c>
    </row>
    <row r="16" spans="1:8" x14ac:dyDescent="0.25">
      <c r="A16" t="s">
        <v>42</v>
      </c>
      <c r="B16">
        <v>0</v>
      </c>
      <c r="C16">
        <v>1</v>
      </c>
      <c r="E16" s="2">
        <v>12</v>
      </c>
      <c r="F16" s="3">
        <v>4</v>
      </c>
      <c r="G16" s="3">
        <v>8</v>
      </c>
      <c r="H16" s="3">
        <v>12</v>
      </c>
    </row>
    <row r="17" spans="1:8" x14ac:dyDescent="0.25">
      <c r="A17" t="s">
        <v>42</v>
      </c>
      <c r="B17">
        <v>4</v>
      </c>
      <c r="C17">
        <v>1</v>
      </c>
      <c r="E17" s="2">
        <v>13</v>
      </c>
      <c r="F17" s="3"/>
      <c r="G17" s="3">
        <v>3</v>
      </c>
      <c r="H17" s="3">
        <v>3</v>
      </c>
    </row>
    <row r="18" spans="1:8" x14ac:dyDescent="0.25">
      <c r="A18" t="s">
        <v>42</v>
      </c>
      <c r="B18">
        <v>6</v>
      </c>
      <c r="C18">
        <v>1</v>
      </c>
      <c r="E18" s="2">
        <v>14</v>
      </c>
      <c r="F18" s="3">
        <v>4</v>
      </c>
      <c r="G18" s="3">
        <v>6</v>
      </c>
      <c r="H18" s="3">
        <v>10</v>
      </c>
    </row>
    <row r="19" spans="1:8" x14ac:dyDescent="0.25">
      <c r="A19" t="s">
        <v>42</v>
      </c>
      <c r="B19">
        <v>4</v>
      </c>
      <c r="C19">
        <v>1</v>
      </c>
      <c r="E19" s="2">
        <v>15</v>
      </c>
      <c r="F19" s="3"/>
      <c r="G19" s="3">
        <v>3</v>
      </c>
      <c r="H19" s="3">
        <v>3</v>
      </c>
    </row>
    <row r="20" spans="1:8" x14ac:dyDescent="0.25">
      <c r="A20" t="s">
        <v>42</v>
      </c>
      <c r="B20">
        <v>16</v>
      </c>
      <c r="C20">
        <v>2</v>
      </c>
      <c r="E20" s="2">
        <v>16</v>
      </c>
      <c r="F20" s="3">
        <v>4</v>
      </c>
      <c r="G20" s="3">
        <v>3</v>
      </c>
      <c r="H20" s="3">
        <v>7</v>
      </c>
    </row>
    <row r="21" spans="1:8" x14ac:dyDescent="0.25">
      <c r="A21" t="s">
        <v>43</v>
      </c>
      <c r="B21">
        <v>4</v>
      </c>
      <c r="C21">
        <v>1</v>
      </c>
      <c r="E21" s="2">
        <v>18</v>
      </c>
      <c r="F21" s="3"/>
      <c r="G21" s="3">
        <v>5</v>
      </c>
      <c r="H21" s="3">
        <v>5</v>
      </c>
    </row>
    <row r="22" spans="1:8" x14ac:dyDescent="0.25">
      <c r="A22" t="s">
        <v>43</v>
      </c>
      <c r="B22">
        <v>0</v>
      </c>
      <c r="C22">
        <v>1</v>
      </c>
      <c r="E22" s="2">
        <v>19</v>
      </c>
      <c r="F22" s="3">
        <v>1</v>
      </c>
      <c r="G22" s="3"/>
      <c r="H22" s="3">
        <v>1</v>
      </c>
    </row>
    <row r="23" spans="1:8" x14ac:dyDescent="0.25">
      <c r="A23" t="s">
        <v>42</v>
      </c>
      <c r="B23">
        <v>0</v>
      </c>
      <c r="C23">
        <v>1</v>
      </c>
      <c r="E23" s="2">
        <v>20</v>
      </c>
      <c r="F23" s="3">
        <v>1</v>
      </c>
      <c r="G23" s="3">
        <v>3</v>
      </c>
      <c r="H23" s="3">
        <v>4</v>
      </c>
    </row>
    <row r="24" spans="1:8" x14ac:dyDescent="0.25">
      <c r="A24" t="s">
        <v>43</v>
      </c>
      <c r="B24">
        <v>2</v>
      </c>
      <c r="C24">
        <v>1</v>
      </c>
      <c r="E24" s="2">
        <v>21</v>
      </c>
      <c r="F24" s="3"/>
      <c r="G24" s="3">
        <v>1</v>
      </c>
      <c r="H24" s="3">
        <v>1</v>
      </c>
    </row>
    <row r="25" spans="1:8" x14ac:dyDescent="0.25">
      <c r="A25" t="s">
        <v>42</v>
      </c>
      <c r="B25">
        <v>0</v>
      </c>
      <c r="C25">
        <v>2</v>
      </c>
      <c r="E25" s="2">
        <v>22</v>
      </c>
      <c r="F25" s="3">
        <v>2</v>
      </c>
      <c r="G25" s="3">
        <v>1</v>
      </c>
      <c r="H25" s="3">
        <v>3</v>
      </c>
    </row>
    <row r="26" spans="1:8" x14ac:dyDescent="0.25">
      <c r="A26" t="s">
        <v>42</v>
      </c>
      <c r="B26">
        <v>2</v>
      </c>
      <c r="C26">
        <v>1</v>
      </c>
      <c r="E26" s="2">
        <v>23</v>
      </c>
      <c r="F26" s="3"/>
      <c r="G26" s="3">
        <v>1</v>
      </c>
      <c r="H26" s="3">
        <v>1</v>
      </c>
    </row>
    <row r="27" spans="1:8" x14ac:dyDescent="0.25">
      <c r="A27" t="s">
        <v>42</v>
      </c>
      <c r="B27">
        <v>14</v>
      </c>
      <c r="C27">
        <v>1</v>
      </c>
      <c r="E27" s="2">
        <v>24</v>
      </c>
      <c r="F27" s="3"/>
      <c r="G27" s="3">
        <v>1</v>
      </c>
      <c r="H27" s="3">
        <v>1</v>
      </c>
    </row>
    <row r="28" spans="1:8" x14ac:dyDescent="0.25">
      <c r="A28" t="s">
        <v>42</v>
      </c>
      <c r="B28">
        <v>2</v>
      </c>
      <c r="C28">
        <v>1</v>
      </c>
      <c r="E28" s="2">
        <v>25</v>
      </c>
      <c r="F28" s="3"/>
      <c r="G28" s="3">
        <v>1</v>
      </c>
      <c r="H28" s="3">
        <v>1</v>
      </c>
    </row>
    <row r="29" spans="1:8" x14ac:dyDescent="0.25">
      <c r="A29" t="s">
        <v>43</v>
      </c>
      <c r="B29">
        <v>4</v>
      </c>
      <c r="C29">
        <v>2</v>
      </c>
      <c r="E29" s="2">
        <v>26</v>
      </c>
      <c r="F29" s="3"/>
      <c r="G29" s="3">
        <v>1</v>
      </c>
      <c r="H29" s="3">
        <v>1</v>
      </c>
    </row>
    <row r="30" spans="1:8" x14ac:dyDescent="0.25">
      <c r="A30" t="s">
        <v>42</v>
      </c>
      <c r="B30">
        <v>4</v>
      </c>
      <c r="C30">
        <v>1</v>
      </c>
      <c r="E30" s="2">
        <v>28</v>
      </c>
      <c r="F30" s="3"/>
      <c r="G30" s="3">
        <v>1</v>
      </c>
      <c r="H30" s="3">
        <v>1</v>
      </c>
    </row>
    <row r="31" spans="1:8" x14ac:dyDescent="0.25">
      <c r="A31" t="s">
        <v>42</v>
      </c>
      <c r="B31">
        <v>16</v>
      </c>
      <c r="C31">
        <v>5</v>
      </c>
      <c r="E31" s="2">
        <v>30</v>
      </c>
      <c r="F31" s="3">
        <v>1</v>
      </c>
      <c r="G31" s="3"/>
      <c r="H31" s="3">
        <v>1</v>
      </c>
    </row>
    <row r="32" spans="1:8" x14ac:dyDescent="0.25">
      <c r="A32" t="s">
        <v>42</v>
      </c>
      <c r="B32">
        <v>0</v>
      </c>
      <c r="C32">
        <v>3</v>
      </c>
      <c r="E32" s="2">
        <v>38</v>
      </c>
      <c r="F32" s="3"/>
      <c r="G32" s="3">
        <v>1</v>
      </c>
      <c r="H32" s="3">
        <v>1</v>
      </c>
    </row>
    <row r="33" spans="1:8" x14ac:dyDescent="0.25">
      <c r="A33" t="s">
        <v>42</v>
      </c>
      <c r="B33">
        <v>0</v>
      </c>
      <c r="C33">
        <v>1</v>
      </c>
      <c r="E33" s="2">
        <v>40</v>
      </c>
      <c r="F33" s="3">
        <v>1</v>
      </c>
      <c r="G33" s="3"/>
      <c r="H33" s="3">
        <v>1</v>
      </c>
    </row>
    <row r="34" spans="1:8" x14ac:dyDescent="0.25">
      <c r="A34" t="s">
        <v>42</v>
      </c>
      <c r="B34">
        <v>0</v>
      </c>
      <c r="C34">
        <v>1</v>
      </c>
      <c r="E34" s="2">
        <v>54</v>
      </c>
      <c r="F34" s="3"/>
      <c r="G34" s="3">
        <v>1</v>
      </c>
      <c r="H34" s="3">
        <v>1</v>
      </c>
    </row>
    <row r="35" spans="1:8" x14ac:dyDescent="0.25">
      <c r="A35" t="s">
        <v>43</v>
      </c>
      <c r="B35">
        <v>0</v>
      </c>
      <c r="C35">
        <v>1</v>
      </c>
      <c r="E35" s="2">
        <v>56</v>
      </c>
      <c r="F35" s="3"/>
      <c r="G35" s="3">
        <v>1</v>
      </c>
      <c r="H35" s="3">
        <v>1</v>
      </c>
    </row>
    <row r="36" spans="1:8" x14ac:dyDescent="0.25">
      <c r="A36" t="s">
        <v>42</v>
      </c>
      <c r="B36">
        <v>0</v>
      </c>
      <c r="C36">
        <v>1</v>
      </c>
      <c r="E36" s="2">
        <v>75</v>
      </c>
      <c r="F36" s="3">
        <v>1</v>
      </c>
      <c r="G36" s="3"/>
      <c r="H36" s="3">
        <v>1</v>
      </c>
    </row>
    <row r="37" spans="1:8" x14ac:dyDescent="0.25">
      <c r="A37" t="s">
        <v>42</v>
      </c>
      <c r="B37">
        <v>0</v>
      </c>
      <c r="C37">
        <v>1</v>
      </c>
      <c r="E37" s="2" t="s">
        <v>54</v>
      </c>
      <c r="F37" s="3">
        <v>125</v>
      </c>
      <c r="G37" s="3">
        <v>224</v>
      </c>
      <c r="H37" s="3">
        <v>349</v>
      </c>
    </row>
    <row r="38" spans="1:8" x14ac:dyDescent="0.25">
      <c r="A38" t="s">
        <v>42</v>
      </c>
      <c r="B38">
        <v>2</v>
      </c>
      <c r="C38">
        <v>1</v>
      </c>
    </row>
    <row r="39" spans="1:8" x14ac:dyDescent="0.25">
      <c r="A39" t="s">
        <v>42</v>
      </c>
      <c r="B39">
        <v>7</v>
      </c>
      <c r="C39">
        <v>1</v>
      </c>
      <c r="E39" t="s">
        <v>147</v>
      </c>
    </row>
    <row r="40" spans="1:8" x14ac:dyDescent="0.25">
      <c r="A40" t="s">
        <v>42</v>
      </c>
      <c r="B40">
        <v>2</v>
      </c>
      <c r="C40">
        <v>1</v>
      </c>
      <c r="E40" t="s">
        <v>148</v>
      </c>
      <c r="G40">
        <f>SUM(G4:G8)/GETPIVOTDATA("absences",$E$2)/E46</f>
        <v>0.5982142857142857</v>
      </c>
    </row>
    <row r="41" spans="1:8" x14ac:dyDescent="0.25">
      <c r="A41" t="s">
        <v>42</v>
      </c>
      <c r="B41">
        <v>8</v>
      </c>
      <c r="C41">
        <v>1</v>
      </c>
      <c r="E41" t="s">
        <v>149</v>
      </c>
      <c r="G41">
        <f>1-G40</f>
        <v>0.4017857142857143</v>
      </c>
    </row>
    <row r="42" spans="1:8" x14ac:dyDescent="0.25">
      <c r="A42" t="s">
        <v>42</v>
      </c>
      <c r="B42">
        <v>25</v>
      </c>
      <c r="C42">
        <v>1</v>
      </c>
      <c r="E42" t="s">
        <v>150</v>
      </c>
      <c r="G42">
        <f>SUM(F4:F8)/GETPIVOTDATA("absences",$E$2)/E48</f>
        <v>0.6080000000000001</v>
      </c>
    </row>
    <row r="43" spans="1:8" x14ac:dyDescent="0.25">
      <c r="A43" t="s">
        <v>42</v>
      </c>
      <c r="B43">
        <v>8</v>
      </c>
      <c r="C43">
        <v>2</v>
      </c>
      <c r="E43" t="s">
        <v>151</v>
      </c>
      <c r="G43">
        <f>1-G42</f>
        <v>0.3919999999999999</v>
      </c>
    </row>
    <row r="44" spans="1:8" x14ac:dyDescent="0.25">
      <c r="A44" t="s">
        <v>42</v>
      </c>
      <c r="B44">
        <v>2</v>
      </c>
      <c r="C44">
        <v>1</v>
      </c>
    </row>
    <row r="45" spans="1:8" x14ac:dyDescent="0.25">
      <c r="A45" t="s">
        <v>42</v>
      </c>
      <c r="B45">
        <v>0</v>
      </c>
      <c r="C45">
        <v>1</v>
      </c>
      <c r="E45" t="s">
        <v>122</v>
      </c>
    </row>
    <row r="46" spans="1:8" x14ac:dyDescent="0.25">
      <c r="A46" t="s">
        <v>43</v>
      </c>
      <c r="B46">
        <v>14</v>
      </c>
      <c r="C46">
        <v>2</v>
      </c>
      <c r="E46">
        <f>GETPIVOTDATA("absences",$E$2,"famsup","yes")/GETPIVOTDATA("absences",$E$2)</f>
        <v>0.6418338108882522</v>
      </c>
    </row>
    <row r="47" spans="1:8" x14ac:dyDescent="0.25">
      <c r="A47" t="s">
        <v>42</v>
      </c>
      <c r="B47">
        <v>8</v>
      </c>
      <c r="C47">
        <v>1</v>
      </c>
      <c r="E47" t="s">
        <v>123</v>
      </c>
    </row>
    <row r="48" spans="1:8" x14ac:dyDescent="0.25">
      <c r="A48" t="s">
        <v>42</v>
      </c>
      <c r="B48">
        <v>12</v>
      </c>
      <c r="C48">
        <v>1</v>
      </c>
      <c r="E48">
        <f>1-E46</f>
        <v>0.3581661891117478</v>
      </c>
    </row>
    <row r="49" spans="1:11" x14ac:dyDescent="0.25">
      <c r="A49" t="s">
        <v>43</v>
      </c>
      <c r="B49">
        <v>4</v>
      </c>
      <c r="C49">
        <v>1</v>
      </c>
    </row>
    <row r="50" spans="1:11" x14ac:dyDescent="0.25">
      <c r="A50" t="s">
        <v>42</v>
      </c>
      <c r="B50">
        <v>2</v>
      </c>
      <c r="C50">
        <v>2</v>
      </c>
      <c r="E50" s="1" t="s">
        <v>57</v>
      </c>
      <c r="F50" s="1" t="s">
        <v>62</v>
      </c>
    </row>
    <row r="51" spans="1:11" x14ac:dyDescent="0.25">
      <c r="A51" t="s">
        <v>42</v>
      </c>
      <c r="B51">
        <v>2</v>
      </c>
      <c r="C51">
        <v>1</v>
      </c>
      <c r="E51" s="1" t="s">
        <v>53</v>
      </c>
      <c r="F51">
        <v>1</v>
      </c>
      <c r="G51">
        <v>2</v>
      </c>
      <c r="H51">
        <v>3</v>
      </c>
      <c r="I51">
        <v>4</v>
      </c>
      <c r="J51">
        <v>5</v>
      </c>
      <c r="K51" t="s">
        <v>54</v>
      </c>
    </row>
    <row r="52" spans="1:11" x14ac:dyDescent="0.25">
      <c r="A52" t="s">
        <v>42</v>
      </c>
      <c r="B52">
        <v>2</v>
      </c>
      <c r="C52">
        <v>2</v>
      </c>
      <c r="E52" s="2">
        <v>0</v>
      </c>
      <c r="F52" s="3">
        <v>72</v>
      </c>
      <c r="G52" s="3">
        <v>23</v>
      </c>
      <c r="H52" s="3">
        <v>3</v>
      </c>
      <c r="I52" s="3"/>
      <c r="J52" s="3">
        <v>1</v>
      </c>
      <c r="K52" s="3">
        <v>99</v>
      </c>
    </row>
    <row r="53" spans="1:11" x14ac:dyDescent="0.25">
      <c r="A53" t="s">
        <v>42</v>
      </c>
      <c r="B53">
        <v>2</v>
      </c>
      <c r="C53">
        <v>1</v>
      </c>
      <c r="E53" s="2">
        <v>1</v>
      </c>
      <c r="F53" s="3">
        <v>2</v>
      </c>
      <c r="G53" s="3">
        <v>1</v>
      </c>
      <c r="H53" s="3"/>
      <c r="I53" s="3"/>
      <c r="J53" s="3"/>
      <c r="K53" s="3">
        <v>3</v>
      </c>
    </row>
    <row r="54" spans="1:11" x14ac:dyDescent="0.25">
      <c r="A54" t="s">
        <v>43</v>
      </c>
      <c r="B54">
        <v>6</v>
      </c>
      <c r="C54">
        <v>3</v>
      </c>
      <c r="E54" s="2">
        <v>2</v>
      </c>
      <c r="F54" s="3">
        <v>46</v>
      </c>
      <c r="G54" s="3">
        <v>10</v>
      </c>
      <c r="H54" s="3">
        <v>3</v>
      </c>
      <c r="I54" s="3"/>
      <c r="J54" s="3"/>
      <c r="K54" s="3">
        <v>59</v>
      </c>
    </row>
    <row r="55" spans="1:11" x14ac:dyDescent="0.25">
      <c r="A55" t="s">
        <v>42</v>
      </c>
      <c r="B55">
        <v>0</v>
      </c>
      <c r="C55">
        <v>2</v>
      </c>
      <c r="E55" s="2">
        <v>3</v>
      </c>
      <c r="F55" s="3">
        <v>1</v>
      </c>
      <c r="G55" s="3">
        <v>3</v>
      </c>
      <c r="H55" s="3">
        <v>1</v>
      </c>
      <c r="I55" s="3"/>
      <c r="J55" s="3"/>
      <c r="K55" s="3">
        <v>5</v>
      </c>
    </row>
    <row r="56" spans="1:11" x14ac:dyDescent="0.25">
      <c r="A56" t="s">
        <v>43</v>
      </c>
      <c r="B56">
        <v>6</v>
      </c>
      <c r="C56">
        <v>4</v>
      </c>
      <c r="E56" s="2">
        <v>4</v>
      </c>
      <c r="F56" s="3">
        <v>35</v>
      </c>
      <c r="G56" s="3">
        <v>5</v>
      </c>
      <c r="H56" s="3"/>
      <c r="I56" s="3">
        <v>2</v>
      </c>
      <c r="J56" s="3">
        <v>2</v>
      </c>
      <c r="K56" s="3">
        <v>44</v>
      </c>
    </row>
    <row r="57" spans="1:11" x14ac:dyDescent="0.25">
      <c r="A57" t="s">
        <v>43</v>
      </c>
      <c r="B57">
        <v>8</v>
      </c>
      <c r="C57">
        <v>1</v>
      </c>
      <c r="E57" s="2">
        <v>5</v>
      </c>
      <c r="F57" s="3">
        <v>1</v>
      </c>
      <c r="G57" s="3">
        <v>2</v>
      </c>
      <c r="H57" s="3"/>
      <c r="I57" s="3"/>
      <c r="J57" s="3"/>
      <c r="K57" s="3">
        <v>3</v>
      </c>
    </row>
    <row r="58" spans="1:11" x14ac:dyDescent="0.25">
      <c r="A58" t="s">
        <v>42</v>
      </c>
      <c r="B58">
        <v>0</v>
      </c>
      <c r="C58">
        <v>1</v>
      </c>
      <c r="E58" s="2">
        <v>6</v>
      </c>
      <c r="F58" s="3">
        <v>22</v>
      </c>
      <c r="G58" s="3">
        <v>4</v>
      </c>
      <c r="H58" s="3">
        <v>3</v>
      </c>
      <c r="I58" s="3">
        <v>1</v>
      </c>
      <c r="J58" s="3">
        <v>1</v>
      </c>
      <c r="K58" s="3">
        <v>31</v>
      </c>
    </row>
    <row r="59" spans="1:11" x14ac:dyDescent="0.25">
      <c r="A59" t="s">
        <v>42</v>
      </c>
      <c r="B59">
        <v>4</v>
      </c>
      <c r="C59">
        <v>1</v>
      </c>
      <c r="E59" s="2">
        <v>7</v>
      </c>
      <c r="F59" s="3">
        <v>4</v>
      </c>
      <c r="G59" s="3">
        <v>1</v>
      </c>
      <c r="H59" s="3"/>
      <c r="I59" s="3"/>
      <c r="J59" s="3"/>
      <c r="K59" s="3">
        <v>5</v>
      </c>
    </row>
    <row r="60" spans="1:11" x14ac:dyDescent="0.25">
      <c r="A60" t="s">
        <v>42</v>
      </c>
      <c r="B60">
        <v>2</v>
      </c>
      <c r="C60">
        <v>1</v>
      </c>
      <c r="E60" s="2">
        <v>8</v>
      </c>
      <c r="F60" s="3">
        <v>11</v>
      </c>
      <c r="G60" s="3">
        <v>5</v>
      </c>
      <c r="H60" s="3">
        <v>3</v>
      </c>
      <c r="I60" s="3"/>
      <c r="J60" s="3">
        <v>1</v>
      </c>
      <c r="K60" s="3">
        <v>20</v>
      </c>
    </row>
    <row r="61" spans="1:11" x14ac:dyDescent="0.25">
      <c r="A61" t="s">
        <v>42</v>
      </c>
      <c r="B61">
        <v>2</v>
      </c>
      <c r="C61">
        <v>1</v>
      </c>
      <c r="E61" s="2">
        <v>9</v>
      </c>
      <c r="F61" s="3">
        <v>3</v>
      </c>
      <c r="G61" s="3"/>
      <c r="H61" s="3"/>
      <c r="I61" s="3"/>
      <c r="J61" s="3"/>
      <c r="K61" s="3">
        <v>3</v>
      </c>
    </row>
    <row r="62" spans="1:11" x14ac:dyDescent="0.25">
      <c r="A62" t="s">
        <v>42</v>
      </c>
      <c r="B62">
        <v>6</v>
      </c>
      <c r="C62">
        <v>2</v>
      </c>
      <c r="E62" s="2">
        <v>10</v>
      </c>
      <c r="F62" s="3">
        <v>12</v>
      </c>
      <c r="G62" s="3">
        <v>2</v>
      </c>
      <c r="H62" s="3">
        <v>1</v>
      </c>
      <c r="I62" s="3"/>
      <c r="J62" s="3"/>
      <c r="K62" s="3">
        <v>15</v>
      </c>
    </row>
    <row r="63" spans="1:11" x14ac:dyDescent="0.25">
      <c r="A63" t="s">
        <v>42</v>
      </c>
      <c r="B63">
        <v>6</v>
      </c>
      <c r="C63">
        <v>5</v>
      </c>
      <c r="E63" s="2">
        <v>11</v>
      </c>
      <c r="F63" s="3">
        <v>2</v>
      </c>
      <c r="G63" s="3"/>
      <c r="H63" s="3"/>
      <c r="I63" s="3"/>
      <c r="J63" s="3"/>
      <c r="K63" s="3">
        <v>2</v>
      </c>
    </row>
    <row r="64" spans="1:11" x14ac:dyDescent="0.25">
      <c r="A64" t="s">
        <v>43</v>
      </c>
      <c r="B64">
        <v>4</v>
      </c>
      <c r="C64">
        <v>1</v>
      </c>
      <c r="E64" s="2">
        <v>12</v>
      </c>
      <c r="F64" s="3">
        <v>9</v>
      </c>
      <c r="G64" s="3">
        <v>2</v>
      </c>
      <c r="H64" s="3"/>
      <c r="I64" s="3">
        <v>1</v>
      </c>
      <c r="J64" s="3"/>
      <c r="K64" s="3">
        <v>12</v>
      </c>
    </row>
    <row r="65" spans="1:11" x14ac:dyDescent="0.25">
      <c r="A65" t="s">
        <v>42</v>
      </c>
      <c r="B65">
        <v>2</v>
      </c>
      <c r="C65">
        <v>2</v>
      </c>
      <c r="E65" s="2">
        <v>13</v>
      </c>
      <c r="F65" s="3"/>
      <c r="G65" s="3">
        <v>1</v>
      </c>
      <c r="H65" s="3">
        <v>1</v>
      </c>
      <c r="I65" s="3">
        <v>1</v>
      </c>
      <c r="J65" s="3"/>
      <c r="K65" s="3">
        <v>3</v>
      </c>
    </row>
    <row r="66" spans="1:11" x14ac:dyDescent="0.25">
      <c r="A66" t="s">
        <v>43</v>
      </c>
      <c r="B66">
        <v>0</v>
      </c>
      <c r="C66">
        <v>2</v>
      </c>
      <c r="E66" s="2">
        <v>14</v>
      </c>
      <c r="F66" s="3">
        <v>7</v>
      </c>
      <c r="G66" s="3">
        <v>1</v>
      </c>
      <c r="H66" s="3"/>
      <c r="I66" s="3">
        <v>1</v>
      </c>
      <c r="J66" s="3">
        <v>1</v>
      </c>
      <c r="K66" s="3">
        <v>10</v>
      </c>
    </row>
    <row r="67" spans="1:11" x14ac:dyDescent="0.25">
      <c r="A67" t="s">
        <v>42</v>
      </c>
      <c r="B67">
        <v>2</v>
      </c>
      <c r="C67">
        <v>1</v>
      </c>
      <c r="E67" s="2">
        <v>15</v>
      </c>
      <c r="F67" s="3">
        <v>1</v>
      </c>
      <c r="G67" s="3">
        <v>1</v>
      </c>
      <c r="H67" s="3">
        <v>1</v>
      </c>
      <c r="I67" s="3"/>
      <c r="J67" s="3"/>
      <c r="K67" s="3">
        <v>3</v>
      </c>
    </row>
    <row r="68" spans="1:11" x14ac:dyDescent="0.25">
      <c r="A68" t="s">
        <v>42</v>
      </c>
      <c r="B68">
        <v>4</v>
      </c>
      <c r="C68">
        <v>5</v>
      </c>
      <c r="E68" s="2">
        <v>16</v>
      </c>
      <c r="F68" s="3">
        <v>4</v>
      </c>
      <c r="G68" s="3">
        <v>1</v>
      </c>
      <c r="H68" s="3"/>
      <c r="I68" s="3"/>
      <c r="J68" s="3">
        <v>2</v>
      </c>
      <c r="K68" s="3">
        <v>7</v>
      </c>
    </row>
    <row r="69" spans="1:11" x14ac:dyDescent="0.25">
      <c r="A69" t="s">
        <v>42</v>
      </c>
      <c r="B69">
        <v>4</v>
      </c>
      <c r="C69">
        <v>1</v>
      </c>
      <c r="E69" s="2">
        <v>18</v>
      </c>
      <c r="F69" s="3">
        <v>4</v>
      </c>
      <c r="G69" s="3"/>
      <c r="H69" s="3">
        <v>1</v>
      </c>
      <c r="I69" s="3"/>
      <c r="J69" s="3"/>
      <c r="K69" s="3">
        <v>5</v>
      </c>
    </row>
    <row r="70" spans="1:11" x14ac:dyDescent="0.25">
      <c r="A70" t="s">
        <v>42</v>
      </c>
      <c r="B70">
        <v>2</v>
      </c>
      <c r="C70">
        <v>1</v>
      </c>
      <c r="E70" s="2">
        <v>19</v>
      </c>
      <c r="F70" s="3"/>
      <c r="G70" s="3"/>
      <c r="H70" s="3">
        <v>1</v>
      </c>
      <c r="I70" s="3"/>
      <c r="J70" s="3"/>
      <c r="K70" s="3">
        <v>1</v>
      </c>
    </row>
    <row r="71" spans="1:11" x14ac:dyDescent="0.25">
      <c r="A71" t="s">
        <v>42</v>
      </c>
      <c r="B71">
        <v>12</v>
      </c>
      <c r="C71">
        <v>2</v>
      </c>
      <c r="E71" s="2">
        <v>20</v>
      </c>
      <c r="F71" s="3">
        <v>4</v>
      </c>
      <c r="G71" s="3"/>
      <c r="H71" s="3"/>
      <c r="I71" s="3"/>
      <c r="J71" s="3"/>
      <c r="K71" s="3">
        <v>4</v>
      </c>
    </row>
    <row r="72" spans="1:11" x14ac:dyDescent="0.25">
      <c r="A72" t="s">
        <v>42</v>
      </c>
      <c r="B72">
        <v>0</v>
      </c>
      <c r="C72">
        <v>1</v>
      </c>
      <c r="E72" s="2">
        <v>21</v>
      </c>
      <c r="F72" s="3">
        <v>1</v>
      </c>
      <c r="G72" s="3"/>
      <c r="H72" s="3"/>
      <c r="I72" s="3"/>
      <c r="J72" s="3"/>
      <c r="K72" s="3">
        <v>1</v>
      </c>
    </row>
    <row r="73" spans="1:11" x14ac:dyDescent="0.25">
      <c r="A73" t="s">
        <v>43</v>
      </c>
      <c r="B73">
        <v>0</v>
      </c>
      <c r="C73">
        <v>1</v>
      </c>
      <c r="E73" s="2">
        <v>22</v>
      </c>
      <c r="F73" s="3">
        <v>2</v>
      </c>
      <c r="G73" s="3">
        <v>1</v>
      </c>
      <c r="H73" s="3"/>
      <c r="I73" s="3"/>
      <c r="J73" s="3"/>
      <c r="K73" s="3">
        <v>3</v>
      </c>
    </row>
    <row r="74" spans="1:11" x14ac:dyDescent="0.25">
      <c r="A74" t="s">
        <v>42</v>
      </c>
      <c r="B74">
        <v>2</v>
      </c>
      <c r="C74">
        <v>2</v>
      </c>
      <c r="E74" s="2">
        <v>23</v>
      </c>
      <c r="F74" s="3">
        <v>1</v>
      </c>
      <c r="G74" s="3"/>
      <c r="H74" s="3"/>
      <c r="I74" s="3"/>
      <c r="J74" s="3"/>
      <c r="K74" s="3">
        <v>1</v>
      </c>
    </row>
    <row r="75" spans="1:11" x14ac:dyDescent="0.25">
      <c r="A75" t="s">
        <v>43</v>
      </c>
      <c r="B75">
        <v>2</v>
      </c>
      <c r="C75">
        <v>2</v>
      </c>
      <c r="E75" s="2">
        <v>24</v>
      </c>
      <c r="F75" s="3"/>
      <c r="G75" s="3">
        <v>1</v>
      </c>
      <c r="H75" s="3"/>
      <c r="I75" s="3"/>
      <c r="J75" s="3"/>
      <c r="K75" s="3">
        <v>1</v>
      </c>
    </row>
    <row r="76" spans="1:11" x14ac:dyDescent="0.25">
      <c r="A76" t="s">
        <v>42</v>
      </c>
      <c r="B76">
        <v>54</v>
      </c>
      <c r="C76">
        <v>2</v>
      </c>
      <c r="E76" s="2">
        <v>25</v>
      </c>
      <c r="F76" s="3">
        <v>1</v>
      </c>
      <c r="G76" s="3"/>
      <c r="H76" s="3"/>
      <c r="I76" s="3"/>
      <c r="J76" s="3"/>
      <c r="K76" s="3">
        <v>1</v>
      </c>
    </row>
    <row r="77" spans="1:11" x14ac:dyDescent="0.25">
      <c r="A77" t="s">
        <v>42</v>
      </c>
      <c r="B77">
        <v>6</v>
      </c>
      <c r="C77">
        <v>2</v>
      </c>
      <c r="E77" s="2">
        <v>26</v>
      </c>
      <c r="F77" s="3">
        <v>1</v>
      </c>
      <c r="G77" s="3"/>
      <c r="H77" s="3"/>
      <c r="I77" s="3"/>
      <c r="J77" s="3"/>
      <c r="K77" s="3">
        <v>1</v>
      </c>
    </row>
    <row r="78" spans="1:11" x14ac:dyDescent="0.25">
      <c r="A78" t="s">
        <v>43</v>
      </c>
      <c r="B78">
        <v>8</v>
      </c>
      <c r="C78">
        <v>1</v>
      </c>
      <c r="E78" s="2">
        <v>28</v>
      </c>
      <c r="F78" s="3"/>
      <c r="G78" s="3"/>
      <c r="H78" s="3">
        <v>1</v>
      </c>
      <c r="I78" s="3"/>
      <c r="J78" s="3"/>
      <c r="K78" s="3">
        <v>1</v>
      </c>
    </row>
    <row r="79" spans="1:11" x14ac:dyDescent="0.25">
      <c r="A79" t="s">
        <v>43</v>
      </c>
      <c r="B79">
        <v>0</v>
      </c>
      <c r="C79">
        <v>1</v>
      </c>
      <c r="E79" s="2">
        <v>30</v>
      </c>
      <c r="F79" s="3"/>
      <c r="G79" s="3">
        <v>1</v>
      </c>
      <c r="H79" s="3"/>
      <c r="I79" s="3"/>
      <c r="J79" s="3"/>
      <c r="K79" s="3">
        <v>1</v>
      </c>
    </row>
    <row r="80" spans="1:11" x14ac:dyDescent="0.25">
      <c r="A80" t="s">
        <v>42</v>
      </c>
      <c r="B80">
        <v>2</v>
      </c>
      <c r="C80">
        <v>1</v>
      </c>
      <c r="E80" s="2">
        <v>38</v>
      </c>
      <c r="F80" s="3">
        <v>1</v>
      </c>
      <c r="G80" s="3"/>
      <c r="H80" s="3"/>
      <c r="I80" s="3"/>
      <c r="J80" s="3"/>
      <c r="K80" s="3">
        <v>1</v>
      </c>
    </row>
    <row r="81" spans="1:11" x14ac:dyDescent="0.25">
      <c r="A81" t="s">
        <v>42</v>
      </c>
      <c r="B81">
        <v>12</v>
      </c>
      <c r="C81">
        <v>1</v>
      </c>
      <c r="E81" s="2">
        <v>40</v>
      </c>
      <c r="F81" s="3">
        <v>1</v>
      </c>
      <c r="G81" s="3"/>
      <c r="H81" s="3"/>
      <c r="I81" s="3"/>
      <c r="J81" s="3"/>
      <c r="K81" s="3">
        <v>1</v>
      </c>
    </row>
    <row r="82" spans="1:11" x14ac:dyDescent="0.25">
      <c r="A82" t="s">
        <v>42</v>
      </c>
      <c r="B82">
        <v>2</v>
      </c>
      <c r="C82">
        <v>1</v>
      </c>
      <c r="E82" s="2">
        <v>54</v>
      </c>
      <c r="F82" s="3"/>
      <c r="G82" s="3">
        <v>1</v>
      </c>
      <c r="H82" s="3"/>
      <c r="I82" s="3"/>
      <c r="J82" s="3"/>
      <c r="K82" s="3">
        <v>1</v>
      </c>
    </row>
    <row r="83" spans="1:11" x14ac:dyDescent="0.25">
      <c r="A83" t="s">
        <v>43</v>
      </c>
      <c r="B83">
        <v>4</v>
      </c>
      <c r="C83">
        <v>1</v>
      </c>
      <c r="E83" s="2">
        <v>56</v>
      </c>
      <c r="F83" s="3"/>
      <c r="G83" s="3">
        <v>1</v>
      </c>
      <c r="H83" s="3"/>
      <c r="I83" s="3"/>
      <c r="J83" s="3"/>
      <c r="K83" s="3">
        <v>1</v>
      </c>
    </row>
    <row r="84" spans="1:11" x14ac:dyDescent="0.25">
      <c r="A84" t="s">
        <v>42</v>
      </c>
      <c r="B84">
        <v>10</v>
      </c>
      <c r="C84">
        <v>1</v>
      </c>
      <c r="E84" s="2">
        <v>75</v>
      </c>
      <c r="F84" s="3">
        <v>1</v>
      </c>
      <c r="G84" s="3"/>
      <c r="H84" s="3"/>
      <c r="I84" s="3"/>
      <c r="J84" s="3"/>
      <c r="K84" s="3">
        <v>1</v>
      </c>
    </row>
    <row r="85" spans="1:11" x14ac:dyDescent="0.25">
      <c r="A85" t="s">
        <v>43</v>
      </c>
      <c r="B85">
        <v>4</v>
      </c>
      <c r="C85">
        <v>1</v>
      </c>
      <c r="E85" s="2" t="s">
        <v>54</v>
      </c>
      <c r="F85" s="3">
        <v>249</v>
      </c>
      <c r="G85" s="3">
        <v>67</v>
      </c>
      <c r="H85" s="3">
        <v>19</v>
      </c>
      <c r="I85" s="3">
        <v>6</v>
      </c>
      <c r="J85" s="3">
        <v>8</v>
      </c>
      <c r="K85" s="3">
        <v>349</v>
      </c>
    </row>
    <row r="86" spans="1:11" x14ac:dyDescent="0.25">
      <c r="A86" t="s">
        <v>42</v>
      </c>
      <c r="B86">
        <v>2</v>
      </c>
      <c r="C86">
        <v>2</v>
      </c>
    </row>
    <row r="87" spans="1:11" x14ac:dyDescent="0.25">
      <c r="A87" t="s">
        <v>43</v>
      </c>
      <c r="B87">
        <v>6</v>
      </c>
      <c r="C87">
        <v>2</v>
      </c>
      <c r="E87" t="s">
        <v>147</v>
      </c>
    </row>
    <row r="88" spans="1:11" x14ac:dyDescent="0.25">
      <c r="A88" t="s">
        <v>42</v>
      </c>
      <c r="B88">
        <v>4</v>
      </c>
      <c r="C88">
        <v>1</v>
      </c>
      <c r="E88" t="s">
        <v>152</v>
      </c>
      <c r="G88">
        <f>SUM(F52:F56)/GETPIVOTDATA("absences",$E$50)/E94</f>
        <v>0.62650602409638556</v>
      </c>
    </row>
    <row r="89" spans="1:11" x14ac:dyDescent="0.25">
      <c r="A89" t="s">
        <v>42</v>
      </c>
      <c r="B89">
        <v>4</v>
      </c>
      <c r="C89">
        <v>1</v>
      </c>
      <c r="E89" t="s">
        <v>155</v>
      </c>
      <c r="G89">
        <f>1-G88</f>
        <v>0.37349397590361444</v>
      </c>
    </row>
    <row r="90" spans="1:11" x14ac:dyDescent="0.25">
      <c r="A90" t="s">
        <v>43</v>
      </c>
      <c r="B90">
        <v>12</v>
      </c>
      <c r="C90">
        <v>1</v>
      </c>
      <c r="E90" t="s">
        <v>154</v>
      </c>
      <c r="G90">
        <f>SUM(G52:J56)/GETPIVOTDATA("absences",$E$50)/E96</f>
        <v>0.54</v>
      </c>
    </row>
    <row r="91" spans="1:11" x14ac:dyDescent="0.25">
      <c r="A91" t="s">
        <v>42</v>
      </c>
      <c r="B91">
        <v>18</v>
      </c>
      <c r="C91">
        <v>3</v>
      </c>
      <c r="E91" t="s">
        <v>153</v>
      </c>
      <c r="G91">
        <f>1-G90</f>
        <v>0.45999999999999996</v>
      </c>
    </row>
    <row r="92" spans="1:11" x14ac:dyDescent="0.25">
      <c r="A92" t="s">
        <v>42</v>
      </c>
      <c r="B92">
        <v>0</v>
      </c>
      <c r="C92">
        <v>1</v>
      </c>
    </row>
    <row r="93" spans="1:11" x14ac:dyDescent="0.25">
      <c r="A93" t="s">
        <v>43</v>
      </c>
      <c r="B93">
        <v>4</v>
      </c>
      <c r="C93">
        <v>1</v>
      </c>
      <c r="E93" t="s">
        <v>156</v>
      </c>
    </row>
    <row r="94" spans="1:11" x14ac:dyDescent="0.25">
      <c r="A94" t="s">
        <v>42</v>
      </c>
      <c r="B94">
        <v>4</v>
      </c>
      <c r="C94">
        <v>2</v>
      </c>
      <c r="E94">
        <f>GETPIVOTDATA("absences",$E$50,"Dalc",1)/GETPIVOTDATA("absences",$E$50)</f>
        <v>0.71346704871060174</v>
      </c>
    </row>
    <row r="95" spans="1:11" x14ac:dyDescent="0.25">
      <c r="A95" t="s">
        <v>42</v>
      </c>
      <c r="B95">
        <v>0</v>
      </c>
      <c r="C95">
        <v>1</v>
      </c>
      <c r="E95" t="s">
        <v>157</v>
      </c>
    </row>
    <row r="96" spans="1:11" x14ac:dyDescent="0.25">
      <c r="A96" t="s">
        <v>42</v>
      </c>
      <c r="B96">
        <v>6</v>
      </c>
      <c r="C96">
        <v>1</v>
      </c>
      <c r="E96">
        <f>1-E94</f>
        <v>0.28653295128939826</v>
      </c>
    </row>
    <row r="97" spans="1:3" x14ac:dyDescent="0.25">
      <c r="A97" t="s">
        <v>42</v>
      </c>
      <c r="B97">
        <v>2</v>
      </c>
      <c r="C97">
        <v>1</v>
      </c>
    </row>
    <row r="98" spans="1:3" x14ac:dyDescent="0.25">
      <c r="A98" t="s">
        <v>42</v>
      </c>
      <c r="B98">
        <v>2</v>
      </c>
      <c r="C98">
        <v>1</v>
      </c>
    </row>
    <row r="99" spans="1:3" x14ac:dyDescent="0.25">
      <c r="A99" t="s">
        <v>42</v>
      </c>
      <c r="B99">
        <v>2</v>
      </c>
      <c r="C99">
        <v>1</v>
      </c>
    </row>
    <row r="100" spans="1:3" x14ac:dyDescent="0.25">
      <c r="A100" t="s">
        <v>43</v>
      </c>
      <c r="B100">
        <v>6</v>
      </c>
      <c r="C100">
        <v>1</v>
      </c>
    </row>
    <row r="101" spans="1:3" x14ac:dyDescent="0.25">
      <c r="A101" t="s">
        <v>42</v>
      </c>
      <c r="B101">
        <v>0</v>
      </c>
      <c r="C101">
        <v>1</v>
      </c>
    </row>
    <row r="102" spans="1:3" x14ac:dyDescent="0.25">
      <c r="A102" t="s">
        <v>42</v>
      </c>
      <c r="B102">
        <v>14</v>
      </c>
      <c r="C102">
        <v>5</v>
      </c>
    </row>
    <row r="103" spans="1:3" x14ac:dyDescent="0.25">
      <c r="A103" t="s">
        <v>42</v>
      </c>
      <c r="B103">
        <v>0</v>
      </c>
      <c r="C103">
        <v>1</v>
      </c>
    </row>
    <row r="104" spans="1:3" x14ac:dyDescent="0.25">
      <c r="A104" t="s">
        <v>42</v>
      </c>
      <c r="B104">
        <v>4</v>
      </c>
      <c r="C104">
        <v>1</v>
      </c>
    </row>
    <row r="105" spans="1:3" x14ac:dyDescent="0.25">
      <c r="A105" t="s">
        <v>42</v>
      </c>
      <c r="B105">
        <v>26</v>
      </c>
      <c r="C105">
        <v>1</v>
      </c>
    </row>
    <row r="106" spans="1:3" x14ac:dyDescent="0.25">
      <c r="A106" t="s">
        <v>42</v>
      </c>
      <c r="B106">
        <v>0</v>
      </c>
      <c r="C106">
        <v>1</v>
      </c>
    </row>
    <row r="107" spans="1:3" x14ac:dyDescent="0.25">
      <c r="A107" t="s">
        <v>43</v>
      </c>
      <c r="B107">
        <v>10</v>
      </c>
      <c r="C107">
        <v>1</v>
      </c>
    </row>
    <row r="108" spans="1:3" x14ac:dyDescent="0.25">
      <c r="A108" t="s">
        <v>42</v>
      </c>
      <c r="B108">
        <v>8</v>
      </c>
      <c r="C108">
        <v>1</v>
      </c>
    </row>
    <row r="109" spans="1:3" x14ac:dyDescent="0.25">
      <c r="A109" t="s">
        <v>42</v>
      </c>
      <c r="B109">
        <v>2</v>
      </c>
      <c r="C109">
        <v>1</v>
      </c>
    </row>
    <row r="110" spans="1:3" x14ac:dyDescent="0.25">
      <c r="A110" t="s">
        <v>42</v>
      </c>
      <c r="B110">
        <v>6</v>
      </c>
      <c r="C110">
        <v>3</v>
      </c>
    </row>
    <row r="111" spans="1:3" x14ac:dyDescent="0.25">
      <c r="A111" t="s">
        <v>42</v>
      </c>
      <c r="B111">
        <v>4</v>
      </c>
      <c r="C111">
        <v>1</v>
      </c>
    </row>
    <row r="112" spans="1:3" x14ac:dyDescent="0.25">
      <c r="A112" t="s">
        <v>43</v>
      </c>
      <c r="B112">
        <v>6</v>
      </c>
      <c r="C112">
        <v>1</v>
      </c>
    </row>
    <row r="113" spans="1:3" x14ac:dyDescent="0.25">
      <c r="A113" t="s">
        <v>42</v>
      </c>
      <c r="B113">
        <v>0</v>
      </c>
      <c r="C113">
        <v>1</v>
      </c>
    </row>
    <row r="114" spans="1:3" x14ac:dyDescent="0.25">
      <c r="A114" t="s">
        <v>43</v>
      </c>
      <c r="B114">
        <v>6</v>
      </c>
      <c r="C114">
        <v>1</v>
      </c>
    </row>
    <row r="115" spans="1:3" x14ac:dyDescent="0.25">
      <c r="A115" t="s">
        <v>43</v>
      </c>
      <c r="B115">
        <v>10</v>
      </c>
      <c r="C115">
        <v>1</v>
      </c>
    </row>
    <row r="116" spans="1:3" x14ac:dyDescent="0.25">
      <c r="A116" t="s">
        <v>43</v>
      </c>
      <c r="B116">
        <v>8</v>
      </c>
      <c r="C116">
        <v>1</v>
      </c>
    </row>
    <row r="117" spans="1:3" x14ac:dyDescent="0.25">
      <c r="A117" t="s">
        <v>42</v>
      </c>
      <c r="B117">
        <v>2</v>
      </c>
      <c r="C117">
        <v>1</v>
      </c>
    </row>
    <row r="118" spans="1:3" x14ac:dyDescent="0.25">
      <c r="A118" t="s">
        <v>42</v>
      </c>
      <c r="B118">
        <v>2</v>
      </c>
      <c r="C118">
        <v>1</v>
      </c>
    </row>
    <row r="119" spans="1:3" x14ac:dyDescent="0.25">
      <c r="A119" t="s">
        <v>43</v>
      </c>
      <c r="B119">
        <v>0</v>
      </c>
      <c r="C119">
        <v>1</v>
      </c>
    </row>
    <row r="120" spans="1:3" x14ac:dyDescent="0.25">
      <c r="A120" t="s">
        <v>42</v>
      </c>
      <c r="B120">
        <v>20</v>
      </c>
      <c r="C120">
        <v>1</v>
      </c>
    </row>
    <row r="121" spans="1:3" x14ac:dyDescent="0.25">
      <c r="A121" t="s">
        <v>43</v>
      </c>
      <c r="B121">
        <v>6</v>
      </c>
      <c r="C121">
        <v>1</v>
      </c>
    </row>
    <row r="122" spans="1:3" x14ac:dyDescent="0.25">
      <c r="A122" t="s">
        <v>43</v>
      </c>
      <c r="B122">
        <v>2</v>
      </c>
      <c r="C122">
        <v>1</v>
      </c>
    </row>
    <row r="123" spans="1:3" x14ac:dyDescent="0.25">
      <c r="A123" t="s">
        <v>42</v>
      </c>
      <c r="B123">
        <v>6</v>
      </c>
      <c r="C123">
        <v>1</v>
      </c>
    </row>
    <row r="124" spans="1:3" x14ac:dyDescent="0.25">
      <c r="A124" t="s">
        <v>42</v>
      </c>
      <c r="B124">
        <v>2</v>
      </c>
      <c r="C124">
        <v>1</v>
      </c>
    </row>
    <row r="125" spans="1:3" x14ac:dyDescent="0.25">
      <c r="A125" t="s">
        <v>42</v>
      </c>
      <c r="B125">
        <v>18</v>
      </c>
      <c r="C125">
        <v>1</v>
      </c>
    </row>
    <row r="126" spans="1:3" x14ac:dyDescent="0.25">
      <c r="A126" t="s">
        <v>43</v>
      </c>
      <c r="B126">
        <v>0</v>
      </c>
      <c r="C126">
        <v>1</v>
      </c>
    </row>
    <row r="127" spans="1:3" x14ac:dyDescent="0.25">
      <c r="A127" t="s">
        <v>43</v>
      </c>
      <c r="B127">
        <v>0</v>
      </c>
      <c r="C127">
        <v>3</v>
      </c>
    </row>
    <row r="128" spans="1:3" x14ac:dyDescent="0.25">
      <c r="A128" t="s">
        <v>43</v>
      </c>
      <c r="B128">
        <v>0</v>
      </c>
      <c r="C128">
        <v>1</v>
      </c>
    </row>
    <row r="129" spans="1:3" x14ac:dyDescent="0.25">
      <c r="A129" t="s">
        <v>42</v>
      </c>
      <c r="B129">
        <v>2</v>
      </c>
      <c r="C129">
        <v>1</v>
      </c>
    </row>
    <row r="130" spans="1:3" x14ac:dyDescent="0.25">
      <c r="A130" t="s">
        <v>42</v>
      </c>
      <c r="B130">
        <v>0</v>
      </c>
      <c r="C130">
        <v>1</v>
      </c>
    </row>
    <row r="131" spans="1:3" x14ac:dyDescent="0.25">
      <c r="A131" t="s">
        <v>43</v>
      </c>
      <c r="B131">
        <v>8</v>
      </c>
      <c r="C131">
        <v>2</v>
      </c>
    </row>
    <row r="132" spans="1:3" x14ac:dyDescent="0.25">
      <c r="A132" t="s">
        <v>42</v>
      </c>
      <c r="B132">
        <v>0</v>
      </c>
      <c r="C132">
        <v>2</v>
      </c>
    </row>
    <row r="133" spans="1:3" x14ac:dyDescent="0.25">
      <c r="A133" t="s">
        <v>42</v>
      </c>
      <c r="B133">
        <v>0</v>
      </c>
      <c r="C133">
        <v>1</v>
      </c>
    </row>
    <row r="134" spans="1:3" x14ac:dyDescent="0.25">
      <c r="A134" t="s">
        <v>42</v>
      </c>
      <c r="B134">
        <v>12</v>
      </c>
      <c r="C134">
        <v>1</v>
      </c>
    </row>
    <row r="135" spans="1:3" x14ac:dyDescent="0.25">
      <c r="A135" t="s">
        <v>43</v>
      </c>
      <c r="B135">
        <v>16</v>
      </c>
      <c r="C135">
        <v>1</v>
      </c>
    </row>
    <row r="136" spans="1:3" x14ac:dyDescent="0.25">
      <c r="A136" t="s">
        <v>42</v>
      </c>
      <c r="B136">
        <v>0</v>
      </c>
      <c r="C136">
        <v>1</v>
      </c>
    </row>
    <row r="137" spans="1:3" x14ac:dyDescent="0.25">
      <c r="A137" t="s">
        <v>42</v>
      </c>
      <c r="B137">
        <v>0</v>
      </c>
      <c r="C137">
        <v>1</v>
      </c>
    </row>
    <row r="138" spans="1:3" x14ac:dyDescent="0.25">
      <c r="A138" t="s">
        <v>43</v>
      </c>
      <c r="B138">
        <v>0</v>
      </c>
      <c r="C138">
        <v>2</v>
      </c>
    </row>
    <row r="139" spans="1:3" x14ac:dyDescent="0.25">
      <c r="A139" t="s">
        <v>42</v>
      </c>
      <c r="B139">
        <v>0</v>
      </c>
      <c r="C139">
        <v>1</v>
      </c>
    </row>
    <row r="140" spans="1:3" x14ac:dyDescent="0.25">
      <c r="A140" t="s">
        <v>43</v>
      </c>
      <c r="B140">
        <v>0</v>
      </c>
      <c r="C140">
        <v>1</v>
      </c>
    </row>
    <row r="141" spans="1:3" x14ac:dyDescent="0.25">
      <c r="A141" t="s">
        <v>43</v>
      </c>
      <c r="B141">
        <v>0</v>
      </c>
      <c r="C141">
        <v>1</v>
      </c>
    </row>
    <row r="142" spans="1:3" x14ac:dyDescent="0.25">
      <c r="A142" t="s">
        <v>42</v>
      </c>
      <c r="B142">
        <v>0</v>
      </c>
      <c r="C142">
        <v>1</v>
      </c>
    </row>
    <row r="143" spans="1:3" x14ac:dyDescent="0.25">
      <c r="A143" t="s">
        <v>42</v>
      </c>
      <c r="B143">
        <v>8</v>
      </c>
      <c r="C143">
        <v>2</v>
      </c>
    </row>
    <row r="144" spans="1:3" x14ac:dyDescent="0.25">
      <c r="A144" t="s">
        <v>42</v>
      </c>
      <c r="B144">
        <v>2</v>
      </c>
      <c r="C144">
        <v>1</v>
      </c>
    </row>
    <row r="145" spans="1:3" x14ac:dyDescent="0.25">
      <c r="A145" t="s">
        <v>43</v>
      </c>
      <c r="B145">
        <v>2</v>
      </c>
      <c r="C145">
        <v>3</v>
      </c>
    </row>
    <row r="146" spans="1:3" x14ac:dyDescent="0.25">
      <c r="A146" t="s">
        <v>42</v>
      </c>
      <c r="B146">
        <v>0</v>
      </c>
      <c r="C146">
        <v>1</v>
      </c>
    </row>
    <row r="147" spans="1:3" x14ac:dyDescent="0.25">
      <c r="A147" t="s">
        <v>42</v>
      </c>
      <c r="B147">
        <v>0</v>
      </c>
      <c r="C147">
        <v>1</v>
      </c>
    </row>
    <row r="148" spans="1:3" x14ac:dyDescent="0.25">
      <c r="A148" t="s">
        <v>42</v>
      </c>
      <c r="B148">
        <v>0</v>
      </c>
      <c r="C148">
        <v>1</v>
      </c>
    </row>
    <row r="149" spans="1:3" x14ac:dyDescent="0.25">
      <c r="A149" t="s">
        <v>42</v>
      </c>
      <c r="B149">
        <v>2</v>
      </c>
      <c r="C149">
        <v>1</v>
      </c>
    </row>
    <row r="150" spans="1:3" x14ac:dyDescent="0.25">
      <c r="A150" t="s">
        <v>42</v>
      </c>
      <c r="B150">
        <v>0</v>
      </c>
      <c r="C150">
        <v>2</v>
      </c>
    </row>
    <row r="151" spans="1:3" x14ac:dyDescent="0.25">
      <c r="A151" t="s">
        <v>43</v>
      </c>
      <c r="B151">
        <v>0</v>
      </c>
      <c r="C151">
        <v>2</v>
      </c>
    </row>
    <row r="152" spans="1:3" x14ac:dyDescent="0.25">
      <c r="A152" t="s">
        <v>43</v>
      </c>
      <c r="B152">
        <v>0</v>
      </c>
      <c r="C152">
        <v>2</v>
      </c>
    </row>
    <row r="153" spans="1:3" x14ac:dyDescent="0.25">
      <c r="A153" t="s">
        <v>43</v>
      </c>
      <c r="B153">
        <v>6</v>
      </c>
      <c r="C153">
        <v>3</v>
      </c>
    </row>
    <row r="154" spans="1:3" x14ac:dyDescent="0.25">
      <c r="A154" t="s">
        <v>42</v>
      </c>
      <c r="B154">
        <v>8</v>
      </c>
      <c r="C154">
        <v>2</v>
      </c>
    </row>
    <row r="155" spans="1:3" x14ac:dyDescent="0.25">
      <c r="A155" t="s">
        <v>42</v>
      </c>
      <c r="B155">
        <v>0</v>
      </c>
      <c r="C155">
        <v>1</v>
      </c>
    </row>
    <row r="156" spans="1:3" x14ac:dyDescent="0.25">
      <c r="A156" t="s">
        <v>42</v>
      </c>
      <c r="B156">
        <v>0</v>
      </c>
      <c r="C156">
        <v>1</v>
      </c>
    </row>
    <row r="157" spans="1:3" x14ac:dyDescent="0.25">
      <c r="A157" t="s">
        <v>43</v>
      </c>
      <c r="B157">
        <v>2</v>
      </c>
      <c r="C157">
        <v>1</v>
      </c>
    </row>
    <row r="158" spans="1:3" x14ac:dyDescent="0.25">
      <c r="A158" t="s">
        <v>43</v>
      </c>
      <c r="B158">
        <v>8</v>
      </c>
      <c r="C158">
        <v>3</v>
      </c>
    </row>
    <row r="159" spans="1:3" x14ac:dyDescent="0.25">
      <c r="A159" t="s">
        <v>42</v>
      </c>
      <c r="B159">
        <v>6</v>
      </c>
      <c r="C159">
        <v>1</v>
      </c>
    </row>
    <row r="160" spans="1:3" x14ac:dyDescent="0.25">
      <c r="A160" t="s">
        <v>43</v>
      </c>
      <c r="B160">
        <v>2</v>
      </c>
      <c r="C160">
        <v>1</v>
      </c>
    </row>
    <row r="161" spans="1:3" x14ac:dyDescent="0.25">
      <c r="A161" t="s">
        <v>42</v>
      </c>
      <c r="B161">
        <v>4</v>
      </c>
      <c r="C161">
        <v>4</v>
      </c>
    </row>
    <row r="162" spans="1:3" x14ac:dyDescent="0.25">
      <c r="A162" t="s">
        <v>43</v>
      </c>
      <c r="B162">
        <v>0</v>
      </c>
      <c r="C162">
        <v>2</v>
      </c>
    </row>
    <row r="163" spans="1:3" x14ac:dyDescent="0.25">
      <c r="A163" t="s">
        <v>42</v>
      </c>
      <c r="B163">
        <v>6</v>
      </c>
      <c r="C163">
        <v>1</v>
      </c>
    </row>
    <row r="164" spans="1:3" x14ac:dyDescent="0.25">
      <c r="A164" t="s">
        <v>43</v>
      </c>
      <c r="B164">
        <v>0</v>
      </c>
      <c r="C164">
        <v>2</v>
      </c>
    </row>
    <row r="165" spans="1:3" x14ac:dyDescent="0.25">
      <c r="A165" t="s">
        <v>43</v>
      </c>
      <c r="B165">
        <v>2</v>
      </c>
      <c r="C165">
        <v>1</v>
      </c>
    </row>
    <row r="166" spans="1:3" x14ac:dyDescent="0.25">
      <c r="A166" t="s">
        <v>43</v>
      </c>
      <c r="B166">
        <v>0</v>
      </c>
      <c r="C166">
        <v>1</v>
      </c>
    </row>
    <row r="167" spans="1:3" x14ac:dyDescent="0.25">
      <c r="A167" t="s">
        <v>42</v>
      </c>
      <c r="B167">
        <v>16</v>
      </c>
      <c r="C167">
        <v>1</v>
      </c>
    </row>
    <row r="168" spans="1:3" x14ac:dyDescent="0.25">
      <c r="A168" t="s">
        <v>43</v>
      </c>
      <c r="B168">
        <v>4</v>
      </c>
      <c r="C168">
        <v>2</v>
      </c>
    </row>
    <row r="169" spans="1:3" x14ac:dyDescent="0.25">
      <c r="A169" t="s">
        <v>43</v>
      </c>
      <c r="B169">
        <v>0</v>
      </c>
      <c r="C169">
        <v>1</v>
      </c>
    </row>
    <row r="170" spans="1:3" x14ac:dyDescent="0.25">
      <c r="A170" t="s">
        <v>42</v>
      </c>
      <c r="B170">
        <v>0</v>
      </c>
      <c r="C170">
        <v>1</v>
      </c>
    </row>
    <row r="171" spans="1:3" x14ac:dyDescent="0.25">
      <c r="A171" t="s">
        <v>42</v>
      </c>
      <c r="B171">
        <v>0</v>
      </c>
      <c r="C171">
        <v>1</v>
      </c>
    </row>
    <row r="172" spans="1:3" x14ac:dyDescent="0.25">
      <c r="A172" t="s">
        <v>42</v>
      </c>
      <c r="B172">
        <v>0</v>
      </c>
      <c r="C172">
        <v>2</v>
      </c>
    </row>
    <row r="173" spans="1:3" x14ac:dyDescent="0.25">
      <c r="A173" t="s">
        <v>42</v>
      </c>
      <c r="B173">
        <v>2</v>
      </c>
      <c r="C173">
        <v>1</v>
      </c>
    </row>
    <row r="174" spans="1:3" x14ac:dyDescent="0.25">
      <c r="A174" t="s">
        <v>42</v>
      </c>
      <c r="B174">
        <v>0</v>
      </c>
      <c r="C174">
        <v>1</v>
      </c>
    </row>
    <row r="175" spans="1:3" x14ac:dyDescent="0.25">
      <c r="A175" t="s">
        <v>43</v>
      </c>
      <c r="B175">
        <v>0</v>
      </c>
      <c r="C175">
        <v>1</v>
      </c>
    </row>
    <row r="176" spans="1:3" x14ac:dyDescent="0.25">
      <c r="A176" t="s">
        <v>42</v>
      </c>
      <c r="B176">
        <v>4</v>
      </c>
      <c r="C176">
        <v>1</v>
      </c>
    </row>
    <row r="177" spans="1:3" x14ac:dyDescent="0.25">
      <c r="A177" t="s">
        <v>43</v>
      </c>
      <c r="B177">
        <v>4</v>
      </c>
      <c r="C177">
        <v>4</v>
      </c>
    </row>
    <row r="178" spans="1:3" x14ac:dyDescent="0.25">
      <c r="A178" t="s">
        <v>43</v>
      </c>
      <c r="B178">
        <v>2</v>
      </c>
      <c r="C178">
        <v>1</v>
      </c>
    </row>
    <row r="179" spans="1:3" x14ac:dyDescent="0.25">
      <c r="A179" t="s">
        <v>43</v>
      </c>
      <c r="B179">
        <v>4</v>
      </c>
      <c r="C179">
        <v>1</v>
      </c>
    </row>
    <row r="180" spans="1:3" x14ac:dyDescent="0.25">
      <c r="A180" t="s">
        <v>42</v>
      </c>
      <c r="B180">
        <v>10</v>
      </c>
      <c r="C180">
        <v>3</v>
      </c>
    </row>
    <row r="181" spans="1:3" x14ac:dyDescent="0.25">
      <c r="A181" t="s">
        <v>42</v>
      </c>
      <c r="B181">
        <v>4</v>
      </c>
      <c r="C181">
        <v>1</v>
      </c>
    </row>
    <row r="182" spans="1:3" x14ac:dyDescent="0.25">
      <c r="A182" t="s">
        <v>42</v>
      </c>
      <c r="B182">
        <v>10</v>
      </c>
      <c r="C182">
        <v>2</v>
      </c>
    </row>
    <row r="183" spans="1:3" x14ac:dyDescent="0.25">
      <c r="A183" t="s">
        <v>43</v>
      </c>
      <c r="B183">
        <v>2</v>
      </c>
      <c r="C183">
        <v>1</v>
      </c>
    </row>
    <row r="184" spans="1:3" x14ac:dyDescent="0.25">
      <c r="A184" t="s">
        <v>42</v>
      </c>
      <c r="B184">
        <v>0</v>
      </c>
      <c r="C184">
        <v>2</v>
      </c>
    </row>
    <row r="185" spans="1:3" x14ac:dyDescent="0.25">
      <c r="A185" t="s">
        <v>42</v>
      </c>
      <c r="B185">
        <v>56</v>
      </c>
      <c r="C185">
        <v>2</v>
      </c>
    </row>
    <row r="186" spans="1:3" x14ac:dyDescent="0.25">
      <c r="A186" t="s">
        <v>42</v>
      </c>
      <c r="B186">
        <v>14</v>
      </c>
      <c r="C186">
        <v>1</v>
      </c>
    </row>
    <row r="187" spans="1:3" x14ac:dyDescent="0.25">
      <c r="A187" t="s">
        <v>42</v>
      </c>
      <c r="B187">
        <v>12</v>
      </c>
      <c r="C187">
        <v>2</v>
      </c>
    </row>
    <row r="188" spans="1:3" x14ac:dyDescent="0.25">
      <c r="A188" t="s">
        <v>42</v>
      </c>
      <c r="B188">
        <v>2</v>
      </c>
      <c r="C188">
        <v>1</v>
      </c>
    </row>
    <row r="189" spans="1:3" x14ac:dyDescent="0.25">
      <c r="A189" t="s">
        <v>43</v>
      </c>
      <c r="B189">
        <v>0</v>
      </c>
      <c r="C189">
        <v>1</v>
      </c>
    </row>
    <row r="190" spans="1:3" x14ac:dyDescent="0.25">
      <c r="A190" t="s">
        <v>42</v>
      </c>
      <c r="B190">
        <v>6</v>
      </c>
      <c r="C190">
        <v>1</v>
      </c>
    </row>
    <row r="191" spans="1:3" x14ac:dyDescent="0.25">
      <c r="A191" t="s">
        <v>43</v>
      </c>
      <c r="B191">
        <v>4</v>
      </c>
      <c r="C191">
        <v>1</v>
      </c>
    </row>
    <row r="192" spans="1:3" x14ac:dyDescent="0.25">
      <c r="A192" t="s">
        <v>43</v>
      </c>
      <c r="B192">
        <v>10</v>
      </c>
      <c r="C192">
        <v>1</v>
      </c>
    </row>
    <row r="193" spans="1:3" x14ac:dyDescent="0.25">
      <c r="A193" t="s">
        <v>43</v>
      </c>
      <c r="B193">
        <v>0</v>
      </c>
      <c r="C193">
        <v>1</v>
      </c>
    </row>
    <row r="194" spans="1:3" x14ac:dyDescent="0.25">
      <c r="A194" t="s">
        <v>43</v>
      </c>
      <c r="B194">
        <v>12</v>
      </c>
      <c r="C194">
        <v>4</v>
      </c>
    </row>
    <row r="195" spans="1:3" x14ac:dyDescent="0.25">
      <c r="A195" t="s">
        <v>42</v>
      </c>
      <c r="B195">
        <v>8</v>
      </c>
      <c r="C195">
        <v>3</v>
      </c>
    </row>
    <row r="196" spans="1:3" x14ac:dyDescent="0.25">
      <c r="A196" t="s">
        <v>43</v>
      </c>
      <c r="B196">
        <v>0</v>
      </c>
      <c r="C196">
        <v>1</v>
      </c>
    </row>
    <row r="197" spans="1:3" x14ac:dyDescent="0.25">
      <c r="A197" t="s">
        <v>43</v>
      </c>
      <c r="B197">
        <v>0</v>
      </c>
      <c r="C197">
        <v>1</v>
      </c>
    </row>
    <row r="198" spans="1:3" x14ac:dyDescent="0.25">
      <c r="A198" t="s">
        <v>43</v>
      </c>
      <c r="B198">
        <v>4</v>
      </c>
      <c r="C198">
        <v>1</v>
      </c>
    </row>
    <row r="199" spans="1:3" x14ac:dyDescent="0.25">
      <c r="A199" t="s">
        <v>42</v>
      </c>
      <c r="B199">
        <v>8</v>
      </c>
      <c r="C199">
        <v>3</v>
      </c>
    </row>
    <row r="200" spans="1:3" x14ac:dyDescent="0.25">
      <c r="A200" t="s">
        <v>42</v>
      </c>
      <c r="B200">
        <v>24</v>
      </c>
      <c r="C200">
        <v>2</v>
      </c>
    </row>
    <row r="201" spans="1:3" x14ac:dyDescent="0.25">
      <c r="A201" t="s">
        <v>42</v>
      </c>
      <c r="B201">
        <v>0</v>
      </c>
      <c r="C201">
        <v>1</v>
      </c>
    </row>
    <row r="202" spans="1:3" x14ac:dyDescent="0.25">
      <c r="A202" t="s">
        <v>42</v>
      </c>
      <c r="B202">
        <v>2</v>
      </c>
      <c r="C202">
        <v>1</v>
      </c>
    </row>
    <row r="203" spans="1:3" x14ac:dyDescent="0.25">
      <c r="A203" t="s">
        <v>42</v>
      </c>
      <c r="B203">
        <v>6</v>
      </c>
      <c r="C203">
        <v>1</v>
      </c>
    </row>
    <row r="204" spans="1:3" x14ac:dyDescent="0.25">
      <c r="A204" t="s">
        <v>42</v>
      </c>
      <c r="B204">
        <v>4</v>
      </c>
      <c r="C204">
        <v>1</v>
      </c>
    </row>
    <row r="205" spans="1:3" x14ac:dyDescent="0.25">
      <c r="A205" t="s">
        <v>42</v>
      </c>
      <c r="B205">
        <v>18</v>
      </c>
      <c r="C205">
        <v>1</v>
      </c>
    </row>
    <row r="206" spans="1:3" x14ac:dyDescent="0.25">
      <c r="A206" t="s">
        <v>42</v>
      </c>
      <c r="B206">
        <v>6</v>
      </c>
      <c r="C206">
        <v>1</v>
      </c>
    </row>
    <row r="207" spans="1:3" x14ac:dyDescent="0.25">
      <c r="A207" t="s">
        <v>42</v>
      </c>
      <c r="B207">
        <v>28</v>
      </c>
      <c r="C207">
        <v>3</v>
      </c>
    </row>
    <row r="208" spans="1:3" x14ac:dyDescent="0.25">
      <c r="A208" t="s">
        <v>42</v>
      </c>
      <c r="B208">
        <v>5</v>
      </c>
      <c r="C208">
        <v>2</v>
      </c>
    </row>
    <row r="209" spans="1:3" x14ac:dyDescent="0.25">
      <c r="A209" t="s">
        <v>43</v>
      </c>
      <c r="B209">
        <v>10</v>
      </c>
      <c r="C209">
        <v>1</v>
      </c>
    </row>
    <row r="210" spans="1:3" x14ac:dyDescent="0.25">
      <c r="A210" t="s">
        <v>42</v>
      </c>
      <c r="B210">
        <v>6</v>
      </c>
      <c r="C210">
        <v>1</v>
      </c>
    </row>
    <row r="211" spans="1:3" x14ac:dyDescent="0.25">
      <c r="A211" t="s">
        <v>42</v>
      </c>
      <c r="B211">
        <v>6</v>
      </c>
      <c r="C211">
        <v>1</v>
      </c>
    </row>
    <row r="212" spans="1:3" x14ac:dyDescent="0.25">
      <c r="A212" t="s">
        <v>42</v>
      </c>
      <c r="B212">
        <v>10</v>
      </c>
      <c r="C212">
        <v>1</v>
      </c>
    </row>
    <row r="213" spans="1:3" x14ac:dyDescent="0.25">
      <c r="A213" t="s">
        <v>42</v>
      </c>
      <c r="B213">
        <v>13</v>
      </c>
      <c r="C213">
        <v>4</v>
      </c>
    </row>
    <row r="214" spans="1:3" x14ac:dyDescent="0.25">
      <c r="A214" t="s">
        <v>42</v>
      </c>
      <c r="B214">
        <v>0</v>
      </c>
      <c r="C214">
        <v>1</v>
      </c>
    </row>
    <row r="215" spans="1:3" x14ac:dyDescent="0.25">
      <c r="A215" t="s">
        <v>42</v>
      </c>
      <c r="B215">
        <v>15</v>
      </c>
      <c r="C215">
        <v>2</v>
      </c>
    </row>
    <row r="216" spans="1:3" x14ac:dyDescent="0.25">
      <c r="A216" t="s">
        <v>42</v>
      </c>
      <c r="B216">
        <v>12</v>
      </c>
      <c r="C216">
        <v>1</v>
      </c>
    </row>
    <row r="217" spans="1:3" x14ac:dyDescent="0.25">
      <c r="A217" t="s">
        <v>43</v>
      </c>
      <c r="B217">
        <v>2</v>
      </c>
      <c r="C217">
        <v>1</v>
      </c>
    </row>
    <row r="218" spans="1:3" x14ac:dyDescent="0.25">
      <c r="A218" t="s">
        <v>43</v>
      </c>
      <c r="B218">
        <v>22</v>
      </c>
      <c r="C218">
        <v>2</v>
      </c>
    </row>
    <row r="219" spans="1:3" x14ac:dyDescent="0.25">
      <c r="A219" t="s">
        <v>42</v>
      </c>
      <c r="B219">
        <v>13</v>
      </c>
      <c r="C219">
        <v>2</v>
      </c>
    </row>
    <row r="220" spans="1:3" x14ac:dyDescent="0.25">
      <c r="A220" t="s">
        <v>42</v>
      </c>
      <c r="B220">
        <v>3</v>
      </c>
      <c r="C220">
        <v>1</v>
      </c>
    </row>
    <row r="221" spans="1:3" x14ac:dyDescent="0.25">
      <c r="A221" t="s">
        <v>42</v>
      </c>
      <c r="B221">
        <v>4</v>
      </c>
      <c r="C221">
        <v>1</v>
      </c>
    </row>
    <row r="222" spans="1:3" x14ac:dyDescent="0.25">
      <c r="A222" t="s">
        <v>42</v>
      </c>
      <c r="B222">
        <v>2</v>
      </c>
      <c r="C222">
        <v>1</v>
      </c>
    </row>
    <row r="223" spans="1:3" x14ac:dyDescent="0.25">
      <c r="A223" t="s">
        <v>42</v>
      </c>
      <c r="B223">
        <v>0</v>
      </c>
      <c r="C223">
        <v>1</v>
      </c>
    </row>
    <row r="224" spans="1:3" x14ac:dyDescent="0.25">
      <c r="A224" t="s">
        <v>43</v>
      </c>
      <c r="B224">
        <v>2</v>
      </c>
      <c r="C224">
        <v>1</v>
      </c>
    </row>
    <row r="225" spans="1:3" x14ac:dyDescent="0.25">
      <c r="A225" t="s">
        <v>42</v>
      </c>
      <c r="B225">
        <v>0</v>
      </c>
      <c r="C225">
        <v>5</v>
      </c>
    </row>
    <row r="226" spans="1:3" x14ac:dyDescent="0.25">
      <c r="A226" t="s">
        <v>42</v>
      </c>
      <c r="B226">
        <v>0</v>
      </c>
      <c r="C226">
        <v>1</v>
      </c>
    </row>
    <row r="227" spans="1:3" x14ac:dyDescent="0.25">
      <c r="A227" t="s">
        <v>43</v>
      </c>
      <c r="B227">
        <v>16</v>
      </c>
      <c r="C227">
        <v>1</v>
      </c>
    </row>
    <row r="228" spans="1:3" x14ac:dyDescent="0.25">
      <c r="A228" t="s">
        <v>43</v>
      </c>
      <c r="B228">
        <v>10</v>
      </c>
      <c r="C228">
        <v>1</v>
      </c>
    </row>
    <row r="229" spans="1:3" x14ac:dyDescent="0.25">
      <c r="A229" t="s">
        <v>42</v>
      </c>
      <c r="B229">
        <v>2</v>
      </c>
      <c r="C229">
        <v>1</v>
      </c>
    </row>
    <row r="230" spans="1:3" x14ac:dyDescent="0.25">
      <c r="A230" t="s">
        <v>42</v>
      </c>
      <c r="B230">
        <v>14</v>
      </c>
      <c r="C230">
        <v>4</v>
      </c>
    </row>
    <row r="231" spans="1:3" x14ac:dyDescent="0.25">
      <c r="A231" t="s">
        <v>43</v>
      </c>
      <c r="B231">
        <v>10</v>
      </c>
      <c r="C231">
        <v>1</v>
      </c>
    </row>
    <row r="232" spans="1:3" x14ac:dyDescent="0.25">
      <c r="A232" t="s">
        <v>43</v>
      </c>
      <c r="B232">
        <v>14</v>
      </c>
      <c r="C232">
        <v>1</v>
      </c>
    </row>
    <row r="233" spans="1:3" x14ac:dyDescent="0.25">
      <c r="A233" t="s">
        <v>42</v>
      </c>
      <c r="B233">
        <v>4</v>
      </c>
      <c r="C233">
        <v>1</v>
      </c>
    </row>
    <row r="234" spans="1:3" x14ac:dyDescent="0.25">
      <c r="A234" t="s">
        <v>42</v>
      </c>
      <c r="B234">
        <v>14</v>
      </c>
      <c r="C234">
        <v>1</v>
      </c>
    </row>
    <row r="235" spans="1:3" x14ac:dyDescent="0.25">
      <c r="A235" t="s">
        <v>42</v>
      </c>
      <c r="B235">
        <v>2</v>
      </c>
      <c r="C235">
        <v>2</v>
      </c>
    </row>
    <row r="236" spans="1:3" x14ac:dyDescent="0.25">
      <c r="A236" t="s">
        <v>42</v>
      </c>
      <c r="B236">
        <v>18</v>
      </c>
      <c r="C236">
        <v>1</v>
      </c>
    </row>
    <row r="237" spans="1:3" x14ac:dyDescent="0.25">
      <c r="A237" t="s">
        <v>43</v>
      </c>
      <c r="B237">
        <v>10</v>
      </c>
      <c r="C237">
        <v>1</v>
      </c>
    </row>
    <row r="238" spans="1:3" x14ac:dyDescent="0.25">
      <c r="A238" t="s">
        <v>43</v>
      </c>
      <c r="B238">
        <v>4</v>
      </c>
      <c r="C238">
        <v>5</v>
      </c>
    </row>
    <row r="239" spans="1:3" x14ac:dyDescent="0.25">
      <c r="A239" t="s">
        <v>43</v>
      </c>
      <c r="B239">
        <v>20</v>
      </c>
      <c r="C239">
        <v>1</v>
      </c>
    </row>
    <row r="240" spans="1:3" x14ac:dyDescent="0.25">
      <c r="A240" t="s">
        <v>43</v>
      </c>
      <c r="B240">
        <v>2</v>
      </c>
      <c r="C240">
        <v>1</v>
      </c>
    </row>
    <row r="241" spans="1:3" x14ac:dyDescent="0.25">
      <c r="A241" t="s">
        <v>43</v>
      </c>
      <c r="B241">
        <v>0</v>
      </c>
      <c r="C241">
        <v>3</v>
      </c>
    </row>
    <row r="242" spans="1:3" x14ac:dyDescent="0.25">
      <c r="A242" t="s">
        <v>43</v>
      </c>
      <c r="B242">
        <v>14</v>
      </c>
      <c r="C242">
        <v>1</v>
      </c>
    </row>
    <row r="243" spans="1:3" x14ac:dyDescent="0.25">
      <c r="A243" t="s">
        <v>42</v>
      </c>
      <c r="B243">
        <v>2</v>
      </c>
      <c r="C243">
        <v>2</v>
      </c>
    </row>
    <row r="244" spans="1:3" x14ac:dyDescent="0.25">
      <c r="A244" t="s">
        <v>43</v>
      </c>
      <c r="B244">
        <v>0</v>
      </c>
      <c r="C244">
        <v>1</v>
      </c>
    </row>
    <row r="245" spans="1:3" x14ac:dyDescent="0.25">
      <c r="A245" t="s">
        <v>43</v>
      </c>
      <c r="B245">
        <v>0</v>
      </c>
      <c r="C245">
        <v>1</v>
      </c>
    </row>
    <row r="246" spans="1:3" x14ac:dyDescent="0.25">
      <c r="A246" t="s">
        <v>42</v>
      </c>
      <c r="B246">
        <v>0</v>
      </c>
      <c r="C246">
        <v>1</v>
      </c>
    </row>
    <row r="247" spans="1:3" x14ac:dyDescent="0.25">
      <c r="A247" t="s">
        <v>43</v>
      </c>
      <c r="B247">
        <v>6</v>
      </c>
      <c r="C247">
        <v>1</v>
      </c>
    </row>
    <row r="248" spans="1:3" x14ac:dyDescent="0.25">
      <c r="A248" t="s">
        <v>43</v>
      </c>
      <c r="B248">
        <v>4</v>
      </c>
      <c r="C248">
        <v>1</v>
      </c>
    </row>
    <row r="249" spans="1:3" x14ac:dyDescent="0.25">
      <c r="A249" t="s">
        <v>43</v>
      </c>
      <c r="B249">
        <v>16</v>
      </c>
      <c r="C249">
        <v>5</v>
      </c>
    </row>
    <row r="250" spans="1:3" x14ac:dyDescent="0.25">
      <c r="A250" t="s">
        <v>42</v>
      </c>
      <c r="B250">
        <v>8</v>
      </c>
      <c r="C250">
        <v>1</v>
      </c>
    </row>
    <row r="251" spans="1:3" x14ac:dyDescent="0.25">
      <c r="A251" t="s">
        <v>43</v>
      </c>
      <c r="B251">
        <v>0</v>
      </c>
      <c r="C251">
        <v>2</v>
      </c>
    </row>
    <row r="252" spans="1:3" x14ac:dyDescent="0.25">
      <c r="A252" t="s">
        <v>43</v>
      </c>
      <c r="B252">
        <v>0</v>
      </c>
      <c r="C252">
        <v>2</v>
      </c>
    </row>
    <row r="253" spans="1:3" x14ac:dyDescent="0.25">
      <c r="A253" t="s">
        <v>42</v>
      </c>
      <c r="B253">
        <v>6</v>
      </c>
      <c r="C253">
        <v>1</v>
      </c>
    </row>
    <row r="254" spans="1:3" x14ac:dyDescent="0.25">
      <c r="A254" t="s">
        <v>43</v>
      </c>
      <c r="B254">
        <v>4</v>
      </c>
      <c r="C254">
        <v>2</v>
      </c>
    </row>
    <row r="255" spans="1:3" x14ac:dyDescent="0.25">
      <c r="A255" t="s">
        <v>43</v>
      </c>
      <c r="B255">
        <v>0</v>
      </c>
      <c r="C255">
        <v>1</v>
      </c>
    </row>
    <row r="256" spans="1:3" x14ac:dyDescent="0.25">
      <c r="A256" t="s">
        <v>43</v>
      </c>
      <c r="B256">
        <v>0</v>
      </c>
      <c r="C256">
        <v>2</v>
      </c>
    </row>
    <row r="257" spans="1:3" x14ac:dyDescent="0.25">
      <c r="A257" t="s">
        <v>42</v>
      </c>
      <c r="B257">
        <v>2</v>
      </c>
      <c r="C257">
        <v>1</v>
      </c>
    </row>
    <row r="258" spans="1:3" x14ac:dyDescent="0.25">
      <c r="A258" t="s">
        <v>42</v>
      </c>
      <c r="B258">
        <v>6</v>
      </c>
      <c r="C258">
        <v>1</v>
      </c>
    </row>
    <row r="259" spans="1:3" x14ac:dyDescent="0.25">
      <c r="A259" t="s">
        <v>42</v>
      </c>
      <c r="B259">
        <v>12</v>
      </c>
      <c r="C259">
        <v>1</v>
      </c>
    </row>
    <row r="260" spans="1:3" x14ac:dyDescent="0.25">
      <c r="A260" t="s">
        <v>43</v>
      </c>
      <c r="B260">
        <v>8</v>
      </c>
      <c r="C260">
        <v>1</v>
      </c>
    </row>
    <row r="261" spans="1:3" x14ac:dyDescent="0.25">
      <c r="A261" t="s">
        <v>43</v>
      </c>
      <c r="B261">
        <v>0</v>
      </c>
      <c r="C261">
        <v>1</v>
      </c>
    </row>
    <row r="262" spans="1:3" x14ac:dyDescent="0.25">
      <c r="A262" t="s">
        <v>42</v>
      </c>
      <c r="B262">
        <v>21</v>
      </c>
      <c r="C262">
        <v>1</v>
      </c>
    </row>
    <row r="263" spans="1:3" x14ac:dyDescent="0.25">
      <c r="A263" t="s">
        <v>42</v>
      </c>
      <c r="B263">
        <v>2</v>
      </c>
      <c r="C263">
        <v>1</v>
      </c>
    </row>
    <row r="264" spans="1:3" x14ac:dyDescent="0.25">
      <c r="A264" t="s">
        <v>43</v>
      </c>
      <c r="B264">
        <v>1</v>
      </c>
      <c r="C264">
        <v>1</v>
      </c>
    </row>
    <row r="265" spans="1:3" x14ac:dyDescent="0.25">
      <c r="A265" t="s">
        <v>43</v>
      </c>
      <c r="B265">
        <v>4</v>
      </c>
      <c r="C265">
        <v>1</v>
      </c>
    </row>
    <row r="266" spans="1:3" x14ac:dyDescent="0.25">
      <c r="A266" t="s">
        <v>42</v>
      </c>
      <c r="B266">
        <v>0</v>
      </c>
      <c r="C266">
        <v>1</v>
      </c>
    </row>
    <row r="267" spans="1:3" x14ac:dyDescent="0.25">
      <c r="A267" t="s">
        <v>42</v>
      </c>
      <c r="B267">
        <v>13</v>
      </c>
      <c r="C267">
        <v>3</v>
      </c>
    </row>
    <row r="268" spans="1:3" x14ac:dyDescent="0.25">
      <c r="A268" t="s">
        <v>43</v>
      </c>
      <c r="B268">
        <v>2</v>
      </c>
      <c r="C268">
        <v>3</v>
      </c>
    </row>
    <row r="269" spans="1:3" x14ac:dyDescent="0.25">
      <c r="A269" t="s">
        <v>43</v>
      </c>
      <c r="B269">
        <v>8</v>
      </c>
      <c r="C269">
        <v>2</v>
      </c>
    </row>
    <row r="270" spans="1:3" x14ac:dyDescent="0.25">
      <c r="A270" t="s">
        <v>42</v>
      </c>
      <c r="B270">
        <v>10</v>
      </c>
      <c r="C270">
        <v>1</v>
      </c>
    </row>
    <row r="271" spans="1:3" x14ac:dyDescent="0.25">
      <c r="A271" t="s">
        <v>42</v>
      </c>
      <c r="B271">
        <v>0</v>
      </c>
      <c r="C271">
        <v>1</v>
      </c>
    </row>
    <row r="272" spans="1:3" x14ac:dyDescent="0.25">
      <c r="A272" t="s">
        <v>42</v>
      </c>
      <c r="B272">
        <v>15</v>
      </c>
      <c r="C272">
        <v>3</v>
      </c>
    </row>
    <row r="273" spans="1:3" x14ac:dyDescent="0.25">
      <c r="A273" t="s">
        <v>42</v>
      </c>
      <c r="B273">
        <v>4</v>
      </c>
      <c r="C273">
        <v>1</v>
      </c>
    </row>
    <row r="274" spans="1:3" x14ac:dyDescent="0.25">
      <c r="A274" t="s">
        <v>42</v>
      </c>
      <c r="B274">
        <v>2</v>
      </c>
      <c r="C274">
        <v>1</v>
      </c>
    </row>
    <row r="275" spans="1:3" x14ac:dyDescent="0.25">
      <c r="A275" t="s">
        <v>42</v>
      </c>
      <c r="B275">
        <v>2</v>
      </c>
      <c r="C275">
        <v>2</v>
      </c>
    </row>
    <row r="276" spans="1:3" x14ac:dyDescent="0.25">
      <c r="A276" t="s">
        <v>42</v>
      </c>
      <c r="B276">
        <v>2</v>
      </c>
      <c r="C276">
        <v>1</v>
      </c>
    </row>
    <row r="277" spans="1:3" x14ac:dyDescent="0.25">
      <c r="A277" t="s">
        <v>42</v>
      </c>
      <c r="B277">
        <v>6</v>
      </c>
      <c r="C277">
        <v>2</v>
      </c>
    </row>
    <row r="278" spans="1:3" x14ac:dyDescent="0.25">
      <c r="A278" t="s">
        <v>43</v>
      </c>
      <c r="B278">
        <v>75</v>
      </c>
      <c r="C278">
        <v>1</v>
      </c>
    </row>
    <row r="279" spans="1:3" x14ac:dyDescent="0.25">
      <c r="A279" t="s">
        <v>43</v>
      </c>
      <c r="B279">
        <v>22</v>
      </c>
      <c r="C279">
        <v>1</v>
      </c>
    </row>
    <row r="280" spans="1:3" x14ac:dyDescent="0.25">
      <c r="A280" t="s">
        <v>42</v>
      </c>
      <c r="B280">
        <v>15</v>
      </c>
      <c r="C280">
        <v>1</v>
      </c>
    </row>
    <row r="281" spans="1:3" x14ac:dyDescent="0.25">
      <c r="A281" t="s">
        <v>43</v>
      </c>
      <c r="B281">
        <v>8</v>
      </c>
      <c r="C281">
        <v>1</v>
      </c>
    </row>
    <row r="282" spans="1:3" x14ac:dyDescent="0.25">
      <c r="A282" t="s">
        <v>43</v>
      </c>
      <c r="B282">
        <v>30</v>
      </c>
      <c r="C282">
        <v>2</v>
      </c>
    </row>
    <row r="283" spans="1:3" x14ac:dyDescent="0.25">
      <c r="A283" t="s">
        <v>43</v>
      </c>
      <c r="B283">
        <v>19</v>
      </c>
      <c r="C283">
        <v>3</v>
      </c>
    </row>
    <row r="284" spans="1:3" x14ac:dyDescent="0.25">
      <c r="A284" t="s">
        <v>42</v>
      </c>
      <c r="B284">
        <v>1</v>
      </c>
      <c r="C284">
        <v>1</v>
      </c>
    </row>
    <row r="285" spans="1:3" x14ac:dyDescent="0.25">
      <c r="A285" t="s">
        <v>43</v>
      </c>
      <c r="B285">
        <v>4</v>
      </c>
      <c r="C285">
        <v>1</v>
      </c>
    </row>
    <row r="286" spans="1:3" x14ac:dyDescent="0.25">
      <c r="A286" t="s">
        <v>42</v>
      </c>
      <c r="B286">
        <v>4</v>
      </c>
      <c r="C286">
        <v>1</v>
      </c>
    </row>
    <row r="287" spans="1:3" x14ac:dyDescent="0.25">
      <c r="A287" t="s">
        <v>43</v>
      </c>
      <c r="B287">
        <v>2</v>
      </c>
      <c r="C287">
        <v>1</v>
      </c>
    </row>
    <row r="288" spans="1:3" x14ac:dyDescent="0.25">
      <c r="A288" t="s">
        <v>42</v>
      </c>
      <c r="B288">
        <v>5</v>
      </c>
      <c r="C288">
        <v>1</v>
      </c>
    </row>
    <row r="289" spans="1:3" x14ac:dyDescent="0.25">
      <c r="A289" t="s">
        <v>42</v>
      </c>
      <c r="B289">
        <v>6</v>
      </c>
      <c r="C289">
        <v>1</v>
      </c>
    </row>
    <row r="290" spans="1:3" x14ac:dyDescent="0.25">
      <c r="A290" t="s">
        <v>43</v>
      </c>
      <c r="B290">
        <v>6</v>
      </c>
      <c r="C290">
        <v>1</v>
      </c>
    </row>
    <row r="291" spans="1:3" x14ac:dyDescent="0.25">
      <c r="A291" t="s">
        <v>42</v>
      </c>
      <c r="B291">
        <v>9</v>
      </c>
      <c r="C291">
        <v>1</v>
      </c>
    </row>
    <row r="292" spans="1:3" x14ac:dyDescent="0.25">
      <c r="A292" t="s">
        <v>42</v>
      </c>
      <c r="B292">
        <v>11</v>
      </c>
      <c r="C292">
        <v>1</v>
      </c>
    </row>
    <row r="293" spans="1:3" x14ac:dyDescent="0.25">
      <c r="A293" t="s">
        <v>42</v>
      </c>
      <c r="B293">
        <v>0</v>
      </c>
      <c r="C293">
        <v>1</v>
      </c>
    </row>
    <row r="294" spans="1:3" x14ac:dyDescent="0.25">
      <c r="A294" t="s">
        <v>43</v>
      </c>
      <c r="B294">
        <v>12</v>
      </c>
      <c r="C294">
        <v>1</v>
      </c>
    </row>
    <row r="295" spans="1:3" x14ac:dyDescent="0.25">
      <c r="A295" t="s">
        <v>42</v>
      </c>
      <c r="B295">
        <v>6</v>
      </c>
      <c r="C295">
        <v>1</v>
      </c>
    </row>
    <row r="296" spans="1:3" x14ac:dyDescent="0.25">
      <c r="A296" t="s">
        <v>42</v>
      </c>
      <c r="B296">
        <v>8</v>
      </c>
      <c r="C296">
        <v>1</v>
      </c>
    </row>
    <row r="297" spans="1:3" x14ac:dyDescent="0.25">
      <c r="A297" t="s">
        <v>42</v>
      </c>
      <c r="B297">
        <v>4</v>
      </c>
      <c r="C297">
        <v>1</v>
      </c>
    </row>
    <row r="298" spans="1:3" x14ac:dyDescent="0.25">
      <c r="A298" t="s">
        <v>42</v>
      </c>
      <c r="B298">
        <v>0</v>
      </c>
      <c r="C298">
        <v>2</v>
      </c>
    </row>
    <row r="299" spans="1:3" x14ac:dyDescent="0.25">
      <c r="A299" t="s">
        <v>42</v>
      </c>
      <c r="B299">
        <v>10</v>
      </c>
      <c r="C299">
        <v>1</v>
      </c>
    </row>
    <row r="300" spans="1:3" x14ac:dyDescent="0.25">
      <c r="A300" t="s">
        <v>42</v>
      </c>
      <c r="B300">
        <v>0</v>
      </c>
      <c r="C300">
        <v>1</v>
      </c>
    </row>
    <row r="301" spans="1:3" x14ac:dyDescent="0.25">
      <c r="A301" t="s">
        <v>42</v>
      </c>
      <c r="B301">
        <v>5</v>
      </c>
      <c r="C301">
        <v>2</v>
      </c>
    </row>
    <row r="302" spans="1:3" x14ac:dyDescent="0.25">
      <c r="A302" t="s">
        <v>42</v>
      </c>
      <c r="B302">
        <v>14</v>
      </c>
      <c r="C302">
        <v>1</v>
      </c>
    </row>
    <row r="303" spans="1:3" x14ac:dyDescent="0.25">
      <c r="A303" t="s">
        <v>43</v>
      </c>
      <c r="B303">
        <v>0</v>
      </c>
      <c r="C303">
        <v>2</v>
      </c>
    </row>
    <row r="304" spans="1:3" x14ac:dyDescent="0.25">
      <c r="A304" t="s">
        <v>42</v>
      </c>
      <c r="B304">
        <v>0</v>
      </c>
      <c r="C304">
        <v>1</v>
      </c>
    </row>
    <row r="305" spans="1:3" x14ac:dyDescent="0.25">
      <c r="A305" t="s">
        <v>42</v>
      </c>
      <c r="B305">
        <v>0</v>
      </c>
      <c r="C305">
        <v>1</v>
      </c>
    </row>
    <row r="306" spans="1:3" x14ac:dyDescent="0.25">
      <c r="A306" t="s">
        <v>42</v>
      </c>
      <c r="B306">
        <v>20</v>
      </c>
      <c r="C306">
        <v>1</v>
      </c>
    </row>
    <row r="307" spans="1:3" x14ac:dyDescent="0.25">
      <c r="A307" t="s">
        <v>42</v>
      </c>
      <c r="B307">
        <v>8</v>
      </c>
      <c r="C307">
        <v>1</v>
      </c>
    </row>
    <row r="308" spans="1:3" x14ac:dyDescent="0.25">
      <c r="A308" t="s">
        <v>43</v>
      </c>
      <c r="B308">
        <v>0</v>
      </c>
      <c r="C308">
        <v>1</v>
      </c>
    </row>
    <row r="309" spans="1:3" x14ac:dyDescent="0.25">
      <c r="A309" t="s">
        <v>42</v>
      </c>
      <c r="B309">
        <v>38</v>
      </c>
      <c r="C309">
        <v>1</v>
      </c>
    </row>
    <row r="310" spans="1:3" x14ac:dyDescent="0.25">
      <c r="A310" t="s">
        <v>43</v>
      </c>
      <c r="B310">
        <v>0</v>
      </c>
      <c r="C310">
        <v>1</v>
      </c>
    </row>
    <row r="311" spans="1:3" x14ac:dyDescent="0.25">
      <c r="A311" t="s">
        <v>42</v>
      </c>
      <c r="B311">
        <v>18</v>
      </c>
      <c r="C311">
        <v>1</v>
      </c>
    </row>
    <row r="312" spans="1:3" x14ac:dyDescent="0.25">
      <c r="A312" t="s">
        <v>43</v>
      </c>
      <c r="B312">
        <v>0</v>
      </c>
      <c r="C312">
        <v>2</v>
      </c>
    </row>
    <row r="313" spans="1:3" x14ac:dyDescent="0.25">
      <c r="A313" t="s">
        <v>42</v>
      </c>
      <c r="B313">
        <v>20</v>
      </c>
      <c r="C313">
        <v>1</v>
      </c>
    </row>
    <row r="314" spans="1:3" x14ac:dyDescent="0.25">
      <c r="A314" t="s">
        <v>43</v>
      </c>
      <c r="B314">
        <v>3</v>
      </c>
      <c r="C314">
        <v>2</v>
      </c>
    </row>
    <row r="315" spans="1:3" x14ac:dyDescent="0.25">
      <c r="A315" t="s">
        <v>42</v>
      </c>
      <c r="B315">
        <v>22</v>
      </c>
      <c r="C315">
        <v>1</v>
      </c>
    </row>
    <row r="316" spans="1:3" x14ac:dyDescent="0.25">
      <c r="A316" t="s">
        <v>43</v>
      </c>
      <c r="B316">
        <v>14</v>
      </c>
      <c r="C316">
        <v>1</v>
      </c>
    </row>
    <row r="317" spans="1:3" x14ac:dyDescent="0.25">
      <c r="A317" t="s">
        <v>43</v>
      </c>
      <c r="B317">
        <v>40</v>
      </c>
      <c r="C317">
        <v>1</v>
      </c>
    </row>
    <row r="318" spans="1:3" x14ac:dyDescent="0.25">
      <c r="A318" t="s">
        <v>42</v>
      </c>
      <c r="B318">
        <v>0</v>
      </c>
      <c r="C318">
        <v>1</v>
      </c>
    </row>
    <row r="319" spans="1:3" x14ac:dyDescent="0.25">
      <c r="A319" t="s">
        <v>42</v>
      </c>
      <c r="B319">
        <v>9</v>
      </c>
      <c r="C319">
        <v>1</v>
      </c>
    </row>
    <row r="320" spans="1:3" x14ac:dyDescent="0.25">
      <c r="A320" t="s">
        <v>42</v>
      </c>
      <c r="B320">
        <v>0</v>
      </c>
      <c r="C320">
        <v>2</v>
      </c>
    </row>
    <row r="321" spans="1:3" x14ac:dyDescent="0.25">
      <c r="A321" t="s">
        <v>42</v>
      </c>
      <c r="B321">
        <v>2</v>
      </c>
      <c r="C321">
        <v>3</v>
      </c>
    </row>
    <row r="322" spans="1:3" x14ac:dyDescent="0.25">
      <c r="A322" t="s">
        <v>42</v>
      </c>
      <c r="B322">
        <v>23</v>
      </c>
      <c r="C322">
        <v>1</v>
      </c>
    </row>
    <row r="323" spans="1:3" x14ac:dyDescent="0.25">
      <c r="A323" t="s">
        <v>42</v>
      </c>
      <c r="B323">
        <v>12</v>
      </c>
      <c r="C323">
        <v>1</v>
      </c>
    </row>
    <row r="324" spans="1:3" x14ac:dyDescent="0.25">
      <c r="A324" t="s">
        <v>42</v>
      </c>
      <c r="B324">
        <v>3</v>
      </c>
      <c r="C324">
        <v>2</v>
      </c>
    </row>
    <row r="325" spans="1:3" x14ac:dyDescent="0.25">
      <c r="A325" t="s">
        <v>42</v>
      </c>
      <c r="B325">
        <v>1</v>
      </c>
      <c r="C325">
        <v>2</v>
      </c>
    </row>
    <row r="326" spans="1:3" x14ac:dyDescent="0.25">
      <c r="A326" t="s">
        <v>43</v>
      </c>
      <c r="B326">
        <v>0</v>
      </c>
      <c r="C326">
        <v>2</v>
      </c>
    </row>
    <row r="327" spans="1:3" x14ac:dyDescent="0.25">
      <c r="A327" t="s">
        <v>43</v>
      </c>
      <c r="B327">
        <v>3</v>
      </c>
      <c r="C327">
        <v>2</v>
      </c>
    </row>
    <row r="328" spans="1:3" x14ac:dyDescent="0.25">
      <c r="A328" t="s">
        <v>43</v>
      </c>
      <c r="B328">
        <v>3</v>
      </c>
      <c r="C328">
        <v>3</v>
      </c>
    </row>
    <row r="329" spans="1:3" x14ac:dyDescent="0.25">
      <c r="A329" t="s">
        <v>42</v>
      </c>
      <c r="B329">
        <v>8</v>
      </c>
      <c r="C329">
        <v>5</v>
      </c>
    </row>
    <row r="330" spans="1:3" x14ac:dyDescent="0.25">
      <c r="A330" t="s">
        <v>42</v>
      </c>
      <c r="B330">
        <v>7</v>
      </c>
      <c r="C330">
        <v>1</v>
      </c>
    </row>
    <row r="331" spans="1:3" x14ac:dyDescent="0.25">
      <c r="A331" t="s">
        <v>42</v>
      </c>
      <c r="B331">
        <v>4</v>
      </c>
      <c r="C331">
        <v>1</v>
      </c>
    </row>
    <row r="332" spans="1:3" x14ac:dyDescent="0.25">
      <c r="A332" t="s">
        <v>42</v>
      </c>
      <c r="B332">
        <v>2</v>
      </c>
      <c r="C332">
        <v>2</v>
      </c>
    </row>
    <row r="333" spans="1:3" x14ac:dyDescent="0.25">
      <c r="A333" t="s">
        <v>42</v>
      </c>
      <c r="B333">
        <v>7</v>
      </c>
      <c r="C333">
        <v>1</v>
      </c>
    </row>
    <row r="334" spans="1:3" x14ac:dyDescent="0.25">
      <c r="A334" t="s">
        <v>43</v>
      </c>
      <c r="B334">
        <v>0</v>
      </c>
      <c r="C334">
        <v>1</v>
      </c>
    </row>
    <row r="335" spans="1:3" x14ac:dyDescent="0.25">
      <c r="A335" t="s">
        <v>43</v>
      </c>
      <c r="B335">
        <v>0</v>
      </c>
      <c r="C335">
        <v>1</v>
      </c>
    </row>
    <row r="336" spans="1:3" x14ac:dyDescent="0.25">
      <c r="A336" t="s">
        <v>43</v>
      </c>
      <c r="B336">
        <v>0</v>
      </c>
      <c r="C336">
        <v>1</v>
      </c>
    </row>
    <row r="337" spans="1:3" x14ac:dyDescent="0.25">
      <c r="A337" t="s">
        <v>43</v>
      </c>
      <c r="B337">
        <v>16</v>
      </c>
      <c r="C337">
        <v>1</v>
      </c>
    </row>
    <row r="338" spans="1:3" x14ac:dyDescent="0.25">
      <c r="A338" t="s">
        <v>43</v>
      </c>
      <c r="B338">
        <v>12</v>
      </c>
      <c r="C338">
        <v>1</v>
      </c>
    </row>
    <row r="339" spans="1:3" x14ac:dyDescent="0.25">
      <c r="A339" t="s">
        <v>42</v>
      </c>
      <c r="B339">
        <v>0</v>
      </c>
      <c r="C339">
        <v>2</v>
      </c>
    </row>
    <row r="340" spans="1:3" x14ac:dyDescent="0.25">
      <c r="A340" t="s">
        <v>42</v>
      </c>
      <c r="B340">
        <v>7</v>
      </c>
      <c r="C340">
        <v>1</v>
      </c>
    </row>
    <row r="341" spans="1:3" x14ac:dyDescent="0.25">
      <c r="A341" t="s">
        <v>42</v>
      </c>
      <c r="B341">
        <v>4</v>
      </c>
      <c r="C341">
        <v>2</v>
      </c>
    </row>
    <row r="342" spans="1:3" x14ac:dyDescent="0.25">
      <c r="A342" t="s">
        <v>43</v>
      </c>
      <c r="B342">
        <v>4</v>
      </c>
      <c r="C342">
        <v>1</v>
      </c>
    </row>
    <row r="343" spans="1:3" x14ac:dyDescent="0.25">
      <c r="A343" t="s">
        <v>42</v>
      </c>
      <c r="B343">
        <v>0</v>
      </c>
      <c r="C343">
        <v>2</v>
      </c>
    </row>
    <row r="344" spans="1:3" x14ac:dyDescent="0.25">
      <c r="A344" t="s">
        <v>43</v>
      </c>
      <c r="B344">
        <v>11</v>
      </c>
      <c r="C344">
        <v>1</v>
      </c>
    </row>
    <row r="345" spans="1:3" x14ac:dyDescent="0.25">
      <c r="A345" t="s">
        <v>42</v>
      </c>
      <c r="B345">
        <v>0</v>
      </c>
      <c r="C345">
        <v>1</v>
      </c>
    </row>
    <row r="346" spans="1:3" x14ac:dyDescent="0.25">
      <c r="A346" t="s">
        <v>42</v>
      </c>
      <c r="B346">
        <v>4</v>
      </c>
      <c r="C346">
        <v>1</v>
      </c>
    </row>
    <row r="347" spans="1:3" x14ac:dyDescent="0.25">
      <c r="A347" t="s">
        <v>43</v>
      </c>
      <c r="B347">
        <v>7</v>
      </c>
      <c r="C347">
        <v>2</v>
      </c>
    </row>
    <row r="348" spans="1:3" x14ac:dyDescent="0.25">
      <c r="A348" t="s">
        <v>43</v>
      </c>
      <c r="B348">
        <v>9</v>
      </c>
      <c r="C348">
        <v>1</v>
      </c>
    </row>
    <row r="349" spans="1:3" x14ac:dyDescent="0.25">
      <c r="A349" t="s">
        <v>42</v>
      </c>
      <c r="B349">
        <v>0</v>
      </c>
      <c r="C349">
        <v>2</v>
      </c>
    </row>
    <row r="350" spans="1:3" x14ac:dyDescent="0.25">
      <c r="A350" t="s">
        <v>42</v>
      </c>
      <c r="B350">
        <v>0</v>
      </c>
      <c r="C350">
        <v>1</v>
      </c>
    </row>
  </sheetData>
  <pageMargins left="0.7" right="0.7" top="0.75" bottom="0.75" header="0.3" footer="0.3"/>
  <ignoredErrors>
    <ignoredError sqref="G42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opLeftCell="A41" workbookViewId="0">
      <selection activeCell="G63" sqref="G63"/>
    </sheetView>
  </sheetViews>
  <sheetFormatPr baseColWidth="10" defaultRowHeight="15" x14ac:dyDescent="0.25"/>
  <cols>
    <col min="6" max="6" width="17.5703125" bestFit="1" customWidth="1"/>
    <col min="7" max="7" width="22.42578125" bestFit="1" customWidth="1"/>
    <col min="8" max="8" width="4" bestFit="1" customWidth="1"/>
    <col min="9" max="10" width="12.5703125" bestFit="1" customWidth="1"/>
  </cols>
  <sheetData>
    <row r="1" spans="1:9" x14ac:dyDescent="0.25">
      <c r="A1" t="s">
        <v>4</v>
      </c>
      <c r="B1" t="s">
        <v>11</v>
      </c>
      <c r="C1" t="s">
        <v>16</v>
      </c>
      <c r="D1" t="s">
        <v>5</v>
      </c>
    </row>
    <row r="2" spans="1:9" x14ac:dyDescent="0.25">
      <c r="A2" t="s">
        <v>36</v>
      </c>
      <c r="B2" t="s">
        <v>41</v>
      </c>
      <c r="C2" t="s">
        <v>43</v>
      </c>
      <c r="D2" t="s">
        <v>37</v>
      </c>
      <c r="F2" s="1" t="s">
        <v>174</v>
      </c>
      <c r="G2" s="1" t="s">
        <v>62</v>
      </c>
    </row>
    <row r="3" spans="1:9" x14ac:dyDescent="0.25">
      <c r="A3" t="s">
        <v>36</v>
      </c>
      <c r="B3" t="s">
        <v>46</v>
      </c>
      <c r="C3" t="s">
        <v>42</v>
      </c>
      <c r="D3" t="s">
        <v>44</v>
      </c>
      <c r="F3" s="1" t="s">
        <v>53</v>
      </c>
      <c r="G3" t="s">
        <v>36</v>
      </c>
      <c r="H3" t="s">
        <v>47</v>
      </c>
      <c r="I3" t="s">
        <v>54</v>
      </c>
    </row>
    <row r="4" spans="1:9" x14ac:dyDescent="0.25">
      <c r="A4" t="s">
        <v>47</v>
      </c>
      <c r="B4" t="s">
        <v>41</v>
      </c>
      <c r="C4" t="s">
        <v>43</v>
      </c>
      <c r="D4" t="s">
        <v>44</v>
      </c>
      <c r="F4" s="2" t="s">
        <v>43</v>
      </c>
      <c r="G4" s="3">
        <v>84</v>
      </c>
      <c r="H4" s="3">
        <v>41</v>
      </c>
      <c r="I4" s="3">
        <v>125</v>
      </c>
    </row>
    <row r="5" spans="1:9" x14ac:dyDescent="0.25">
      <c r="A5" t="s">
        <v>36</v>
      </c>
      <c r="B5" t="s">
        <v>41</v>
      </c>
      <c r="C5" t="s">
        <v>42</v>
      </c>
      <c r="D5" t="s">
        <v>44</v>
      </c>
      <c r="F5" s="2" t="s">
        <v>42</v>
      </c>
      <c r="G5" s="3">
        <v>168</v>
      </c>
      <c r="H5" s="3">
        <v>56</v>
      </c>
      <c r="I5" s="3">
        <v>224</v>
      </c>
    </row>
    <row r="6" spans="1:9" x14ac:dyDescent="0.25">
      <c r="A6" t="s">
        <v>36</v>
      </c>
      <c r="B6" t="s">
        <v>46</v>
      </c>
      <c r="C6" t="s">
        <v>42</v>
      </c>
      <c r="D6" t="s">
        <v>44</v>
      </c>
      <c r="F6" s="2" t="s">
        <v>54</v>
      </c>
      <c r="G6" s="3">
        <v>252</v>
      </c>
      <c r="H6" s="3">
        <v>97</v>
      </c>
      <c r="I6" s="3">
        <v>349</v>
      </c>
    </row>
    <row r="7" spans="1:9" x14ac:dyDescent="0.25">
      <c r="A7" t="s">
        <v>47</v>
      </c>
      <c r="B7" t="s">
        <v>41</v>
      </c>
      <c r="C7" t="s">
        <v>42</v>
      </c>
      <c r="D7" t="s">
        <v>44</v>
      </c>
    </row>
    <row r="8" spans="1:9" x14ac:dyDescent="0.25">
      <c r="A8" t="s">
        <v>47</v>
      </c>
      <c r="B8" t="s">
        <v>41</v>
      </c>
      <c r="C8" t="s">
        <v>43</v>
      </c>
      <c r="D8" t="s">
        <v>44</v>
      </c>
      <c r="F8" s="2" t="s">
        <v>175</v>
      </c>
    </row>
    <row r="9" spans="1:9" x14ac:dyDescent="0.25">
      <c r="A9" t="s">
        <v>36</v>
      </c>
      <c r="B9" t="s">
        <v>41</v>
      </c>
      <c r="C9" t="s">
        <v>42</v>
      </c>
      <c r="D9" t="s">
        <v>37</v>
      </c>
      <c r="F9" s="2" t="s">
        <v>176</v>
      </c>
      <c r="I9">
        <f>GETPIVOTDATA("famsup",$F$2,"famsize","GT3","famsup","yes")/GETPIVOTDATA("famsup",$F$2)/F15</f>
        <v>0.66666666666666663</v>
      </c>
    </row>
    <row r="10" spans="1:9" x14ac:dyDescent="0.25">
      <c r="A10" t="s">
        <v>47</v>
      </c>
      <c r="B10" t="s">
        <v>41</v>
      </c>
      <c r="C10" t="s">
        <v>42</v>
      </c>
      <c r="D10" t="s">
        <v>37</v>
      </c>
      <c r="F10" s="2" t="s">
        <v>177</v>
      </c>
      <c r="I10">
        <f>GETPIVOTDATA("famsup",$F$2,"famsize","GT3","famsup","no")/GETPIVOTDATA("famsup",$F$2)/F15</f>
        <v>0.33333333333333331</v>
      </c>
    </row>
    <row r="11" spans="1:9" x14ac:dyDescent="0.25">
      <c r="A11" t="s">
        <v>36</v>
      </c>
      <c r="B11" t="s">
        <v>41</v>
      </c>
      <c r="C11" t="s">
        <v>42</v>
      </c>
      <c r="D11" t="s">
        <v>44</v>
      </c>
      <c r="F11" s="2" t="s">
        <v>178</v>
      </c>
      <c r="I11">
        <f>GETPIVOTDATA("famsup",$F$2,"famsize","LE3","famsup","yes")/GETPIVOTDATA("famsup",$F$2)/F17</f>
        <v>0.57731958762886604</v>
      </c>
    </row>
    <row r="12" spans="1:9" x14ac:dyDescent="0.25">
      <c r="A12" t="s">
        <v>36</v>
      </c>
      <c r="B12" t="s">
        <v>41</v>
      </c>
      <c r="C12" t="s">
        <v>42</v>
      </c>
      <c r="D12" t="s">
        <v>44</v>
      </c>
      <c r="F12" s="2" t="s">
        <v>179</v>
      </c>
      <c r="I12">
        <f>1-I11</f>
        <v>0.42268041237113396</v>
      </c>
    </row>
    <row r="13" spans="1:9" x14ac:dyDescent="0.25">
      <c r="A13" t="s">
        <v>36</v>
      </c>
      <c r="B13" t="s">
        <v>46</v>
      </c>
      <c r="C13" t="s">
        <v>42</v>
      </c>
      <c r="D13" t="s">
        <v>44</v>
      </c>
    </row>
    <row r="14" spans="1:9" x14ac:dyDescent="0.25">
      <c r="A14" t="s">
        <v>47</v>
      </c>
      <c r="B14" t="s">
        <v>46</v>
      </c>
      <c r="C14" t="s">
        <v>42</v>
      </c>
      <c r="D14" t="s">
        <v>44</v>
      </c>
      <c r="F14" s="2" t="s">
        <v>180</v>
      </c>
    </row>
    <row r="15" spans="1:9" x14ac:dyDescent="0.25">
      <c r="A15" t="s">
        <v>36</v>
      </c>
      <c r="B15" t="s">
        <v>41</v>
      </c>
      <c r="C15" t="s">
        <v>42</v>
      </c>
      <c r="D15" t="s">
        <v>44</v>
      </c>
      <c r="F15">
        <f>GETPIVOTDATA("famsup",$F$2,"famsize","GT3")/GETPIVOTDATA("famsup",$F$2)</f>
        <v>0.72206303724928367</v>
      </c>
    </row>
    <row r="16" spans="1:9" x14ac:dyDescent="0.25">
      <c r="A16" t="s">
        <v>36</v>
      </c>
      <c r="B16" t="s">
        <v>45</v>
      </c>
      <c r="C16" t="s">
        <v>42</v>
      </c>
      <c r="D16" t="s">
        <v>37</v>
      </c>
      <c r="F16" s="2" t="s">
        <v>181</v>
      </c>
    </row>
    <row r="17" spans="1:10" x14ac:dyDescent="0.25">
      <c r="A17" t="s">
        <v>36</v>
      </c>
      <c r="B17" t="s">
        <v>41</v>
      </c>
      <c r="C17" t="s">
        <v>42</v>
      </c>
      <c r="D17" t="s">
        <v>44</v>
      </c>
      <c r="F17">
        <f>1-F15</f>
        <v>0.27793696275071633</v>
      </c>
    </row>
    <row r="18" spans="1:10" x14ac:dyDescent="0.25">
      <c r="A18" t="s">
        <v>36</v>
      </c>
      <c r="B18" t="s">
        <v>41</v>
      </c>
      <c r="C18" t="s">
        <v>42</v>
      </c>
      <c r="D18" t="s">
        <v>44</v>
      </c>
    </row>
    <row r="19" spans="1:10" x14ac:dyDescent="0.25">
      <c r="A19" t="s">
        <v>36</v>
      </c>
      <c r="B19" t="s">
        <v>41</v>
      </c>
      <c r="C19" t="s">
        <v>42</v>
      </c>
      <c r="D19" t="s">
        <v>44</v>
      </c>
      <c r="F19" s="1" t="s">
        <v>174</v>
      </c>
      <c r="G19" s="1" t="s">
        <v>62</v>
      </c>
    </row>
    <row r="20" spans="1:10" x14ac:dyDescent="0.25">
      <c r="A20" t="s">
        <v>36</v>
      </c>
      <c r="B20" t="s">
        <v>41</v>
      </c>
      <c r="C20" t="s">
        <v>42</v>
      </c>
      <c r="D20" t="s">
        <v>44</v>
      </c>
      <c r="F20" s="1" t="s">
        <v>53</v>
      </c>
      <c r="G20" t="s">
        <v>46</v>
      </c>
      <c r="H20" t="s">
        <v>41</v>
      </c>
      <c r="I20" t="s">
        <v>45</v>
      </c>
      <c r="J20" t="s">
        <v>54</v>
      </c>
    </row>
    <row r="21" spans="1:10" x14ac:dyDescent="0.25">
      <c r="A21" t="s">
        <v>47</v>
      </c>
      <c r="B21" t="s">
        <v>46</v>
      </c>
      <c r="C21" t="s">
        <v>43</v>
      </c>
      <c r="D21" t="s">
        <v>44</v>
      </c>
      <c r="F21" s="2" t="s">
        <v>43</v>
      </c>
      <c r="G21" s="3">
        <v>27</v>
      </c>
      <c r="H21" s="3">
        <v>89</v>
      </c>
      <c r="I21" s="3">
        <v>9</v>
      </c>
      <c r="J21" s="3">
        <v>125</v>
      </c>
    </row>
    <row r="22" spans="1:10" x14ac:dyDescent="0.25">
      <c r="A22" t="s">
        <v>36</v>
      </c>
      <c r="B22" t="s">
        <v>41</v>
      </c>
      <c r="C22" t="s">
        <v>43</v>
      </c>
      <c r="D22" t="s">
        <v>44</v>
      </c>
      <c r="F22" s="2" t="s">
        <v>42</v>
      </c>
      <c r="G22" s="3">
        <v>51</v>
      </c>
      <c r="H22" s="3">
        <v>156</v>
      </c>
      <c r="I22" s="3">
        <v>17</v>
      </c>
      <c r="J22" s="3">
        <v>224</v>
      </c>
    </row>
    <row r="23" spans="1:10" x14ac:dyDescent="0.25">
      <c r="A23" t="s">
        <v>36</v>
      </c>
      <c r="B23" t="s">
        <v>46</v>
      </c>
      <c r="C23" t="s">
        <v>42</v>
      </c>
      <c r="D23" t="s">
        <v>44</v>
      </c>
      <c r="F23" s="2" t="s">
        <v>54</v>
      </c>
      <c r="G23" s="3">
        <v>78</v>
      </c>
      <c r="H23" s="3">
        <v>245</v>
      </c>
      <c r="I23" s="3">
        <v>26</v>
      </c>
      <c r="J23" s="3">
        <v>349</v>
      </c>
    </row>
    <row r="24" spans="1:10" x14ac:dyDescent="0.25">
      <c r="A24" t="s">
        <v>47</v>
      </c>
      <c r="B24" t="s">
        <v>41</v>
      </c>
      <c r="C24" t="s">
        <v>43</v>
      </c>
      <c r="D24" t="s">
        <v>44</v>
      </c>
    </row>
    <row r="25" spans="1:10" x14ac:dyDescent="0.25">
      <c r="A25" t="s">
        <v>47</v>
      </c>
      <c r="B25" t="s">
        <v>41</v>
      </c>
      <c r="C25" t="s">
        <v>42</v>
      </c>
      <c r="D25" t="s">
        <v>44</v>
      </c>
      <c r="F25" s="2" t="s">
        <v>175</v>
      </c>
    </row>
    <row r="26" spans="1:10" x14ac:dyDescent="0.25">
      <c r="A26" t="s">
        <v>36</v>
      </c>
      <c r="B26" t="s">
        <v>41</v>
      </c>
      <c r="C26" t="s">
        <v>42</v>
      </c>
      <c r="D26" t="s">
        <v>44</v>
      </c>
      <c r="F26" s="2" t="s">
        <v>182</v>
      </c>
      <c r="I26">
        <f>SUM(G22:H22)/GETPIVOTDATA("famsup",$F$19)/F32</f>
        <v>0.64086687306501544</v>
      </c>
    </row>
    <row r="27" spans="1:10" x14ac:dyDescent="0.25">
      <c r="A27" t="s">
        <v>36</v>
      </c>
      <c r="B27" t="s">
        <v>41</v>
      </c>
      <c r="C27" t="s">
        <v>42</v>
      </c>
      <c r="D27" t="s">
        <v>44</v>
      </c>
      <c r="F27" s="2" t="s">
        <v>183</v>
      </c>
      <c r="I27">
        <f>SUM(G21:H21)/GETPIVOTDATA("famsup",$F$19)/F32</f>
        <v>0.3591331269349845</v>
      </c>
    </row>
    <row r="28" spans="1:10" x14ac:dyDescent="0.25">
      <c r="A28" t="s">
        <v>36</v>
      </c>
      <c r="B28" t="s">
        <v>41</v>
      </c>
      <c r="C28" t="s">
        <v>42</v>
      </c>
      <c r="D28" t="s">
        <v>44</v>
      </c>
      <c r="F28" s="2" t="s">
        <v>184</v>
      </c>
      <c r="I28">
        <f>GETPIVOTDATA("famsup",$F$19,"famsup","yes","guardian","other")/GETPIVOTDATA("famsup",$F$19)/F34</f>
        <v>0.65384615384615419</v>
      </c>
    </row>
    <row r="29" spans="1:10" x14ac:dyDescent="0.25">
      <c r="A29" t="s">
        <v>36</v>
      </c>
      <c r="B29" t="s">
        <v>41</v>
      </c>
      <c r="C29" t="s">
        <v>43</v>
      </c>
      <c r="D29" t="s">
        <v>44</v>
      </c>
      <c r="F29" s="2" t="s">
        <v>185</v>
      </c>
      <c r="I29">
        <f>1-I28</f>
        <v>0.34615384615384581</v>
      </c>
    </row>
    <row r="30" spans="1:10" x14ac:dyDescent="0.25">
      <c r="A30" t="s">
        <v>47</v>
      </c>
      <c r="B30" t="s">
        <v>41</v>
      </c>
      <c r="C30" t="s">
        <v>42</v>
      </c>
      <c r="D30" t="s">
        <v>37</v>
      </c>
    </row>
    <row r="31" spans="1:10" x14ac:dyDescent="0.25">
      <c r="A31" t="s">
        <v>36</v>
      </c>
      <c r="B31" t="s">
        <v>41</v>
      </c>
      <c r="C31" t="s">
        <v>42</v>
      </c>
      <c r="D31" t="s">
        <v>44</v>
      </c>
      <c r="F31" s="2" t="s">
        <v>186</v>
      </c>
    </row>
    <row r="32" spans="1:10" x14ac:dyDescent="0.25">
      <c r="A32" t="s">
        <v>36</v>
      </c>
      <c r="B32" t="s">
        <v>41</v>
      </c>
      <c r="C32" t="s">
        <v>42</v>
      </c>
      <c r="D32" t="s">
        <v>44</v>
      </c>
      <c r="F32">
        <f>SUM(G23:H23)/GETPIVOTDATA("famsup",$F$19)</f>
        <v>0.92550143266475648</v>
      </c>
    </row>
    <row r="33" spans="1:9" x14ac:dyDescent="0.25">
      <c r="A33" t="s">
        <v>36</v>
      </c>
      <c r="B33" t="s">
        <v>41</v>
      </c>
      <c r="C33" t="s">
        <v>42</v>
      </c>
      <c r="D33" t="s">
        <v>44</v>
      </c>
      <c r="F33" s="2" t="s">
        <v>187</v>
      </c>
    </row>
    <row r="34" spans="1:9" x14ac:dyDescent="0.25">
      <c r="A34" t="s">
        <v>36</v>
      </c>
      <c r="B34" t="s">
        <v>41</v>
      </c>
      <c r="C34" t="s">
        <v>42</v>
      </c>
      <c r="D34" t="s">
        <v>44</v>
      </c>
      <c r="F34">
        <f>1-F32</f>
        <v>7.4498567335243515E-2</v>
      </c>
    </row>
    <row r="35" spans="1:9" x14ac:dyDescent="0.25">
      <c r="A35" t="s">
        <v>47</v>
      </c>
      <c r="B35" t="s">
        <v>41</v>
      </c>
      <c r="C35" t="s">
        <v>43</v>
      </c>
      <c r="D35" t="s">
        <v>44</v>
      </c>
    </row>
    <row r="36" spans="1:9" x14ac:dyDescent="0.25">
      <c r="A36" t="s">
        <v>36</v>
      </c>
      <c r="B36" t="s">
        <v>41</v>
      </c>
      <c r="C36" t="s">
        <v>42</v>
      </c>
      <c r="D36" t="s">
        <v>44</v>
      </c>
      <c r="F36" s="1" t="s">
        <v>174</v>
      </c>
      <c r="G36" s="1" t="s">
        <v>62</v>
      </c>
    </row>
    <row r="37" spans="1:9" x14ac:dyDescent="0.25">
      <c r="A37" t="s">
        <v>36</v>
      </c>
      <c r="B37" t="s">
        <v>46</v>
      </c>
      <c r="C37" t="s">
        <v>42</v>
      </c>
      <c r="D37" t="s">
        <v>44</v>
      </c>
      <c r="F37" s="1" t="s">
        <v>53</v>
      </c>
      <c r="G37" t="s">
        <v>37</v>
      </c>
      <c r="H37" t="s">
        <v>44</v>
      </c>
      <c r="I37" t="s">
        <v>54</v>
      </c>
    </row>
    <row r="38" spans="1:9" x14ac:dyDescent="0.25">
      <c r="A38" t="s">
        <v>47</v>
      </c>
      <c r="B38" t="s">
        <v>41</v>
      </c>
      <c r="C38" t="s">
        <v>42</v>
      </c>
      <c r="D38" t="s">
        <v>44</v>
      </c>
      <c r="F38" s="2" t="s">
        <v>43</v>
      </c>
      <c r="G38" s="3">
        <v>15</v>
      </c>
      <c r="H38" s="3">
        <v>110</v>
      </c>
      <c r="I38" s="3">
        <v>125</v>
      </c>
    </row>
    <row r="39" spans="1:9" x14ac:dyDescent="0.25">
      <c r="A39" t="s">
        <v>36</v>
      </c>
      <c r="B39" t="s">
        <v>41</v>
      </c>
      <c r="C39" t="s">
        <v>42</v>
      </c>
      <c r="D39" t="s">
        <v>37</v>
      </c>
      <c r="F39" s="2" t="s">
        <v>42</v>
      </c>
      <c r="G39" s="3">
        <v>23</v>
      </c>
      <c r="H39" s="3">
        <v>201</v>
      </c>
      <c r="I39" s="3">
        <v>224</v>
      </c>
    </row>
    <row r="40" spans="1:9" x14ac:dyDescent="0.25">
      <c r="A40" t="s">
        <v>36</v>
      </c>
      <c r="B40" t="s">
        <v>41</v>
      </c>
      <c r="C40" t="s">
        <v>42</v>
      </c>
      <c r="D40" t="s">
        <v>44</v>
      </c>
      <c r="F40" s="2" t="s">
        <v>54</v>
      </c>
      <c r="G40" s="3">
        <v>38</v>
      </c>
      <c r="H40" s="3">
        <v>311</v>
      </c>
      <c r="I40" s="3">
        <v>349</v>
      </c>
    </row>
    <row r="41" spans="1:9" x14ac:dyDescent="0.25">
      <c r="A41" t="s">
        <v>36</v>
      </c>
      <c r="B41" t="s">
        <v>41</v>
      </c>
      <c r="C41" t="s">
        <v>42</v>
      </c>
      <c r="D41" t="s">
        <v>44</v>
      </c>
    </row>
    <row r="42" spans="1:9" x14ac:dyDescent="0.25">
      <c r="A42" t="s">
        <v>47</v>
      </c>
      <c r="B42" t="s">
        <v>41</v>
      </c>
      <c r="C42" t="s">
        <v>42</v>
      </c>
      <c r="D42" t="s">
        <v>44</v>
      </c>
      <c r="F42" s="2" t="s">
        <v>175</v>
      </c>
    </row>
    <row r="43" spans="1:9" x14ac:dyDescent="0.25">
      <c r="A43" t="s">
        <v>47</v>
      </c>
      <c r="B43" t="s">
        <v>45</v>
      </c>
      <c r="C43" t="s">
        <v>42</v>
      </c>
      <c r="D43" t="s">
        <v>44</v>
      </c>
      <c r="F43" s="2" t="s">
        <v>188</v>
      </c>
      <c r="I43">
        <f>GETPIVOTDATA("famsup",$F$36,"famsup","yes","Pstatus","T")/GETPIVOTDATA("famsup",$F$36)/F49</f>
        <v>0.6463022508038585</v>
      </c>
    </row>
    <row r="44" spans="1:9" x14ac:dyDescent="0.25">
      <c r="A44" t="s">
        <v>36</v>
      </c>
      <c r="B44" t="s">
        <v>46</v>
      </c>
      <c r="C44" t="s">
        <v>42</v>
      </c>
      <c r="D44" t="s">
        <v>44</v>
      </c>
      <c r="F44" s="2" t="s">
        <v>189</v>
      </c>
      <c r="I44">
        <f>GETPIVOTDATA("famsup",$F$36,"famsup","no","Pstatus","T")/GETPIVOTDATA("famsup",$F$36)/F49</f>
        <v>0.35369774919614144</v>
      </c>
    </row>
    <row r="45" spans="1:9" x14ac:dyDescent="0.25">
      <c r="A45" t="s">
        <v>36</v>
      </c>
      <c r="B45" t="s">
        <v>46</v>
      </c>
      <c r="C45" t="s">
        <v>42</v>
      </c>
      <c r="D45" t="s">
        <v>44</v>
      </c>
      <c r="F45" s="2" t="s">
        <v>190</v>
      </c>
      <c r="I45">
        <f>GETPIVOTDATA("famsup",$F$36,"famsup","yes","Pstatus","A")/GETPIVOTDATA("famsup",$F$36)/F51</f>
        <v>0.60526315789473673</v>
      </c>
    </row>
    <row r="46" spans="1:9" x14ac:dyDescent="0.25">
      <c r="A46" t="s">
        <v>47</v>
      </c>
      <c r="B46" t="s">
        <v>46</v>
      </c>
      <c r="C46" t="s">
        <v>43</v>
      </c>
      <c r="D46" t="s">
        <v>44</v>
      </c>
      <c r="F46" s="2" t="s">
        <v>191</v>
      </c>
      <c r="I46">
        <f>1-I45</f>
        <v>0.39473684210526327</v>
      </c>
    </row>
    <row r="47" spans="1:9" x14ac:dyDescent="0.25">
      <c r="A47" t="s">
        <v>47</v>
      </c>
      <c r="B47" t="s">
        <v>41</v>
      </c>
      <c r="C47" t="s">
        <v>42</v>
      </c>
      <c r="D47" t="s">
        <v>37</v>
      </c>
    </row>
    <row r="48" spans="1:9" x14ac:dyDescent="0.25">
      <c r="A48" t="s">
        <v>47</v>
      </c>
      <c r="B48" t="s">
        <v>41</v>
      </c>
      <c r="C48" t="s">
        <v>42</v>
      </c>
      <c r="D48" t="s">
        <v>37</v>
      </c>
      <c r="F48" s="2" t="s">
        <v>192</v>
      </c>
    </row>
    <row r="49" spans="1:6" x14ac:dyDescent="0.25">
      <c r="A49" t="s">
        <v>36</v>
      </c>
      <c r="B49" t="s">
        <v>41</v>
      </c>
      <c r="C49" t="s">
        <v>43</v>
      </c>
      <c r="D49" t="s">
        <v>44</v>
      </c>
      <c r="F49">
        <f>GETPIVOTDATA("famsup",$F$36,"Pstatus","T")/GETPIVOTDATA("famsup",$F$36)</f>
        <v>0.89111747851002865</v>
      </c>
    </row>
    <row r="50" spans="1:6" x14ac:dyDescent="0.25">
      <c r="A50" t="s">
        <v>36</v>
      </c>
      <c r="B50" t="s">
        <v>41</v>
      </c>
      <c r="C50" t="s">
        <v>42</v>
      </c>
      <c r="D50" t="s">
        <v>44</v>
      </c>
      <c r="F50" s="2" t="s">
        <v>193</v>
      </c>
    </row>
    <row r="51" spans="1:6" x14ac:dyDescent="0.25">
      <c r="A51" t="s">
        <v>36</v>
      </c>
      <c r="B51" t="s">
        <v>46</v>
      </c>
      <c r="C51" t="s">
        <v>42</v>
      </c>
      <c r="D51" t="s">
        <v>44</v>
      </c>
      <c r="F51">
        <f>1-F49</f>
        <v>0.10888252148997135</v>
      </c>
    </row>
    <row r="52" spans="1:6" x14ac:dyDescent="0.25">
      <c r="A52" t="s">
        <v>47</v>
      </c>
      <c r="B52" t="s">
        <v>41</v>
      </c>
      <c r="C52" t="s">
        <v>42</v>
      </c>
      <c r="D52" t="s">
        <v>44</v>
      </c>
    </row>
    <row r="53" spans="1:6" x14ac:dyDescent="0.25">
      <c r="A53" t="s">
        <v>47</v>
      </c>
      <c r="B53" t="s">
        <v>41</v>
      </c>
      <c r="C53" t="s">
        <v>42</v>
      </c>
      <c r="D53" t="s">
        <v>44</v>
      </c>
    </row>
    <row r="54" spans="1:6" x14ac:dyDescent="0.25">
      <c r="A54" t="s">
        <v>47</v>
      </c>
      <c r="B54" t="s">
        <v>46</v>
      </c>
      <c r="C54" t="s">
        <v>43</v>
      </c>
      <c r="D54" t="s">
        <v>37</v>
      </c>
    </row>
    <row r="55" spans="1:6" x14ac:dyDescent="0.25">
      <c r="A55" t="s">
        <v>36</v>
      </c>
      <c r="B55" t="s">
        <v>41</v>
      </c>
      <c r="C55" t="s">
        <v>42</v>
      </c>
      <c r="D55" t="s">
        <v>44</v>
      </c>
    </row>
    <row r="56" spans="1:6" x14ac:dyDescent="0.25">
      <c r="A56" t="s">
        <v>47</v>
      </c>
      <c r="B56" t="s">
        <v>41</v>
      </c>
      <c r="C56" t="s">
        <v>43</v>
      </c>
      <c r="D56" t="s">
        <v>37</v>
      </c>
    </row>
    <row r="57" spans="1:6" x14ac:dyDescent="0.25">
      <c r="A57" t="s">
        <v>36</v>
      </c>
      <c r="B57" t="s">
        <v>41</v>
      </c>
      <c r="C57" t="s">
        <v>43</v>
      </c>
      <c r="D57" t="s">
        <v>37</v>
      </c>
    </row>
    <row r="58" spans="1:6" x14ac:dyDescent="0.25">
      <c r="A58" t="s">
        <v>36</v>
      </c>
      <c r="B58" t="s">
        <v>41</v>
      </c>
      <c r="C58" t="s">
        <v>42</v>
      </c>
      <c r="D58" t="s">
        <v>37</v>
      </c>
    </row>
    <row r="59" spans="1:6" x14ac:dyDescent="0.25">
      <c r="A59" t="s">
        <v>36</v>
      </c>
      <c r="B59" t="s">
        <v>41</v>
      </c>
      <c r="C59" t="s">
        <v>42</v>
      </c>
      <c r="D59" t="s">
        <v>44</v>
      </c>
    </row>
    <row r="60" spans="1:6" x14ac:dyDescent="0.25">
      <c r="A60" t="s">
        <v>47</v>
      </c>
      <c r="B60" t="s">
        <v>46</v>
      </c>
      <c r="C60" t="s">
        <v>42</v>
      </c>
      <c r="D60" t="s">
        <v>44</v>
      </c>
    </row>
    <row r="61" spans="1:6" x14ac:dyDescent="0.25">
      <c r="A61" t="s">
        <v>36</v>
      </c>
      <c r="B61" t="s">
        <v>41</v>
      </c>
      <c r="C61" t="s">
        <v>42</v>
      </c>
      <c r="D61" t="s">
        <v>44</v>
      </c>
    </row>
    <row r="62" spans="1:6" x14ac:dyDescent="0.25">
      <c r="A62" t="s">
        <v>36</v>
      </c>
      <c r="B62" t="s">
        <v>41</v>
      </c>
      <c r="C62" t="s">
        <v>42</v>
      </c>
      <c r="D62" t="s">
        <v>44</v>
      </c>
    </row>
    <row r="63" spans="1:6" x14ac:dyDescent="0.25">
      <c r="A63" t="s">
        <v>36</v>
      </c>
      <c r="B63" t="s">
        <v>46</v>
      </c>
      <c r="C63" t="s">
        <v>42</v>
      </c>
      <c r="D63" t="s">
        <v>44</v>
      </c>
    </row>
    <row r="64" spans="1:6" x14ac:dyDescent="0.25">
      <c r="A64" t="s">
        <v>47</v>
      </c>
      <c r="B64" t="s">
        <v>46</v>
      </c>
      <c r="C64" t="s">
        <v>43</v>
      </c>
      <c r="D64" t="s">
        <v>44</v>
      </c>
    </row>
    <row r="65" spans="1:4" x14ac:dyDescent="0.25">
      <c r="A65" t="s">
        <v>36</v>
      </c>
      <c r="B65" t="s">
        <v>41</v>
      </c>
      <c r="C65" t="s">
        <v>42</v>
      </c>
      <c r="D65" t="s">
        <v>44</v>
      </c>
    </row>
    <row r="66" spans="1:4" x14ac:dyDescent="0.25">
      <c r="A66" t="s">
        <v>47</v>
      </c>
      <c r="B66" t="s">
        <v>46</v>
      </c>
      <c r="C66" t="s">
        <v>43</v>
      </c>
      <c r="D66" t="s">
        <v>44</v>
      </c>
    </row>
    <row r="67" spans="1:4" x14ac:dyDescent="0.25">
      <c r="A67" t="s">
        <v>47</v>
      </c>
      <c r="B67" t="s">
        <v>41</v>
      </c>
      <c r="C67" t="s">
        <v>42</v>
      </c>
      <c r="D67" t="s">
        <v>44</v>
      </c>
    </row>
    <row r="68" spans="1:4" x14ac:dyDescent="0.25">
      <c r="A68" t="s">
        <v>36</v>
      </c>
      <c r="B68" t="s">
        <v>41</v>
      </c>
      <c r="C68" t="s">
        <v>42</v>
      </c>
      <c r="D68" t="s">
        <v>37</v>
      </c>
    </row>
    <row r="69" spans="1:4" x14ac:dyDescent="0.25">
      <c r="A69" t="s">
        <v>36</v>
      </c>
      <c r="B69" t="s">
        <v>41</v>
      </c>
      <c r="C69" t="s">
        <v>42</v>
      </c>
      <c r="D69" t="s">
        <v>44</v>
      </c>
    </row>
    <row r="70" spans="1:4" x14ac:dyDescent="0.25">
      <c r="A70" t="s">
        <v>47</v>
      </c>
      <c r="B70" t="s">
        <v>41</v>
      </c>
      <c r="C70" t="s">
        <v>42</v>
      </c>
      <c r="D70" t="s">
        <v>44</v>
      </c>
    </row>
    <row r="71" spans="1:4" x14ac:dyDescent="0.25">
      <c r="A71" t="s">
        <v>47</v>
      </c>
      <c r="B71" t="s">
        <v>46</v>
      </c>
      <c r="C71" t="s">
        <v>42</v>
      </c>
      <c r="D71" t="s">
        <v>44</v>
      </c>
    </row>
    <row r="72" spans="1:4" x14ac:dyDescent="0.25">
      <c r="A72" t="s">
        <v>36</v>
      </c>
      <c r="B72" t="s">
        <v>46</v>
      </c>
      <c r="C72" t="s">
        <v>42</v>
      </c>
      <c r="D72" t="s">
        <v>44</v>
      </c>
    </row>
    <row r="73" spans="1:4" x14ac:dyDescent="0.25">
      <c r="A73" t="s">
        <v>36</v>
      </c>
      <c r="B73" t="s">
        <v>41</v>
      </c>
      <c r="C73" t="s">
        <v>43</v>
      </c>
      <c r="D73" t="s">
        <v>44</v>
      </c>
    </row>
    <row r="74" spans="1:4" x14ac:dyDescent="0.25">
      <c r="A74" t="s">
        <v>36</v>
      </c>
      <c r="B74" t="s">
        <v>41</v>
      </c>
      <c r="C74" t="s">
        <v>42</v>
      </c>
      <c r="D74" t="s">
        <v>44</v>
      </c>
    </row>
    <row r="75" spans="1:4" x14ac:dyDescent="0.25">
      <c r="A75" t="s">
        <v>36</v>
      </c>
      <c r="B75" t="s">
        <v>41</v>
      </c>
      <c r="C75" t="s">
        <v>43</v>
      </c>
      <c r="D75" t="s">
        <v>44</v>
      </c>
    </row>
    <row r="76" spans="1:4" x14ac:dyDescent="0.25">
      <c r="A76" t="s">
        <v>36</v>
      </c>
      <c r="B76" t="s">
        <v>41</v>
      </c>
      <c r="C76" t="s">
        <v>42</v>
      </c>
      <c r="D76" t="s">
        <v>44</v>
      </c>
    </row>
    <row r="77" spans="1:4" x14ac:dyDescent="0.25">
      <c r="A77" t="s">
        <v>36</v>
      </c>
      <c r="B77" t="s">
        <v>41</v>
      </c>
      <c r="C77" t="s">
        <v>42</v>
      </c>
      <c r="D77" t="s">
        <v>44</v>
      </c>
    </row>
    <row r="78" spans="1:4" x14ac:dyDescent="0.25">
      <c r="A78" t="s">
        <v>36</v>
      </c>
      <c r="B78" t="s">
        <v>41</v>
      </c>
      <c r="C78" t="s">
        <v>43</v>
      </c>
      <c r="D78" t="s">
        <v>44</v>
      </c>
    </row>
    <row r="79" spans="1:4" x14ac:dyDescent="0.25">
      <c r="A79" t="s">
        <v>36</v>
      </c>
      <c r="B79" t="s">
        <v>41</v>
      </c>
      <c r="C79" t="s">
        <v>43</v>
      </c>
      <c r="D79" t="s">
        <v>44</v>
      </c>
    </row>
    <row r="80" spans="1:4" x14ac:dyDescent="0.25">
      <c r="A80" t="s">
        <v>36</v>
      </c>
      <c r="B80" t="s">
        <v>41</v>
      </c>
      <c r="C80" t="s">
        <v>42</v>
      </c>
      <c r="D80" t="s">
        <v>44</v>
      </c>
    </row>
    <row r="81" spans="1:4" x14ac:dyDescent="0.25">
      <c r="A81" t="s">
        <v>36</v>
      </c>
      <c r="B81" t="s">
        <v>41</v>
      </c>
      <c r="C81" t="s">
        <v>42</v>
      </c>
      <c r="D81" t="s">
        <v>44</v>
      </c>
    </row>
    <row r="82" spans="1:4" x14ac:dyDescent="0.25">
      <c r="A82" t="s">
        <v>36</v>
      </c>
      <c r="B82" t="s">
        <v>46</v>
      </c>
      <c r="C82" t="s">
        <v>42</v>
      </c>
      <c r="D82" t="s">
        <v>44</v>
      </c>
    </row>
    <row r="83" spans="1:4" x14ac:dyDescent="0.25">
      <c r="A83" t="s">
        <v>36</v>
      </c>
      <c r="B83" t="s">
        <v>41</v>
      </c>
      <c r="C83" t="s">
        <v>43</v>
      </c>
      <c r="D83" t="s">
        <v>44</v>
      </c>
    </row>
    <row r="84" spans="1:4" x14ac:dyDescent="0.25">
      <c r="A84" t="s">
        <v>47</v>
      </c>
      <c r="B84" t="s">
        <v>41</v>
      </c>
      <c r="C84" t="s">
        <v>42</v>
      </c>
      <c r="D84" t="s">
        <v>44</v>
      </c>
    </row>
    <row r="85" spans="1:4" x14ac:dyDescent="0.25">
      <c r="A85" t="s">
        <v>47</v>
      </c>
      <c r="B85" t="s">
        <v>41</v>
      </c>
      <c r="C85" t="s">
        <v>43</v>
      </c>
      <c r="D85" t="s">
        <v>44</v>
      </c>
    </row>
    <row r="86" spans="1:4" x14ac:dyDescent="0.25">
      <c r="A86" t="s">
        <v>36</v>
      </c>
      <c r="B86" t="s">
        <v>46</v>
      </c>
      <c r="C86" t="s">
        <v>42</v>
      </c>
      <c r="D86" t="s">
        <v>44</v>
      </c>
    </row>
    <row r="87" spans="1:4" x14ac:dyDescent="0.25">
      <c r="A87" t="s">
        <v>36</v>
      </c>
      <c r="B87" t="s">
        <v>46</v>
      </c>
      <c r="C87" t="s">
        <v>43</v>
      </c>
      <c r="D87" t="s">
        <v>44</v>
      </c>
    </row>
    <row r="88" spans="1:4" x14ac:dyDescent="0.25">
      <c r="A88" t="s">
        <v>47</v>
      </c>
      <c r="B88" t="s">
        <v>41</v>
      </c>
      <c r="C88" t="s">
        <v>42</v>
      </c>
      <c r="D88" t="s">
        <v>44</v>
      </c>
    </row>
    <row r="89" spans="1:4" x14ac:dyDescent="0.25">
      <c r="A89" t="s">
        <v>36</v>
      </c>
      <c r="B89" t="s">
        <v>41</v>
      </c>
      <c r="C89" t="s">
        <v>42</v>
      </c>
      <c r="D89" t="s">
        <v>44</v>
      </c>
    </row>
    <row r="90" spans="1:4" x14ac:dyDescent="0.25">
      <c r="A90" t="s">
        <v>36</v>
      </c>
      <c r="B90" t="s">
        <v>46</v>
      </c>
      <c r="C90" t="s">
        <v>43</v>
      </c>
      <c r="D90" t="s">
        <v>44</v>
      </c>
    </row>
    <row r="91" spans="1:4" x14ac:dyDescent="0.25">
      <c r="A91" t="s">
        <v>47</v>
      </c>
      <c r="B91" t="s">
        <v>41</v>
      </c>
      <c r="C91" t="s">
        <v>42</v>
      </c>
      <c r="D91" t="s">
        <v>37</v>
      </c>
    </row>
    <row r="92" spans="1:4" x14ac:dyDescent="0.25">
      <c r="A92" t="s">
        <v>36</v>
      </c>
      <c r="B92" t="s">
        <v>41</v>
      </c>
      <c r="C92" t="s">
        <v>42</v>
      </c>
      <c r="D92" t="s">
        <v>44</v>
      </c>
    </row>
    <row r="93" spans="1:4" x14ac:dyDescent="0.25">
      <c r="A93" t="s">
        <v>36</v>
      </c>
      <c r="B93" t="s">
        <v>41</v>
      </c>
      <c r="C93" t="s">
        <v>43</v>
      </c>
      <c r="D93" t="s">
        <v>44</v>
      </c>
    </row>
    <row r="94" spans="1:4" x14ac:dyDescent="0.25">
      <c r="A94" t="s">
        <v>47</v>
      </c>
      <c r="B94" t="s">
        <v>46</v>
      </c>
      <c r="C94" t="s">
        <v>42</v>
      </c>
      <c r="D94" t="s">
        <v>44</v>
      </c>
    </row>
    <row r="95" spans="1:4" x14ac:dyDescent="0.25">
      <c r="A95" t="s">
        <v>36</v>
      </c>
      <c r="B95" t="s">
        <v>41</v>
      </c>
      <c r="C95" t="s">
        <v>42</v>
      </c>
      <c r="D95" t="s">
        <v>44</v>
      </c>
    </row>
    <row r="96" spans="1:4" x14ac:dyDescent="0.25">
      <c r="A96" t="s">
        <v>47</v>
      </c>
      <c r="B96" t="s">
        <v>41</v>
      </c>
      <c r="C96" t="s">
        <v>42</v>
      </c>
      <c r="D96" t="s">
        <v>44</v>
      </c>
    </row>
    <row r="97" spans="1:4" x14ac:dyDescent="0.25">
      <c r="A97" t="s">
        <v>36</v>
      </c>
      <c r="B97" t="s">
        <v>41</v>
      </c>
      <c r="C97" t="s">
        <v>42</v>
      </c>
      <c r="D97" t="s">
        <v>44</v>
      </c>
    </row>
    <row r="98" spans="1:4" x14ac:dyDescent="0.25">
      <c r="A98" t="s">
        <v>36</v>
      </c>
      <c r="B98" t="s">
        <v>41</v>
      </c>
      <c r="C98" t="s">
        <v>42</v>
      </c>
      <c r="D98" t="s">
        <v>44</v>
      </c>
    </row>
    <row r="99" spans="1:4" x14ac:dyDescent="0.25">
      <c r="A99" t="s">
        <v>36</v>
      </c>
      <c r="B99" t="s">
        <v>41</v>
      </c>
      <c r="C99" t="s">
        <v>42</v>
      </c>
      <c r="D99" t="s">
        <v>44</v>
      </c>
    </row>
    <row r="100" spans="1:4" x14ac:dyDescent="0.25">
      <c r="A100" t="s">
        <v>36</v>
      </c>
      <c r="B100" t="s">
        <v>41</v>
      </c>
      <c r="C100" t="s">
        <v>43</v>
      </c>
      <c r="D100" t="s">
        <v>44</v>
      </c>
    </row>
    <row r="101" spans="1:4" x14ac:dyDescent="0.25">
      <c r="A101" t="s">
        <v>36</v>
      </c>
      <c r="B101" t="s">
        <v>41</v>
      </c>
      <c r="C101" t="s">
        <v>42</v>
      </c>
      <c r="D101" t="s">
        <v>44</v>
      </c>
    </row>
    <row r="102" spans="1:4" x14ac:dyDescent="0.25">
      <c r="A102" t="s">
        <v>36</v>
      </c>
      <c r="B102" t="s">
        <v>41</v>
      </c>
      <c r="C102" t="s">
        <v>42</v>
      </c>
      <c r="D102" t="s">
        <v>44</v>
      </c>
    </row>
    <row r="103" spans="1:4" x14ac:dyDescent="0.25">
      <c r="A103" t="s">
        <v>36</v>
      </c>
      <c r="B103" t="s">
        <v>46</v>
      </c>
      <c r="C103" t="s">
        <v>42</v>
      </c>
      <c r="D103" t="s">
        <v>44</v>
      </c>
    </row>
    <row r="104" spans="1:4" x14ac:dyDescent="0.25">
      <c r="A104" t="s">
        <v>36</v>
      </c>
      <c r="B104" t="s">
        <v>41</v>
      </c>
      <c r="C104" t="s">
        <v>42</v>
      </c>
      <c r="D104" t="s">
        <v>44</v>
      </c>
    </row>
    <row r="105" spans="1:4" x14ac:dyDescent="0.25">
      <c r="A105" t="s">
        <v>36</v>
      </c>
      <c r="B105" t="s">
        <v>41</v>
      </c>
      <c r="C105" t="s">
        <v>42</v>
      </c>
      <c r="D105" t="s">
        <v>44</v>
      </c>
    </row>
    <row r="106" spans="1:4" x14ac:dyDescent="0.25">
      <c r="A106" t="s">
        <v>36</v>
      </c>
      <c r="B106" t="s">
        <v>41</v>
      </c>
      <c r="C106" t="s">
        <v>42</v>
      </c>
      <c r="D106" t="s">
        <v>37</v>
      </c>
    </row>
    <row r="107" spans="1:4" x14ac:dyDescent="0.25">
      <c r="A107" t="s">
        <v>36</v>
      </c>
      <c r="B107" t="s">
        <v>46</v>
      </c>
      <c r="C107" t="s">
        <v>43</v>
      </c>
      <c r="D107" t="s">
        <v>37</v>
      </c>
    </row>
    <row r="108" spans="1:4" x14ac:dyDescent="0.25">
      <c r="A108" t="s">
        <v>36</v>
      </c>
      <c r="B108" t="s">
        <v>41</v>
      </c>
      <c r="C108" t="s">
        <v>42</v>
      </c>
      <c r="D108" t="s">
        <v>44</v>
      </c>
    </row>
    <row r="109" spans="1:4" x14ac:dyDescent="0.25">
      <c r="A109" t="s">
        <v>36</v>
      </c>
      <c r="B109" t="s">
        <v>46</v>
      </c>
      <c r="C109" t="s">
        <v>42</v>
      </c>
      <c r="D109" t="s">
        <v>44</v>
      </c>
    </row>
    <row r="110" spans="1:4" x14ac:dyDescent="0.25">
      <c r="A110" t="s">
        <v>36</v>
      </c>
      <c r="B110" t="s">
        <v>46</v>
      </c>
      <c r="C110" t="s">
        <v>42</v>
      </c>
      <c r="D110" t="s">
        <v>44</v>
      </c>
    </row>
    <row r="111" spans="1:4" x14ac:dyDescent="0.25">
      <c r="A111" t="s">
        <v>47</v>
      </c>
      <c r="B111" t="s">
        <v>41</v>
      </c>
      <c r="C111" t="s">
        <v>42</v>
      </c>
      <c r="D111" t="s">
        <v>44</v>
      </c>
    </row>
    <row r="112" spans="1:4" x14ac:dyDescent="0.25">
      <c r="A112" t="s">
        <v>47</v>
      </c>
      <c r="B112" t="s">
        <v>41</v>
      </c>
      <c r="C112" t="s">
        <v>43</v>
      </c>
      <c r="D112" t="s">
        <v>37</v>
      </c>
    </row>
    <row r="113" spans="1:4" x14ac:dyDescent="0.25">
      <c r="A113" t="s">
        <v>36</v>
      </c>
      <c r="B113" t="s">
        <v>46</v>
      </c>
      <c r="C113" t="s">
        <v>42</v>
      </c>
      <c r="D113" t="s">
        <v>44</v>
      </c>
    </row>
    <row r="114" spans="1:4" x14ac:dyDescent="0.25">
      <c r="A114" t="s">
        <v>36</v>
      </c>
      <c r="B114" t="s">
        <v>41</v>
      </c>
      <c r="C114" t="s">
        <v>43</v>
      </c>
      <c r="D114" t="s">
        <v>44</v>
      </c>
    </row>
    <row r="115" spans="1:4" x14ac:dyDescent="0.25">
      <c r="A115" t="s">
        <v>47</v>
      </c>
      <c r="B115" t="s">
        <v>41</v>
      </c>
      <c r="C115" t="s">
        <v>43</v>
      </c>
      <c r="D115" t="s">
        <v>44</v>
      </c>
    </row>
    <row r="116" spans="1:4" x14ac:dyDescent="0.25">
      <c r="A116" t="s">
        <v>36</v>
      </c>
      <c r="B116" t="s">
        <v>41</v>
      </c>
      <c r="C116" t="s">
        <v>43</v>
      </c>
      <c r="D116" t="s">
        <v>44</v>
      </c>
    </row>
    <row r="117" spans="1:4" x14ac:dyDescent="0.25">
      <c r="A117" t="s">
        <v>36</v>
      </c>
      <c r="B117" t="s">
        <v>46</v>
      </c>
      <c r="C117" t="s">
        <v>42</v>
      </c>
      <c r="D117" t="s">
        <v>44</v>
      </c>
    </row>
    <row r="118" spans="1:4" x14ac:dyDescent="0.25">
      <c r="A118" t="s">
        <v>36</v>
      </c>
      <c r="B118" t="s">
        <v>46</v>
      </c>
      <c r="C118" t="s">
        <v>42</v>
      </c>
      <c r="D118" t="s">
        <v>44</v>
      </c>
    </row>
    <row r="119" spans="1:4" x14ac:dyDescent="0.25">
      <c r="A119" t="s">
        <v>36</v>
      </c>
      <c r="B119" t="s">
        <v>46</v>
      </c>
      <c r="C119" t="s">
        <v>43</v>
      </c>
      <c r="D119" t="s">
        <v>44</v>
      </c>
    </row>
    <row r="120" spans="1:4" x14ac:dyDescent="0.25">
      <c r="A120" t="s">
        <v>36</v>
      </c>
      <c r="B120" t="s">
        <v>46</v>
      </c>
      <c r="C120" t="s">
        <v>42</v>
      </c>
      <c r="D120" t="s">
        <v>44</v>
      </c>
    </row>
    <row r="121" spans="1:4" x14ac:dyDescent="0.25">
      <c r="A121" t="s">
        <v>36</v>
      </c>
      <c r="B121" t="s">
        <v>46</v>
      </c>
      <c r="C121" t="s">
        <v>43</v>
      </c>
      <c r="D121" t="s">
        <v>44</v>
      </c>
    </row>
    <row r="122" spans="1:4" x14ac:dyDescent="0.25">
      <c r="A122" t="s">
        <v>36</v>
      </c>
      <c r="B122" t="s">
        <v>41</v>
      </c>
      <c r="C122" t="s">
        <v>43</v>
      </c>
      <c r="D122" t="s">
        <v>44</v>
      </c>
    </row>
    <row r="123" spans="1:4" x14ac:dyDescent="0.25">
      <c r="A123" t="s">
        <v>36</v>
      </c>
      <c r="B123" t="s">
        <v>46</v>
      </c>
      <c r="C123" t="s">
        <v>42</v>
      </c>
      <c r="D123" t="s">
        <v>44</v>
      </c>
    </row>
    <row r="124" spans="1:4" x14ac:dyDescent="0.25">
      <c r="A124" t="s">
        <v>47</v>
      </c>
      <c r="B124" t="s">
        <v>46</v>
      </c>
      <c r="C124" t="s">
        <v>42</v>
      </c>
      <c r="D124" t="s">
        <v>44</v>
      </c>
    </row>
    <row r="125" spans="1:4" x14ac:dyDescent="0.25">
      <c r="A125" t="s">
        <v>36</v>
      </c>
      <c r="B125" t="s">
        <v>41</v>
      </c>
      <c r="C125" t="s">
        <v>42</v>
      </c>
      <c r="D125" t="s">
        <v>44</v>
      </c>
    </row>
    <row r="126" spans="1:4" x14ac:dyDescent="0.25">
      <c r="A126" t="s">
        <v>36</v>
      </c>
      <c r="B126" t="s">
        <v>41</v>
      </c>
      <c r="C126" t="s">
        <v>43</v>
      </c>
      <c r="D126" t="s">
        <v>44</v>
      </c>
    </row>
    <row r="127" spans="1:4" x14ac:dyDescent="0.25">
      <c r="A127" t="s">
        <v>36</v>
      </c>
      <c r="B127" t="s">
        <v>46</v>
      </c>
      <c r="C127" t="s">
        <v>43</v>
      </c>
      <c r="D127" t="s">
        <v>44</v>
      </c>
    </row>
    <row r="128" spans="1:4" x14ac:dyDescent="0.25">
      <c r="A128" t="s">
        <v>47</v>
      </c>
      <c r="B128" t="s">
        <v>41</v>
      </c>
      <c r="C128" t="s">
        <v>43</v>
      </c>
      <c r="D128" t="s">
        <v>37</v>
      </c>
    </row>
    <row r="129" spans="1:4" x14ac:dyDescent="0.25">
      <c r="A129" t="s">
        <v>36</v>
      </c>
      <c r="B129" t="s">
        <v>45</v>
      </c>
      <c r="C129" t="s">
        <v>42</v>
      </c>
      <c r="D129" t="s">
        <v>44</v>
      </c>
    </row>
    <row r="130" spans="1:4" x14ac:dyDescent="0.25">
      <c r="A130" t="s">
        <v>36</v>
      </c>
      <c r="B130" t="s">
        <v>41</v>
      </c>
      <c r="C130" t="s">
        <v>42</v>
      </c>
      <c r="D130" t="s">
        <v>44</v>
      </c>
    </row>
    <row r="131" spans="1:4" x14ac:dyDescent="0.25">
      <c r="A131" t="s">
        <v>36</v>
      </c>
      <c r="B131" t="s">
        <v>41</v>
      </c>
      <c r="C131" t="s">
        <v>43</v>
      </c>
      <c r="D131" t="s">
        <v>44</v>
      </c>
    </row>
    <row r="132" spans="1:4" x14ac:dyDescent="0.25">
      <c r="A132" t="s">
        <v>36</v>
      </c>
      <c r="B132" t="s">
        <v>46</v>
      </c>
      <c r="C132" t="s">
        <v>42</v>
      </c>
      <c r="D132" t="s">
        <v>44</v>
      </c>
    </row>
    <row r="133" spans="1:4" x14ac:dyDescent="0.25">
      <c r="A133" t="s">
        <v>36</v>
      </c>
      <c r="B133" t="s">
        <v>41</v>
      </c>
      <c r="C133" t="s">
        <v>42</v>
      </c>
      <c r="D133" t="s">
        <v>44</v>
      </c>
    </row>
    <row r="134" spans="1:4" x14ac:dyDescent="0.25">
      <c r="A134" t="s">
        <v>47</v>
      </c>
      <c r="B134" t="s">
        <v>46</v>
      </c>
      <c r="C134" t="s">
        <v>42</v>
      </c>
      <c r="D134" t="s">
        <v>44</v>
      </c>
    </row>
    <row r="135" spans="1:4" x14ac:dyDescent="0.25">
      <c r="A135" t="s">
        <v>36</v>
      </c>
      <c r="B135" t="s">
        <v>46</v>
      </c>
      <c r="C135" t="s">
        <v>43</v>
      </c>
      <c r="D135" t="s">
        <v>37</v>
      </c>
    </row>
    <row r="136" spans="1:4" x14ac:dyDescent="0.25">
      <c r="A136" t="s">
        <v>36</v>
      </c>
      <c r="B136" t="s">
        <v>41</v>
      </c>
      <c r="C136" t="s">
        <v>42</v>
      </c>
      <c r="D136" t="s">
        <v>44</v>
      </c>
    </row>
    <row r="137" spans="1:4" x14ac:dyDescent="0.25">
      <c r="A137" t="s">
        <v>36</v>
      </c>
      <c r="B137" t="s">
        <v>41</v>
      </c>
      <c r="C137" t="s">
        <v>42</v>
      </c>
      <c r="D137" t="s">
        <v>44</v>
      </c>
    </row>
    <row r="138" spans="1:4" x14ac:dyDescent="0.25">
      <c r="A138" t="s">
        <v>36</v>
      </c>
      <c r="B138" t="s">
        <v>41</v>
      </c>
      <c r="C138" t="s">
        <v>43</v>
      </c>
      <c r="D138" t="s">
        <v>44</v>
      </c>
    </row>
    <row r="139" spans="1:4" x14ac:dyDescent="0.25">
      <c r="A139" t="s">
        <v>36</v>
      </c>
      <c r="B139" t="s">
        <v>45</v>
      </c>
      <c r="C139" t="s">
        <v>42</v>
      </c>
      <c r="D139" t="s">
        <v>37</v>
      </c>
    </row>
    <row r="140" spans="1:4" x14ac:dyDescent="0.25">
      <c r="A140" t="s">
        <v>47</v>
      </c>
      <c r="B140" t="s">
        <v>41</v>
      </c>
      <c r="C140" t="s">
        <v>43</v>
      </c>
      <c r="D140" t="s">
        <v>44</v>
      </c>
    </row>
    <row r="141" spans="1:4" x14ac:dyDescent="0.25">
      <c r="A141" t="s">
        <v>36</v>
      </c>
      <c r="B141" t="s">
        <v>41</v>
      </c>
      <c r="C141" t="s">
        <v>43</v>
      </c>
      <c r="D141" t="s">
        <v>44</v>
      </c>
    </row>
    <row r="142" spans="1:4" x14ac:dyDescent="0.25">
      <c r="A142" t="s">
        <v>36</v>
      </c>
      <c r="B142" t="s">
        <v>46</v>
      </c>
      <c r="C142" t="s">
        <v>42</v>
      </c>
      <c r="D142" t="s">
        <v>44</v>
      </c>
    </row>
    <row r="143" spans="1:4" x14ac:dyDescent="0.25">
      <c r="A143" t="s">
        <v>47</v>
      </c>
      <c r="B143" t="s">
        <v>46</v>
      </c>
      <c r="C143" t="s">
        <v>42</v>
      </c>
      <c r="D143" t="s">
        <v>44</v>
      </c>
    </row>
    <row r="144" spans="1:4" x14ac:dyDescent="0.25">
      <c r="A144" t="s">
        <v>36</v>
      </c>
      <c r="B144" t="s">
        <v>41</v>
      </c>
      <c r="C144" t="s">
        <v>42</v>
      </c>
      <c r="D144" t="s">
        <v>44</v>
      </c>
    </row>
    <row r="145" spans="1:4" x14ac:dyDescent="0.25">
      <c r="A145" t="s">
        <v>47</v>
      </c>
      <c r="B145" t="s">
        <v>41</v>
      </c>
      <c r="C145" t="s">
        <v>43</v>
      </c>
      <c r="D145" t="s">
        <v>44</v>
      </c>
    </row>
    <row r="146" spans="1:4" x14ac:dyDescent="0.25">
      <c r="A146" t="s">
        <v>36</v>
      </c>
      <c r="B146" t="s">
        <v>41</v>
      </c>
      <c r="C146" t="s">
        <v>42</v>
      </c>
      <c r="D146" t="s">
        <v>44</v>
      </c>
    </row>
    <row r="147" spans="1:4" x14ac:dyDescent="0.25">
      <c r="A147" t="s">
        <v>36</v>
      </c>
      <c r="B147" t="s">
        <v>46</v>
      </c>
      <c r="C147" t="s">
        <v>42</v>
      </c>
      <c r="D147" t="s">
        <v>44</v>
      </c>
    </row>
    <row r="148" spans="1:4" x14ac:dyDescent="0.25">
      <c r="A148" t="s">
        <v>36</v>
      </c>
      <c r="B148" t="s">
        <v>46</v>
      </c>
      <c r="C148" t="s">
        <v>42</v>
      </c>
      <c r="D148" t="s">
        <v>44</v>
      </c>
    </row>
    <row r="149" spans="1:4" x14ac:dyDescent="0.25">
      <c r="A149" t="s">
        <v>36</v>
      </c>
      <c r="B149" t="s">
        <v>41</v>
      </c>
      <c r="C149" t="s">
        <v>42</v>
      </c>
      <c r="D149" t="s">
        <v>44</v>
      </c>
    </row>
    <row r="150" spans="1:4" x14ac:dyDescent="0.25">
      <c r="A150" t="s">
        <v>36</v>
      </c>
      <c r="B150" t="s">
        <v>41</v>
      </c>
      <c r="C150" t="s">
        <v>42</v>
      </c>
      <c r="D150" t="s">
        <v>44</v>
      </c>
    </row>
    <row r="151" spans="1:4" x14ac:dyDescent="0.25">
      <c r="A151" t="s">
        <v>47</v>
      </c>
      <c r="B151" t="s">
        <v>41</v>
      </c>
      <c r="C151" t="s">
        <v>43</v>
      </c>
      <c r="D151" t="s">
        <v>37</v>
      </c>
    </row>
    <row r="152" spans="1:4" x14ac:dyDescent="0.25">
      <c r="A152" t="s">
        <v>47</v>
      </c>
      <c r="B152" t="s">
        <v>41</v>
      </c>
      <c r="C152" t="s">
        <v>43</v>
      </c>
      <c r="D152" t="s">
        <v>44</v>
      </c>
    </row>
    <row r="153" spans="1:4" x14ac:dyDescent="0.25">
      <c r="A153" t="s">
        <v>47</v>
      </c>
      <c r="B153" t="s">
        <v>41</v>
      </c>
      <c r="C153" t="s">
        <v>43</v>
      </c>
      <c r="D153" t="s">
        <v>44</v>
      </c>
    </row>
    <row r="154" spans="1:4" x14ac:dyDescent="0.25">
      <c r="A154" t="s">
        <v>36</v>
      </c>
      <c r="B154" t="s">
        <v>45</v>
      </c>
      <c r="C154" t="s">
        <v>42</v>
      </c>
      <c r="D154" t="s">
        <v>44</v>
      </c>
    </row>
    <row r="155" spans="1:4" x14ac:dyDescent="0.25">
      <c r="A155" t="s">
        <v>36</v>
      </c>
      <c r="B155" t="s">
        <v>41</v>
      </c>
      <c r="C155" t="s">
        <v>42</v>
      </c>
      <c r="D155" t="s">
        <v>44</v>
      </c>
    </row>
    <row r="156" spans="1:4" x14ac:dyDescent="0.25">
      <c r="A156" t="s">
        <v>36</v>
      </c>
      <c r="B156" t="s">
        <v>41</v>
      </c>
      <c r="C156" t="s">
        <v>42</v>
      </c>
      <c r="D156" t="s">
        <v>44</v>
      </c>
    </row>
    <row r="157" spans="1:4" x14ac:dyDescent="0.25">
      <c r="A157" t="s">
        <v>36</v>
      </c>
      <c r="B157" t="s">
        <v>41</v>
      </c>
      <c r="C157" t="s">
        <v>43</v>
      </c>
      <c r="D157" t="s">
        <v>44</v>
      </c>
    </row>
    <row r="158" spans="1:4" x14ac:dyDescent="0.25">
      <c r="A158" t="s">
        <v>47</v>
      </c>
      <c r="B158" t="s">
        <v>41</v>
      </c>
      <c r="C158" t="s">
        <v>43</v>
      </c>
      <c r="D158" t="s">
        <v>44</v>
      </c>
    </row>
    <row r="159" spans="1:4" x14ac:dyDescent="0.25">
      <c r="A159" t="s">
        <v>36</v>
      </c>
      <c r="B159" t="s">
        <v>41</v>
      </c>
      <c r="C159" t="s">
        <v>42</v>
      </c>
      <c r="D159" t="s">
        <v>44</v>
      </c>
    </row>
    <row r="160" spans="1:4" x14ac:dyDescent="0.25">
      <c r="A160" t="s">
        <v>36</v>
      </c>
      <c r="B160" t="s">
        <v>41</v>
      </c>
      <c r="C160" t="s">
        <v>43</v>
      </c>
      <c r="D160" t="s">
        <v>44</v>
      </c>
    </row>
    <row r="161" spans="1:4" x14ac:dyDescent="0.25">
      <c r="A161" t="s">
        <v>36</v>
      </c>
      <c r="B161" t="s">
        <v>46</v>
      </c>
      <c r="C161" t="s">
        <v>42</v>
      </c>
      <c r="D161" t="s">
        <v>44</v>
      </c>
    </row>
    <row r="162" spans="1:4" x14ac:dyDescent="0.25">
      <c r="A162" t="s">
        <v>47</v>
      </c>
      <c r="B162" t="s">
        <v>41</v>
      </c>
      <c r="C162" t="s">
        <v>43</v>
      </c>
      <c r="D162" t="s">
        <v>44</v>
      </c>
    </row>
    <row r="163" spans="1:4" x14ac:dyDescent="0.25">
      <c r="A163" t="s">
        <v>36</v>
      </c>
      <c r="B163" t="s">
        <v>41</v>
      </c>
      <c r="C163" t="s">
        <v>42</v>
      </c>
      <c r="D163" t="s">
        <v>44</v>
      </c>
    </row>
    <row r="164" spans="1:4" x14ac:dyDescent="0.25">
      <c r="A164" t="s">
        <v>47</v>
      </c>
      <c r="B164" t="s">
        <v>41</v>
      </c>
      <c r="C164" t="s">
        <v>43</v>
      </c>
      <c r="D164" t="s">
        <v>44</v>
      </c>
    </row>
    <row r="165" spans="1:4" x14ac:dyDescent="0.25">
      <c r="A165" t="s">
        <v>36</v>
      </c>
      <c r="B165" t="s">
        <v>46</v>
      </c>
      <c r="C165" t="s">
        <v>43</v>
      </c>
      <c r="D165" t="s">
        <v>44</v>
      </c>
    </row>
    <row r="166" spans="1:4" x14ac:dyDescent="0.25">
      <c r="A166" t="s">
        <v>47</v>
      </c>
      <c r="B166" t="s">
        <v>41</v>
      </c>
      <c r="C166" t="s">
        <v>43</v>
      </c>
      <c r="D166" t="s">
        <v>44</v>
      </c>
    </row>
    <row r="167" spans="1:4" x14ac:dyDescent="0.25">
      <c r="A167" t="s">
        <v>36</v>
      </c>
      <c r="B167" t="s">
        <v>41</v>
      </c>
      <c r="C167" t="s">
        <v>42</v>
      </c>
      <c r="D167" t="s">
        <v>44</v>
      </c>
    </row>
    <row r="168" spans="1:4" x14ac:dyDescent="0.25">
      <c r="A168" t="s">
        <v>36</v>
      </c>
      <c r="B168" t="s">
        <v>46</v>
      </c>
      <c r="C168" t="s">
        <v>43</v>
      </c>
      <c r="D168" t="s">
        <v>44</v>
      </c>
    </row>
    <row r="169" spans="1:4" x14ac:dyDescent="0.25">
      <c r="A169" t="s">
        <v>36</v>
      </c>
      <c r="B169" t="s">
        <v>46</v>
      </c>
      <c r="C169" t="s">
        <v>43</v>
      </c>
      <c r="D169" t="s">
        <v>44</v>
      </c>
    </row>
    <row r="170" spans="1:4" x14ac:dyDescent="0.25">
      <c r="A170" t="s">
        <v>36</v>
      </c>
      <c r="B170" t="s">
        <v>41</v>
      </c>
      <c r="C170" t="s">
        <v>42</v>
      </c>
      <c r="D170" t="s">
        <v>44</v>
      </c>
    </row>
    <row r="171" spans="1:4" x14ac:dyDescent="0.25">
      <c r="A171" t="s">
        <v>36</v>
      </c>
      <c r="B171" t="s">
        <v>41</v>
      </c>
      <c r="C171" t="s">
        <v>42</v>
      </c>
      <c r="D171" t="s">
        <v>44</v>
      </c>
    </row>
    <row r="172" spans="1:4" x14ac:dyDescent="0.25">
      <c r="A172" t="s">
        <v>36</v>
      </c>
      <c r="B172" t="s">
        <v>46</v>
      </c>
      <c r="C172" t="s">
        <v>42</v>
      </c>
      <c r="D172" t="s">
        <v>44</v>
      </c>
    </row>
    <row r="173" spans="1:4" x14ac:dyDescent="0.25">
      <c r="A173" t="s">
        <v>36</v>
      </c>
      <c r="B173" t="s">
        <v>41</v>
      </c>
      <c r="C173" t="s">
        <v>42</v>
      </c>
      <c r="D173" t="s">
        <v>44</v>
      </c>
    </row>
    <row r="174" spans="1:4" x14ac:dyDescent="0.25">
      <c r="A174" t="s">
        <v>47</v>
      </c>
      <c r="B174" t="s">
        <v>41</v>
      </c>
      <c r="C174" t="s">
        <v>42</v>
      </c>
      <c r="D174" t="s">
        <v>44</v>
      </c>
    </row>
    <row r="175" spans="1:4" x14ac:dyDescent="0.25">
      <c r="A175" t="s">
        <v>36</v>
      </c>
      <c r="B175" t="s">
        <v>41</v>
      </c>
      <c r="C175" t="s">
        <v>43</v>
      </c>
      <c r="D175" t="s">
        <v>44</v>
      </c>
    </row>
    <row r="176" spans="1:4" x14ac:dyDescent="0.25">
      <c r="A176" t="s">
        <v>47</v>
      </c>
      <c r="B176" t="s">
        <v>41</v>
      </c>
      <c r="C176" t="s">
        <v>42</v>
      </c>
      <c r="D176" t="s">
        <v>44</v>
      </c>
    </row>
    <row r="177" spans="1:4" x14ac:dyDescent="0.25">
      <c r="A177" t="s">
        <v>47</v>
      </c>
      <c r="B177" t="s">
        <v>41</v>
      </c>
      <c r="C177" t="s">
        <v>43</v>
      </c>
      <c r="D177" t="s">
        <v>44</v>
      </c>
    </row>
    <row r="178" spans="1:4" x14ac:dyDescent="0.25">
      <c r="A178" t="s">
        <v>36</v>
      </c>
      <c r="B178" t="s">
        <v>41</v>
      </c>
      <c r="C178" t="s">
        <v>43</v>
      </c>
      <c r="D178" t="s">
        <v>44</v>
      </c>
    </row>
    <row r="179" spans="1:4" x14ac:dyDescent="0.25">
      <c r="A179" t="s">
        <v>36</v>
      </c>
      <c r="B179" t="s">
        <v>46</v>
      </c>
      <c r="C179" t="s">
        <v>43</v>
      </c>
      <c r="D179" t="s">
        <v>44</v>
      </c>
    </row>
    <row r="180" spans="1:4" x14ac:dyDescent="0.25">
      <c r="A180" t="s">
        <v>36</v>
      </c>
      <c r="B180" t="s">
        <v>41</v>
      </c>
      <c r="C180" t="s">
        <v>42</v>
      </c>
      <c r="D180" t="s">
        <v>44</v>
      </c>
    </row>
    <row r="181" spans="1:4" x14ac:dyDescent="0.25">
      <c r="A181" t="s">
        <v>36</v>
      </c>
      <c r="B181" t="s">
        <v>41</v>
      </c>
      <c r="C181" t="s">
        <v>42</v>
      </c>
      <c r="D181" t="s">
        <v>44</v>
      </c>
    </row>
    <row r="182" spans="1:4" x14ac:dyDescent="0.25">
      <c r="A182" t="s">
        <v>36</v>
      </c>
      <c r="B182" t="s">
        <v>41</v>
      </c>
      <c r="C182" t="s">
        <v>42</v>
      </c>
      <c r="D182" t="s">
        <v>44</v>
      </c>
    </row>
    <row r="183" spans="1:4" x14ac:dyDescent="0.25">
      <c r="A183" t="s">
        <v>36</v>
      </c>
      <c r="B183" t="s">
        <v>41</v>
      </c>
      <c r="C183" t="s">
        <v>43</v>
      </c>
      <c r="D183" t="s">
        <v>44</v>
      </c>
    </row>
    <row r="184" spans="1:4" x14ac:dyDescent="0.25">
      <c r="A184" t="s">
        <v>36</v>
      </c>
      <c r="B184" t="s">
        <v>46</v>
      </c>
      <c r="C184" t="s">
        <v>42</v>
      </c>
      <c r="D184" t="s">
        <v>44</v>
      </c>
    </row>
    <row r="185" spans="1:4" x14ac:dyDescent="0.25">
      <c r="A185" t="s">
        <v>47</v>
      </c>
      <c r="B185" t="s">
        <v>41</v>
      </c>
      <c r="C185" t="s">
        <v>42</v>
      </c>
      <c r="D185" t="s">
        <v>44</v>
      </c>
    </row>
    <row r="186" spans="1:4" x14ac:dyDescent="0.25">
      <c r="A186" t="s">
        <v>36</v>
      </c>
      <c r="B186" t="s">
        <v>41</v>
      </c>
      <c r="C186" t="s">
        <v>42</v>
      </c>
      <c r="D186" t="s">
        <v>44</v>
      </c>
    </row>
    <row r="187" spans="1:4" x14ac:dyDescent="0.25">
      <c r="A187" t="s">
        <v>36</v>
      </c>
      <c r="B187" t="s">
        <v>41</v>
      </c>
      <c r="C187" t="s">
        <v>42</v>
      </c>
      <c r="D187" t="s">
        <v>44</v>
      </c>
    </row>
    <row r="188" spans="1:4" x14ac:dyDescent="0.25">
      <c r="A188" t="s">
        <v>36</v>
      </c>
      <c r="B188" t="s">
        <v>41</v>
      </c>
      <c r="C188" t="s">
        <v>42</v>
      </c>
      <c r="D188" t="s">
        <v>44</v>
      </c>
    </row>
    <row r="189" spans="1:4" x14ac:dyDescent="0.25">
      <c r="A189" t="s">
        <v>47</v>
      </c>
      <c r="B189" t="s">
        <v>41</v>
      </c>
      <c r="C189" t="s">
        <v>43</v>
      </c>
      <c r="D189" t="s">
        <v>44</v>
      </c>
    </row>
    <row r="190" spans="1:4" x14ac:dyDescent="0.25">
      <c r="A190" t="s">
        <v>36</v>
      </c>
      <c r="B190" t="s">
        <v>41</v>
      </c>
      <c r="C190" t="s">
        <v>42</v>
      </c>
      <c r="D190" t="s">
        <v>37</v>
      </c>
    </row>
    <row r="191" spans="1:4" x14ac:dyDescent="0.25">
      <c r="A191" t="s">
        <v>36</v>
      </c>
      <c r="B191" t="s">
        <v>41</v>
      </c>
      <c r="C191" t="s">
        <v>43</v>
      </c>
      <c r="D191" t="s">
        <v>44</v>
      </c>
    </row>
    <row r="192" spans="1:4" x14ac:dyDescent="0.25">
      <c r="A192" t="s">
        <v>36</v>
      </c>
      <c r="B192" t="s">
        <v>41</v>
      </c>
      <c r="C192" t="s">
        <v>43</v>
      </c>
      <c r="D192" t="s">
        <v>44</v>
      </c>
    </row>
    <row r="193" spans="1:4" x14ac:dyDescent="0.25">
      <c r="A193" t="s">
        <v>36</v>
      </c>
      <c r="B193" t="s">
        <v>41</v>
      </c>
      <c r="C193" t="s">
        <v>43</v>
      </c>
      <c r="D193" t="s">
        <v>44</v>
      </c>
    </row>
    <row r="194" spans="1:4" x14ac:dyDescent="0.25">
      <c r="A194" t="s">
        <v>36</v>
      </c>
      <c r="B194" t="s">
        <v>45</v>
      </c>
      <c r="C194" t="s">
        <v>43</v>
      </c>
      <c r="D194" t="s">
        <v>44</v>
      </c>
    </row>
    <row r="195" spans="1:4" x14ac:dyDescent="0.25">
      <c r="A195" t="s">
        <v>36</v>
      </c>
      <c r="B195" t="s">
        <v>41</v>
      </c>
      <c r="C195" t="s">
        <v>42</v>
      </c>
      <c r="D195" t="s">
        <v>44</v>
      </c>
    </row>
    <row r="196" spans="1:4" x14ac:dyDescent="0.25">
      <c r="A196" t="s">
        <v>36</v>
      </c>
      <c r="B196" t="s">
        <v>46</v>
      </c>
      <c r="C196" t="s">
        <v>43</v>
      </c>
      <c r="D196" t="s">
        <v>44</v>
      </c>
    </row>
    <row r="197" spans="1:4" x14ac:dyDescent="0.25">
      <c r="A197" t="s">
        <v>47</v>
      </c>
      <c r="B197" t="s">
        <v>46</v>
      </c>
      <c r="C197" t="s">
        <v>43</v>
      </c>
      <c r="D197" t="s">
        <v>44</v>
      </c>
    </row>
    <row r="198" spans="1:4" x14ac:dyDescent="0.25">
      <c r="A198" t="s">
        <v>36</v>
      </c>
      <c r="B198" t="s">
        <v>41</v>
      </c>
      <c r="C198" t="s">
        <v>43</v>
      </c>
      <c r="D198" t="s">
        <v>44</v>
      </c>
    </row>
    <row r="199" spans="1:4" x14ac:dyDescent="0.25">
      <c r="A199" t="s">
        <v>47</v>
      </c>
      <c r="B199" t="s">
        <v>46</v>
      </c>
      <c r="C199" t="s">
        <v>42</v>
      </c>
      <c r="D199" t="s">
        <v>44</v>
      </c>
    </row>
    <row r="200" spans="1:4" x14ac:dyDescent="0.25">
      <c r="A200" t="s">
        <v>36</v>
      </c>
      <c r="B200" t="s">
        <v>41</v>
      </c>
      <c r="C200" t="s">
        <v>42</v>
      </c>
      <c r="D200" t="s">
        <v>44</v>
      </c>
    </row>
    <row r="201" spans="1:4" x14ac:dyDescent="0.25">
      <c r="A201" t="s">
        <v>47</v>
      </c>
      <c r="B201" t="s">
        <v>41</v>
      </c>
      <c r="C201" t="s">
        <v>42</v>
      </c>
      <c r="D201" t="s">
        <v>44</v>
      </c>
    </row>
    <row r="202" spans="1:4" x14ac:dyDescent="0.25">
      <c r="A202" t="s">
        <v>36</v>
      </c>
      <c r="B202" t="s">
        <v>41</v>
      </c>
      <c r="C202" t="s">
        <v>42</v>
      </c>
      <c r="D202" t="s">
        <v>44</v>
      </c>
    </row>
    <row r="203" spans="1:4" x14ac:dyDescent="0.25">
      <c r="A203" t="s">
        <v>36</v>
      </c>
      <c r="B203" t="s">
        <v>41</v>
      </c>
      <c r="C203" t="s">
        <v>42</v>
      </c>
      <c r="D203" t="s">
        <v>44</v>
      </c>
    </row>
    <row r="204" spans="1:4" x14ac:dyDescent="0.25">
      <c r="A204" t="s">
        <v>36</v>
      </c>
      <c r="B204" t="s">
        <v>41</v>
      </c>
      <c r="C204" t="s">
        <v>42</v>
      </c>
      <c r="D204" t="s">
        <v>44</v>
      </c>
    </row>
    <row r="205" spans="1:4" x14ac:dyDescent="0.25">
      <c r="A205" t="s">
        <v>36</v>
      </c>
      <c r="B205" t="s">
        <v>41</v>
      </c>
      <c r="C205" t="s">
        <v>42</v>
      </c>
      <c r="D205" t="s">
        <v>44</v>
      </c>
    </row>
    <row r="206" spans="1:4" x14ac:dyDescent="0.25">
      <c r="A206" t="s">
        <v>36</v>
      </c>
      <c r="B206" t="s">
        <v>41</v>
      </c>
      <c r="C206" t="s">
        <v>42</v>
      </c>
      <c r="D206" t="s">
        <v>44</v>
      </c>
    </row>
    <row r="207" spans="1:4" x14ac:dyDescent="0.25">
      <c r="A207" t="s">
        <v>36</v>
      </c>
      <c r="B207" t="s">
        <v>41</v>
      </c>
      <c r="C207" t="s">
        <v>42</v>
      </c>
      <c r="D207" t="s">
        <v>44</v>
      </c>
    </row>
    <row r="208" spans="1:4" x14ac:dyDescent="0.25">
      <c r="A208" t="s">
        <v>36</v>
      </c>
      <c r="B208" t="s">
        <v>41</v>
      </c>
      <c r="C208" t="s">
        <v>42</v>
      </c>
      <c r="D208" t="s">
        <v>37</v>
      </c>
    </row>
    <row r="209" spans="1:4" x14ac:dyDescent="0.25">
      <c r="A209" t="s">
        <v>36</v>
      </c>
      <c r="B209" t="s">
        <v>41</v>
      </c>
      <c r="C209" t="s">
        <v>43</v>
      </c>
      <c r="D209" t="s">
        <v>44</v>
      </c>
    </row>
    <row r="210" spans="1:4" x14ac:dyDescent="0.25">
      <c r="A210" t="s">
        <v>36</v>
      </c>
      <c r="B210" t="s">
        <v>41</v>
      </c>
      <c r="C210" t="s">
        <v>42</v>
      </c>
      <c r="D210" t="s">
        <v>44</v>
      </c>
    </row>
    <row r="211" spans="1:4" x14ac:dyDescent="0.25">
      <c r="A211" t="s">
        <v>36</v>
      </c>
      <c r="B211" t="s">
        <v>41</v>
      </c>
      <c r="C211" t="s">
        <v>42</v>
      </c>
      <c r="D211" t="s">
        <v>44</v>
      </c>
    </row>
    <row r="212" spans="1:4" x14ac:dyDescent="0.25">
      <c r="A212" t="s">
        <v>36</v>
      </c>
      <c r="B212" t="s">
        <v>45</v>
      </c>
      <c r="C212" t="s">
        <v>42</v>
      </c>
      <c r="D212" t="s">
        <v>44</v>
      </c>
    </row>
    <row r="213" spans="1:4" x14ac:dyDescent="0.25">
      <c r="A213" t="s">
        <v>47</v>
      </c>
      <c r="B213" t="s">
        <v>41</v>
      </c>
      <c r="C213" t="s">
        <v>42</v>
      </c>
      <c r="D213" t="s">
        <v>44</v>
      </c>
    </row>
    <row r="214" spans="1:4" x14ac:dyDescent="0.25">
      <c r="A214" t="s">
        <v>36</v>
      </c>
      <c r="B214" t="s">
        <v>41</v>
      </c>
      <c r="C214" t="s">
        <v>42</v>
      </c>
      <c r="D214" t="s">
        <v>37</v>
      </c>
    </row>
    <row r="215" spans="1:4" x14ac:dyDescent="0.25">
      <c r="A215" t="s">
        <v>36</v>
      </c>
      <c r="B215" t="s">
        <v>41</v>
      </c>
      <c r="C215" t="s">
        <v>42</v>
      </c>
      <c r="D215" t="s">
        <v>44</v>
      </c>
    </row>
    <row r="216" spans="1:4" x14ac:dyDescent="0.25">
      <c r="A216" t="s">
        <v>47</v>
      </c>
      <c r="B216" t="s">
        <v>41</v>
      </c>
      <c r="C216" t="s">
        <v>42</v>
      </c>
      <c r="D216" t="s">
        <v>44</v>
      </c>
    </row>
    <row r="217" spans="1:4" x14ac:dyDescent="0.25">
      <c r="A217" t="s">
        <v>47</v>
      </c>
      <c r="B217" t="s">
        <v>41</v>
      </c>
      <c r="C217" t="s">
        <v>43</v>
      </c>
      <c r="D217" t="s">
        <v>44</v>
      </c>
    </row>
    <row r="218" spans="1:4" x14ac:dyDescent="0.25">
      <c r="A218" t="s">
        <v>36</v>
      </c>
      <c r="B218" t="s">
        <v>41</v>
      </c>
      <c r="C218" t="s">
        <v>43</v>
      </c>
      <c r="D218" t="s">
        <v>44</v>
      </c>
    </row>
    <row r="219" spans="1:4" x14ac:dyDescent="0.25">
      <c r="A219" t="s">
        <v>47</v>
      </c>
      <c r="B219" t="s">
        <v>46</v>
      </c>
      <c r="C219" t="s">
        <v>42</v>
      </c>
      <c r="D219" t="s">
        <v>44</v>
      </c>
    </row>
    <row r="220" spans="1:4" x14ac:dyDescent="0.25">
      <c r="A220" t="s">
        <v>36</v>
      </c>
      <c r="B220" t="s">
        <v>46</v>
      </c>
      <c r="C220" t="s">
        <v>42</v>
      </c>
      <c r="D220" t="s">
        <v>44</v>
      </c>
    </row>
    <row r="221" spans="1:4" x14ac:dyDescent="0.25">
      <c r="A221" t="s">
        <v>36</v>
      </c>
      <c r="B221" t="s">
        <v>41</v>
      </c>
      <c r="C221" t="s">
        <v>42</v>
      </c>
      <c r="D221" t="s">
        <v>44</v>
      </c>
    </row>
    <row r="222" spans="1:4" x14ac:dyDescent="0.25">
      <c r="A222" t="s">
        <v>36</v>
      </c>
      <c r="B222" t="s">
        <v>41</v>
      </c>
      <c r="C222" t="s">
        <v>42</v>
      </c>
      <c r="D222" t="s">
        <v>44</v>
      </c>
    </row>
    <row r="223" spans="1:4" x14ac:dyDescent="0.25">
      <c r="A223" t="s">
        <v>36</v>
      </c>
      <c r="B223" t="s">
        <v>41</v>
      </c>
      <c r="C223" t="s">
        <v>42</v>
      </c>
      <c r="D223" t="s">
        <v>44</v>
      </c>
    </row>
    <row r="224" spans="1:4" x14ac:dyDescent="0.25">
      <c r="A224" t="s">
        <v>36</v>
      </c>
      <c r="B224" t="s">
        <v>41</v>
      </c>
      <c r="C224" t="s">
        <v>43</v>
      </c>
      <c r="D224" t="s">
        <v>44</v>
      </c>
    </row>
    <row r="225" spans="1:4" x14ac:dyDescent="0.25">
      <c r="A225" t="s">
        <v>36</v>
      </c>
      <c r="B225" t="s">
        <v>41</v>
      </c>
      <c r="C225" t="s">
        <v>42</v>
      </c>
      <c r="D225" t="s">
        <v>44</v>
      </c>
    </row>
    <row r="226" spans="1:4" x14ac:dyDescent="0.25">
      <c r="A226" t="s">
        <v>36</v>
      </c>
      <c r="B226" t="s">
        <v>41</v>
      </c>
      <c r="C226" t="s">
        <v>42</v>
      </c>
      <c r="D226" t="s">
        <v>44</v>
      </c>
    </row>
    <row r="227" spans="1:4" x14ac:dyDescent="0.25">
      <c r="A227" t="s">
        <v>36</v>
      </c>
      <c r="B227" t="s">
        <v>41</v>
      </c>
      <c r="C227" t="s">
        <v>43</v>
      </c>
      <c r="D227" t="s">
        <v>44</v>
      </c>
    </row>
    <row r="228" spans="1:4" x14ac:dyDescent="0.25">
      <c r="A228" t="s">
        <v>36</v>
      </c>
      <c r="B228" t="s">
        <v>41</v>
      </c>
      <c r="C228" t="s">
        <v>43</v>
      </c>
      <c r="D228" t="s">
        <v>44</v>
      </c>
    </row>
    <row r="229" spans="1:4" x14ac:dyDescent="0.25">
      <c r="A229" t="s">
        <v>47</v>
      </c>
      <c r="B229" t="s">
        <v>46</v>
      </c>
      <c r="C229" t="s">
        <v>42</v>
      </c>
      <c r="D229" t="s">
        <v>44</v>
      </c>
    </row>
    <row r="230" spans="1:4" x14ac:dyDescent="0.25">
      <c r="A230" t="s">
        <v>47</v>
      </c>
      <c r="B230" t="s">
        <v>41</v>
      </c>
      <c r="C230" t="s">
        <v>42</v>
      </c>
      <c r="D230" t="s">
        <v>44</v>
      </c>
    </row>
    <row r="231" spans="1:4" x14ac:dyDescent="0.25">
      <c r="A231" t="s">
        <v>36</v>
      </c>
      <c r="B231" t="s">
        <v>41</v>
      </c>
      <c r="C231" t="s">
        <v>43</v>
      </c>
      <c r="D231" t="s">
        <v>37</v>
      </c>
    </row>
    <row r="232" spans="1:4" x14ac:dyDescent="0.25">
      <c r="A232" t="s">
        <v>47</v>
      </c>
      <c r="B232" t="s">
        <v>46</v>
      </c>
      <c r="C232" t="s">
        <v>43</v>
      </c>
      <c r="D232" t="s">
        <v>44</v>
      </c>
    </row>
    <row r="233" spans="1:4" x14ac:dyDescent="0.25">
      <c r="A233" t="s">
        <v>36</v>
      </c>
      <c r="B233" t="s">
        <v>46</v>
      </c>
      <c r="C233" t="s">
        <v>42</v>
      </c>
      <c r="D233" t="s">
        <v>44</v>
      </c>
    </row>
    <row r="234" spans="1:4" x14ac:dyDescent="0.25">
      <c r="A234" t="s">
        <v>36</v>
      </c>
      <c r="B234" t="s">
        <v>41</v>
      </c>
      <c r="C234" t="s">
        <v>42</v>
      </c>
      <c r="D234" t="s">
        <v>44</v>
      </c>
    </row>
    <row r="235" spans="1:4" x14ac:dyDescent="0.25">
      <c r="A235" t="s">
        <v>36</v>
      </c>
      <c r="B235" t="s">
        <v>46</v>
      </c>
      <c r="C235" t="s">
        <v>42</v>
      </c>
      <c r="D235" t="s">
        <v>44</v>
      </c>
    </row>
    <row r="236" spans="1:4" x14ac:dyDescent="0.25">
      <c r="A236" t="s">
        <v>47</v>
      </c>
      <c r="B236" t="s">
        <v>41</v>
      </c>
      <c r="C236" t="s">
        <v>42</v>
      </c>
      <c r="D236" t="s">
        <v>44</v>
      </c>
    </row>
    <row r="237" spans="1:4" x14ac:dyDescent="0.25">
      <c r="A237" t="s">
        <v>36</v>
      </c>
      <c r="B237" t="s">
        <v>41</v>
      </c>
      <c r="C237" t="s">
        <v>43</v>
      </c>
      <c r="D237" t="s">
        <v>44</v>
      </c>
    </row>
    <row r="238" spans="1:4" x14ac:dyDescent="0.25">
      <c r="A238" t="s">
        <v>47</v>
      </c>
      <c r="B238" t="s">
        <v>46</v>
      </c>
      <c r="C238" t="s">
        <v>43</v>
      </c>
      <c r="D238" t="s">
        <v>44</v>
      </c>
    </row>
    <row r="239" spans="1:4" x14ac:dyDescent="0.25">
      <c r="A239" t="s">
        <v>36</v>
      </c>
      <c r="B239" t="s">
        <v>41</v>
      </c>
      <c r="C239" t="s">
        <v>43</v>
      </c>
      <c r="D239" t="s">
        <v>44</v>
      </c>
    </row>
    <row r="240" spans="1:4" x14ac:dyDescent="0.25">
      <c r="A240" t="s">
        <v>36</v>
      </c>
      <c r="B240" t="s">
        <v>41</v>
      </c>
      <c r="C240" t="s">
        <v>43</v>
      </c>
      <c r="D240" t="s">
        <v>44</v>
      </c>
    </row>
    <row r="241" spans="1:4" x14ac:dyDescent="0.25">
      <c r="A241" t="s">
        <v>36</v>
      </c>
      <c r="B241" t="s">
        <v>46</v>
      </c>
      <c r="C241" t="s">
        <v>43</v>
      </c>
      <c r="D241" t="s">
        <v>44</v>
      </c>
    </row>
    <row r="242" spans="1:4" x14ac:dyDescent="0.25">
      <c r="A242" t="s">
        <v>47</v>
      </c>
      <c r="B242" t="s">
        <v>41</v>
      </c>
      <c r="C242" t="s">
        <v>43</v>
      </c>
      <c r="D242" t="s">
        <v>44</v>
      </c>
    </row>
    <row r="243" spans="1:4" x14ac:dyDescent="0.25">
      <c r="A243" t="s">
        <v>47</v>
      </c>
      <c r="B243" t="s">
        <v>41</v>
      </c>
      <c r="C243" t="s">
        <v>42</v>
      </c>
      <c r="D243" t="s">
        <v>37</v>
      </c>
    </row>
    <row r="244" spans="1:4" x14ac:dyDescent="0.25">
      <c r="A244" t="s">
        <v>47</v>
      </c>
      <c r="B244" t="s">
        <v>41</v>
      </c>
      <c r="C244" t="s">
        <v>43</v>
      </c>
      <c r="D244" t="s">
        <v>44</v>
      </c>
    </row>
    <row r="245" spans="1:4" x14ac:dyDescent="0.25">
      <c r="A245" t="s">
        <v>36</v>
      </c>
      <c r="B245" t="s">
        <v>41</v>
      </c>
      <c r="C245" t="s">
        <v>43</v>
      </c>
      <c r="D245" t="s">
        <v>44</v>
      </c>
    </row>
    <row r="246" spans="1:4" x14ac:dyDescent="0.25">
      <c r="A246" t="s">
        <v>36</v>
      </c>
      <c r="B246" t="s">
        <v>45</v>
      </c>
      <c r="C246" t="s">
        <v>42</v>
      </c>
      <c r="D246" t="s">
        <v>44</v>
      </c>
    </row>
    <row r="247" spans="1:4" x14ac:dyDescent="0.25">
      <c r="A247" t="s">
        <v>36</v>
      </c>
      <c r="B247" t="s">
        <v>41</v>
      </c>
      <c r="C247" t="s">
        <v>43</v>
      </c>
      <c r="D247" t="s">
        <v>44</v>
      </c>
    </row>
    <row r="248" spans="1:4" x14ac:dyDescent="0.25">
      <c r="A248" t="s">
        <v>36</v>
      </c>
      <c r="B248" t="s">
        <v>46</v>
      </c>
      <c r="C248" t="s">
        <v>43</v>
      </c>
      <c r="D248" t="s">
        <v>44</v>
      </c>
    </row>
    <row r="249" spans="1:4" x14ac:dyDescent="0.25">
      <c r="A249" t="s">
        <v>36</v>
      </c>
      <c r="B249" t="s">
        <v>41</v>
      </c>
      <c r="C249" t="s">
        <v>43</v>
      </c>
      <c r="D249" t="s">
        <v>44</v>
      </c>
    </row>
    <row r="250" spans="1:4" x14ac:dyDescent="0.25">
      <c r="A250" t="s">
        <v>47</v>
      </c>
      <c r="B250" t="s">
        <v>41</v>
      </c>
      <c r="C250" t="s">
        <v>42</v>
      </c>
      <c r="D250" t="s">
        <v>44</v>
      </c>
    </row>
    <row r="251" spans="1:4" x14ac:dyDescent="0.25">
      <c r="A251" t="s">
        <v>36</v>
      </c>
      <c r="B251" t="s">
        <v>41</v>
      </c>
      <c r="C251" t="s">
        <v>43</v>
      </c>
      <c r="D251" t="s">
        <v>44</v>
      </c>
    </row>
    <row r="252" spans="1:4" x14ac:dyDescent="0.25">
      <c r="A252" t="s">
        <v>36</v>
      </c>
      <c r="B252" t="s">
        <v>41</v>
      </c>
      <c r="C252" t="s">
        <v>43</v>
      </c>
      <c r="D252" t="s">
        <v>44</v>
      </c>
    </row>
    <row r="253" spans="1:4" x14ac:dyDescent="0.25">
      <c r="A253" t="s">
        <v>36</v>
      </c>
      <c r="B253" t="s">
        <v>45</v>
      </c>
      <c r="C253" t="s">
        <v>42</v>
      </c>
      <c r="D253" t="s">
        <v>44</v>
      </c>
    </row>
    <row r="254" spans="1:4" x14ac:dyDescent="0.25">
      <c r="A254" t="s">
        <v>36</v>
      </c>
      <c r="B254" t="s">
        <v>41</v>
      </c>
      <c r="C254" t="s">
        <v>43</v>
      </c>
      <c r="D254" t="s">
        <v>44</v>
      </c>
    </row>
    <row r="255" spans="1:4" x14ac:dyDescent="0.25">
      <c r="A255" t="s">
        <v>36</v>
      </c>
      <c r="B255" t="s">
        <v>41</v>
      </c>
      <c r="C255" t="s">
        <v>43</v>
      </c>
      <c r="D255" t="s">
        <v>44</v>
      </c>
    </row>
    <row r="256" spans="1:4" x14ac:dyDescent="0.25">
      <c r="A256" t="s">
        <v>36</v>
      </c>
      <c r="B256" t="s">
        <v>41</v>
      </c>
      <c r="C256" t="s">
        <v>43</v>
      </c>
      <c r="D256" t="s">
        <v>44</v>
      </c>
    </row>
    <row r="257" spans="1:4" x14ac:dyDescent="0.25">
      <c r="A257" t="s">
        <v>47</v>
      </c>
      <c r="B257" t="s">
        <v>41</v>
      </c>
      <c r="C257" t="s">
        <v>42</v>
      </c>
      <c r="D257" t="s">
        <v>44</v>
      </c>
    </row>
    <row r="258" spans="1:4" x14ac:dyDescent="0.25">
      <c r="A258" t="s">
        <v>47</v>
      </c>
      <c r="B258" t="s">
        <v>41</v>
      </c>
      <c r="C258" t="s">
        <v>42</v>
      </c>
      <c r="D258" t="s">
        <v>44</v>
      </c>
    </row>
    <row r="259" spans="1:4" x14ac:dyDescent="0.25">
      <c r="A259" t="s">
        <v>47</v>
      </c>
      <c r="B259" t="s">
        <v>41</v>
      </c>
      <c r="C259" t="s">
        <v>42</v>
      </c>
      <c r="D259" t="s">
        <v>37</v>
      </c>
    </row>
    <row r="260" spans="1:4" x14ac:dyDescent="0.25">
      <c r="A260" t="s">
        <v>36</v>
      </c>
      <c r="B260" t="s">
        <v>41</v>
      </c>
      <c r="C260" t="s">
        <v>43</v>
      </c>
      <c r="D260" t="s">
        <v>44</v>
      </c>
    </row>
    <row r="261" spans="1:4" x14ac:dyDescent="0.25">
      <c r="A261" t="s">
        <v>47</v>
      </c>
      <c r="B261" t="s">
        <v>46</v>
      </c>
      <c r="C261" t="s">
        <v>43</v>
      </c>
      <c r="D261" t="s">
        <v>44</v>
      </c>
    </row>
    <row r="262" spans="1:4" x14ac:dyDescent="0.25">
      <c r="A262" t="s">
        <v>36</v>
      </c>
      <c r="B262" t="s">
        <v>46</v>
      </c>
      <c r="C262" t="s">
        <v>42</v>
      </c>
      <c r="D262" t="s">
        <v>44</v>
      </c>
    </row>
    <row r="263" spans="1:4" x14ac:dyDescent="0.25">
      <c r="A263" t="s">
        <v>36</v>
      </c>
      <c r="B263" t="s">
        <v>41</v>
      </c>
      <c r="C263" t="s">
        <v>42</v>
      </c>
      <c r="D263" t="s">
        <v>44</v>
      </c>
    </row>
    <row r="264" spans="1:4" x14ac:dyDescent="0.25">
      <c r="A264" t="s">
        <v>36</v>
      </c>
      <c r="B264" t="s">
        <v>41</v>
      </c>
      <c r="C264" t="s">
        <v>43</v>
      </c>
      <c r="D264" t="s">
        <v>44</v>
      </c>
    </row>
    <row r="265" spans="1:4" x14ac:dyDescent="0.25">
      <c r="A265" t="s">
        <v>36</v>
      </c>
      <c r="B265" t="s">
        <v>41</v>
      </c>
      <c r="C265" t="s">
        <v>43</v>
      </c>
      <c r="D265" t="s">
        <v>44</v>
      </c>
    </row>
    <row r="266" spans="1:4" x14ac:dyDescent="0.25">
      <c r="A266" t="s">
        <v>36</v>
      </c>
      <c r="B266" t="s">
        <v>41</v>
      </c>
      <c r="C266" t="s">
        <v>42</v>
      </c>
      <c r="D266" t="s">
        <v>44</v>
      </c>
    </row>
    <row r="267" spans="1:4" x14ac:dyDescent="0.25">
      <c r="A267" t="s">
        <v>47</v>
      </c>
      <c r="B267" t="s">
        <v>41</v>
      </c>
      <c r="C267" t="s">
        <v>42</v>
      </c>
      <c r="D267" t="s">
        <v>37</v>
      </c>
    </row>
    <row r="268" spans="1:4" x14ac:dyDescent="0.25">
      <c r="A268" t="s">
        <v>36</v>
      </c>
      <c r="B268" t="s">
        <v>41</v>
      </c>
      <c r="C268" t="s">
        <v>43</v>
      </c>
      <c r="D268" t="s">
        <v>44</v>
      </c>
    </row>
    <row r="269" spans="1:4" x14ac:dyDescent="0.25">
      <c r="A269" t="s">
        <v>36</v>
      </c>
      <c r="B269" t="s">
        <v>41</v>
      </c>
      <c r="C269" t="s">
        <v>43</v>
      </c>
      <c r="D269" t="s">
        <v>44</v>
      </c>
    </row>
    <row r="270" spans="1:4" x14ac:dyDescent="0.25">
      <c r="A270" t="s">
        <v>36</v>
      </c>
      <c r="B270" t="s">
        <v>46</v>
      </c>
      <c r="C270" t="s">
        <v>42</v>
      </c>
      <c r="D270" t="s">
        <v>44</v>
      </c>
    </row>
    <row r="271" spans="1:4" x14ac:dyDescent="0.25">
      <c r="A271" t="s">
        <v>36</v>
      </c>
      <c r="B271" t="s">
        <v>41</v>
      </c>
      <c r="C271" t="s">
        <v>42</v>
      </c>
      <c r="D271" t="s">
        <v>44</v>
      </c>
    </row>
    <row r="272" spans="1:4" x14ac:dyDescent="0.25">
      <c r="A272" t="s">
        <v>36</v>
      </c>
      <c r="B272" t="s">
        <v>45</v>
      </c>
      <c r="C272" t="s">
        <v>42</v>
      </c>
      <c r="D272" t="s">
        <v>44</v>
      </c>
    </row>
    <row r="273" spans="1:4" x14ac:dyDescent="0.25">
      <c r="A273" t="s">
        <v>36</v>
      </c>
      <c r="B273" t="s">
        <v>46</v>
      </c>
      <c r="C273" t="s">
        <v>42</v>
      </c>
      <c r="D273" t="s">
        <v>44</v>
      </c>
    </row>
    <row r="274" spans="1:4" x14ac:dyDescent="0.25">
      <c r="A274" t="s">
        <v>47</v>
      </c>
      <c r="B274" t="s">
        <v>41</v>
      </c>
      <c r="C274" t="s">
        <v>42</v>
      </c>
      <c r="D274" t="s">
        <v>44</v>
      </c>
    </row>
    <row r="275" spans="1:4" x14ac:dyDescent="0.25">
      <c r="A275" t="s">
        <v>36</v>
      </c>
      <c r="B275" t="s">
        <v>41</v>
      </c>
      <c r="C275" t="s">
        <v>42</v>
      </c>
      <c r="D275" t="s">
        <v>44</v>
      </c>
    </row>
    <row r="276" spans="1:4" x14ac:dyDescent="0.25">
      <c r="A276" t="s">
        <v>36</v>
      </c>
      <c r="B276" t="s">
        <v>41</v>
      </c>
      <c r="C276" t="s">
        <v>42</v>
      </c>
      <c r="D276" t="s">
        <v>44</v>
      </c>
    </row>
    <row r="277" spans="1:4" x14ac:dyDescent="0.25">
      <c r="A277" t="s">
        <v>47</v>
      </c>
      <c r="B277" t="s">
        <v>41</v>
      </c>
      <c r="C277" t="s">
        <v>42</v>
      </c>
      <c r="D277" t="s">
        <v>44</v>
      </c>
    </row>
    <row r="278" spans="1:4" x14ac:dyDescent="0.25">
      <c r="A278" t="s">
        <v>36</v>
      </c>
      <c r="B278" t="s">
        <v>41</v>
      </c>
      <c r="C278" t="s">
        <v>43</v>
      </c>
      <c r="D278" t="s">
        <v>37</v>
      </c>
    </row>
    <row r="279" spans="1:4" x14ac:dyDescent="0.25">
      <c r="A279" t="s">
        <v>36</v>
      </c>
      <c r="B279" t="s">
        <v>41</v>
      </c>
      <c r="C279" t="s">
        <v>43</v>
      </c>
      <c r="D279" t="s">
        <v>44</v>
      </c>
    </row>
    <row r="280" spans="1:4" x14ac:dyDescent="0.25">
      <c r="A280" t="s">
        <v>36</v>
      </c>
      <c r="B280" t="s">
        <v>46</v>
      </c>
      <c r="C280" t="s">
        <v>42</v>
      </c>
      <c r="D280" t="s">
        <v>44</v>
      </c>
    </row>
    <row r="281" spans="1:4" x14ac:dyDescent="0.25">
      <c r="A281" t="s">
        <v>47</v>
      </c>
      <c r="B281" t="s">
        <v>41</v>
      </c>
      <c r="C281" t="s">
        <v>43</v>
      </c>
      <c r="D281" t="s">
        <v>44</v>
      </c>
    </row>
    <row r="282" spans="1:4" x14ac:dyDescent="0.25">
      <c r="A282" t="s">
        <v>47</v>
      </c>
      <c r="B282" t="s">
        <v>41</v>
      </c>
      <c r="C282" t="s">
        <v>43</v>
      </c>
      <c r="D282" t="s">
        <v>37</v>
      </c>
    </row>
    <row r="283" spans="1:4" x14ac:dyDescent="0.25">
      <c r="A283" t="s">
        <v>47</v>
      </c>
      <c r="B283" t="s">
        <v>41</v>
      </c>
      <c r="C283" t="s">
        <v>43</v>
      </c>
      <c r="D283" t="s">
        <v>37</v>
      </c>
    </row>
    <row r="284" spans="1:4" x14ac:dyDescent="0.25">
      <c r="A284" t="s">
        <v>47</v>
      </c>
      <c r="B284" t="s">
        <v>41</v>
      </c>
      <c r="C284" t="s">
        <v>42</v>
      </c>
      <c r="D284" t="s">
        <v>44</v>
      </c>
    </row>
    <row r="285" spans="1:4" x14ac:dyDescent="0.25">
      <c r="A285" t="s">
        <v>36</v>
      </c>
      <c r="B285" t="s">
        <v>41</v>
      </c>
      <c r="C285" t="s">
        <v>43</v>
      </c>
      <c r="D285" t="s">
        <v>44</v>
      </c>
    </row>
    <row r="286" spans="1:4" x14ac:dyDescent="0.25">
      <c r="A286" t="s">
        <v>36</v>
      </c>
      <c r="B286" t="s">
        <v>41</v>
      </c>
      <c r="C286" t="s">
        <v>42</v>
      </c>
      <c r="D286" t="s">
        <v>44</v>
      </c>
    </row>
    <row r="287" spans="1:4" x14ac:dyDescent="0.25">
      <c r="A287" t="s">
        <v>36</v>
      </c>
      <c r="B287" t="s">
        <v>46</v>
      </c>
      <c r="C287" t="s">
        <v>43</v>
      </c>
      <c r="D287" t="s">
        <v>44</v>
      </c>
    </row>
    <row r="288" spans="1:4" x14ac:dyDescent="0.25">
      <c r="A288" t="s">
        <v>36</v>
      </c>
      <c r="B288" t="s">
        <v>41</v>
      </c>
      <c r="C288" t="s">
        <v>42</v>
      </c>
      <c r="D288" t="s">
        <v>44</v>
      </c>
    </row>
    <row r="289" spans="1:4" x14ac:dyDescent="0.25">
      <c r="A289" t="s">
        <v>36</v>
      </c>
      <c r="B289" t="s">
        <v>41</v>
      </c>
      <c r="C289" t="s">
        <v>42</v>
      </c>
      <c r="D289" t="s">
        <v>44</v>
      </c>
    </row>
    <row r="290" spans="1:4" x14ac:dyDescent="0.25">
      <c r="A290" t="s">
        <v>36</v>
      </c>
      <c r="B290" t="s">
        <v>41</v>
      </c>
      <c r="C290" t="s">
        <v>43</v>
      </c>
      <c r="D290" t="s">
        <v>44</v>
      </c>
    </row>
    <row r="291" spans="1:4" x14ac:dyDescent="0.25">
      <c r="A291" t="s">
        <v>47</v>
      </c>
      <c r="B291" t="s">
        <v>41</v>
      </c>
      <c r="C291" t="s">
        <v>42</v>
      </c>
      <c r="D291" t="s">
        <v>37</v>
      </c>
    </row>
    <row r="292" spans="1:4" x14ac:dyDescent="0.25">
      <c r="A292" t="s">
        <v>36</v>
      </c>
      <c r="B292" t="s">
        <v>41</v>
      </c>
      <c r="C292" t="s">
        <v>42</v>
      </c>
      <c r="D292" t="s">
        <v>44</v>
      </c>
    </row>
    <row r="293" spans="1:4" x14ac:dyDescent="0.25">
      <c r="A293" t="s">
        <v>36</v>
      </c>
      <c r="B293" t="s">
        <v>41</v>
      </c>
      <c r="C293" t="s">
        <v>42</v>
      </c>
      <c r="D293" t="s">
        <v>44</v>
      </c>
    </row>
    <row r="294" spans="1:4" x14ac:dyDescent="0.25">
      <c r="A294" t="s">
        <v>47</v>
      </c>
      <c r="B294" t="s">
        <v>41</v>
      </c>
      <c r="C294" t="s">
        <v>43</v>
      </c>
      <c r="D294" t="s">
        <v>44</v>
      </c>
    </row>
    <row r="295" spans="1:4" x14ac:dyDescent="0.25">
      <c r="A295" t="s">
        <v>47</v>
      </c>
      <c r="B295" t="s">
        <v>41</v>
      </c>
      <c r="C295" t="s">
        <v>42</v>
      </c>
      <c r="D295" t="s">
        <v>44</v>
      </c>
    </row>
    <row r="296" spans="1:4" x14ac:dyDescent="0.25">
      <c r="A296" t="s">
        <v>47</v>
      </c>
      <c r="B296" t="s">
        <v>41</v>
      </c>
      <c r="C296" t="s">
        <v>42</v>
      </c>
      <c r="D296" t="s">
        <v>44</v>
      </c>
    </row>
    <row r="297" spans="1:4" x14ac:dyDescent="0.25">
      <c r="A297" t="s">
        <v>36</v>
      </c>
      <c r="B297" t="s">
        <v>41</v>
      </c>
      <c r="C297" t="s">
        <v>42</v>
      </c>
      <c r="D297" t="s">
        <v>44</v>
      </c>
    </row>
    <row r="298" spans="1:4" x14ac:dyDescent="0.25">
      <c r="A298" t="s">
        <v>36</v>
      </c>
      <c r="B298" t="s">
        <v>45</v>
      </c>
      <c r="C298" t="s">
        <v>42</v>
      </c>
      <c r="D298" t="s">
        <v>44</v>
      </c>
    </row>
    <row r="299" spans="1:4" x14ac:dyDescent="0.25">
      <c r="A299" t="s">
        <v>47</v>
      </c>
      <c r="B299" t="s">
        <v>45</v>
      </c>
      <c r="C299" t="s">
        <v>42</v>
      </c>
      <c r="D299" t="s">
        <v>44</v>
      </c>
    </row>
    <row r="300" spans="1:4" x14ac:dyDescent="0.25">
      <c r="A300" t="s">
        <v>36</v>
      </c>
      <c r="B300" t="s">
        <v>46</v>
      </c>
      <c r="C300" t="s">
        <v>42</v>
      </c>
      <c r="D300" t="s">
        <v>44</v>
      </c>
    </row>
    <row r="301" spans="1:4" x14ac:dyDescent="0.25">
      <c r="A301" t="s">
        <v>47</v>
      </c>
      <c r="B301" t="s">
        <v>41</v>
      </c>
      <c r="C301" t="s">
        <v>42</v>
      </c>
      <c r="D301" t="s">
        <v>44</v>
      </c>
    </row>
    <row r="302" spans="1:4" x14ac:dyDescent="0.25">
      <c r="A302" t="s">
        <v>47</v>
      </c>
      <c r="B302" t="s">
        <v>41</v>
      </c>
      <c r="C302" t="s">
        <v>42</v>
      </c>
      <c r="D302" t="s">
        <v>37</v>
      </c>
    </row>
    <row r="303" spans="1:4" x14ac:dyDescent="0.25">
      <c r="A303" t="s">
        <v>47</v>
      </c>
      <c r="B303" t="s">
        <v>46</v>
      </c>
      <c r="C303" t="s">
        <v>43</v>
      </c>
      <c r="D303" t="s">
        <v>44</v>
      </c>
    </row>
    <row r="304" spans="1:4" x14ac:dyDescent="0.25">
      <c r="A304" t="s">
        <v>36</v>
      </c>
      <c r="B304" t="s">
        <v>41</v>
      </c>
      <c r="C304" t="s">
        <v>42</v>
      </c>
      <c r="D304" t="s">
        <v>44</v>
      </c>
    </row>
    <row r="305" spans="1:4" x14ac:dyDescent="0.25">
      <c r="A305" t="s">
        <v>36</v>
      </c>
      <c r="B305" t="s">
        <v>46</v>
      </c>
      <c r="C305" t="s">
        <v>42</v>
      </c>
      <c r="D305" t="s">
        <v>44</v>
      </c>
    </row>
    <row r="306" spans="1:4" x14ac:dyDescent="0.25">
      <c r="A306" t="s">
        <v>36</v>
      </c>
      <c r="B306" t="s">
        <v>45</v>
      </c>
      <c r="C306" t="s">
        <v>42</v>
      </c>
      <c r="D306" t="s">
        <v>44</v>
      </c>
    </row>
    <row r="307" spans="1:4" x14ac:dyDescent="0.25">
      <c r="A307" t="s">
        <v>36</v>
      </c>
      <c r="B307" t="s">
        <v>45</v>
      </c>
      <c r="C307" t="s">
        <v>42</v>
      </c>
      <c r="D307" t="s">
        <v>44</v>
      </c>
    </row>
    <row r="308" spans="1:4" x14ac:dyDescent="0.25">
      <c r="A308" t="s">
        <v>36</v>
      </c>
      <c r="B308" t="s">
        <v>45</v>
      </c>
      <c r="C308" t="s">
        <v>43</v>
      </c>
      <c r="D308" t="s">
        <v>37</v>
      </c>
    </row>
    <row r="309" spans="1:4" x14ac:dyDescent="0.25">
      <c r="A309" t="s">
        <v>36</v>
      </c>
      <c r="B309" t="s">
        <v>45</v>
      </c>
      <c r="C309" t="s">
        <v>42</v>
      </c>
      <c r="D309" t="s">
        <v>44</v>
      </c>
    </row>
    <row r="310" spans="1:4" x14ac:dyDescent="0.25">
      <c r="A310" t="s">
        <v>36</v>
      </c>
      <c r="B310" t="s">
        <v>46</v>
      </c>
      <c r="C310" t="s">
        <v>43</v>
      </c>
      <c r="D310" t="s">
        <v>44</v>
      </c>
    </row>
    <row r="311" spans="1:4" x14ac:dyDescent="0.25">
      <c r="A311" t="s">
        <v>47</v>
      </c>
      <c r="B311" t="s">
        <v>45</v>
      </c>
      <c r="C311" t="s">
        <v>42</v>
      </c>
      <c r="D311" t="s">
        <v>44</v>
      </c>
    </row>
    <row r="312" spans="1:4" x14ac:dyDescent="0.25">
      <c r="A312" t="s">
        <v>47</v>
      </c>
      <c r="B312" t="s">
        <v>45</v>
      </c>
      <c r="C312" t="s">
        <v>43</v>
      </c>
      <c r="D312" t="s">
        <v>44</v>
      </c>
    </row>
    <row r="313" spans="1:4" x14ac:dyDescent="0.25">
      <c r="A313" t="s">
        <v>36</v>
      </c>
      <c r="B313" t="s">
        <v>45</v>
      </c>
      <c r="C313" t="s">
        <v>42</v>
      </c>
      <c r="D313" t="s">
        <v>44</v>
      </c>
    </row>
    <row r="314" spans="1:4" x14ac:dyDescent="0.25">
      <c r="A314" t="s">
        <v>36</v>
      </c>
      <c r="B314" t="s">
        <v>45</v>
      </c>
      <c r="C314" t="s">
        <v>43</v>
      </c>
      <c r="D314" t="s">
        <v>44</v>
      </c>
    </row>
    <row r="315" spans="1:4" x14ac:dyDescent="0.25">
      <c r="A315" t="s">
        <v>47</v>
      </c>
      <c r="B315" t="s">
        <v>45</v>
      </c>
      <c r="C315" t="s">
        <v>42</v>
      </c>
      <c r="D315" t="s">
        <v>44</v>
      </c>
    </row>
    <row r="316" spans="1:4" x14ac:dyDescent="0.25">
      <c r="A316" t="s">
        <v>36</v>
      </c>
      <c r="B316" t="s">
        <v>45</v>
      </c>
      <c r="C316" t="s">
        <v>43</v>
      </c>
      <c r="D316" t="s">
        <v>44</v>
      </c>
    </row>
    <row r="317" spans="1:4" x14ac:dyDescent="0.25">
      <c r="A317" t="s">
        <v>36</v>
      </c>
      <c r="B317" t="s">
        <v>45</v>
      </c>
      <c r="C317" t="s">
        <v>43</v>
      </c>
      <c r="D317" t="s">
        <v>44</v>
      </c>
    </row>
    <row r="318" spans="1:4" x14ac:dyDescent="0.25">
      <c r="A318" t="s">
        <v>36</v>
      </c>
      <c r="B318" t="s">
        <v>41</v>
      </c>
      <c r="C318" t="s">
        <v>42</v>
      </c>
      <c r="D318" t="s">
        <v>44</v>
      </c>
    </row>
    <row r="319" spans="1:4" x14ac:dyDescent="0.25">
      <c r="A319" t="s">
        <v>36</v>
      </c>
      <c r="B319" t="s">
        <v>41</v>
      </c>
      <c r="C319" t="s">
        <v>42</v>
      </c>
      <c r="D319" t="s">
        <v>44</v>
      </c>
    </row>
    <row r="320" spans="1:4" x14ac:dyDescent="0.25">
      <c r="A320" t="s">
        <v>36</v>
      </c>
      <c r="B320" t="s">
        <v>46</v>
      </c>
      <c r="C320" t="s">
        <v>42</v>
      </c>
      <c r="D320" t="s">
        <v>44</v>
      </c>
    </row>
    <row r="321" spans="1:4" x14ac:dyDescent="0.25">
      <c r="A321" t="s">
        <v>36</v>
      </c>
      <c r="B321" t="s">
        <v>41</v>
      </c>
      <c r="C321" t="s">
        <v>42</v>
      </c>
      <c r="D321" t="s">
        <v>44</v>
      </c>
    </row>
    <row r="322" spans="1:4" x14ac:dyDescent="0.25">
      <c r="A322" t="s">
        <v>36</v>
      </c>
      <c r="B322" t="s">
        <v>41</v>
      </c>
      <c r="C322" t="s">
        <v>42</v>
      </c>
      <c r="D322" t="s">
        <v>37</v>
      </c>
    </row>
    <row r="323" spans="1:4" x14ac:dyDescent="0.25">
      <c r="A323" t="s">
        <v>36</v>
      </c>
      <c r="B323" t="s">
        <v>41</v>
      </c>
      <c r="C323" t="s">
        <v>42</v>
      </c>
      <c r="D323" t="s">
        <v>44</v>
      </c>
    </row>
    <row r="324" spans="1:4" x14ac:dyDescent="0.25">
      <c r="A324" t="s">
        <v>47</v>
      </c>
      <c r="B324" t="s">
        <v>41</v>
      </c>
      <c r="C324" t="s">
        <v>42</v>
      </c>
      <c r="D324" t="s">
        <v>44</v>
      </c>
    </row>
    <row r="325" spans="1:4" x14ac:dyDescent="0.25">
      <c r="A325" t="s">
        <v>36</v>
      </c>
      <c r="B325" t="s">
        <v>46</v>
      </c>
      <c r="C325" t="s">
        <v>42</v>
      </c>
      <c r="D325" t="s">
        <v>44</v>
      </c>
    </row>
    <row r="326" spans="1:4" x14ac:dyDescent="0.25">
      <c r="A326" t="s">
        <v>47</v>
      </c>
      <c r="B326" t="s">
        <v>46</v>
      </c>
      <c r="C326" t="s">
        <v>43</v>
      </c>
      <c r="D326" t="s">
        <v>44</v>
      </c>
    </row>
    <row r="327" spans="1:4" x14ac:dyDescent="0.25">
      <c r="A327" t="s">
        <v>36</v>
      </c>
      <c r="B327" t="s">
        <v>41</v>
      </c>
      <c r="C327" t="s">
        <v>43</v>
      </c>
      <c r="D327" t="s">
        <v>44</v>
      </c>
    </row>
    <row r="328" spans="1:4" x14ac:dyDescent="0.25">
      <c r="A328" t="s">
        <v>36</v>
      </c>
      <c r="B328" t="s">
        <v>41</v>
      </c>
      <c r="C328" t="s">
        <v>43</v>
      </c>
      <c r="D328" t="s">
        <v>44</v>
      </c>
    </row>
    <row r="329" spans="1:4" x14ac:dyDescent="0.25">
      <c r="A329" t="s">
        <v>36</v>
      </c>
      <c r="B329" t="s">
        <v>41</v>
      </c>
      <c r="C329" t="s">
        <v>42</v>
      </c>
      <c r="D329" t="s">
        <v>44</v>
      </c>
    </row>
    <row r="330" spans="1:4" x14ac:dyDescent="0.25">
      <c r="A330" t="s">
        <v>36</v>
      </c>
      <c r="B330" t="s">
        <v>41</v>
      </c>
      <c r="C330" t="s">
        <v>42</v>
      </c>
      <c r="D330" t="s">
        <v>44</v>
      </c>
    </row>
    <row r="331" spans="1:4" x14ac:dyDescent="0.25">
      <c r="A331" t="s">
        <v>36</v>
      </c>
      <c r="B331" t="s">
        <v>41</v>
      </c>
      <c r="C331" t="s">
        <v>42</v>
      </c>
      <c r="D331" t="s">
        <v>44</v>
      </c>
    </row>
    <row r="332" spans="1:4" x14ac:dyDescent="0.25">
      <c r="A332" t="s">
        <v>47</v>
      </c>
      <c r="B332" t="s">
        <v>41</v>
      </c>
      <c r="C332" t="s">
        <v>42</v>
      </c>
      <c r="D332" t="s">
        <v>44</v>
      </c>
    </row>
    <row r="333" spans="1:4" x14ac:dyDescent="0.25">
      <c r="A333" t="s">
        <v>36</v>
      </c>
      <c r="B333" t="s">
        <v>46</v>
      </c>
      <c r="C333" t="s">
        <v>42</v>
      </c>
      <c r="D333" t="s">
        <v>44</v>
      </c>
    </row>
    <row r="334" spans="1:4" x14ac:dyDescent="0.25">
      <c r="A334" t="s">
        <v>36</v>
      </c>
      <c r="B334" t="s">
        <v>41</v>
      </c>
      <c r="C334" t="s">
        <v>43</v>
      </c>
      <c r="D334" t="s">
        <v>44</v>
      </c>
    </row>
    <row r="335" spans="1:4" x14ac:dyDescent="0.25">
      <c r="A335" t="s">
        <v>47</v>
      </c>
      <c r="B335" t="s">
        <v>45</v>
      </c>
      <c r="C335" t="s">
        <v>43</v>
      </c>
      <c r="D335" t="s">
        <v>44</v>
      </c>
    </row>
    <row r="336" spans="1:4" x14ac:dyDescent="0.25">
      <c r="A336" t="s">
        <v>36</v>
      </c>
      <c r="B336" t="s">
        <v>41</v>
      </c>
      <c r="C336" t="s">
        <v>43</v>
      </c>
      <c r="D336" t="s">
        <v>44</v>
      </c>
    </row>
    <row r="337" spans="1:4" x14ac:dyDescent="0.25">
      <c r="A337" t="s">
        <v>36</v>
      </c>
      <c r="B337" t="s">
        <v>41</v>
      </c>
      <c r="C337" t="s">
        <v>43</v>
      </c>
      <c r="D337" t="s">
        <v>44</v>
      </c>
    </row>
    <row r="338" spans="1:4" x14ac:dyDescent="0.25">
      <c r="A338" t="s">
        <v>36</v>
      </c>
      <c r="B338" t="s">
        <v>45</v>
      </c>
      <c r="C338" t="s">
        <v>43</v>
      </c>
      <c r="D338" t="s">
        <v>37</v>
      </c>
    </row>
    <row r="339" spans="1:4" x14ac:dyDescent="0.25">
      <c r="A339" t="s">
        <v>36</v>
      </c>
      <c r="B339" t="s">
        <v>41</v>
      </c>
      <c r="C339" t="s">
        <v>42</v>
      </c>
      <c r="D339" t="s">
        <v>44</v>
      </c>
    </row>
    <row r="340" spans="1:4" x14ac:dyDescent="0.25">
      <c r="A340" t="s">
        <v>47</v>
      </c>
      <c r="B340" t="s">
        <v>41</v>
      </c>
      <c r="C340" t="s">
        <v>42</v>
      </c>
      <c r="D340" t="s">
        <v>44</v>
      </c>
    </row>
    <row r="341" spans="1:4" x14ac:dyDescent="0.25">
      <c r="A341" t="s">
        <v>36</v>
      </c>
      <c r="B341" t="s">
        <v>41</v>
      </c>
      <c r="C341" t="s">
        <v>42</v>
      </c>
      <c r="D341" t="s">
        <v>37</v>
      </c>
    </row>
    <row r="342" spans="1:4" x14ac:dyDescent="0.25">
      <c r="A342" t="s">
        <v>36</v>
      </c>
      <c r="B342" t="s">
        <v>45</v>
      </c>
      <c r="C342" t="s">
        <v>43</v>
      </c>
      <c r="D342" t="s">
        <v>44</v>
      </c>
    </row>
    <row r="343" spans="1:4" x14ac:dyDescent="0.25">
      <c r="A343" t="s">
        <v>36</v>
      </c>
      <c r="B343" t="s">
        <v>46</v>
      </c>
      <c r="C343" t="s">
        <v>42</v>
      </c>
      <c r="D343" t="s">
        <v>44</v>
      </c>
    </row>
    <row r="344" spans="1:4" x14ac:dyDescent="0.25">
      <c r="A344" t="s">
        <v>47</v>
      </c>
      <c r="B344" t="s">
        <v>41</v>
      </c>
      <c r="C344" t="s">
        <v>43</v>
      </c>
      <c r="D344" t="s">
        <v>44</v>
      </c>
    </row>
    <row r="345" spans="1:4" x14ac:dyDescent="0.25">
      <c r="A345" t="s">
        <v>36</v>
      </c>
      <c r="B345" t="s">
        <v>46</v>
      </c>
      <c r="C345" t="s">
        <v>42</v>
      </c>
      <c r="D345" t="s">
        <v>37</v>
      </c>
    </row>
    <row r="346" spans="1:4" x14ac:dyDescent="0.25">
      <c r="A346" t="s">
        <v>36</v>
      </c>
      <c r="B346" t="s">
        <v>41</v>
      </c>
      <c r="C346" t="s">
        <v>42</v>
      </c>
      <c r="D346" t="s">
        <v>44</v>
      </c>
    </row>
    <row r="347" spans="1:4" x14ac:dyDescent="0.25">
      <c r="A347" t="s">
        <v>36</v>
      </c>
      <c r="B347" t="s">
        <v>41</v>
      </c>
      <c r="C347" t="s">
        <v>43</v>
      </c>
      <c r="D347" t="s">
        <v>44</v>
      </c>
    </row>
    <row r="348" spans="1:4" x14ac:dyDescent="0.25">
      <c r="A348" t="s">
        <v>36</v>
      </c>
      <c r="B348" t="s">
        <v>41</v>
      </c>
      <c r="C348" t="s">
        <v>43</v>
      </c>
      <c r="D348" t="s">
        <v>44</v>
      </c>
    </row>
    <row r="349" spans="1:4" x14ac:dyDescent="0.25">
      <c r="A349" t="s">
        <v>36</v>
      </c>
      <c r="B349" t="s">
        <v>41</v>
      </c>
      <c r="C349" t="s">
        <v>42</v>
      </c>
      <c r="D349" t="s">
        <v>44</v>
      </c>
    </row>
    <row r="350" spans="1:4" x14ac:dyDescent="0.25">
      <c r="A350" t="s">
        <v>36</v>
      </c>
      <c r="B350" t="s">
        <v>41</v>
      </c>
      <c r="C350" t="s">
        <v>42</v>
      </c>
      <c r="D350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workbookViewId="0">
      <selection activeCell="B1" sqref="B1:B350"/>
    </sheetView>
  </sheetViews>
  <sheetFormatPr baseColWidth="10" defaultRowHeight="15" x14ac:dyDescent="0.25"/>
  <cols>
    <col min="6" max="6" width="17.5703125" bestFit="1" customWidth="1"/>
    <col min="7" max="7" width="22.42578125" bestFit="1" customWidth="1"/>
    <col min="8" max="8" width="6.28515625" customWidth="1"/>
    <col min="9" max="9" width="12" customWidth="1"/>
    <col min="10" max="10" width="4.7109375" customWidth="1"/>
    <col min="11" max="11" width="2" bestFit="1" customWidth="1"/>
    <col min="12" max="12" width="12.5703125" bestFit="1" customWidth="1"/>
  </cols>
  <sheetData>
    <row r="1" spans="1:9" x14ac:dyDescent="0.25">
      <c r="A1" t="s">
        <v>27</v>
      </c>
      <c r="B1" t="s">
        <v>23</v>
      </c>
      <c r="C1" t="s">
        <v>26</v>
      </c>
      <c r="D1" t="s">
        <v>5</v>
      </c>
    </row>
    <row r="2" spans="1:9" x14ac:dyDescent="0.25">
      <c r="A2">
        <v>1</v>
      </c>
      <c r="B2">
        <v>4</v>
      </c>
      <c r="C2">
        <v>1</v>
      </c>
      <c r="D2" t="s">
        <v>37</v>
      </c>
      <c r="F2" s="1" t="s">
        <v>194</v>
      </c>
      <c r="G2" s="1" t="s">
        <v>62</v>
      </c>
    </row>
    <row r="3" spans="1:9" x14ac:dyDescent="0.25">
      <c r="A3">
        <v>1</v>
      </c>
      <c r="B3">
        <v>5</v>
      </c>
      <c r="C3">
        <v>1</v>
      </c>
      <c r="D3" t="s">
        <v>44</v>
      </c>
      <c r="F3" s="1" t="s">
        <v>53</v>
      </c>
      <c r="G3" t="s">
        <v>37</v>
      </c>
      <c r="H3" t="s">
        <v>44</v>
      </c>
      <c r="I3" t="s">
        <v>54</v>
      </c>
    </row>
    <row r="4" spans="1:9" x14ac:dyDescent="0.25">
      <c r="A4">
        <v>3</v>
      </c>
      <c r="B4">
        <v>4</v>
      </c>
      <c r="C4">
        <v>2</v>
      </c>
      <c r="D4" t="s">
        <v>44</v>
      </c>
      <c r="F4" s="2">
        <v>1</v>
      </c>
      <c r="G4" s="3">
        <v>1</v>
      </c>
      <c r="H4" s="3">
        <v>5</v>
      </c>
      <c r="I4" s="3">
        <v>6</v>
      </c>
    </row>
    <row r="5" spans="1:9" x14ac:dyDescent="0.25">
      <c r="A5">
        <v>1</v>
      </c>
      <c r="B5">
        <v>3</v>
      </c>
      <c r="C5">
        <v>1</v>
      </c>
      <c r="D5" t="s">
        <v>44</v>
      </c>
      <c r="F5" s="2">
        <v>2</v>
      </c>
      <c r="G5" s="3">
        <v>3</v>
      </c>
      <c r="H5" s="3">
        <v>12</v>
      </c>
      <c r="I5" s="3">
        <v>15</v>
      </c>
    </row>
    <row r="6" spans="1:9" x14ac:dyDescent="0.25">
      <c r="A6">
        <v>2</v>
      </c>
      <c r="B6">
        <v>4</v>
      </c>
      <c r="C6">
        <v>1</v>
      </c>
      <c r="D6" t="s">
        <v>44</v>
      </c>
      <c r="F6" s="2">
        <v>3</v>
      </c>
      <c r="G6" s="3">
        <v>6</v>
      </c>
      <c r="H6" s="3">
        <v>53</v>
      </c>
      <c r="I6" s="3">
        <v>59</v>
      </c>
    </row>
    <row r="7" spans="1:9" x14ac:dyDescent="0.25">
      <c r="A7">
        <v>2</v>
      </c>
      <c r="B7">
        <v>5</v>
      </c>
      <c r="C7">
        <v>1</v>
      </c>
      <c r="D7" t="s">
        <v>44</v>
      </c>
      <c r="F7" s="2">
        <v>4</v>
      </c>
      <c r="G7" s="3">
        <v>16</v>
      </c>
      <c r="H7" s="3">
        <v>160</v>
      </c>
      <c r="I7" s="3">
        <v>176</v>
      </c>
    </row>
    <row r="8" spans="1:9" x14ac:dyDescent="0.25">
      <c r="A8">
        <v>1</v>
      </c>
      <c r="B8">
        <v>4</v>
      </c>
      <c r="C8">
        <v>1</v>
      </c>
      <c r="D8" t="s">
        <v>44</v>
      </c>
      <c r="F8" s="2">
        <v>5</v>
      </c>
      <c r="G8" s="3">
        <v>12</v>
      </c>
      <c r="H8" s="3">
        <v>81</v>
      </c>
      <c r="I8" s="3">
        <v>93</v>
      </c>
    </row>
    <row r="9" spans="1:9" x14ac:dyDescent="0.25">
      <c r="A9">
        <v>1</v>
      </c>
      <c r="B9">
        <v>4</v>
      </c>
      <c r="C9">
        <v>1</v>
      </c>
      <c r="D9" t="s">
        <v>37</v>
      </c>
      <c r="F9" s="2" t="s">
        <v>54</v>
      </c>
      <c r="G9" s="3">
        <v>38</v>
      </c>
      <c r="H9" s="3">
        <v>311</v>
      </c>
      <c r="I9" s="3">
        <v>349</v>
      </c>
    </row>
    <row r="10" spans="1:9" x14ac:dyDescent="0.25">
      <c r="A10">
        <v>1</v>
      </c>
      <c r="B10">
        <v>4</v>
      </c>
      <c r="C10">
        <v>1</v>
      </c>
      <c r="D10" t="s">
        <v>37</v>
      </c>
    </row>
    <row r="11" spans="1:9" x14ac:dyDescent="0.25">
      <c r="A11">
        <v>1</v>
      </c>
      <c r="B11">
        <v>5</v>
      </c>
      <c r="C11">
        <v>1</v>
      </c>
      <c r="D11" t="s">
        <v>44</v>
      </c>
      <c r="F11" t="s">
        <v>195</v>
      </c>
    </row>
    <row r="12" spans="1:9" x14ac:dyDescent="0.25">
      <c r="A12">
        <v>2</v>
      </c>
      <c r="B12">
        <v>3</v>
      </c>
      <c r="C12">
        <v>1</v>
      </c>
      <c r="D12" t="s">
        <v>44</v>
      </c>
      <c r="F12" t="s">
        <v>196</v>
      </c>
      <c r="I12">
        <f>SUM(G4:G6)/GETPIVOTDATA("famrel",$F$2)/F20</f>
        <v>0.26315789473684209</v>
      </c>
    </row>
    <row r="13" spans="1:9" x14ac:dyDescent="0.25">
      <c r="A13">
        <v>1</v>
      </c>
      <c r="B13">
        <v>5</v>
      </c>
      <c r="C13">
        <v>1</v>
      </c>
      <c r="D13" t="s">
        <v>44</v>
      </c>
      <c r="F13" t="s">
        <v>197</v>
      </c>
      <c r="I13">
        <f>SUM(G7:G8)/GETPIVOTDATA("famrel",$F$2)/F20</f>
        <v>0.73684210526315796</v>
      </c>
    </row>
    <row r="14" spans="1:9" x14ac:dyDescent="0.25">
      <c r="A14">
        <v>3</v>
      </c>
      <c r="B14">
        <v>4</v>
      </c>
      <c r="C14">
        <v>1</v>
      </c>
      <c r="D14" t="s">
        <v>44</v>
      </c>
      <c r="F14" t="s">
        <v>198</v>
      </c>
      <c r="I14">
        <f>SUM(H4:H6)/GETPIVOTDATA("famrel",$F$2)/F18</f>
        <v>0.22508038585209003</v>
      </c>
    </row>
    <row r="15" spans="1:9" x14ac:dyDescent="0.25">
      <c r="A15">
        <v>2</v>
      </c>
      <c r="B15">
        <v>5</v>
      </c>
      <c r="C15">
        <v>1</v>
      </c>
      <c r="D15" t="s">
        <v>44</v>
      </c>
      <c r="F15" t="s">
        <v>199</v>
      </c>
      <c r="I15">
        <f>1-I14</f>
        <v>0.77491961414791</v>
      </c>
    </row>
    <row r="16" spans="1:9" x14ac:dyDescent="0.25">
      <c r="A16">
        <v>1</v>
      </c>
      <c r="B16">
        <v>4</v>
      </c>
      <c r="C16">
        <v>1</v>
      </c>
      <c r="D16" t="s">
        <v>37</v>
      </c>
    </row>
    <row r="17" spans="1:12" x14ac:dyDescent="0.25">
      <c r="A17">
        <v>2</v>
      </c>
      <c r="B17">
        <v>4</v>
      </c>
      <c r="C17">
        <v>1</v>
      </c>
      <c r="D17" t="s">
        <v>44</v>
      </c>
      <c r="F17" s="2" t="s">
        <v>192</v>
      </c>
    </row>
    <row r="18" spans="1:12" x14ac:dyDescent="0.25">
      <c r="A18">
        <v>2</v>
      </c>
      <c r="B18">
        <v>3</v>
      </c>
      <c r="C18">
        <v>1</v>
      </c>
      <c r="D18" t="s">
        <v>44</v>
      </c>
      <c r="F18">
        <f>GETPIVOTDATA("famrel",$F$2,"Pstatus","T")/GETPIVOTDATA("famrel",$F$2)</f>
        <v>0.89111747851002865</v>
      </c>
    </row>
    <row r="19" spans="1:12" x14ac:dyDescent="0.25">
      <c r="A19">
        <v>1</v>
      </c>
      <c r="B19">
        <v>5</v>
      </c>
      <c r="C19">
        <v>1</v>
      </c>
      <c r="D19" t="s">
        <v>44</v>
      </c>
      <c r="F19" s="2" t="s">
        <v>193</v>
      </c>
    </row>
    <row r="20" spans="1:12" x14ac:dyDescent="0.25">
      <c r="A20">
        <v>4</v>
      </c>
      <c r="B20">
        <v>5</v>
      </c>
      <c r="C20">
        <v>2</v>
      </c>
      <c r="D20" t="s">
        <v>44</v>
      </c>
      <c r="F20">
        <f>1-F18</f>
        <v>0.10888252148997135</v>
      </c>
    </row>
    <row r="21" spans="1:12" x14ac:dyDescent="0.25">
      <c r="A21">
        <v>3</v>
      </c>
      <c r="B21">
        <v>3</v>
      </c>
      <c r="C21">
        <v>1</v>
      </c>
      <c r="D21" t="s">
        <v>44</v>
      </c>
    </row>
    <row r="22" spans="1:12" x14ac:dyDescent="0.25">
      <c r="A22">
        <v>1</v>
      </c>
      <c r="B22">
        <v>4</v>
      </c>
      <c r="C22">
        <v>1</v>
      </c>
      <c r="D22" t="s">
        <v>44</v>
      </c>
      <c r="F22" s="1" t="s">
        <v>194</v>
      </c>
      <c r="G22" s="1" t="s">
        <v>62</v>
      </c>
    </row>
    <row r="23" spans="1:12" x14ac:dyDescent="0.25">
      <c r="A23">
        <v>1</v>
      </c>
      <c r="B23">
        <v>5</v>
      </c>
      <c r="C23">
        <v>1</v>
      </c>
      <c r="D23" t="s">
        <v>44</v>
      </c>
      <c r="F23" s="1" t="s">
        <v>53</v>
      </c>
      <c r="G23">
        <v>1</v>
      </c>
      <c r="H23">
        <v>2</v>
      </c>
      <c r="I23">
        <v>3</v>
      </c>
      <c r="J23">
        <v>4</v>
      </c>
      <c r="K23">
        <v>5</v>
      </c>
      <c r="L23" t="s">
        <v>54</v>
      </c>
    </row>
    <row r="24" spans="1:12" x14ac:dyDescent="0.25">
      <c r="A24">
        <v>3</v>
      </c>
      <c r="B24">
        <v>4</v>
      </c>
      <c r="C24">
        <v>1</v>
      </c>
      <c r="D24" t="s">
        <v>44</v>
      </c>
      <c r="F24" s="2">
        <v>1</v>
      </c>
      <c r="G24" s="3">
        <v>1</v>
      </c>
      <c r="H24" s="3">
        <v>2</v>
      </c>
      <c r="I24" s="3">
        <v>1</v>
      </c>
      <c r="J24" s="3"/>
      <c r="K24" s="3">
        <v>2</v>
      </c>
      <c r="L24" s="3">
        <v>6</v>
      </c>
    </row>
    <row r="25" spans="1:12" x14ac:dyDescent="0.25">
      <c r="A25">
        <v>4</v>
      </c>
      <c r="B25">
        <v>5</v>
      </c>
      <c r="C25">
        <v>2</v>
      </c>
      <c r="D25" t="s">
        <v>44</v>
      </c>
      <c r="F25" s="2">
        <v>2</v>
      </c>
      <c r="G25" s="3">
        <v>5</v>
      </c>
      <c r="H25" s="3">
        <v>3</v>
      </c>
      <c r="I25" s="3">
        <v>3</v>
      </c>
      <c r="J25" s="3">
        <v>3</v>
      </c>
      <c r="K25" s="3">
        <v>1</v>
      </c>
      <c r="L25" s="3">
        <v>15</v>
      </c>
    </row>
    <row r="26" spans="1:12" x14ac:dyDescent="0.25">
      <c r="A26">
        <v>1</v>
      </c>
      <c r="B26">
        <v>4</v>
      </c>
      <c r="C26">
        <v>1</v>
      </c>
      <c r="D26" t="s">
        <v>44</v>
      </c>
      <c r="F26" s="2">
        <v>3</v>
      </c>
      <c r="G26" s="3">
        <v>18</v>
      </c>
      <c r="H26" s="3">
        <v>13</v>
      </c>
      <c r="I26" s="3">
        <v>13</v>
      </c>
      <c r="J26" s="3">
        <v>10</v>
      </c>
      <c r="K26" s="3">
        <v>5</v>
      </c>
      <c r="L26" s="3">
        <v>59</v>
      </c>
    </row>
    <row r="27" spans="1:12" x14ac:dyDescent="0.25">
      <c r="A27">
        <v>3</v>
      </c>
      <c r="B27">
        <v>1</v>
      </c>
      <c r="C27">
        <v>1</v>
      </c>
      <c r="D27" t="s">
        <v>44</v>
      </c>
      <c r="F27" s="2">
        <v>4</v>
      </c>
      <c r="G27" s="3">
        <v>74</v>
      </c>
      <c r="H27" s="3">
        <v>34</v>
      </c>
      <c r="I27" s="3">
        <v>34</v>
      </c>
      <c r="J27" s="3">
        <v>22</v>
      </c>
      <c r="K27" s="3">
        <v>12</v>
      </c>
      <c r="L27" s="3">
        <v>176</v>
      </c>
    </row>
    <row r="28" spans="1:12" x14ac:dyDescent="0.25">
      <c r="A28">
        <v>2</v>
      </c>
      <c r="B28">
        <v>4</v>
      </c>
      <c r="C28">
        <v>1</v>
      </c>
      <c r="D28" t="s">
        <v>44</v>
      </c>
      <c r="F28" s="2">
        <v>5</v>
      </c>
      <c r="G28" s="3">
        <v>43</v>
      </c>
      <c r="H28" s="3">
        <v>21</v>
      </c>
      <c r="I28" s="3">
        <v>13</v>
      </c>
      <c r="J28" s="3">
        <v>10</v>
      </c>
      <c r="K28" s="3">
        <v>6</v>
      </c>
      <c r="L28" s="3">
        <v>93</v>
      </c>
    </row>
    <row r="29" spans="1:12" x14ac:dyDescent="0.25">
      <c r="A29">
        <v>4</v>
      </c>
      <c r="B29">
        <v>2</v>
      </c>
      <c r="C29">
        <v>2</v>
      </c>
      <c r="D29" t="s">
        <v>44</v>
      </c>
      <c r="F29" s="2" t="s">
        <v>54</v>
      </c>
      <c r="G29" s="3">
        <v>141</v>
      </c>
      <c r="H29" s="3">
        <v>73</v>
      </c>
      <c r="I29" s="3">
        <v>64</v>
      </c>
      <c r="J29" s="3">
        <v>45</v>
      </c>
      <c r="K29" s="3">
        <v>26</v>
      </c>
      <c r="L29" s="3">
        <v>349</v>
      </c>
    </row>
    <row r="30" spans="1:12" x14ac:dyDescent="0.25">
      <c r="A30">
        <v>1</v>
      </c>
      <c r="B30">
        <v>5</v>
      </c>
      <c r="C30">
        <v>1</v>
      </c>
      <c r="D30" t="s">
        <v>37</v>
      </c>
    </row>
    <row r="31" spans="1:12" x14ac:dyDescent="0.25">
      <c r="A31">
        <v>5</v>
      </c>
      <c r="B31">
        <v>4</v>
      </c>
      <c r="C31">
        <v>5</v>
      </c>
      <c r="D31" t="s">
        <v>44</v>
      </c>
      <c r="F31" t="s">
        <v>195</v>
      </c>
    </row>
    <row r="32" spans="1:12" x14ac:dyDescent="0.25">
      <c r="A32">
        <v>4</v>
      </c>
      <c r="B32">
        <v>5</v>
      </c>
      <c r="C32">
        <v>3</v>
      </c>
      <c r="D32" t="s">
        <v>44</v>
      </c>
      <c r="F32" t="s">
        <v>202</v>
      </c>
      <c r="I32">
        <f>SUM(G24:H26)/GETPIVOTDATA("famrel",$F$22)/F38</f>
        <v>0.19626168224299065</v>
      </c>
    </row>
    <row r="33" spans="1:12" x14ac:dyDescent="0.25">
      <c r="A33">
        <v>1</v>
      </c>
      <c r="B33">
        <v>4</v>
      </c>
      <c r="C33">
        <v>1</v>
      </c>
      <c r="D33" t="s">
        <v>44</v>
      </c>
      <c r="F33" t="s">
        <v>203</v>
      </c>
      <c r="I33">
        <f>SUM(G27:H28)/GETPIVOTDATA("famrel",$F$22)/F38</f>
        <v>0.80373831775700932</v>
      </c>
    </row>
    <row r="34" spans="1:12" x14ac:dyDescent="0.25">
      <c r="A34">
        <v>1</v>
      </c>
      <c r="B34">
        <v>4</v>
      </c>
      <c r="C34">
        <v>1</v>
      </c>
      <c r="D34" t="s">
        <v>44</v>
      </c>
      <c r="F34" t="s">
        <v>204</v>
      </c>
      <c r="I34">
        <f>SUM(I24:K26)/GETPIVOTDATA("famrel",$F$22)/F40</f>
        <v>0.2814814814814815</v>
      </c>
    </row>
    <row r="35" spans="1:12" x14ac:dyDescent="0.25">
      <c r="A35">
        <v>1</v>
      </c>
      <c r="B35">
        <v>5</v>
      </c>
      <c r="C35">
        <v>1</v>
      </c>
      <c r="D35" t="s">
        <v>44</v>
      </c>
      <c r="F35" t="s">
        <v>205</v>
      </c>
      <c r="I35">
        <f>1-I34</f>
        <v>0.71851851851851856</v>
      </c>
    </row>
    <row r="36" spans="1:12" x14ac:dyDescent="0.25">
      <c r="A36">
        <v>1</v>
      </c>
      <c r="B36">
        <v>5</v>
      </c>
      <c r="C36">
        <v>1</v>
      </c>
      <c r="D36" t="s">
        <v>44</v>
      </c>
    </row>
    <row r="37" spans="1:12" x14ac:dyDescent="0.25">
      <c r="A37">
        <v>1</v>
      </c>
      <c r="B37">
        <v>3</v>
      </c>
      <c r="C37">
        <v>1</v>
      </c>
      <c r="D37" t="s">
        <v>44</v>
      </c>
      <c r="F37" s="2" t="s">
        <v>200</v>
      </c>
    </row>
    <row r="38" spans="1:12" x14ac:dyDescent="0.25">
      <c r="A38">
        <v>1</v>
      </c>
      <c r="B38">
        <v>5</v>
      </c>
      <c r="C38">
        <v>1</v>
      </c>
      <c r="D38" t="s">
        <v>44</v>
      </c>
      <c r="F38">
        <f>SUM(G29:H29)/GETPIVOTDATA("famrel",$F$22)</f>
        <v>0.61318051575931232</v>
      </c>
    </row>
    <row r="39" spans="1:12" x14ac:dyDescent="0.25">
      <c r="A39">
        <v>1</v>
      </c>
      <c r="B39">
        <v>2</v>
      </c>
      <c r="C39">
        <v>1</v>
      </c>
      <c r="D39" t="s">
        <v>37</v>
      </c>
      <c r="F39" s="2" t="s">
        <v>201</v>
      </c>
    </row>
    <row r="40" spans="1:12" x14ac:dyDescent="0.25">
      <c r="A40">
        <v>1</v>
      </c>
      <c r="B40">
        <v>4</v>
      </c>
      <c r="C40">
        <v>1</v>
      </c>
      <c r="D40" t="s">
        <v>44</v>
      </c>
      <c r="F40">
        <f>1-F38</f>
        <v>0.38681948424068768</v>
      </c>
    </row>
    <row r="41" spans="1:12" x14ac:dyDescent="0.25">
      <c r="A41">
        <v>1</v>
      </c>
      <c r="B41">
        <v>4</v>
      </c>
      <c r="C41">
        <v>1</v>
      </c>
      <c r="D41" t="s">
        <v>44</v>
      </c>
    </row>
    <row r="42" spans="1:12" x14ac:dyDescent="0.25">
      <c r="A42">
        <v>2</v>
      </c>
      <c r="B42">
        <v>3</v>
      </c>
      <c r="C42">
        <v>1</v>
      </c>
      <c r="D42" t="s">
        <v>44</v>
      </c>
      <c r="F42" s="1" t="s">
        <v>194</v>
      </c>
      <c r="G42" s="1" t="s">
        <v>62</v>
      </c>
    </row>
    <row r="43" spans="1:12" x14ac:dyDescent="0.25">
      <c r="A43">
        <v>4</v>
      </c>
      <c r="B43">
        <v>5</v>
      </c>
      <c r="C43">
        <v>2</v>
      </c>
      <c r="D43" t="s">
        <v>44</v>
      </c>
      <c r="F43" s="1" t="s">
        <v>53</v>
      </c>
      <c r="G43">
        <v>1</v>
      </c>
      <c r="H43">
        <v>2</v>
      </c>
      <c r="I43">
        <v>3</v>
      </c>
      <c r="J43">
        <v>4</v>
      </c>
      <c r="K43">
        <v>5</v>
      </c>
      <c r="L43" t="s">
        <v>54</v>
      </c>
    </row>
    <row r="44" spans="1:12" x14ac:dyDescent="0.25">
      <c r="A44">
        <v>1</v>
      </c>
      <c r="B44">
        <v>4</v>
      </c>
      <c r="C44">
        <v>1</v>
      </c>
      <c r="D44" t="s">
        <v>44</v>
      </c>
      <c r="F44" s="2">
        <v>1</v>
      </c>
      <c r="G44" s="3">
        <v>3</v>
      </c>
      <c r="H44" s="3">
        <v>1</v>
      </c>
      <c r="I44" s="3">
        <v>1</v>
      </c>
      <c r="J44" s="3"/>
      <c r="K44" s="3">
        <v>1</v>
      </c>
      <c r="L44" s="3">
        <v>6</v>
      </c>
    </row>
    <row r="45" spans="1:12" x14ac:dyDescent="0.25">
      <c r="A45">
        <v>1</v>
      </c>
      <c r="B45">
        <v>5</v>
      </c>
      <c r="C45">
        <v>1</v>
      </c>
      <c r="D45" t="s">
        <v>44</v>
      </c>
      <c r="F45" s="2">
        <v>2</v>
      </c>
      <c r="G45" s="3">
        <v>8</v>
      </c>
      <c r="H45" s="3">
        <v>6</v>
      </c>
      <c r="I45" s="3">
        <v>1</v>
      </c>
      <c r="J45" s="3"/>
      <c r="K45" s="3"/>
      <c r="L45" s="3">
        <v>15</v>
      </c>
    </row>
    <row r="46" spans="1:12" x14ac:dyDescent="0.25">
      <c r="A46">
        <v>2</v>
      </c>
      <c r="B46">
        <v>4</v>
      </c>
      <c r="C46">
        <v>2</v>
      </c>
      <c r="D46" t="s">
        <v>44</v>
      </c>
      <c r="F46" s="2">
        <v>3</v>
      </c>
      <c r="G46" s="3">
        <v>39</v>
      </c>
      <c r="H46" s="3">
        <v>17</v>
      </c>
      <c r="I46" s="3">
        <v>2</v>
      </c>
      <c r="J46" s="3"/>
      <c r="K46" s="3">
        <v>1</v>
      </c>
      <c r="L46" s="3">
        <v>59</v>
      </c>
    </row>
    <row r="47" spans="1:12" x14ac:dyDescent="0.25">
      <c r="A47">
        <v>1</v>
      </c>
      <c r="B47">
        <v>5</v>
      </c>
      <c r="C47">
        <v>1</v>
      </c>
      <c r="D47" t="s">
        <v>37</v>
      </c>
      <c r="F47" s="2">
        <v>4</v>
      </c>
      <c r="G47" s="3">
        <v>124</v>
      </c>
      <c r="H47" s="3">
        <v>34</v>
      </c>
      <c r="I47" s="3">
        <v>10</v>
      </c>
      <c r="J47" s="3">
        <v>4</v>
      </c>
      <c r="K47" s="3">
        <v>4</v>
      </c>
      <c r="L47" s="3">
        <v>176</v>
      </c>
    </row>
    <row r="48" spans="1:12" x14ac:dyDescent="0.25">
      <c r="A48">
        <v>4</v>
      </c>
      <c r="B48">
        <v>2</v>
      </c>
      <c r="C48">
        <v>1</v>
      </c>
      <c r="D48" t="s">
        <v>37</v>
      </c>
      <c r="F48" s="2">
        <v>5</v>
      </c>
      <c r="G48" s="3">
        <v>75</v>
      </c>
      <c r="H48" s="3">
        <v>9</v>
      </c>
      <c r="I48" s="3">
        <v>5</v>
      </c>
      <c r="J48" s="3">
        <v>2</v>
      </c>
      <c r="K48" s="3">
        <v>2</v>
      </c>
      <c r="L48" s="3">
        <v>93</v>
      </c>
    </row>
    <row r="49" spans="1:12" x14ac:dyDescent="0.25">
      <c r="A49">
        <v>1</v>
      </c>
      <c r="B49">
        <v>4</v>
      </c>
      <c r="C49">
        <v>1</v>
      </c>
      <c r="D49" t="s">
        <v>44</v>
      </c>
      <c r="F49" s="2" t="s">
        <v>54</v>
      </c>
      <c r="G49" s="3">
        <v>249</v>
      </c>
      <c r="H49" s="3">
        <v>67</v>
      </c>
      <c r="I49" s="3">
        <v>19</v>
      </c>
      <c r="J49" s="3">
        <v>6</v>
      </c>
      <c r="K49" s="3">
        <v>8</v>
      </c>
      <c r="L49" s="3">
        <v>349</v>
      </c>
    </row>
    <row r="50" spans="1:12" x14ac:dyDescent="0.25">
      <c r="A50">
        <v>2</v>
      </c>
      <c r="B50">
        <v>4</v>
      </c>
      <c r="C50">
        <v>2</v>
      </c>
      <c r="D50" t="s">
        <v>44</v>
      </c>
    </row>
    <row r="51" spans="1:12" x14ac:dyDescent="0.25">
      <c r="A51">
        <v>1</v>
      </c>
      <c r="B51">
        <v>4</v>
      </c>
      <c r="C51">
        <v>1</v>
      </c>
      <c r="D51" t="s">
        <v>44</v>
      </c>
      <c r="F51" t="s">
        <v>195</v>
      </c>
    </row>
    <row r="52" spans="1:12" x14ac:dyDescent="0.25">
      <c r="A52">
        <v>3</v>
      </c>
      <c r="B52">
        <v>4</v>
      </c>
      <c r="C52">
        <v>2</v>
      </c>
      <c r="D52" t="s">
        <v>44</v>
      </c>
      <c r="F52" t="s">
        <v>206</v>
      </c>
      <c r="I52">
        <f>SUM(G44:G46)/GETPIVOTDATA("famrel",$F$42)/F58</f>
        <v>0.20080321285140559</v>
      </c>
    </row>
    <row r="53" spans="1:12" x14ac:dyDescent="0.25">
      <c r="A53">
        <v>1</v>
      </c>
      <c r="B53">
        <v>4</v>
      </c>
      <c r="C53">
        <v>1</v>
      </c>
      <c r="D53" t="s">
        <v>44</v>
      </c>
      <c r="F53" t="s">
        <v>207</v>
      </c>
      <c r="I53">
        <f>1-I52</f>
        <v>0.79919678714859443</v>
      </c>
    </row>
    <row r="54" spans="1:12" x14ac:dyDescent="0.25">
      <c r="A54">
        <v>4</v>
      </c>
      <c r="B54">
        <v>5</v>
      </c>
      <c r="C54">
        <v>3</v>
      </c>
      <c r="D54" t="s">
        <v>37</v>
      </c>
      <c r="F54" t="s">
        <v>208</v>
      </c>
      <c r="I54">
        <f>SUM(H44:K46)/GETPIVOTDATA("famrel",$F$42)/F60</f>
        <v>0.3</v>
      </c>
    </row>
    <row r="55" spans="1:12" x14ac:dyDescent="0.25">
      <c r="A55">
        <v>3</v>
      </c>
      <c r="B55">
        <v>3</v>
      </c>
      <c r="C55">
        <v>2</v>
      </c>
      <c r="D55" t="s">
        <v>44</v>
      </c>
      <c r="F55" t="s">
        <v>209</v>
      </c>
      <c r="I55">
        <f>1-I54</f>
        <v>0.7</v>
      </c>
    </row>
    <row r="56" spans="1:12" x14ac:dyDescent="0.25">
      <c r="A56">
        <v>4</v>
      </c>
      <c r="B56">
        <v>5</v>
      </c>
      <c r="C56">
        <v>4</v>
      </c>
      <c r="D56" t="s">
        <v>37</v>
      </c>
    </row>
    <row r="57" spans="1:12" x14ac:dyDescent="0.25">
      <c r="A57">
        <v>1</v>
      </c>
      <c r="B57">
        <v>5</v>
      </c>
      <c r="C57">
        <v>1</v>
      </c>
      <c r="D57" t="s">
        <v>37</v>
      </c>
      <c r="F57" s="2" t="s">
        <v>210</v>
      </c>
    </row>
    <row r="58" spans="1:12" x14ac:dyDescent="0.25">
      <c r="A58">
        <v>1</v>
      </c>
      <c r="B58">
        <v>4</v>
      </c>
      <c r="C58">
        <v>1</v>
      </c>
      <c r="D58" t="s">
        <v>37</v>
      </c>
      <c r="F58">
        <f>GETPIVOTDATA("famrel",$F$42,"Dalc",1)/GETPIVOTDATA("famrel",$F$42)</f>
        <v>0.71346704871060174</v>
      </c>
    </row>
    <row r="59" spans="1:12" x14ac:dyDescent="0.25">
      <c r="A59">
        <v>1</v>
      </c>
      <c r="B59">
        <v>3</v>
      </c>
      <c r="C59">
        <v>1</v>
      </c>
      <c r="D59" t="s">
        <v>44</v>
      </c>
      <c r="F59" s="2" t="s">
        <v>211</v>
      </c>
    </row>
    <row r="60" spans="1:12" x14ac:dyDescent="0.25">
      <c r="A60">
        <v>1</v>
      </c>
      <c r="B60">
        <v>4</v>
      </c>
      <c r="C60">
        <v>1</v>
      </c>
      <c r="D60" t="s">
        <v>44</v>
      </c>
      <c r="F60">
        <f>1-F58</f>
        <v>0.28653295128939826</v>
      </c>
    </row>
    <row r="61" spans="1:12" x14ac:dyDescent="0.25">
      <c r="A61">
        <v>1</v>
      </c>
      <c r="B61">
        <v>4</v>
      </c>
      <c r="C61">
        <v>1</v>
      </c>
      <c r="D61" t="s">
        <v>44</v>
      </c>
    </row>
    <row r="62" spans="1:12" x14ac:dyDescent="0.25">
      <c r="A62">
        <v>3</v>
      </c>
      <c r="B62">
        <v>2</v>
      </c>
      <c r="C62">
        <v>2</v>
      </c>
      <c r="D62" t="s">
        <v>44</v>
      </c>
    </row>
    <row r="63" spans="1:12" x14ac:dyDescent="0.25">
      <c r="A63">
        <v>5</v>
      </c>
      <c r="B63">
        <v>5</v>
      </c>
      <c r="C63">
        <v>5</v>
      </c>
      <c r="D63" t="s">
        <v>44</v>
      </c>
    </row>
    <row r="64" spans="1:12" x14ac:dyDescent="0.25">
      <c r="A64">
        <v>1</v>
      </c>
      <c r="B64">
        <v>4</v>
      </c>
      <c r="C64">
        <v>1</v>
      </c>
      <c r="D64" t="s">
        <v>44</v>
      </c>
    </row>
    <row r="65" spans="1:4" x14ac:dyDescent="0.25">
      <c r="A65">
        <v>4</v>
      </c>
      <c r="B65">
        <v>3</v>
      </c>
      <c r="C65">
        <v>2</v>
      </c>
      <c r="D65" t="s">
        <v>44</v>
      </c>
    </row>
    <row r="66" spans="1:4" x14ac:dyDescent="0.25">
      <c r="A66">
        <v>4</v>
      </c>
      <c r="B66">
        <v>4</v>
      </c>
      <c r="C66">
        <v>2</v>
      </c>
      <c r="D66" t="s">
        <v>44</v>
      </c>
    </row>
    <row r="67" spans="1:4" x14ac:dyDescent="0.25">
      <c r="A67">
        <v>2</v>
      </c>
      <c r="B67">
        <v>5</v>
      </c>
      <c r="C67">
        <v>1</v>
      </c>
      <c r="D67" t="s">
        <v>44</v>
      </c>
    </row>
    <row r="68" spans="1:4" x14ac:dyDescent="0.25">
      <c r="A68">
        <v>5</v>
      </c>
      <c r="B68">
        <v>1</v>
      </c>
      <c r="C68">
        <v>5</v>
      </c>
      <c r="D68" t="s">
        <v>37</v>
      </c>
    </row>
    <row r="69" spans="1:4" x14ac:dyDescent="0.25">
      <c r="A69">
        <v>2</v>
      </c>
      <c r="B69">
        <v>4</v>
      </c>
      <c r="C69">
        <v>1</v>
      </c>
      <c r="D69" t="s">
        <v>44</v>
      </c>
    </row>
    <row r="70" spans="1:4" x14ac:dyDescent="0.25">
      <c r="A70">
        <v>3</v>
      </c>
      <c r="B70">
        <v>4</v>
      </c>
      <c r="C70">
        <v>1</v>
      </c>
      <c r="D70" t="s">
        <v>44</v>
      </c>
    </row>
    <row r="71" spans="1:4" x14ac:dyDescent="0.25">
      <c r="A71">
        <v>3</v>
      </c>
      <c r="B71">
        <v>4</v>
      </c>
      <c r="C71">
        <v>2</v>
      </c>
      <c r="D71" t="s">
        <v>44</v>
      </c>
    </row>
    <row r="72" spans="1:4" x14ac:dyDescent="0.25">
      <c r="A72">
        <v>1</v>
      </c>
      <c r="B72">
        <v>4</v>
      </c>
      <c r="C72">
        <v>1</v>
      </c>
      <c r="D72" t="s">
        <v>44</v>
      </c>
    </row>
    <row r="73" spans="1:4" x14ac:dyDescent="0.25">
      <c r="A73">
        <v>1</v>
      </c>
      <c r="B73">
        <v>3</v>
      </c>
      <c r="C73">
        <v>1</v>
      </c>
      <c r="D73" t="s">
        <v>44</v>
      </c>
    </row>
    <row r="74" spans="1:4" x14ac:dyDescent="0.25">
      <c r="A74">
        <v>4</v>
      </c>
      <c r="B74">
        <v>3</v>
      </c>
      <c r="C74">
        <v>2</v>
      </c>
      <c r="D74" t="s">
        <v>44</v>
      </c>
    </row>
    <row r="75" spans="1:4" x14ac:dyDescent="0.25">
      <c r="A75">
        <v>2</v>
      </c>
      <c r="B75">
        <v>5</v>
      </c>
      <c r="C75">
        <v>2</v>
      </c>
      <c r="D75" t="s">
        <v>44</v>
      </c>
    </row>
    <row r="76" spans="1:4" x14ac:dyDescent="0.25">
      <c r="A76">
        <v>4</v>
      </c>
      <c r="B76">
        <v>4</v>
      </c>
      <c r="C76">
        <v>2</v>
      </c>
      <c r="D76" t="s">
        <v>44</v>
      </c>
    </row>
    <row r="77" spans="1:4" x14ac:dyDescent="0.25">
      <c r="A77">
        <v>3</v>
      </c>
      <c r="B77">
        <v>4</v>
      </c>
      <c r="C77">
        <v>2</v>
      </c>
      <c r="D77" t="s">
        <v>44</v>
      </c>
    </row>
    <row r="78" spans="1:4" x14ac:dyDescent="0.25">
      <c r="A78">
        <v>1</v>
      </c>
      <c r="B78">
        <v>3</v>
      </c>
      <c r="C78">
        <v>1</v>
      </c>
      <c r="D78" t="s">
        <v>44</v>
      </c>
    </row>
    <row r="79" spans="1:4" x14ac:dyDescent="0.25">
      <c r="A79">
        <v>3</v>
      </c>
      <c r="B79">
        <v>5</v>
      </c>
      <c r="C79">
        <v>1</v>
      </c>
      <c r="D79" t="s">
        <v>44</v>
      </c>
    </row>
    <row r="80" spans="1:4" x14ac:dyDescent="0.25">
      <c r="A80">
        <v>1</v>
      </c>
      <c r="B80">
        <v>4</v>
      </c>
      <c r="C80">
        <v>1</v>
      </c>
      <c r="D80" t="s">
        <v>44</v>
      </c>
    </row>
    <row r="81" spans="1:4" x14ac:dyDescent="0.25">
      <c r="A81">
        <v>2</v>
      </c>
      <c r="B81">
        <v>2</v>
      </c>
      <c r="C81">
        <v>1</v>
      </c>
      <c r="D81" t="s">
        <v>44</v>
      </c>
    </row>
    <row r="82" spans="1:4" x14ac:dyDescent="0.25">
      <c r="A82">
        <v>3</v>
      </c>
      <c r="B82">
        <v>3</v>
      </c>
      <c r="C82">
        <v>1</v>
      </c>
      <c r="D82" t="s">
        <v>44</v>
      </c>
    </row>
    <row r="83" spans="1:4" x14ac:dyDescent="0.25">
      <c r="A83">
        <v>2</v>
      </c>
      <c r="B83">
        <v>5</v>
      </c>
      <c r="C83">
        <v>1</v>
      </c>
      <c r="D83" t="s">
        <v>44</v>
      </c>
    </row>
    <row r="84" spans="1:4" x14ac:dyDescent="0.25">
      <c r="A84">
        <v>1</v>
      </c>
      <c r="B84">
        <v>4</v>
      </c>
      <c r="C84">
        <v>1</v>
      </c>
      <c r="D84" t="s">
        <v>44</v>
      </c>
    </row>
    <row r="85" spans="1:4" x14ac:dyDescent="0.25">
      <c r="A85">
        <v>3</v>
      </c>
      <c r="B85">
        <v>5</v>
      </c>
      <c r="C85">
        <v>1</v>
      </c>
      <c r="D85" t="s">
        <v>44</v>
      </c>
    </row>
    <row r="86" spans="1:4" x14ac:dyDescent="0.25">
      <c r="A86">
        <v>3</v>
      </c>
      <c r="B86">
        <v>4</v>
      </c>
      <c r="C86">
        <v>2</v>
      </c>
      <c r="D86" t="s">
        <v>44</v>
      </c>
    </row>
    <row r="87" spans="1:4" x14ac:dyDescent="0.25">
      <c r="A87">
        <v>3</v>
      </c>
      <c r="B87">
        <v>4</v>
      </c>
      <c r="C87">
        <v>2</v>
      </c>
      <c r="D87" t="s">
        <v>44</v>
      </c>
    </row>
    <row r="88" spans="1:4" x14ac:dyDescent="0.25">
      <c r="A88">
        <v>2</v>
      </c>
      <c r="B88">
        <v>4</v>
      </c>
      <c r="C88">
        <v>1</v>
      </c>
      <c r="D88" t="s">
        <v>44</v>
      </c>
    </row>
    <row r="89" spans="1:4" x14ac:dyDescent="0.25">
      <c r="A89">
        <v>3</v>
      </c>
      <c r="B89">
        <v>5</v>
      </c>
      <c r="C89">
        <v>1</v>
      </c>
      <c r="D89" t="s">
        <v>44</v>
      </c>
    </row>
    <row r="90" spans="1:4" x14ac:dyDescent="0.25">
      <c r="A90">
        <v>1</v>
      </c>
      <c r="B90">
        <v>4</v>
      </c>
      <c r="C90">
        <v>1</v>
      </c>
      <c r="D90" t="s">
        <v>44</v>
      </c>
    </row>
    <row r="91" spans="1:4" x14ac:dyDescent="0.25">
      <c r="A91">
        <v>5</v>
      </c>
      <c r="B91">
        <v>4</v>
      </c>
      <c r="C91">
        <v>3</v>
      </c>
      <c r="D91" t="s">
        <v>37</v>
      </c>
    </row>
    <row r="92" spans="1:4" x14ac:dyDescent="0.25">
      <c r="A92">
        <v>3</v>
      </c>
      <c r="B92">
        <v>4</v>
      </c>
      <c r="C92">
        <v>1</v>
      </c>
      <c r="D92" t="s">
        <v>44</v>
      </c>
    </row>
    <row r="93" spans="1:4" x14ac:dyDescent="0.25">
      <c r="A93">
        <v>3</v>
      </c>
      <c r="B93">
        <v>4</v>
      </c>
      <c r="C93">
        <v>1</v>
      </c>
      <c r="D93" t="s">
        <v>44</v>
      </c>
    </row>
    <row r="94" spans="1:4" x14ac:dyDescent="0.25">
      <c r="A94">
        <v>3</v>
      </c>
      <c r="B94">
        <v>3</v>
      </c>
      <c r="C94">
        <v>2</v>
      </c>
      <c r="D94" t="s">
        <v>44</v>
      </c>
    </row>
    <row r="95" spans="1:4" x14ac:dyDescent="0.25">
      <c r="A95">
        <v>1</v>
      </c>
      <c r="B95">
        <v>5</v>
      </c>
      <c r="C95">
        <v>1</v>
      </c>
      <c r="D95" t="s">
        <v>44</v>
      </c>
    </row>
    <row r="96" spans="1:4" x14ac:dyDescent="0.25">
      <c r="A96">
        <v>1</v>
      </c>
      <c r="B96">
        <v>4</v>
      </c>
      <c r="C96">
        <v>1</v>
      </c>
      <c r="D96" t="s">
        <v>44</v>
      </c>
    </row>
    <row r="97" spans="1:4" x14ac:dyDescent="0.25">
      <c r="A97">
        <v>1</v>
      </c>
      <c r="B97">
        <v>3</v>
      </c>
      <c r="C97">
        <v>1</v>
      </c>
      <c r="D97" t="s">
        <v>44</v>
      </c>
    </row>
    <row r="98" spans="1:4" x14ac:dyDescent="0.25">
      <c r="A98">
        <v>1</v>
      </c>
      <c r="B98">
        <v>3</v>
      </c>
      <c r="C98">
        <v>1</v>
      </c>
      <c r="D98" t="s">
        <v>44</v>
      </c>
    </row>
    <row r="99" spans="1:4" x14ac:dyDescent="0.25">
      <c r="A99">
        <v>1</v>
      </c>
      <c r="B99">
        <v>4</v>
      </c>
      <c r="C99">
        <v>1</v>
      </c>
      <c r="D99" t="s">
        <v>44</v>
      </c>
    </row>
    <row r="100" spans="1:4" x14ac:dyDescent="0.25">
      <c r="A100">
        <v>2</v>
      </c>
      <c r="B100">
        <v>5</v>
      </c>
      <c r="C100">
        <v>1</v>
      </c>
      <c r="D100" t="s">
        <v>44</v>
      </c>
    </row>
    <row r="101" spans="1:4" x14ac:dyDescent="0.25">
      <c r="A101">
        <v>1</v>
      </c>
      <c r="B101">
        <v>5</v>
      </c>
      <c r="C101">
        <v>1</v>
      </c>
      <c r="D101" t="s">
        <v>44</v>
      </c>
    </row>
    <row r="102" spans="1:4" x14ac:dyDescent="0.25">
      <c r="A102">
        <v>5</v>
      </c>
      <c r="B102">
        <v>4</v>
      </c>
      <c r="C102">
        <v>5</v>
      </c>
      <c r="D102" t="s">
        <v>44</v>
      </c>
    </row>
    <row r="103" spans="1:4" x14ac:dyDescent="0.25">
      <c r="A103">
        <v>1</v>
      </c>
      <c r="B103">
        <v>4</v>
      </c>
      <c r="C103">
        <v>1</v>
      </c>
      <c r="D103" t="s">
        <v>44</v>
      </c>
    </row>
    <row r="104" spans="1:4" x14ac:dyDescent="0.25">
      <c r="A104">
        <v>1</v>
      </c>
      <c r="B104">
        <v>5</v>
      </c>
      <c r="C104">
        <v>1</v>
      </c>
      <c r="D104" t="s">
        <v>44</v>
      </c>
    </row>
    <row r="105" spans="1:4" x14ac:dyDescent="0.25">
      <c r="A105">
        <v>1</v>
      </c>
      <c r="B105">
        <v>4</v>
      </c>
      <c r="C105">
        <v>1</v>
      </c>
      <c r="D105" t="s">
        <v>44</v>
      </c>
    </row>
    <row r="106" spans="1:4" x14ac:dyDescent="0.25">
      <c r="A106">
        <v>1</v>
      </c>
      <c r="B106">
        <v>5</v>
      </c>
      <c r="C106">
        <v>1</v>
      </c>
      <c r="D106" t="s">
        <v>37</v>
      </c>
    </row>
    <row r="107" spans="1:4" x14ac:dyDescent="0.25">
      <c r="A107">
        <v>1</v>
      </c>
      <c r="B107">
        <v>4</v>
      </c>
      <c r="C107">
        <v>1</v>
      </c>
      <c r="D107" t="s">
        <v>37</v>
      </c>
    </row>
    <row r="108" spans="1:4" x14ac:dyDescent="0.25">
      <c r="A108">
        <v>1</v>
      </c>
      <c r="B108">
        <v>5</v>
      </c>
      <c r="C108">
        <v>1</v>
      </c>
      <c r="D108" t="s">
        <v>44</v>
      </c>
    </row>
    <row r="109" spans="1:4" x14ac:dyDescent="0.25">
      <c r="A109">
        <v>1</v>
      </c>
      <c r="B109">
        <v>5</v>
      </c>
      <c r="C109">
        <v>1</v>
      </c>
      <c r="D109" t="s">
        <v>44</v>
      </c>
    </row>
    <row r="110" spans="1:4" x14ac:dyDescent="0.25">
      <c r="A110">
        <v>5</v>
      </c>
      <c r="B110">
        <v>1</v>
      </c>
      <c r="C110">
        <v>3</v>
      </c>
      <c r="D110" t="s">
        <v>44</v>
      </c>
    </row>
    <row r="111" spans="1:4" x14ac:dyDescent="0.25">
      <c r="A111">
        <v>1</v>
      </c>
      <c r="B111">
        <v>5</v>
      </c>
      <c r="C111">
        <v>1</v>
      </c>
      <c r="D111" t="s">
        <v>44</v>
      </c>
    </row>
    <row r="112" spans="1:4" x14ac:dyDescent="0.25">
      <c r="A112">
        <v>1</v>
      </c>
      <c r="B112">
        <v>5</v>
      </c>
      <c r="C112">
        <v>1</v>
      </c>
      <c r="D112" t="s">
        <v>37</v>
      </c>
    </row>
    <row r="113" spans="1:4" x14ac:dyDescent="0.25">
      <c r="A113">
        <v>1</v>
      </c>
      <c r="B113">
        <v>4</v>
      </c>
      <c r="C113">
        <v>1</v>
      </c>
      <c r="D113" t="s">
        <v>44</v>
      </c>
    </row>
    <row r="114" spans="1:4" x14ac:dyDescent="0.25">
      <c r="A114">
        <v>1</v>
      </c>
      <c r="B114">
        <v>3</v>
      </c>
      <c r="C114">
        <v>1</v>
      </c>
      <c r="D114" t="s">
        <v>44</v>
      </c>
    </row>
    <row r="115" spans="1:4" x14ac:dyDescent="0.25">
      <c r="A115">
        <v>1</v>
      </c>
      <c r="B115">
        <v>3</v>
      </c>
      <c r="C115">
        <v>1</v>
      </c>
      <c r="D115" t="s">
        <v>44</v>
      </c>
    </row>
    <row r="116" spans="1:4" x14ac:dyDescent="0.25">
      <c r="A116">
        <v>1</v>
      </c>
      <c r="B116">
        <v>5</v>
      </c>
      <c r="C116">
        <v>1</v>
      </c>
      <c r="D116" t="s">
        <v>44</v>
      </c>
    </row>
    <row r="117" spans="1:4" x14ac:dyDescent="0.25">
      <c r="A117">
        <v>2</v>
      </c>
      <c r="B117">
        <v>5</v>
      </c>
      <c r="C117">
        <v>1</v>
      </c>
      <c r="D117" t="s">
        <v>44</v>
      </c>
    </row>
    <row r="118" spans="1:4" x14ac:dyDescent="0.25">
      <c r="A118">
        <v>1</v>
      </c>
      <c r="B118">
        <v>4</v>
      </c>
      <c r="C118">
        <v>1</v>
      </c>
      <c r="D118" t="s">
        <v>44</v>
      </c>
    </row>
    <row r="119" spans="1:4" x14ac:dyDescent="0.25">
      <c r="A119">
        <v>1</v>
      </c>
      <c r="B119">
        <v>5</v>
      </c>
      <c r="C119">
        <v>1</v>
      </c>
      <c r="D119" t="s">
        <v>44</v>
      </c>
    </row>
    <row r="120" spans="1:4" x14ac:dyDescent="0.25">
      <c r="A120">
        <v>4</v>
      </c>
      <c r="B120">
        <v>5</v>
      </c>
      <c r="C120">
        <v>1</v>
      </c>
      <c r="D120" t="s">
        <v>44</v>
      </c>
    </row>
    <row r="121" spans="1:4" x14ac:dyDescent="0.25">
      <c r="A121">
        <v>2</v>
      </c>
      <c r="B121">
        <v>3</v>
      </c>
      <c r="C121">
        <v>1</v>
      </c>
      <c r="D121" t="s">
        <v>44</v>
      </c>
    </row>
    <row r="122" spans="1:4" x14ac:dyDescent="0.25">
      <c r="A122">
        <v>2</v>
      </c>
      <c r="B122">
        <v>3</v>
      </c>
      <c r="C122">
        <v>1</v>
      </c>
      <c r="D122" t="s">
        <v>44</v>
      </c>
    </row>
    <row r="123" spans="1:4" x14ac:dyDescent="0.25">
      <c r="A123">
        <v>2</v>
      </c>
      <c r="B123">
        <v>5</v>
      </c>
      <c r="C123">
        <v>1</v>
      </c>
      <c r="D123" t="s">
        <v>44</v>
      </c>
    </row>
    <row r="124" spans="1:4" x14ac:dyDescent="0.25">
      <c r="A124">
        <v>2</v>
      </c>
      <c r="B124">
        <v>4</v>
      </c>
      <c r="C124">
        <v>1</v>
      </c>
      <c r="D124" t="s">
        <v>44</v>
      </c>
    </row>
    <row r="125" spans="1:4" x14ac:dyDescent="0.25">
      <c r="A125">
        <v>4</v>
      </c>
      <c r="B125">
        <v>3</v>
      </c>
      <c r="C125">
        <v>1</v>
      </c>
      <c r="D125" t="s">
        <v>44</v>
      </c>
    </row>
    <row r="126" spans="1:4" x14ac:dyDescent="0.25">
      <c r="A126">
        <v>1</v>
      </c>
      <c r="B126">
        <v>5</v>
      </c>
      <c r="C126">
        <v>1</v>
      </c>
      <c r="D126" t="s">
        <v>44</v>
      </c>
    </row>
    <row r="127" spans="1:4" x14ac:dyDescent="0.25">
      <c r="A127">
        <v>2</v>
      </c>
      <c r="B127">
        <v>5</v>
      </c>
      <c r="C127">
        <v>3</v>
      </c>
      <c r="D127" t="s">
        <v>44</v>
      </c>
    </row>
    <row r="128" spans="1:4" x14ac:dyDescent="0.25">
      <c r="A128">
        <v>1</v>
      </c>
      <c r="B128">
        <v>5</v>
      </c>
      <c r="C128">
        <v>1</v>
      </c>
      <c r="D128" t="s">
        <v>37</v>
      </c>
    </row>
    <row r="129" spans="1:4" x14ac:dyDescent="0.25">
      <c r="A129">
        <v>1</v>
      </c>
      <c r="B129">
        <v>3</v>
      </c>
      <c r="C129">
        <v>1</v>
      </c>
      <c r="D129" t="s">
        <v>44</v>
      </c>
    </row>
    <row r="130" spans="1:4" x14ac:dyDescent="0.25">
      <c r="A130">
        <v>2</v>
      </c>
      <c r="B130">
        <v>3</v>
      </c>
      <c r="C130">
        <v>1</v>
      </c>
      <c r="D130" t="s">
        <v>44</v>
      </c>
    </row>
    <row r="131" spans="1:4" x14ac:dyDescent="0.25">
      <c r="A131">
        <v>5</v>
      </c>
      <c r="B131">
        <v>3</v>
      </c>
      <c r="C131">
        <v>2</v>
      </c>
      <c r="D131" t="s">
        <v>44</v>
      </c>
    </row>
    <row r="132" spans="1:4" x14ac:dyDescent="0.25">
      <c r="A132">
        <v>2</v>
      </c>
      <c r="B132">
        <v>4</v>
      </c>
      <c r="C132">
        <v>2</v>
      </c>
      <c r="D132" t="s">
        <v>44</v>
      </c>
    </row>
    <row r="133" spans="1:4" x14ac:dyDescent="0.25">
      <c r="A133">
        <v>2</v>
      </c>
      <c r="B133">
        <v>4</v>
      </c>
      <c r="C133">
        <v>1</v>
      </c>
      <c r="D133" t="s">
        <v>44</v>
      </c>
    </row>
    <row r="134" spans="1:4" x14ac:dyDescent="0.25">
      <c r="A134">
        <v>3</v>
      </c>
      <c r="B134">
        <v>3</v>
      </c>
      <c r="C134">
        <v>1</v>
      </c>
      <c r="D134" t="s">
        <v>44</v>
      </c>
    </row>
    <row r="135" spans="1:4" x14ac:dyDescent="0.25">
      <c r="A135">
        <v>4</v>
      </c>
      <c r="B135">
        <v>3</v>
      </c>
      <c r="C135">
        <v>1</v>
      </c>
      <c r="D135" t="s">
        <v>37</v>
      </c>
    </row>
    <row r="136" spans="1:4" x14ac:dyDescent="0.25">
      <c r="A136">
        <v>1</v>
      </c>
      <c r="B136">
        <v>5</v>
      </c>
      <c r="C136">
        <v>1</v>
      </c>
      <c r="D136" t="s">
        <v>44</v>
      </c>
    </row>
    <row r="137" spans="1:4" x14ac:dyDescent="0.25">
      <c r="A137">
        <v>1</v>
      </c>
      <c r="B137">
        <v>4</v>
      </c>
      <c r="C137">
        <v>1</v>
      </c>
      <c r="D137" t="s">
        <v>44</v>
      </c>
    </row>
    <row r="138" spans="1:4" x14ac:dyDescent="0.25">
      <c r="A138">
        <v>4</v>
      </c>
      <c r="B138">
        <v>5</v>
      </c>
      <c r="C138">
        <v>2</v>
      </c>
      <c r="D138" t="s">
        <v>44</v>
      </c>
    </row>
    <row r="139" spans="1:4" x14ac:dyDescent="0.25">
      <c r="A139">
        <v>1</v>
      </c>
      <c r="B139">
        <v>4</v>
      </c>
      <c r="C139">
        <v>1</v>
      </c>
      <c r="D139" t="s">
        <v>37</v>
      </c>
    </row>
    <row r="140" spans="1:4" x14ac:dyDescent="0.25">
      <c r="A140">
        <v>3</v>
      </c>
      <c r="B140">
        <v>4</v>
      </c>
      <c r="C140">
        <v>1</v>
      </c>
      <c r="D140" t="s">
        <v>44</v>
      </c>
    </row>
    <row r="141" spans="1:4" x14ac:dyDescent="0.25">
      <c r="A141">
        <v>1</v>
      </c>
      <c r="B141">
        <v>4</v>
      </c>
      <c r="C141">
        <v>1</v>
      </c>
      <c r="D141" t="s">
        <v>44</v>
      </c>
    </row>
    <row r="142" spans="1:4" x14ac:dyDescent="0.25">
      <c r="A142">
        <v>1</v>
      </c>
      <c r="B142">
        <v>2</v>
      </c>
      <c r="C142">
        <v>1</v>
      </c>
      <c r="D142" t="s">
        <v>44</v>
      </c>
    </row>
    <row r="143" spans="1:4" x14ac:dyDescent="0.25">
      <c r="A143">
        <v>2</v>
      </c>
      <c r="B143">
        <v>2</v>
      </c>
      <c r="C143">
        <v>2</v>
      </c>
      <c r="D143" t="s">
        <v>44</v>
      </c>
    </row>
    <row r="144" spans="1:4" x14ac:dyDescent="0.25">
      <c r="A144">
        <v>1</v>
      </c>
      <c r="B144">
        <v>4</v>
      </c>
      <c r="C144">
        <v>1</v>
      </c>
      <c r="D144" t="s">
        <v>44</v>
      </c>
    </row>
    <row r="145" spans="1:4" x14ac:dyDescent="0.25">
      <c r="A145">
        <v>3</v>
      </c>
      <c r="B145">
        <v>3</v>
      </c>
      <c r="C145">
        <v>3</v>
      </c>
      <c r="D145" t="s">
        <v>44</v>
      </c>
    </row>
    <row r="146" spans="1:4" x14ac:dyDescent="0.25">
      <c r="A146">
        <v>2</v>
      </c>
      <c r="B146">
        <v>5</v>
      </c>
      <c r="C146">
        <v>1</v>
      </c>
      <c r="D146" t="s">
        <v>44</v>
      </c>
    </row>
    <row r="147" spans="1:4" x14ac:dyDescent="0.25">
      <c r="A147">
        <v>2</v>
      </c>
      <c r="B147">
        <v>4</v>
      </c>
      <c r="C147">
        <v>1</v>
      </c>
      <c r="D147" t="s">
        <v>44</v>
      </c>
    </row>
    <row r="148" spans="1:4" x14ac:dyDescent="0.25">
      <c r="A148">
        <v>1</v>
      </c>
      <c r="B148">
        <v>3</v>
      </c>
      <c r="C148">
        <v>1</v>
      </c>
      <c r="D148" t="s">
        <v>44</v>
      </c>
    </row>
    <row r="149" spans="1:4" x14ac:dyDescent="0.25">
      <c r="A149">
        <v>1</v>
      </c>
      <c r="B149">
        <v>4</v>
      </c>
      <c r="C149">
        <v>1</v>
      </c>
      <c r="D149" t="s">
        <v>44</v>
      </c>
    </row>
    <row r="150" spans="1:4" x14ac:dyDescent="0.25">
      <c r="A150">
        <v>1</v>
      </c>
      <c r="B150">
        <v>3</v>
      </c>
      <c r="C150">
        <v>2</v>
      </c>
      <c r="D150" t="s">
        <v>44</v>
      </c>
    </row>
    <row r="151" spans="1:4" x14ac:dyDescent="0.25">
      <c r="A151">
        <v>5</v>
      </c>
      <c r="B151">
        <v>4</v>
      </c>
      <c r="C151">
        <v>2</v>
      </c>
      <c r="D151" t="s">
        <v>37</v>
      </c>
    </row>
    <row r="152" spans="1:4" x14ac:dyDescent="0.25">
      <c r="A152">
        <v>5</v>
      </c>
      <c r="B152">
        <v>2</v>
      </c>
      <c r="C152">
        <v>2</v>
      </c>
      <c r="D152" t="s">
        <v>44</v>
      </c>
    </row>
    <row r="153" spans="1:4" x14ac:dyDescent="0.25">
      <c r="A153">
        <v>5</v>
      </c>
      <c r="B153">
        <v>4</v>
      </c>
      <c r="C153">
        <v>3</v>
      </c>
      <c r="D153" t="s">
        <v>44</v>
      </c>
    </row>
    <row r="154" spans="1:4" x14ac:dyDescent="0.25">
      <c r="A154">
        <v>3</v>
      </c>
      <c r="B154">
        <v>4</v>
      </c>
      <c r="C154">
        <v>2</v>
      </c>
      <c r="D154" t="s">
        <v>44</v>
      </c>
    </row>
    <row r="155" spans="1:4" x14ac:dyDescent="0.25">
      <c r="A155">
        <v>1</v>
      </c>
      <c r="B155">
        <v>4</v>
      </c>
      <c r="C155">
        <v>1</v>
      </c>
      <c r="D155" t="s">
        <v>44</v>
      </c>
    </row>
    <row r="156" spans="1:4" x14ac:dyDescent="0.25">
      <c r="A156">
        <v>1</v>
      </c>
      <c r="B156">
        <v>4</v>
      </c>
      <c r="C156">
        <v>1</v>
      </c>
      <c r="D156" t="s">
        <v>44</v>
      </c>
    </row>
    <row r="157" spans="1:4" x14ac:dyDescent="0.25">
      <c r="A157">
        <v>1</v>
      </c>
      <c r="B157">
        <v>4</v>
      </c>
      <c r="C157">
        <v>1</v>
      </c>
      <c r="D157" t="s">
        <v>44</v>
      </c>
    </row>
    <row r="158" spans="1:4" x14ac:dyDescent="0.25">
      <c r="A158">
        <v>3</v>
      </c>
      <c r="B158">
        <v>2</v>
      </c>
      <c r="C158">
        <v>3</v>
      </c>
      <c r="D158" t="s">
        <v>44</v>
      </c>
    </row>
    <row r="159" spans="1:4" x14ac:dyDescent="0.25">
      <c r="A159">
        <v>5</v>
      </c>
      <c r="B159">
        <v>5</v>
      </c>
      <c r="C159">
        <v>1</v>
      </c>
      <c r="D159" t="s">
        <v>44</v>
      </c>
    </row>
    <row r="160" spans="1:4" x14ac:dyDescent="0.25">
      <c r="A160">
        <v>2</v>
      </c>
      <c r="B160">
        <v>4</v>
      </c>
      <c r="C160">
        <v>1</v>
      </c>
      <c r="D160" t="s">
        <v>44</v>
      </c>
    </row>
    <row r="161" spans="1:4" x14ac:dyDescent="0.25">
      <c r="A161">
        <v>4</v>
      </c>
      <c r="B161">
        <v>4</v>
      </c>
      <c r="C161">
        <v>4</v>
      </c>
      <c r="D161" t="s">
        <v>44</v>
      </c>
    </row>
    <row r="162" spans="1:4" x14ac:dyDescent="0.25">
      <c r="A162">
        <v>2</v>
      </c>
      <c r="B162">
        <v>3</v>
      </c>
      <c r="C162">
        <v>2</v>
      </c>
      <c r="D162" t="s">
        <v>44</v>
      </c>
    </row>
    <row r="163" spans="1:4" x14ac:dyDescent="0.25">
      <c r="A163">
        <v>4</v>
      </c>
      <c r="B163">
        <v>4</v>
      </c>
      <c r="C163">
        <v>1</v>
      </c>
      <c r="D163" t="s">
        <v>44</v>
      </c>
    </row>
    <row r="164" spans="1:4" x14ac:dyDescent="0.25">
      <c r="A164">
        <v>4</v>
      </c>
      <c r="B164">
        <v>4</v>
      </c>
      <c r="C164">
        <v>2</v>
      </c>
      <c r="D164" t="s">
        <v>44</v>
      </c>
    </row>
    <row r="165" spans="1:4" x14ac:dyDescent="0.25">
      <c r="A165">
        <v>4</v>
      </c>
      <c r="B165">
        <v>5</v>
      </c>
      <c r="C165">
        <v>1</v>
      </c>
      <c r="D165" t="s">
        <v>44</v>
      </c>
    </row>
    <row r="166" spans="1:4" x14ac:dyDescent="0.25">
      <c r="A166">
        <v>5</v>
      </c>
      <c r="B166">
        <v>5</v>
      </c>
      <c r="C166">
        <v>1</v>
      </c>
      <c r="D166" t="s">
        <v>44</v>
      </c>
    </row>
    <row r="167" spans="1:4" x14ac:dyDescent="0.25">
      <c r="A167">
        <v>1</v>
      </c>
      <c r="B167">
        <v>4</v>
      </c>
      <c r="C167">
        <v>1</v>
      </c>
      <c r="D167" t="s">
        <v>44</v>
      </c>
    </row>
    <row r="168" spans="1:4" x14ac:dyDescent="0.25">
      <c r="A168">
        <v>4</v>
      </c>
      <c r="B168">
        <v>4</v>
      </c>
      <c r="C168">
        <v>2</v>
      </c>
      <c r="D168" t="s">
        <v>44</v>
      </c>
    </row>
    <row r="169" spans="1:4" x14ac:dyDescent="0.25">
      <c r="A169">
        <v>1</v>
      </c>
      <c r="B169">
        <v>4</v>
      </c>
      <c r="C169">
        <v>1</v>
      </c>
      <c r="D169" t="s">
        <v>44</v>
      </c>
    </row>
    <row r="170" spans="1:4" x14ac:dyDescent="0.25">
      <c r="A170">
        <v>1</v>
      </c>
      <c r="B170">
        <v>5</v>
      </c>
      <c r="C170">
        <v>1</v>
      </c>
      <c r="D170" t="s">
        <v>44</v>
      </c>
    </row>
    <row r="171" spans="1:4" x14ac:dyDescent="0.25">
      <c r="A171">
        <v>1</v>
      </c>
      <c r="B171">
        <v>4</v>
      </c>
      <c r="C171">
        <v>1</v>
      </c>
      <c r="D171" t="s">
        <v>44</v>
      </c>
    </row>
    <row r="172" spans="1:4" x14ac:dyDescent="0.25">
      <c r="A172">
        <v>4</v>
      </c>
      <c r="B172">
        <v>3</v>
      </c>
      <c r="C172">
        <v>2</v>
      </c>
      <c r="D172" t="s">
        <v>44</v>
      </c>
    </row>
    <row r="173" spans="1:4" x14ac:dyDescent="0.25">
      <c r="A173">
        <v>1</v>
      </c>
      <c r="B173">
        <v>4</v>
      </c>
      <c r="C173">
        <v>1</v>
      </c>
      <c r="D173" t="s">
        <v>44</v>
      </c>
    </row>
    <row r="174" spans="1:4" x14ac:dyDescent="0.25">
      <c r="A174">
        <v>3</v>
      </c>
      <c r="B174">
        <v>4</v>
      </c>
      <c r="C174">
        <v>1</v>
      </c>
      <c r="D174" t="s">
        <v>44</v>
      </c>
    </row>
    <row r="175" spans="1:4" x14ac:dyDescent="0.25">
      <c r="A175">
        <v>1</v>
      </c>
      <c r="B175">
        <v>4</v>
      </c>
      <c r="C175">
        <v>1</v>
      </c>
      <c r="D175" t="s">
        <v>44</v>
      </c>
    </row>
    <row r="176" spans="1:4" x14ac:dyDescent="0.25">
      <c r="A176">
        <v>1</v>
      </c>
      <c r="B176">
        <v>4</v>
      </c>
      <c r="C176">
        <v>1</v>
      </c>
      <c r="D176" t="s">
        <v>44</v>
      </c>
    </row>
    <row r="177" spans="1:4" x14ac:dyDescent="0.25">
      <c r="A177">
        <v>4</v>
      </c>
      <c r="B177">
        <v>4</v>
      </c>
      <c r="C177">
        <v>4</v>
      </c>
      <c r="D177" t="s">
        <v>44</v>
      </c>
    </row>
    <row r="178" spans="1:4" x14ac:dyDescent="0.25">
      <c r="A178">
        <v>4</v>
      </c>
      <c r="B178">
        <v>3</v>
      </c>
      <c r="C178">
        <v>1</v>
      </c>
      <c r="D178" t="s">
        <v>44</v>
      </c>
    </row>
    <row r="179" spans="1:4" x14ac:dyDescent="0.25">
      <c r="A179">
        <v>4</v>
      </c>
      <c r="B179">
        <v>4</v>
      </c>
      <c r="C179">
        <v>1</v>
      </c>
      <c r="D179" t="s">
        <v>44</v>
      </c>
    </row>
    <row r="180" spans="1:4" x14ac:dyDescent="0.25">
      <c r="A180">
        <v>4</v>
      </c>
      <c r="B180">
        <v>4</v>
      </c>
      <c r="C180">
        <v>3</v>
      </c>
      <c r="D180" t="s">
        <v>44</v>
      </c>
    </row>
    <row r="181" spans="1:4" x14ac:dyDescent="0.25">
      <c r="A181">
        <v>1</v>
      </c>
      <c r="B181">
        <v>5</v>
      </c>
      <c r="C181">
        <v>1</v>
      </c>
      <c r="D181" t="s">
        <v>44</v>
      </c>
    </row>
    <row r="182" spans="1:4" x14ac:dyDescent="0.25">
      <c r="A182">
        <v>3</v>
      </c>
      <c r="B182">
        <v>3</v>
      </c>
      <c r="C182">
        <v>2</v>
      </c>
      <c r="D182" t="s">
        <v>44</v>
      </c>
    </row>
    <row r="183" spans="1:4" x14ac:dyDescent="0.25">
      <c r="A183">
        <v>2</v>
      </c>
      <c r="B183">
        <v>4</v>
      </c>
      <c r="C183">
        <v>1</v>
      </c>
      <c r="D183" t="s">
        <v>44</v>
      </c>
    </row>
    <row r="184" spans="1:4" x14ac:dyDescent="0.25">
      <c r="A184">
        <v>3</v>
      </c>
      <c r="B184">
        <v>5</v>
      </c>
      <c r="C184">
        <v>2</v>
      </c>
      <c r="D184" t="s">
        <v>44</v>
      </c>
    </row>
    <row r="185" spans="1:4" x14ac:dyDescent="0.25">
      <c r="A185">
        <v>3</v>
      </c>
      <c r="B185">
        <v>5</v>
      </c>
      <c r="C185">
        <v>2</v>
      </c>
      <c r="D185" t="s">
        <v>44</v>
      </c>
    </row>
    <row r="186" spans="1:4" x14ac:dyDescent="0.25">
      <c r="A186">
        <v>2</v>
      </c>
      <c r="B186">
        <v>1</v>
      </c>
      <c r="C186">
        <v>1</v>
      </c>
      <c r="D186" t="s">
        <v>44</v>
      </c>
    </row>
    <row r="187" spans="1:4" x14ac:dyDescent="0.25">
      <c r="A187">
        <v>3</v>
      </c>
      <c r="B187">
        <v>4</v>
      </c>
      <c r="C187">
        <v>2</v>
      </c>
      <c r="D187" t="s">
        <v>44</v>
      </c>
    </row>
    <row r="188" spans="1:4" x14ac:dyDescent="0.25">
      <c r="A188">
        <v>2</v>
      </c>
      <c r="B188">
        <v>3</v>
      </c>
      <c r="C188">
        <v>1</v>
      </c>
      <c r="D188" t="s">
        <v>44</v>
      </c>
    </row>
    <row r="189" spans="1:4" x14ac:dyDescent="0.25">
      <c r="A189">
        <v>2</v>
      </c>
      <c r="B189">
        <v>4</v>
      </c>
      <c r="C189">
        <v>1</v>
      </c>
      <c r="D189" t="s">
        <v>44</v>
      </c>
    </row>
    <row r="190" spans="1:4" x14ac:dyDescent="0.25">
      <c r="A190">
        <v>3</v>
      </c>
      <c r="B190">
        <v>3</v>
      </c>
      <c r="C190">
        <v>1</v>
      </c>
      <c r="D190" t="s">
        <v>37</v>
      </c>
    </row>
    <row r="191" spans="1:4" x14ac:dyDescent="0.25">
      <c r="A191">
        <v>5</v>
      </c>
      <c r="B191">
        <v>3</v>
      </c>
      <c r="C191">
        <v>1</v>
      </c>
      <c r="D191" t="s">
        <v>44</v>
      </c>
    </row>
    <row r="192" spans="1:4" x14ac:dyDescent="0.25">
      <c r="A192">
        <v>1</v>
      </c>
      <c r="B192">
        <v>4</v>
      </c>
      <c r="C192">
        <v>1</v>
      </c>
      <c r="D192" t="s">
        <v>44</v>
      </c>
    </row>
    <row r="193" spans="1:4" x14ac:dyDescent="0.25">
      <c r="A193">
        <v>1</v>
      </c>
      <c r="B193">
        <v>5</v>
      </c>
      <c r="C193">
        <v>1</v>
      </c>
      <c r="D193" t="s">
        <v>44</v>
      </c>
    </row>
    <row r="194" spans="1:4" x14ac:dyDescent="0.25">
      <c r="A194">
        <v>5</v>
      </c>
      <c r="B194">
        <v>4</v>
      </c>
      <c r="C194">
        <v>4</v>
      </c>
      <c r="D194" t="s">
        <v>44</v>
      </c>
    </row>
    <row r="195" spans="1:4" x14ac:dyDescent="0.25">
      <c r="A195">
        <v>4</v>
      </c>
      <c r="B195">
        <v>4</v>
      </c>
      <c r="C195">
        <v>3</v>
      </c>
      <c r="D195" t="s">
        <v>44</v>
      </c>
    </row>
    <row r="196" spans="1:4" x14ac:dyDescent="0.25">
      <c r="A196">
        <v>1</v>
      </c>
      <c r="B196">
        <v>5</v>
      </c>
      <c r="C196">
        <v>1</v>
      </c>
      <c r="D196" t="s">
        <v>44</v>
      </c>
    </row>
    <row r="197" spans="1:4" x14ac:dyDescent="0.25">
      <c r="A197">
        <v>1</v>
      </c>
      <c r="B197">
        <v>4</v>
      </c>
      <c r="C197">
        <v>1</v>
      </c>
      <c r="D197" t="s">
        <v>44</v>
      </c>
    </row>
    <row r="198" spans="1:4" x14ac:dyDescent="0.25">
      <c r="A198">
        <v>2</v>
      </c>
      <c r="B198">
        <v>5</v>
      </c>
      <c r="C198">
        <v>1</v>
      </c>
      <c r="D198" t="s">
        <v>44</v>
      </c>
    </row>
    <row r="199" spans="1:4" x14ac:dyDescent="0.25">
      <c r="A199">
        <v>5</v>
      </c>
      <c r="B199">
        <v>3</v>
      </c>
      <c r="C199">
        <v>3</v>
      </c>
      <c r="D199" t="s">
        <v>44</v>
      </c>
    </row>
    <row r="200" spans="1:4" x14ac:dyDescent="0.25">
      <c r="A200">
        <v>3</v>
      </c>
      <c r="B200">
        <v>4</v>
      </c>
      <c r="C200">
        <v>2</v>
      </c>
      <c r="D200" t="s">
        <v>44</v>
      </c>
    </row>
    <row r="201" spans="1:4" x14ac:dyDescent="0.25">
      <c r="A201">
        <v>2</v>
      </c>
      <c r="B201">
        <v>4</v>
      </c>
      <c r="C201">
        <v>1</v>
      </c>
      <c r="D201" t="s">
        <v>44</v>
      </c>
    </row>
    <row r="202" spans="1:4" x14ac:dyDescent="0.25">
      <c r="A202">
        <v>5</v>
      </c>
      <c r="B202">
        <v>4</v>
      </c>
      <c r="C202">
        <v>1</v>
      </c>
      <c r="D202" t="s">
        <v>44</v>
      </c>
    </row>
    <row r="203" spans="1:4" x14ac:dyDescent="0.25">
      <c r="A203">
        <v>3</v>
      </c>
      <c r="B203">
        <v>4</v>
      </c>
      <c r="C203">
        <v>1</v>
      </c>
      <c r="D203" t="s">
        <v>44</v>
      </c>
    </row>
    <row r="204" spans="1:4" x14ac:dyDescent="0.25">
      <c r="A204">
        <v>3</v>
      </c>
      <c r="B204">
        <v>4</v>
      </c>
      <c r="C204">
        <v>1</v>
      </c>
      <c r="D204" t="s">
        <v>44</v>
      </c>
    </row>
    <row r="205" spans="1:4" x14ac:dyDescent="0.25">
      <c r="A205">
        <v>2</v>
      </c>
      <c r="B205">
        <v>5</v>
      </c>
      <c r="C205">
        <v>1</v>
      </c>
      <c r="D205" t="s">
        <v>44</v>
      </c>
    </row>
    <row r="206" spans="1:4" x14ac:dyDescent="0.25">
      <c r="A206">
        <v>1</v>
      </c>
      <c r="B206">
        <v>5</v>
      </c>
      <c r="C206">
        <v>1</v>
      </c>
      <c r="D206" t="s">
        <v>44</v>
      </c>
    </row>
    <row r="207" spans="1:4" x14ac:dyDescent="0.25">
      <c r="A207">
        <v>4</v>
      </c>
      <c r="B207">
        <v>4</v>
      </c>
      <c r="C207">
        <v>3</v>
      </c>
      <c r="D207" t="s">
        <v>44</v>
      </c>
    </row>
    <row r="208" spans="1:4" x14ac:dyDescent="0.25">
      <c r="A208">
        <v>2</v>
      </c>
      <c r="B208">
        <v>2</v>
      </c>
      <c r="C208">
        <v>2</v>
      </c>
      <c r="D208" t="s">
        <v>37</v>
      </c>
    </row>
    <row r="209" spans="1:4" x14ac:dyDescent="0.25">
      <c r="A209">
        <v>1</v>
      </c>
      <c r="B209">
        <v>1</v>
      </c>
      <c r="C209">
        <v>1</v>
      </c>
      <c r="D209" t="s">
        <v>44</v>
      </c>
    </row>
    <row r="210" spans="1:4" x14ac:dyDescent="0.25">
      <c r="A210">
        <v>4</v>
      </c>
      <c r="B210">
        <v>4</v>
      </c>
      <c r="C210">
        <v>1</v>
      </c>
      <c r="D210" t="s">
        <v>44</v>
      </c>
    </row>
    <row r="211" spans="1:4" x14ac:dyDescent="0.25">
      <c r="A211">
        <v>1</v>
      </c>
      <c r="B211">
        <v>4</v>
      </c>
      <c r="C211">
        <v>1</v>
      </c>
      <c r="D211" t="s">
        <v>44</v>
      </c>
    </row>
    <row r="212" spans="1:4" x14ac:dyDescent="0.25">
      <c r="A212">
        <v>2</v>
      </c>
      <c r="B212">
        <v>4</v>
      </c>
      <c r="C212">
        <v>1</v>
      </c>
      <c r="D212" t="s">
        <v>44</v>
      </c>
    </row>
    <row r="213" spans="1:4" x14ac:dyDescent="0.25">
      <c r="A213">
        <v>5</v>
      </c>
      <c r="B213">
        <v>5</v>
      </c>
      <c r="C213">
        <v>4</v>
      </c>
      <c r="D213" t="s">
        <v>44</v>
      </c>
    </row>
    <row r="214" spans="1:4" x14ac:dyDescent="0.25">
      <c r="A214">
        <v>1</v>
      </c>
      <c r="B214">
        <v>3</v>
      </c>
      <c r="C214">
        <v>1</v>
      </c>
      <c r="D214" t="s">
        <v>37</v>
      </c>
    </row>
    <row r="215" spans="1:4" x14ac:dyDescent="0.25">
      <c r="A215">
        <v>4</v>
      </c>
      <c r="B215">
        <v>4</v>
      </c>
      <c r="C215">
        <v>2</v>
      </c>
      <c r="D215" t="s">
        <v>44</v>
      </c>
    </row>
    <row r="216" spans="1:4" x14ac:dyDescent="0.25">
      <c r="A216">
        <v>2</v>
      </c>
      <c r="B216">
        <v>5</v>
      </c>
      <c r="C216">
        <v>1</v>
      </c>
      <c r="D216" t="s">
        <v>44</v>
      </c>
    </row>
    <row r="217" spans="1:4" x14ac:dyDescent="0.25">
      <c r="A217">
        <v>3</v>
      </c>
      <c r="B217">
        <v>4</v>
      </c>
      <c r="C217">
        <v>1</v>
      </c>
      <c r="D217" t="s">
        <v>44</v>
      </c>
    </row>
    <row r="218" spans="1:4" x14ac:dyDescent="0.25">
      <c r="A218">
        <v>4</v>
      </c>
      <c r="B218">
        <v>3</v>
      </c>
      <c r="C218">
        <v>2</v>
      </c>
      <c r="D218" t="s">
        <v>44</v>
      </c>
    </row>
    <row r="219" spans="1:4" x14ac:dyDescent="0.25">
      <c r="A219">
        <v>4</v>
      </c>
      <c r="B219">
        <v>3</v>
      </c>
      <c r="C219">
        <v>2</v>
      </c>
      <c r="D219" t="s">
        <v>44</v>
      </c>
    </row>
    <row r="220" spans="1:4" x14ac:dyDescent="0.25">
      <c r="A220">
        <v>4</v>
      </c>
      <c r="B220">
        <v>3</v>
      </c>
      <c r="C220">
        <v>1</v>
      </c>
      <c r="D220" t="s">
        <v>44</v>
      </c>
    </row>
    <row r="221" spans="1:4" x14ac:dyDescent="0.25">
      <c r="A221">
        <v>1</v>
      </c>
      <c r="B221">
        <v>4</v>
      </c>
      <c r="C221">
        <v>1</v>
      </c>
      <c r="D221" t="s">
        <v>44</v>
      </c>
    </row>
    <row r="222" spans="1:4" x14ac:dyDescent="0.25">
      <c r="A222">
        <v>2</v>
      </c>
      <c r="B222">
        <v>4</v>
      </c>
      <c r="C222">
        <v>1</v>
      </c>
      <c r="D222" t="s">
        <v>44</v>
      </c>
    </row>
    <row r="223" spans="1:4" x14ac:dyDescent="0.25">
      <c r="A223">
        <v>1</v>
      </c>
      <c r="B223">
        <v>4</v>
      </c>
      <c r="C223">
        <v>1</v>
      </c>
      <c r="D223" t="s">
        <v>44</v>
      </c>
    </row>
    <row r="224" spans="1:4" x14ac:dyDescent="0.25">
      <c r="A224">
        <v>1</v>
      </c>
      <c r="B224">
        <v>2</v>
      </c>
      <c r="C224">
        <v>1</v>
      </c>
      <c r="D224" t="s">
        <v>44</v>
      </c>
    </row>
    <row r="225" spans="1:4" x14ac:dyDescent="0.25">
      <c r="A225">
        <v>5</v>
      </c>
      <c r="B225">
        <v>3</v>
      </c>
      <c r="C225">
        <v>5</v>
      </c>
      <c r="D225" t="s">
        <v>44</v>
      </c>
    </row>
    <row r="226" spans="1:4" x14ac:dyDescent="0.25">
      <c r="A226">
        <v>1</v>
      </c>
      <c r="B226">
        <v>5</v>
      </c>
      <c r="C226">
        <v>1</v>
      </c>
      <c r="D226" t="s">
        <v>44</v>
      </c>
    </row>
    <row r="227" spans="1:4" x14ac:dyDescent="0.25">
      <c r="A227">
        <v>1</v>
      </c>
      <c r="B227">
        <v>5</v>
      </c>
      <c r="C227">
        <v>1</v>
      </c>
      <c r="D227" t="s">
        <v>44</v>
      </c>
    </row>
    <row r="228" spans="1:4" x14ac:dyDescent="0.25">
      <c r="A228">
        <v>3</v>
      </c>
      <c r="B228">
        <v>5</v>
      </c>
      <c r="C228">
        <v>1</v>
      </c>
      <c r="D228" t="s">
        <v>44</v>
      </c>
    </row>
    <row r="229" spans="1:4" x14ac:dyDescent="0.25">
      <c r="A229">
        <v>3</v>
      </c>
      <c r="B229">
        <v>5</v>
      </c>
      <c r="C229">
        <v>1</v>
      </c>
      <c r="D229" t="s">
        <v>44</v>
      </c>
    </row>
    <row r="230" spans="1:4" x14ac:dyDescent="0.25">
      <c r="A230">
        <v>5</v>
      </c>
      <c r="B230">
        <v>4</v>
      </c>
      <c r="C230">
        <v>4</v>
      </c>
      <c r="D230" t="s">
        <v>44</v>
      </c>
    </row>
    <row r="231" spans="1:4" x14ac:dyDescent="0.25">
      <c r="A231">
        <v>2</v>
      </c>
      <c r="B231">
        <v>3</v>
      </c>
      <c r="C231">
        <v>1</v>
      </c>
      <c r="D231" t="s">
        <v>37</v>
      </c>
    </row>
    <row r="232" spans="1:4" x14ac:dyDescent="0.25">
      <c r="A232">
        <v>2</v>
      </c>
      <c r="B232">
        <v>3</v>
      </c>
      <c r="C232">
        <v>1</v>
      </c>
      <c r="D232" t="s">
        <v>44</v>
      </c>
    </row>
    <row r="233" spans="1:4" x14ac:dyDescent="0.25">
      <c r="A233">
        <v>1</v>
      </c>
      <c r="B233">
        <v>4</v>
      </c>
      <c r="C233">
        <v>1</v>
      </c>
      <c r="D233" t="s">
        <v>44</v>
      </c>
    </row>
    <row r="234" spans="1:4" x14ac:dyDescent="0.25">
      <c r="A234">
        <v>3</v>
      </c>
      <c r="B234">
        <v>4</v>
      </c>
      <c r="C234">
        <v>1</v>
      </c>
      <c r="D234" t="s">
        <v>44</v>
      </c>
    </row>
    <row r="235" spans="1:4" x14ac:dyDescent="0.25">
      <c r="A235">
        <v>4</v>
      </c>
      <c r="B235">
        <v>4</v>
      </c>
      <c r="C235">
        <v>2</v>
      </c>
      <c r="D235" t="s">
        <v>44</v>
      </c>
    </row>
    <row r="236" spans="1:4" x14ac:dyDescent="0.25">
      <c r="A236">
        <v>1</v>
      </c>
      <c r="B236">
        <v>3</v>
      </c>
      <c r="C236">
        <v>1</v>
      </c>
      <c r="D236" t="s">
        <v>44</v>
      </c>
    </row>
    <row r="237" spans="1:4" x14ac:dyDescent="0.25">
      <c r="A237">
        <v>3</v>
      </c>
      <c r="B237">
        <v>5</v>
      </c>
      <c r="C237">
        <v>1</v>
      </c>
      <c r="D237" t="s">
        <v>44</v>
      </c>
    </row>
    <row r="238" spans="1:4" x14ac:dyDescent="0.25">
      <c r="A238">
        <v>5</v>
      </c>
      <c r="B238">
        <v>4</v>
      </c>
      <c r="C238">
        <v>5</v>
      </c>
      <c r="D238" t="s">
        <v>44</v>
      </c>
    </row>
    <row r="239" spans="1:4" x14ac:dyDescent="0.25">
      <c r="A239">
        <v>1</v>
      </c>
      <c r="B239">
        <v>4</v>
      </c>
      <c r="C239">
        <v>1</v>
      </c>
      <c r="D239" t="s">
        <v>44</v>
      </c>
    </row>
    <row r="240" spans="1:4" x14ac:dyDescent="0.25">
      <c r="A240">
        <v>1</v>
      </c>
      <c r="B240">
        <v>2</v>
      </c>
      <c r="C240">
        <v>1</v>
      </c>
      <c r="D240" t="s">
        <v>44</v>
      </c>
    </row>
    <row r="241" spans="1:4" x14ac:dyDescent="0.25">
      <c r="A241">
        <v>5</v>
      </c>
      <c r="B241">
        <v>5</v>
      </c>
      <c r="C241">
        <v>3</v>
      </c>
      <c r="D241" t="s">
        <v>44</v>
      </c>
    </row>
    <row r="242" spans="1:4" x14ac:dyDescent="0.25">
      <c r="A242">
        <v>4</v>
      </c>
      <c r="B242">
        <v>2</v>
      </c>
      <c r="C242">
        <v>1</v>
      </c>
      <c r="D242" t="s">
        <v>44</v>
      </c>
    </row>
    <row r="243" spans="1:4" x14ac:dyDescent="0.25">
      <c r="A243">
        <v>3</v>
      </c>
      <c r="B243">
        <v>3</v>
      </c>
      <c r="C243">
        <v>2</v>
      </c>
      <c r="D243" t="s">
        <v>37</v>
      </c>
    </row>
    <row r="244" spans="1:4" x14ac:dyDescent="0.25">
      <c r="A244">
        <v>1</v>
      </c>
      <c r="B244">
        <v>5</v>
      </c>
      <c r="C244">
        <v>1</v>
      </c>
      <c r="D244" t="s">
        <v>44</v>
      </c>
    </row>
    <row r="245" spans="1:4" x14ac:dyDescent="0.25">
      <c r="A245">
        <v>2</v>
      </c>
      <c r="B245">
        <v>5</v>
      </c>
      <c r="C245">
        <v>1</v>
      </c>
      <c r="D245" t="s">
        <v>44</v>
      </c>
    </row>
    <row r="246" spans="1:4" x14ac:dyDescent="0.25">
      <c r="A246">
        <v>1</v>
      </c>
      <c r="B246">
        <v>4</v>
      </c>
      <c r="C246">
        <v>1</v>
      </c>
      <c r="D246" t="s">
        <v>44</v>
      </c>
    </row>
    <row r="247" spans="1:4" x14ac:dyDescent="0.25">
      <c r="A247">
        <v>1</v>
      </c>
      <c r="B247">
        <v>4</v>
      </c>
      <c r="C247">
        <v>1</v>
      </c>
      <c r="D247" t="s">
        <v>44</v>
      </c>
    </row>
    <row r="248" spans="1:4" x14ac:dyDescent="0.25">
      <c r="A248">
        <v>1</v>
      </c>
      <c r="B248">
        <v>5</v>
      </c>
      <c r="C248">
        <v>1</v>
      </c>
      <c r="D248" t="s">
        <v>44</v>
      </c>
    </row>
    <row r="249" spans="1:4" x14ac:dyDescent="0.25">
      <c r="A249">
        <v>5</v>
      </c>
      <c r="B249">
        <v>5</v>
      </c>
      <c r="C249">
        <v>5</v>
      </c>
      <c r="D249" t="s">
        <v>44</v>
      </c>
    </row>
    <row r="250" spans="1:4" x14ac:dyDescent="0.25">
      <c r="A250">
        <v>3</v>
      </c>
      <c r="B250">
        <v>4</v>
      </c>
      <c r="C250">
        <v>1</v>
      </c>
      <c r="D250" t="s">
        <v>44</v>
      </c>
    </row>
    <row r="251" spans="1:4" x14ac:dyDescent="0.25">
      <c r="A251">
        <v>4</v>
      </c>
      <c r="B251">
        <v>4</v>
      </c>
      <c r="C251">
        <v>2</v>
      </c>
      <c r="D251" t="s">
        <v>44</v>
      </c>
    </row>
    <row r="252" spans="1:4" x14ac:dyDescent="0.25">
      <c r="A252">
        <v>4</v>
      </c>
      <c r="B252">
        <v>4</v>
      </c>
      <c r="C252">
        <v>2</v>
      </c>
      <c r="D252" t="s">
        <v>44</v>
      </c>
    </row>
    <row r="253" spans="1:4" x14ac:dyDescent="0.25">
      <c r="A253">
        <v>3</v>
      </c>
      <c r="B253">
        <v>5</v>
      </c>
      <c r="C253">
        <v>1</v>
      </c>
      <c r="D253" t="s">
        <v>44</v>
      </c>
    </row>
    <row r="254" spans="1:4" x14ac:dyDescent="0.25">
      <c r="A254">
        <v>5</v>
      </c>
      <c r="B254">
        <v>3</v>
      </c>
      <c r="C254">
        <v>2</v>
      </c>
      <c r="D254" t="s">
        <v>44</v>
      </c>
    </row>
    <row r="255" spans="1:4" x14ac:dyDescent="0.25">
      <c r="A255">
        <v>3</v>
      </c>
      <c r="B255">
        <v>3</v>
      </c>
      <c r="C255">
        <v>1</v>
      </c>
      <c r="D255" t="s">
        <v>44</v>
      </c>
    </row>
    <row r="256" spans="1:4" x14ac:dyDescent="0.25">
      <c r="A256">
        <v>4</v>
      </c>
      <c r="B256">
        <v>4</v>
      </c>
      <c r="C256">
        <v>2</v>
      </c>
      <c r="D256" t="s">
        <v>44</v>
      </c>
    </row>
    <row r="257" spans="1:4" x14ac:dyDescent="0.25">
      <c r="A257">
        <v>2</v>
      </c>
      <c r="B257">
        <v>4</v>
      </c>
      <c r="C257">
        <v>1</v>
      </c>
      <c r="D257" t="s">
        <v>44</v>
      </c>
    </row>
    <row r="258" spans="1:4" x14ac:dyDescent="0.25">
      <c r="A258">
        <v>1</v>
      </c>
      <c r="B258">
        <v>4</v>
      </c>
      <c r="C258">
        <v>1</v>
      </c>
      <c r="D258" t="s">
        <v>44</v>
      </c>
    </row>
    <row r="259" spans="1:4" x14ac:dyDescent="0.25">
      <c r="A259">
        <v>1</v>
      </c>
      <c r="B259">
        <v>4</v>
      </c>
      <c r="C259">
        <v>1</v>
      </c>
      <c r="D259" t="s">
        <v>37</v>
      </c>
    </row>
    <row r="260" spans="1:4" x14ac:dyDescent="0.25">
      <c r="A260">
        <v>2</v>
      </c>
      <c r="B260">
        <v>5</v>
      </c>
      <c r="C260">
        <v>1</v>
      </c>
      <c r="D260" t="s">
        <v>44</v>
      </c>
    </row>
    <row r="261" spans="1:4" x14ac:dyDescent="0.25">
      <c r="A261">
        <v>1</v>
      </c>
      <c r="B261">
        <v>3</v>
      </c>
      <c r="C261">
        <v>1</v>
      </c>
      <c r="D261" t="s">
        <v>44</v>
      </c>
    </row>
    <row r="262" spans="1:4" x14ac:dyDescent="0.25">
      <c r="A262">
        <v>3</v>
      </c>
      <c r="B262">
        <v>3</v>
      </c>
      <c r="C262">
        <v>1</v>
      </c>
      <c r="D262" t="s">
        <v>44</v>
      </c>
    </row>
    <row r="263" spans="1:4" x14ac:dyDescent="0.25">
      <c r="A263">
        <v>1</v>
      </c>
      <c r="B263">
        <v>4</v>
      </c>
      <c r="C263">
        <v>1</v>
      </c>
      <c r="D263" t="s">
        <v>44</v>
      </c>
    </row>
    <row r="264" spans="1:4" x14ac:dyDescent="0.25">
      <c r="A264">
        <v>1</v>
      </c>
      <c r="B264">
        <v>5</v>
      </c>
      <c r="C264">
        <v>1</v>
      </c>
      <c r="D264" t="s">
        <v>44</v>
      </c>
    </row>
    <row r="265" spans="1:4" x14ac:dyDescent="0.25">
      <c r="A265">
        <v>1</v>
      </c>
      <c r="B265">
        <v>3</v>
      </c>
      <c r="C265">
        <v>1</v>
      </c>
      <c r="D265" t="s">
        <v>44</v>
      </c>
    </row>
    <row r="266" spans="1:4" x14ac:dyDescent="0.25">
      <c r="A266">
        <v>1</v>
      </c>
      <c r="B266">
        <v>4</v>
      </c>
      <c r="C266">
        <v>1</v>
      </c>
      <c r="D266" t="s">
        <v>44</v>
      </c>
    </row>
    <row r="267" spans="1:4" x14ac:dyDescent="0.25">
      <c r="A267">
        <v>4</v>
      </c>
      <c r="B267">
        <v>4</v>
      </c>
      <c r="C267">
        <v>3</v>
      </c>
      <c r="D267" t="s">
        <v>37</v>
      </c>
    </row>
    <row r="268" spans="1:4" x14ac:dyDescent="0.25">
      <c r="A268">
        <v>4</v>
      </c>
      <c r="B268">
        <v>5</v>
      </c>
      <c r="C268">
        <v>3</v>
      </c>
      <c r="D268" t="s">
        <v>44</v>
      </c>
    </row>
    <row r="269" spans="1:4" x14ac:dyDescent="0.25">
      <c r="A269">
        <v>2</v>
      </c>
      <c r="B269">
        <v>4</v>
      </c>
      <c r="C269">
        <v>2</v>
      </c>
      <c r="D269" t="s">
        <v>44</v>
      </c>
    </row>
    <row r="270" spans="1:4" x14ac:dyDescent="0.25">
      <c r="A270">
        <v>3</v>
      </c>
      <c r="B270">
        <v>5</v>
      </c>
      <c r="C270">
        <v>1</v>
      </c>
      <c r="D270" t="s">
        <v>44</v>
      </c>
    </row>
    <row r="271" spans="1:4" x14ac:dyDescent="0.25">
      <c r="A271">
        <v>2</v>
      </c>
      <c r="B271">
        <v>4</v>
      </c>
      <c r="C271">
        <v>1</v>
      </c>
      <c r="D271" t="s">
        <v>44</v>
      </c>
    </row>
    <row r="272" spans="1:4" x14ac:dyDescent="0.25">
      <c r="A272">
        <v>3</v>
      </c>
      <c r="B272">
        <v>4</v>
      </c>
      <c r="C272">
        <v>3</v>
      </c>
      <c r="D272" t="s">
        <v>44</v>
      </c>
    </row>
    <row r="273" spans="1:4" x14ac:dyDescent="0.25">
      <c r="A273">
        <v>3</v>
      </c>
      <c r="B273">
        <v>4</v>
      </c>
      <c r="C273">
        <v>1</v>
      </c>
      <c r="D273" t="s">
        <v>44</v>
      </c>
    </row>
    <row r="274" spans="1:4" x14ac:dyDescent="0.25">
      <c r="A274">
        <v>1</v>
      </c>
      <c r="B274">
        <v>4</v>
      </c>
      <c r="C274">
        <v>1</v>
      </c>
      <c r="D274" t="s">
        <v>44</v>
      </c>
    </row>
    <row r="275" spans="1:4" x14ac:dyDescent="0.25">
      <c r="A275">
        <v>2</v>
      </c>
      <c r="B275">
        <v>3</v>
      </c>
      <c r="C275">
        <v>2</v>
      </c>
      <c r="D275" t="s">
        <v>44</v>
      </c>
    </row>
    <row r="276" spans="1:4" x14ac:dyDescent="0.25">
      <c r="A276">
        <v>1</v>
      </c>
      <c r="B276">
        <v>4</v>
      </c>
      <c r="C276">
        <v>1</v>
      </c>
      <c r="D276" t="s">
        <v>44</v>
      </c>
    </row>
    <row r="277" spans="1:4" x14ac:dyDescent="0.25">
      <c r="A277">
        <v>3</v>
      </c>
      <c r="B277">
        <v>4</v>
      </c>
      <c r="C277">
        <v>2</v>
      </c>
      <c r="D277" t="s">
        <v>44</v>
      </c>
    </row>
    <row r="278" spans="1:4" x14ac:dyDescent="0.25">
      <c r="A278">
        <v>1</v>
      </c>
      <c r="B278">
        <v>4</v>
      </c>
      <c r="C278">
        <v>1</v>
      </c>
      <c r="D278" t="s">
        <v>37</v>
      </c>
    </row>
    <row r="279" spans="1:4" x14ac:dyDescent="0.25">
      <c r="A279">
        <v>4</v>
      </c>
      <c r="B279">
        <v>3</v>
      </c>
      <c r="C279">
        <v>1</v>
      </c>
      <c r="D279" t="s">
        <v>44</v>
      </c>
    </row>
    <row r="280" spans="1:4" x14ac:dyDescent="0.25">
      <c r="A280">
        <v>1</v>
      </c>
      <c r="B280">
        <v>2</v>
      </c>
      <c r="C280">
        <v>1</v>
      </c>
      <c r="D280" t="s">
        <v>44</v>
      </c>
    </row>
    <row r="281" spans="1:4" x14ac:dyDescent="0.25">
      <c r="A281">
        <v>2</v>
      </c>
      <c r="B281">
        <v>4</v>
      </c>
      <c r="C281">
        <v>1</v>
      </c>
      <c r="D281" t="s">
        <v>44</v>
      </c>
    </row>
    <row r="282" spans="1:4" x14ac:dyDescent="0.25">
      <c r="A282">
        <v>4</v>
      </c>
      <c r="B282">
        <v>4</v>
      </c>
      <c r="C282">
        <v>2</v>
      </c>
      <c r="D282" t="s">
        <v>37</v>
      </c>
    </row>
    <row r="283" spans="1:4" x14ac:dyDescent="0.25">
      <c r="A283">
        <v>4</v>
      </c>
      <c r="B283">
        <v>4</v>
      </c>
      <c r="C283">
        <v>3</v>
      </c>
      <c r="D283" t="s">
        <v>37</v>
      </c>
    </row>
    <row r="284" spans="1:4" x14ac:dyDescent="0.25">
      <c r="A284">
        <v>1</v>
      </c>
      <c r="B284">
        <v>5</v>
      </c>
      <c r="C284">
        <v>1</v>
      </c>
      <c r="D284" t="s">
        <v>44</v>
      </c>
    </row>
    <row r="285" spans="1:4" x14ac:dyDescent="0.25">
      <c r="A285">
        <v>1</v>
      </c>
      <c r="B285">
        <v>5</v>
      </c>
      <c r="C285">
        <v>1</v>
      </c>
      <c r="D285" t="s">
        <v>44</v>
      </c>
    </row>
    <row r="286" spans="1:4" x14ac:dyDescent="0.25">
      <c r="A286">
        <v>2</v>
      </c>
      <c r="B286">
        <v>5</v>
      </c>
      <c r="C286">
        <v>1</v>
      </c>
      <c r="D286" t="s">
        <v>44</v>
      </c>
    </row>
    <row r="287" spans="1:4" x14ac:dyDescent="0.25">
      <c r="A287">
        <v>2</v>
      </c>
      <c r="B287">
        <v>4</v>
      </c>
      <c r="C287">
        <v>1</v>
      </c>
      <c r="D287" t="s">
        <v>44</v>
      </c>
    </row>
    <row r="288" spans="1:4" x14ac:dyDescent="0.25">
      <c r="A288">
        <v>2</v>
      </c>
      <c r="B288">
        <v>4</v>
      </c>
      <c r="C288">
        <v>1</v>
      </c>
      <c r="D288" t="s">
        <v>44</v>
      </c>
    </row>
    <row r="289" spans="1:4" x14ac:dyDescent="0.25">
      <c r="A289">
        <v>1</v>
      </c>
      <c r="B289">
        <v>4</v>
      </c>
      <c r="C289">
        <v>1</v>
      </c>
      <c r="D289" t="s">
        <v>44</v>
      </c>
    </row>
    <row r="290" spans="1:4" x14ac:dyDescent="0.25">
      <c r="A290">
        <v>3</v>
      </c>
      <c r="B290">
        <v>4</v>
      </c>
      <c r="C290">
        <v>1</v>
      </c>
      <c r="D290" t="s">
        <v>44</v>
      </c>
    </row>
    <row r="291" spans="1:4" x14ac:dyDescent="0.25">
      <c r="A291">
        <v>1</v>
      </c>
      <c r="B291">
        <v>5</v>
      </c>
      <c r="C291">
        <v>1</v>
      </c>
      <c r="D291" t="s">
        <v>37</v>
      </c>
    </row>
    <row r="292" spans="1:4" x14ac:dyDescent="0.25">
      <c r="A292">
        <v>4</v>
      </c>
      <c r="B292">
        <v>4</v>
      </c>
      <c r="C292">
        <v>1</v>
      </c>
      <c r="D292" t="s">
        <v>44</v>
      </c>
    </row>
    <row r="293" spans="1:4" x14ac:dyDescent="0.25">
      <c r="A293">
        <v>2</v>
      </c>
      <c r="B293">
        <v>4</v>
      </c>
      <c r="C293">
        <v>1</v>
      </c>
      <c r="D293" t="s">
        <v>44</v>
      </c>
    </row>
    <row r="294" spans="1:4" x14ac:dyDescent="0.25">
      <c r="A294">
        <v>1</v>
      </c>
      <c r="B294">
        <v>5</v>
      </c>
      <c r="C294">
        <v>1</v>
      </c>
      <c r="D294" t="s">
        <v>44</v>
      </c>
    </row>
    <row r="295" spans="1:4" x14ac:dyDescent="0.25">
      <c r="A295">
        <v>1</v>
      </c>
      <c r="B295">
        <v>3</v>
      </c>
      <c r="C295">
        <v>1</v>
      </c>
      <c r="D295" t="s">
        <v>44</v>
      </c>
    </row>
    <row r="296" spans="1:4" x14ac:dyDescent="0.25">
      <c r="A296">
        <v>1</v>
      </c>
      <c r="B296">
        <v>5</v>
      </c>
      <c r="C296">
        <v>1</v>
      </c>
      <c r="D296" t="s">
        <v>44</v>
      </c>
    </row>
    <row r="297" spans="1:4" x14ac:dyDescent="0.25">
      <c r="A297">
        <v>3</v>
      </c>
      <c r="B297">
        <v>4</v>
      </c>
      <c r="C297">
        <v>1</v>
      </c>
      <c r="D297" t="s">
        <v>44</v>
      </c>
    </row>
    <row r="298" spans="1:4" x14ac:dyDescent="0.25">
      <c r="A298">
        <v>3</v>
      </c>
      <c r="B298">
        <v>2</v>
      </c>
      <c r="C298">
        <v>2</v>
      </c>
      <c r="D298" t="s">
        <v>44</v>
      </c>
    </row>
    <row r="299" spans="1:4" x14ac:dyDescent="0.25">
      <c r="A299">
        <v>2</v>
      </c>
      <c r="B299">
        <v>4</v>
      </c>
      <c r="C299">
        <v>1</v>
      </c>
      <c r="D299" t="s">
        <v>44</v>
      </c>
    </row>
    <row r="300" spans="1:4" x14ac:dyDescent="0.25">
      <c r="A300">
        <v>1</v>
      </c>
      <c r="B300">
        <v>4</v>
      </c>
      <c r="C300">
        <v>1</v>
      </c>
      <c r="D300" t="s">
        <v>44</v>
      </c>
    </row>
    <row r="301" spans="1:4" x14ac:dyDescent="0.25">
      <c r="A301">
        <v>2</v>
      </c>
      <c r="B301">
        <v>1</v>
      </c>
      <c r="C301">
        <v>2</v>
      </c>
      <c r="D301" t="s">
        <v>44</v>
      </c>
    </row>
    <row r="302" spans="1:4" x14ac:dyDescent="0.25">
      <c r="A302">
        <v>1</v>
      </c>
      <c r="B302">
        <v>4</v>
      </c>
      <c r="C302">
        <v>1</v>
      </c>
      <c r="D302" t="s">
        <v>37</v>
      </c>
    </row>
    <row r="303" spans="1:4" x14ac:dyDescent="0.25">
      <c r="A303">
        <v>2</v>
      </c>
      <c r="B303">
        <v>4</v>
      </c>
      <c r="C303">
        <v>2</v>
      </c>
      <c r="D303" t="s">
        <v>44</v>
      </c>
    </row>
    <row r="304" spans="1:4" x14ac:dyDescent="0.25">
      <c r="A304">
        <v>1</v>
      </c>
      <c r="B304">
        <v>4</v>
      </c>
      <c r="C304">
        <v>1</v>
      </c>
      <c r="D304" t="s">
        <v>44</v>
      </c>
    </row>
    <row r="305" spans="1:4" x14ac:dyDescent="0.25">
      <c r="A305">
        <v>2</v>
      </c>
      <c r="B305">
        <v>5</v>
      </c>
      <c r="C305">
        <v>1</v>
      </c>
      <c r="D305" t="s">
        <v>44</v>
      </c>
    </row>
    <row r="306" spans="1:4" x14ac:dyDescent="0.25">
      <c r="A306">
        <v>1</v>
      </c>
      <c r="B306">
        <v>4</v>
      </c>
      <c r="C306">
        <v>1</v>
      </c>
      <c r="D306" t="s">
        <v>44</v>
      </c>
    </row>
    <row r="307" spans="1:4" x14ac:dyDescent="0.25">
      <c r="A307">
        <v>1</v>
      </c>
      <c r="B307">
        <v>4</v>
      </c>
      <c r="C307">
        <v>1</v>
      </c>
      <c r="D307" t="s">
        <v>44</v>
      </c>
    </row>
    <row r="308" spans="1:4" x14ac:dyDescent="0.25">
      <c r="A308">
        <v>1</v>
      </c>
      <c r="B308">
        <v>5</v>
      </c>
      <c r="C308">
        <v>1</v>
      </c>
      <c r="D308" t="s">
        <v>37</v>
      </c>
    </row>
    <row r="309" spans="1:4" x14ac:dyDescent="0.25">
      <c r="A309">
        <v>1</v>
      </c>
      <c r="B309">
        <v>4</v>
      </c>
      <c r="C309">
        <v>1</v>
      </c>
      <c r="D309" t="s">
        <v>44</v>
      </c>
    </row>
    <row r="310" spans="1:4" x14ac:dyDescent="0.25">
      <c r="A310">
        <v>2</v>
      </c>
      <c r="B310">
        <v>4</v>
      </c>
      <c r="C310">
        <v>1</v>
      </c>
      <c r="D310" t="s">
        <v>44</v>
      </c>
    </row>
    <row r="311" spans="1:4" x14ac:dyDescent="0.25">
      <c r="A311">
        <v>3</v>
      </c>
      <c r="B311">
        <v>4</v>
      </c>
      <c r="C311">
        <v>1</v>
      </c>
      <c r="D311" t="s">
        <v>44</v>
      </c>
    </row>
    <row r="312" spans="1:4" x14ac:dyDescent="0.25">
      <c r="A312">
        <v>2</v>
      </c>
      <c r="B312">
        <v>4</v>
      </c>
      <c r="C312">
        <v>2</v>
      </c>
      <c r="D312" t="s">
        <v>44</v>
      </c>
    </row>
    <row r="313" spans="1:4" x14ac:dyDescent="0.25">
      <c r="A313">
        <v>1</v>
      </c>
      <c r="B313">
        <v>3</v>
      </c>
      <c r="C313">
        <v>1</v>
      </c>
      <c r="D313" t="s">
        <v>44</v>
      </c>
    </row>
    <row r="314" spans="1:4" x14ac:dyDescent="0.25">
      <c r="A314">
        <v>2</v>
      </c>
      <c r="B314">
        <v>4</v>
      </c>
      <c r="C314">
        <v>2</v>
      </c>
      <c r="D314" t="s">
        <v>44</v>
      </c>
    </row>
    <row r="315" spans="1:4" x14ac:dyDescent="0.25">
      <c r="A315">
        <v>2</v>
      </c>
      <c r="B315">
        <v>4</v>
      </c>
      <c r="C315">
        <v>1</v>
      </c>
      <c r="D315" t="s">
        <v>44</v>
      </c>
    </row>
    <row r="316" spans="1:4" x14ac:dyDescent="0.25">
      <c r="A316">
        <v>1</v>
      </c>
      <c r="B316">
        <v>4</v>
      </c>
      <c r="C316">
        <v>1</v>
      </c>
      <c r="D316" t="s">
        <v>44</v>
      </c>
    </row>
    <row r="317" spans="1:4" x14ac:dyDescent="0.25">
      <c r="A317">
        <v>1</v>
      </c>
      <c r="B317">
        <v>4</v>
      </c>
      <c r="C317">
        <v>1</v>
      </c>
      <c r="D317" t="s">
        <v>44</v>
      </c>
    </row>
    <row r="318" spans="1:4" x14ac:dyDescent="0.25">
      <c r="A318">
        <v>2</v>
      </c>
      <c r="B318">
        <v>5</v>
      </c>
      <c r="C318">
        <v>1</v>
      </c>
      <c r="D318" t="s">
        <v>44</v>
      </c>
    </row>
    <row r="319" spans="1:4" x14ac:dyDescent="0.25">
      <c r="A319">
        <v>1</v>
      </c>
      <c r="B319">
        <v>4</v>
      </c>
      <c r="C319">
        <v>1</v>
      </c>
      <c r="D319" t="s">
        <v>44</v>
      </c>
    </row>
    <row r="320" spans="1:4" x14ac:dyDescent="0.25">
      <c r="A320">
        <v>5</v>
      </c>
      <c r="B320">
        <v>4</v>
      </c>
      <c r="C320">
        <v>2</v>
      </c>
      <c r="D320" t="s">
        <v>44</v>
      </c>
    </row>
    <row r="321" spans="1:4" x14ac:dyDescent="0.25">
      <c r="A321">
        <v>3</v>
      </c>
      <c r="B321">
        <v>4</v>
      </c>
      <c r="C321">
        <v>3</v>
      </c>
      <c r="D321" t="s">
        <v>44</v>
      </c>
    </row>
    <row r="322" spans="1:4" x14ac:dyDescent="0.25">
      <c r="A322">
        <v>2</v>
      </c>
      <c r="B322">
        <v>5</v>
      </c>
      <c r="C322">
        <v>1</v>
      </c>
      <c r="D322" t="s">
        <v>37</v>
      </c>
    </row>
    <row r="323" spans="1:4" x14ac:dyDescent="0.25">
      <c r="A323">
        <v>1</v>
      </c>
      <c r="B323">
        <v>4</v>
      </c>
      <c r="C323">
        <v>1</v>
      </c>
      <c r="D323" t="s">
        <v>44</v>
      </c>
    </row>
    <row r="324" spans="1:4" x14ac:dyDescent="0.25">
      <c r="A324">
        <v>2</v>
      </c>
      <c r="B324">
        <v>3</v>
      </c>
      <c r="C324">
        <v>2</v>
      </c>
      <c r="D324" t="s">
        <v>44</v>
      </c>
    </row>
    <row r="325" spans="1:4" x14ac:dyDescent="0.25">
      <c r="A325">
        <v>3</v>
      </c>
      <c r="B325">
        <v>3</v>
      </c>
      <c r="C325">
        <v>2</v>
      </c>
      <c r="D325" t="s">
        <v>44</v>
      </c>
    </row>
    <row r="326" spans="1:4" x14ac:dyDescent="0.25">
      <c r="A326">
        <v>3</v>
      </c>
      <c r="B326">
        <v>3</v>
      </c>
      <c r="C326">
        <v>2</v>
      </c>
      <c r="D326" t="s">
        <v>44</v>
      </c>
    </row>
    <row r="327" spans="1:4" x14ac:dyDescent="0.25">
      <c r="A327">
        <v>2</v>
      </c>
      <c r="B327">
        <v>4</v>
      </c>
      <c r="C327">
        <v>2</v>
      </c>
      <c r="D327" t="s">
        <v>44</v>
      </c>
    </row>
    <row r="328" spans="1:4" x14ac:dyDescent="0.25">
      <c r="A328">
        <v>5</v>
      </c>
      <c r="B328">
        <v>4</v>
      </c>
      <c r="C328">
        <v>3</v>
      </c>
      <c r="D328" t="s">
        <v>44</v>
      </c>
    </row>
    <row r="329" spans="1:4" x14ac:dyDescent="0.25">
      <c r="A329">
        <v>5</v>
      </c>
      <c r="B329">
        <v>4</v>
      </c>
      <c r="C329">
        <v>5</v>
      </c>
      <c r="D329" t="s">
        <v>44</v>
      </c>
    </row>
    <row r="330" spans="1:4" x14ac:dyDescent="0.25">
      <c r="A330">
        <v>3</v>
      </c>
      <c r="B330">
        <v>5</v>
      </c>
      <c r="C330">
        <v>1</v>
      </c>
      <c r="D330" t="s">
        <v>44</v>
      </c>
    </row>
    <row r="331" spans="1:4" x14ac:dyDescent="0.25">
      <c r="A331">
        <v>2</v>
      </c>
      <c r="B331">
        <v>4</v>
      </c>
      <c r="C331">
        <v>1</v>
      </c>
      <c r="D331" t="s">
        <v>44</v>
      </c>
    </row>
    <row r="332" spans="1:4" x14ac:dyDescent="0.25">
      <c r="A332">
        <v>4</v>
      </c>
      <c r="B332">
        <v>4</v>
      </c>
      <c r="C332">
        <v>2</v>
      </c>
      <c r="D332" t="s">
        <v>44</v>
      </c>
    </row>
    <row r="333" spans="1:4" x14ac:dyDescent="0.25">
      <c r="A333">
        <v>1</v>
      </c>
      <c r="B333">
        <v>4</v>
      </c>
      <c r="C333">
        <v>1</v>
      </c>
      <c r="D333" t="s">
        <v>44</v>
      </c>
    </row>
    <row r="334" spans="1:4" x14ac:dyDescent="0.25">
      <c r="A334">
        <v>1</v>
      </c>
      <c r="B334">
        <v>5</v>
      </c>
      <c r="C334">
        <v>1</v>
      </c>
      <c r="D334" t="s">
        <v>44</v>
      </c>
    </row>
    <row r="335" spans="1:4" x14ac:dyDescent="0.25">
      <c r="A335">
        <v>1</v>
      </c>
      <c r="B335">
        <v>4</v>
      </c>
      <c r="C335">
        <v>1</v>
      </c>
      <c r="D335" t="s">
        <v>44</v>
      </c>
    </row>
    <row r="336" spans="1:4" x14ac:dyDescent="0.25">
      <c r="A336">
        <v>1</v>
      </c>
      <c r="B336">
        <v>4</v>
      </c>
      <c r="C336">
        <v>1</v>
      </c>
      <c r="D336" t="s">
        <v>44</v>
      </c>
    </row>
    <row r="337" spans="1:4" x14ac:dyDescent="0.25">
      <c r="A337">
        <v>3</v>
      </c>
      <c r="B337">
        <v>4</v>
      </c>
      <c r="C337">
        <v>1</v>
      </c>
      <c r="D337" t="s">
        <v>44</v>
      </c>
    </row>
    <row r="338" spans="1:4" x14ac:dyDescent="0.25">
      <c r="A338">
        <v>2</v>
      </c>
      <c r="B338">
        <v>5</v>
      </c>
      <c r="C338">
        <v>1</v>
      </c>
      <c r="D338" t="s">
        <v>37</v>
      </c>
    </row>
    <row r="339" spans="1:4" x14ac:dyDescent="0.25">
      <c r="A339">
        <v>3</v>
      </c>
      <c r="B339">
        <v>4</v>
      </c>
      <c r="C339">
        <v>2</v>
      </c>
      <c r="D339" t="s">
        <v>44</v>
      </c>
    </row>
    <row r="340" spans="1:4" x14ac:dyDescent="0.25">
      <c r="A340">
        <v>1</v>
      </c>
      <c r="B340">
        <v>5</v>
      </c>
      <c r="C340">
        <v>1</v>
      </c>
      <c r="D340" t="s">
        <v>44</v>
      </c>
    </row>
    <row r="341" spans="1:4" x14ac:dyDescent="0.25">
      <c r="A341">
        <v>3</v>
      </c>
      <c r="B341">
        <v>4</v>
      </c>
      <c r="C341">
        <v>2</v>
      </c>
      <c r="D341" t="s">
        <v>37</v>
      </c>
    </row>
    <row r="342" spans="1:4" x14ac:dyDescent="0.25">
      <c r="A342">
        <v>3</v>
      </c>
      <c r="B342">
        <v>4</v>
      </c>
      <c r="C342">
        <v>1</v>
      </c>
      <c r="D342" t="s">
        <v>44</v>
      </c>
    </row>
    <row r="343" spans="1:4" x14ac:dyDescent="0.25">
      <c r="A343">
        <v>2</v>
      </c>
      <c r="B343">
        <v>4</v>
      </c>
      <c r="C343">
        <v>2</v>
      </c>
      <c r="D343" t="s">
        <v>44</v>
      </c>
    </row>
    <row r="344" spans="1:4" x14ac:dyDescent="0.25">
      <c r="A344">
        <v>3</v>
      </c>
      <c r="B344">
        <v>4</v>
      </c>
      <c r="C344">
        <v>1</v>
      </c>
      <c r="D344" t="s">
        <v>44</v>
      </c>
    </row>
    <row r="345" spans="1:4" x14ac:dyDescent="0.25">
      <c r="A345">
        <v>2</v>
      </c>
      <c r="B345">
        <v>3</v>
      </c>
      <c r="C345">
        <v>1</v>
      </c>
      <c r="D345" t="s">
        <v>37</v>
      </c>
    </row>
    <row r="346" spans="1:4" x14ac:dyDescent="0.25">
      <c r="A346">
        <v>2</v>
      </c>
      <c r="B346">
        <v>4</v>
      </c>
      <c r="C346">
        <v>1</v>
      </c>
      <c r="D346" t="s">
        <v>44</v>
      </c>
    </row>
    <row r="347" spans="1:4" x14ac:dyDescent="0.25">
      <c r="A347">
        <v>3</v>
      </c>
      <c r="B347">
        <v>5</v>
      </c>
      <c r="C347">
        <v>2</v>
      </c>
      <c r="D347" t="s">
        <v>44</v>
      </c>
    </row>
    <row r="348" spans="1:4" x14ac:dyDescent="0.25">
      <c r="A348">
        <v>2</v>
      </c>
      <c r="B348">
        <v>5</v>
      </c>
      <c r="C348">
        <v>1</v>
      </c>
      <c r="D348" t="s">
        <v>44</v>
      </c>
    </row>
    <row r="349" spans="1:4" x14ac:dyDescent="0.25">
      <c r="A349">
        <v>3</v>
      </c>
      <c r="B349">
        <v>5</v>
      </c>
      <c r="C349">
        <v>2</v>
      </c>
      <c r="D349" t="s">
        <v>44</v>
      </c>
    </row>
    <row r="350" spans="1:4" x14ac:dyDescent="0.25">
      <c r="A350">
        <v>3</v>
      </c>
      <c r="B350">
        <v>4</v>
      </c>
      <c r="C350">
        <v>1</v>
      </c>
      <c r="D350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0"/>
  <sheetViews>
    <sheetView topLeftCell="A329" workbookViewId="0">
      <selection activeCell="B1" sqref="B1:B350"/>
    </sheetView>
  </sheetViews>
  <sheetFormatPr baseColWidth="10" defaultRowHeight="15" x14ac:dyDescent="0.25"/>
  <cols>
    <col min="6" max="6" width="17.5703125" bestFit="1" customWidth="1"/>
    <col min="7" max="7" width="22.42578125" bestFit="1" customWidth="1"/>
    <col min="8" max="8" width="4.42578125" customWidth="1"/>
    <col min="9" max="9" width="11.5703125" customWidth="1"/>
    <col min="10" max="10" width="6.140625" customWidth="1"/>
    <col min="11" max="11" width="5.140625" customWidth="1"/>
    <col min="12" max="12" width="13.42578125" customWidth="1"/>
    <col min="13" max="13" width="3" bestFit="1" customWidth="1"/>
    <col min="14" max="14" width="2" bestFit="1" customWidth="1"/>
    <col min="15" max="15" width="3" bestFit="1" customWidth="1"/>
    <col min="16" max="16" width="2" bestFit="1" customWidth="1"/>
    <col min="17" max="39" width="3" bestFit="1" customWidth="1"/>
    <col min="40" max="40" width="12.5703125" bestFit="1" customWidth="1"/>
  </cols>
  <sheetData>
    <row r="1" spans="1:12" x14ac:dyDescent="0.25">
      <c r="A1" t="s">
        <v>23</v>
      </c>
      <c r="B1" t="s">
        <v>28</v>
      </c>
      <c r="C1" t="s">
        <v>29</v>
      </c>
      <c r="D1" t="s">
        <v>26</v>
      </c>
    </row>
    <row r="2" spans="1:12" x14ac:dyDescent="0.25">
      <c r="A2">
        <v>4</v>
      </c>
      <c r="B2">
        <v>3</v>
      </c>
      <c r="C2">
        <v>6</v>
      </c>
      <c r="D2">
        <v>1</v>
      </c>
      <c r="F2" s="1" t="s">
        <v>212</v>
      </c>
      <c r="G2" s="1" t="s">
        <v>62</v>
      </c>
    </row>
    <row r="3" spans="1:12" x14ac:dyDescent="0.25">
      <c r="A3">
        <v>5</v>
      </c>
      <c r="B3">
        <v>3</v>
      </c>
      <c r="C3">
        <v>4</v>
      </c>
      <c r="D3">
        <v>1</v>
      </c>
      <c r="F3" s="1" t="s">
        <v>53</v>
      </c>
      <c r="G3">
        <v>1</v>
      </c>
      <c r="H3">
        <v>2</v>
      </c>
      <c r="I3">
        <v>3</v>
      </c>
      <c r="J3">
        <v>4</v>
      </c>
      <c r="K3">
        <v>5</v>
      </c>
      <c r="L3" t="s">
        <v>54</v>
      </c>
    </row>
    <row r="4" spans="1:12" x14ac:dyDescent="0.25">
      <c r="A4">
        <v>4</v>
      </c>
      <c r="B4">
        <v>3</v>
      </c>
      <c r="C4">
        <v>10</v>
      </c>
      <c r="D4">
        <v>2</v>
      </c>
      <c r="F4" s="2">
        <v>1</v>
      </c>
      <c r="G4" s="3">
        <v>4</v>
      </c>
      <c r="H4" s="3">
        <v>1</v>
      </c>
      <c r="I4" s="3">
        <v>6</v>
      </c>
      <c r="J4" s="3">
        <v>16</v>
      </c>
      <c r="K4" s="3">
        <v>13</v>
      </c>
      <c r="L4" s="3">
        <v>40</v>
      </c>
    </row>
    <row r="5" spans="1:12" x14ac:dyDescent="0.25">
      <c r="A5">
        <v>3</v>
      </c>
      <c r="B5">
        <v>5</v>
      </c>
      <c r="C5">
        <v>2</v>
      </c>
      <c r="D5">
        <v>1</v>
      </c>
      <c r="F5" s="2">
        <v>2</v>
      </c>
      <c r="G5" s="3"/>
      <c r="H5" s="3">
        <v>2</v>
      </c>
      <c r="I5" s="3">
        <v>8</v>
      </c>
      <c r="J5" s="3">
        <v>21</v>
      </c>
      <c r="K5" s="3">
        <v>9</v>
      </c>
      <c r="L5" s="3">
        <v>40</v>
      </c>
    </row>
    <row r="6" spans="1:12" x14ac:dyDescent="0.25">
      <c r="A6">
        <v>4</v>
      </c>
      <c r="B6">
        <v>5</v>
      </c>
      <c r="C6">
        <v>4</v>
      </c>
      <c r="D6">
        <v>1</v>
      </c>
      <c r="F6" s="2">
        <v>3</v>
      </c>
      <c r="G6" s="3">
        <v>1</v>
      </c>
      <c r="H6" s="3">
        <v>5</v>
      </c>
      <c r="I6" s="3">
        <v>17</v>
      </c>
      <c r="J6" s="3">
        <v>40</v>
      </c>
      <c r="K6" s="3">
        <v>15</v>
      </c>
      <c r="L6" s="3">
        <v>78</v>
      </c>
    </row>
    <row r="7" spans="1:12" x14ac:dyDescent="0.25">
      <c r="A7">
        <v>5</v>
      </c>
      <c r="B7">
        <v>5</v>
      </c>
      <c r="C7">
        <v>10</v>
      </c>
      <c r="D7">
        <v>1</v>
      </c>
      <c r="F7" s="2">
        <v>4</v>
      </c>
      <c r="G7" s="3"/>
      <c r="H7" s="3">
        <v>4</v>
      </c>
      <c r="I7" s="3">
        <v>11</v>
      </c>
      <c r="J7" s="3">
        <v>31</v>
      </c>
      <c r="K7" s="3">
        <v>15</v>
      </c>
      <c r="L7" s="3">
        <v>61</v>
      </c>
    </row>
    <row r="8" spans="1:12" x14ac:dyDescent="0.25">
      <c r="A8">
        <v>4</v>
      </c>
      <c r="B8">
        <v>3</v>
      </c>
      <c r="C8">
        <v>0</v>
      </c>
      <c r="D8">
        <v>1</v>
      </c>
      <c r="F8" s="2">
        <v>5</v>
      </c>
      <c r="G8" s="3">
        <v>1</v>
      </c>
      <c r="H8" s="3">
        <v>3</v>
      </c>
      <c r="I8" s="3">
        <v>17</v>
      </c>
      <c r="J8" s="3">
        <v>68</v>
      </c>
      <c r="K8" s="3">
        <v>41</v>
      </c>
      <c r="L8" s="3">
        <v>130</v>
      </c>
    </row>
    <row r="9" spans="1:12" x14ac:dyDescent="0.25">
      <c r="A9">
        <v>4</v>
      </c>
      <c r="B9">
        <v>1</v>
      </c>
      <c r="C9">
        <v>6</v>
      </c>
      <c r="D9">
        <v>1</v>
      </c>
      <c r="F9" s="2" t="s">
        <v>54</v>
      </c>
      <c r="G9" s="3">
        <v>6</v>
      </c>
      <c r="H9" s="3">
        <v>15</v>
      </c>
      <c r="I9" s="3">
        <v>59</v>
      </c>
      <c r="J9" s="3">
        <v>176</v>
      </c>
      <c r="K9" s="3">
        <v>93</v>
      </c>
      <c r="L9" s="3">
        <v>349</v>
      </c>
    </row>
    <row r="10" spans="1:12" x14ac:dyDescent="0.25">
      <c r="A10">
        <v>4</v>
      </c>
      <c r="B10">
        <v>1</v>
      </c>
      <c r="C10">
        <v>0</v>
      </c>
      <c r="D10">
        <v>1</v>
      </c>
    </row>
    <row r="11" spans="1:12" x14ac:dyDescent="0.25">
      <c r="A11">
        <v>5</v>
      </c>
      <c r="B11">
        <v>5</v>
      </c>
      <c r="C11">
        <v>0</v>
      </c>
      <c r="D11">
        <v>1</v>
      </c>
      <c r="F11" t="s">
        <v>213</v>
      </c>
    </row>
    <row r="12" spans="1:12" x14ac:dyDescent="0.25">
      <c r="A12">
        <v>3</v>
      </c>
      <c r="B12">
        <v>2</v>
      </c>
      <c r="C12">
        <v>0</v>
      </c>
      <c r="D12">
        <v>1</v>
      </c>
      <c r="F12" t="s">
        <v>214</v>
      </c>
      <c r="I12">
        <f>SUM(G4:I6)/GETPIVOTDATA("health",$F$2)/F18</f>
        <v>0.54999999999999993</v>
      </c>
    </row>
    <row r="13" spans="1:12" x14ac:dyDescent="0.25">
      <c r="A13">
        <v>5</v>
      </c>
      <c r="B13">
        <v>4</v>
      </c>
      <c r="C13">
        <v>4</v>
      </c>
      <c r="D13">
        <v>1</v>
      </c>
      <c r="F13" t="s">
        <v>215</v>
      </c>
      <c r="I13">
        <f>1-I12</f>
        <v>0.45000000000000007</v>
      </c>
    </row>
    <row r="14" spans="1:12" x14ac:dyDescent="0.25">
      <c r="A14">
        <v>4</v>
      </c>
      <c r="B14">
        <v>5</v>
      </c>
      <c r="C14">
        <v>2</v>
      </c>
      <c r="D14">
        <v>1</v>
      </c>
      <c r="F14" t="s">
        <v>216</v>
      </c>
      <c r="I14">
        <f>SUM(J4:K6)/GETPIVOTDATA("health",$F$2)/F20</f>
        <v>0.42379182156133832</v>
      </c>
    </row>
    <row r="15" spans="1:12" x14ac:dyDescent="0.25">
      <c r="A15">
        <v>5</v>
      </c>
      <c r="B15">
        <v>3</v>
      </c>
      <c r="C15">
        <v>2</v>
      </c>
      <c r="D15">
        <v>1</v>
      </c>
      <c r="F15" t="s">
        <v>217</v>
      </c>
      <c r="I15">
        <f>1-I14</f>
        <v>0.57620817843866168</v>
      </c>
    </row>
    <row r="16" spans="1:12" x14ac:dyDescent="0.25">
      <c r="A16">
        <v>4</v>
      </c>
      <c r="B16">
        <v>3</v>
      </c>
      <c r="C16">
        <v>0</v>
      </c>
      <c r="D16">
        <v>1</v>
      </c>
    </row>
    <row r="17" spans="1:12" x14ac:dyDescent="0.25">
      <c r="A17">
        <v>4</v>
      </c>
      <c r="B17">
        <v>2</v>
      </c>
      <c r="C17">
        <v>4</v>
      </c>
      <c r="D17">
        <v>1</v>
      </c>
      <c r="F17" t="s">
        <v>219</v>
      </c>
    </row>
    <row r="18" spans="1:12" x14ac:dyDescent="0.25">
      <c r="A18">
        <v>3</v>
      </c>
      <c r="B18">
        <v>2</v>
      </c>
      <c r="C18">
        <v>6</v>
      </c>
      <c r="D18">
        <v>1</v>
      </c>
      <c r="F18">
        <f>SUM(G9:I9)/GETPIVOTDATA("health",$F$2)</f>
        <v>0.22922636103151864</v>
      </c>
    </row>
    <row r="19" spans="1:12" x14ac:dyDescent="0.25">
      <c r="A19">
        <v>5</v>
      </c>
      <c r="B19">
        <v>4</v>
      </c>
      <c r="C19">
        <v>4</v>
      </c>
      <c r="D19">
        <v>1</v>
      </c>
      <c r="F19" t="s">
        <v>218</v>
      </c>
    </row>
    <row r="20" spans="1:12" x14ac:dyDescent="0.25">
      <c r="A20">
        <v>5</v>
      </c>
      <c r="B20">
        <v>5</v>
      </c>
      <c r="C20">
        <v>16</v>
      </c>
      <c r="D20">
        <v>2</v>
      </c>
      <c r="F20">
        <f>1-F18</f>
        <v>0.77077363896848139</v>
      </c>
    </row>
    <row r="21" spans="1:12" x14ac:dyDescent="0.25">
      <c r="A21">
        <v>3</v>
      </c>
      <c r="B21">
        <v>5</v>
      </c>
      <c r="C21">
        <v>4</v>
      </c>
      <c r="D21">
        <v>1</v>
      </c>
    </row>
    <row r="22" spans="1:12" x14ac:dyDescent="0.25">
      <c r="A22">
        <v>4</v>
      </c>
      <c r="B22">
        <v>1</v>
      </c>
      <c r="C22">
        <v>0</v>
      </c>
      <c r="D22">
        <v>1</v>
      </c>
      <c r="F22" s="1" t="s">
        <v>212</v>
      </c>
      <c r="G22" s="1" t="s">
        <v>62</v>
      </c>
    </row>
    <row r="23" spans="1:12" x14ac:dyDescent="0.25">
      <c r="A23">
        <v>5</v>
      </c>
      <c r="B23">
        <v>5</v>
      </c>
      <c r="C23">
        <v>0</v>
      </c>
      <c r="D23">
        <v>1</v>
      </c>
      <c r="F23" s="1" t="s">
        <v>53</v>
      </c>
      <c r="G23">
        <v>1</v>
      </c>
      <c r="H23">
        <v>2</v>
      </c>
      <c r="I23">
        <v>3</v>
      </c>
      <c r="J23">
        <v>4</v>
      </c>
      <c r="K23">
        <v>5</v>
      </c>
      <c r="L23" t="s">
        <v>54</v>
      </c>
    </row>
    <row r="24" spans="1:12" x14ac:dyDescent="0.25">
      <c r="A24">
        <v>4</v>
      </c>
      <c r="B24">
        <v>5</v>
      </c>
      <c r="C24">
        <v>2</v>
      </c>
      <c r="D24">
        <v>1</v>
      </c>
      <c r="F24" s="2">
        <v>1</v>
      </c>
      <c r="G24" s="3">
        <v>28</v>
      </c>
      <c r="H24" s="3">
        <v>7</v>
      </c>
      <c r="I24" s="3">
        <v>3</v>
      </c>
      <c r="J24" s="3">
        <v>1</v>
      </c>
      <c r="K24" s="3">
        <v>1</v>
      </c>
      <c r="L24" s="3">
        <v>40</v>
      </c>
    </row>
    <row r="25" spans="1:12" x14ac:dyDescent="0.25">
      <c r="A25">
        <v>5</v>
      </c>
      <c r="B25">
        <v>5</v>
      </c>
      <c r="C25">
        <v>0</v>
      </c>
      <c r="D25">
        <v>2</v>
      </c>
      <c r="F25" s="2">
        <v>2</v>
      </c>
      <c r="G25" s="3">
        <v>29</v>
      </c>
      <c r="H25" s="3">
        <v>10</v>
      </c>
      <c r="I25" s="3">
        <v>1</v>
      </c>
      <c r="J25" s="3"/>
      <c r="K25" s="3"/>
      <c r="L25" s="3">
        <v>40</v>
      </c>
    </row>
    <row r="26" spans="1:12" x14ac:dyDescent="0.25">
      <c r="A26">
        <v>4</v>
      </c>
      <c r="B26">
        <v>5</v>
      </c>
      <c r="C26">
        <v>2</v>
      </c>
      <c r="D26">
        <v>1</v>
      </c>
      <c r="F26" s="2">
        <v>3</v>
      </c>
      <c r="G26" s="3">
        <v>65</v>
      </c>
      <c r="H26" s="3">
        <v>7</v>
      </c>
      <c r="I26" s="3">
        <v>3</v>
      </c>
      <c r="J26" s="3">
        <v>2</v>
      </c>
      <c r="K26" s="3">
        <v>1</v>
      </c>
      <c r="L26" s="3">
        <v>78</v>
      </c>
    </row>
    <row r="27" spans="1:12" x14ac:dyDescent="0.25">
      <c r="A27">
        <v>1</v>
      </c>
      <c r="B27">
        <v>5</v>
      </c>
      <c r="C27">
        <v>14</v>
      </c>
      <c r="D27">
        <v>1</v>
      </c>
      <c r="F27" s="2">
        <v>4</v>
      </c>
      <c r="G27" s="3">
        <v>43</v>
      </c>
      <c r="H27" s="3">
        <v>13</v>
      </c>
      <c r="I27" s="3"/>
      <c r="J27" s="3">
        <v>1</v>
      </c>
      <c r="K27" s="3">
        <v>4</v>
      </c>
      <c r="L27" s="3">
        <v>61</v>
      </c>
    </row>
    <row r="28" spans="1:12" x14ac:dyDescent="0.25">
      <c r="A28">
        <v>4</v>
      </c>
      <c r="B28">
        <v>5</v>
      </c>
      <c r="C28">
        <v>2</v>
      </c>
      <c r="D28">
        <v>1</v>
      </c>
      <c r="F28" s="2">
        <v>5</v>
      </c>
      <c r="G28" s="3">
        <v>84</v>
      </c>
      <c r="H28" s="3">
        <v>30</v>
      </c>
      <c r="I28" s="3">
        <v>12</v>
      </c>
      <c r="J28" s="3">
        <v>2</v>
      </c>
      <c r="K28" s="3">
        <v>2</v>
      </c>
      <c r="L28" s="3">
        <v>130</v>
      </c>
    </row>
    <row r="29" spans="1:12" x14ac:dyDescent="0.25">
      <c r="A29">
        <v>2</v>
      </c>
      <c r="B29">
        <v>1</v>
      </c>
      <c r="C29">
        <v>4</v>
      </c>
      <c r="D29">
        <v>2</v>
      </c>
      <c r="F29" s="2" t="s">
        <v>54</v>
      </c>
      <c r="G29" s="3">
        <v>249</v>
      </c>
      <c r="H29" s="3">
        <v>67</v>
      </c>
      <c r="I29" s="3">
        <v>19</v>
      </c>
      <c r="J29" s="3">
        <v>6</v>
      </c>
      <c r="K29" s="3">
        <v>8</v>
      </c>
      <c r="L29" s="3">
        <v>349</v>
      </c>
    </row>
    <row r="30" spans="1:12" x14ac:dyDescent="0.25">
      <c r="A30">
        <v>5</v>
      </c>
      <c r="B30">
        <v>5</v>
      </c>
      <c r="C30">
        <v>4</v>
      </c>
      <c r="D30">
        <v>1</v>
      </c>
    </row>
    <row r="31" spans="1:12" x14ac:dyDescent="0.25">
      <c r="A31">
        <v>4</v>
      </c>
      <c r="B31">
        <v>5</v>
      </c>
      <c r="C31">
        <v>16</v>
      </c>
      <c r="D31">
        <v>5</v>
      </c>
      <c r="F31" t="s">
        <v>213</v>
      </c>
    </row>
    <row r="32" spans="1:12" x14ac:dyDescent="0.25">
      <c r="A32">
        <v>5</v>
      </c>
      <c r="B32">
        <v>5</v>
      </c>
      <c r="C32">
        <v>0</v>
      </c>
      <c r="D32">
        <v>3</v>
      </c>
      <c r="F32" t="s">
        <v>220</v>
      </c>
      <c r="I32">
        <f>SUM(G24:G26)/GETPIVOTDATA("health",$F$22)/F38</f>
        <v>0.48995983935742976</v>
      </c>
    </row>
    <row r="33" spans="1:40" x14ac:dyDescent="0.25">
      <c r="A33">
        <v>4</v>
      </c>
      <c r="B33">
        <v>5</v>
      </c>
      <c r="C33">
        <v>0</v>
      </c>
      <c r="D33">
        <v>1</v>
      </c>
      <c r="F33" t="s">
        <v>221</v>
      </c>
      <c r="I33">
        <f>1-I32</f>
        <v>0.51004016064257018</v>
      </c>
    </row>
    <row r="34" spans="1:40" x14ac:dyDescent="0.25">
      <c r="A34">
        <v>4</v>
      </c>
      <c r="B34">
        <v>5</v>
      </c>
      <c r="C34">
        <v>0</v>
      </c>
      <c r="D34">
        <v>1</v>
      </c>
      <c r="F34" t="s">
        <v>222</v>
      </c>
      <c r="I34">
        <f>SUM(H24:K26)/GETPIVOTDATA("health",$F$22)/F40</f>
        <v>0.36000000000000004</v>
      </c>
    </row>
    <row r="35" spans="1:40" x14ac:dyDescent="0.25">
      <c r="A35">
        <v>5</v>
      </c>
      <c r="B35">
        <v>2</v>
      </c>
      <c r="C35">
        <v>0</v>
      </c>
      <c r="D35">
        <v>1</v>
      </c>
      <c r="F35" t="s">
        <v>223</v>
      </c>
      <c r="I35">
        <f>1-I34</f>
        <v>0.6399999999999999</v>
      </c>
    </row>
    <row r="36" spans="1:40" x14ac:dyDescent="0.25">
      <c r="A36">
        <v>5</v>
      </c>
      <c r="B36">
        <v>5</v>
      </c>
      <c r="C36">
        <v>0</v>
      </c>
      <c r="D36">
        <v>1</v>
      </c>
    </row>
    <row r="37" spans="1:40" x14ac:dyDescent="0.25">
      <c r="A37">
        <v>3</v>
      </c>
      <c r="B37">
        <v>5</v>
      </c>
      <c r="C37">
        <v>0</v>
      </c>
      <c r="D37">
        <v>1</v>
      </c>
      <c r="F37" t="s">
        <v>210</v>
      </c>
    </row>
    <row r="38" spans="1:40" x14ac:dyDescent="0.25">
      <c r="A38">
        <v>5</v>
      </c>
      <c r="B38">
        <v>4</v>
      </c>
      <c r="C38">
        <v>2</v>
      </c>
      <c r="D38">
        <v>1</v>
      </c>
      <c r="F38">
        <f>GETPIVOTDATA("health",$F$22,"Dalc",1)/GETPIVOTDATA("health",$F$22)</f>
        <v>0.71346704871060174</v>
      </c>
    </row>
    <row r="39" spans="1:40" x14ac:dyDescent="0.25">
      <c r="A39">
        <v>2</v>
      </c>
      <c r="B39">
        <v>5</v>
      </c>
      <c r="C39">
        <v>7</v>
      </c>
      <c r="D39">
        <v>1</v>
      </c>
      <c r="F39" t="s">
        <v>211</v>
      </c>
    </row>
    <row r="40" spans="1:40" x14ac:dyDescent="0.25">
      <c r="A40">
        <v>4</v>
      </c>
      <c r="B40">
        <v>5</v>
      </c>
      <c r="C40">
        <v>2</v>
      </c>
      <c r="D40">
        <v>1</v>
      </c>
      <c r="F40">
        <f>1-F38</f>
        <v>0.28653295128939826</v>
      </c>
    </row>
    <row r="41" spans="1:40" x14ac:dyDescent="0.25">
      <c r="A41">
        <v>4</v>
      </c>
      <c r="B41">
        <v>2</v>
      </c>
      <c r="C41">
        <v>8</v>
      </c>
      <c r="D41">
        <v>1</v>
      </c>
    </row>
    <row r="42" spans="1:40" x14ac:dyDescent="0.25">
      <c r="A42">
        <v>3</v>
      </c>
      <c r="B42">
        <v>3</v>
      </c>
      <c r="C42">
        <v>25</v>
      </c>
      <c r="D42">
        <v>1</v>
      </c>
      <c r="F42" s="1" t="s">
        <v>212</v>
      </c>
      <c r="G42" s="1" t="s">
        <v>62</v>
      </c>
    </row>
    <row r="43" spans="1:40" x14ac:dyDescent="0.25">
      <c r="A43">
        <v>5</v>
      </c>
      <c r="B43">
        <v>5</v>
      </c>
      <c r="C43">
        <v>8</v>
      </c>
      <c r="D43">
        <v>2</v>
      </c>
      <c r="F43" s="1" t="s">
        <v>53</v>
      </c>
      <c r="G43">
        <v>0</v>
      </c>
      <c r="H43">
        <v>1</v>
      </c>
      <c r="I43">
        <v>2</v>
      </c>
      <c r="J43">
        <v>3</v>
      </c>
      <c r="K43">
        <v>4</v>
      </c>
      <c r="L43">
        <v>5</v>
      </c>
      <c r="M43">
        <v>6</v>
      </c>
      <c r="N43">
        <v>7</v>
      </c>
      <c r="O43">
        <v>8</v>
      </c>
      <c r="P43">
        <v>9</v>
      </c>
      <c r="Q43">
        <v>10</v>
      </c>
      <c r="R43">
        <v>11</v>
      </c>
      <c r="S43">
        <v>12</v>
      </c>
      <c r="T43">
        <v>13</v>
      </c>
      <c r="U43">
        <v>14</v>
      </c>
      <c r="V43">
        <v>15</v>
      </c>
      <c r="W43">
        <v>16</v>
      </c>
      <c r="X43">
        <v>18</v>
      </c>
      <c r="Y43">
        <v>19</v>
      </c>
      <c r="Z43">
        <v>20</v>
      </c>
      <c r="AA43">
        <v>21</v>
      </c>
      <c r="AB43">
        <v>22</v>
      </c>
      <c r="AC43">
        <v>23</v>
      </c>
      <c r="AD43">
        <v>24</v>
      </c>
      <c r="AE43">
        <v>25</v>
      </c>
      <c r="AF43">
        <v>26</v>
      </c>
      <c r="AG43">
        <v>28</v>
      </c>
      <c r="AH43">
        <v>30</v>
      </c>
      <c r="AI43">
        <v>38</v>
      </c>
      <c r="AJ43">
        <v>40</v>
      </c>
      <c r="AK43">
        <v>54</v>
      </c>
      <c r="AL43">
        <v>56</v>
      </c>
      <c r="AM43">
        <v>75</v>
      </c>
      <c r="AN43" t="s">
        <v>54</v>
      </c>
    </row>
    <row r="44" spans="1:40" x14ac:dyDescent="0.25">
      <c r="A44">
        <v>4</v>
      </c>
      <c r="B44">
        <v>5</v>
      </c>
      <c r="C44">
        <v>2</v>
      </c>
      <c r="D44">
        <v>1</v>
      </c>
      <c r="F44" s="2">
        <v>1</v>
      </c>
      <c r="G44" s="3">
        <v>8</v>
      </c>
      <c r="H44" s="3"/>
      <c r="I44" s="3">
        <v>9</v>
      </c>
      <c r="J44" s="3"/>
      <c r="K44" s="3">
        <v>6</v>
      </c>
      <c r="L44" s="3">
        <v>1</v>
      </c>
      <c r="M44" s="3">
        <v>4</v>
      </c>
      <c r="N44" s="3">
        <v>2</v>
      </c>
      <c r="O44" s="3">
        <v>2</v>
      </c>
      <c r="P44" s="3"/>
      <c r="Q44" s="3">
        <v>1</v>
      </c>
      <c r="R44" s="3"/>
      <c r="S44" s="3">
        <v>1</v>
      </c>
      <c r="T44" s="3">
        <v>1</v>
      </c>
      <c r="U44" s="3">
        <v>1</v>
      </c>
      <c r="V44" s="3"/>
      <c r="W44" s="3">
        <v>1</v>
      </c>
      <c r="X44" s="3"/>
      <c r="Y44" s="3"/>
      <c r="Z44" s="3"/>
      <c r="AA44" s="3"/>
      <c r="AB44" s="3">
        <v>2</v>
      </c>
      <c r="AC44" s="3"/>
      <c r="AD44" s="3"/>
      <c r="AE44" s="3"/>
      <c r="AF44" s="3"/>
      <c r="AG44" s="3"/>
      <c r="AH44" s="3"/>
      <c r="AI44" s="3"/>
      <c r="AJ44" s="3"/>
      <c r="AK44" s="3"/>
      <c r="AL44" s="3">
        <v>1</v>
      </c>
      <c r="AM44" s="3"/>
      <c r="AN44" s="3">
        <v>40</v>
      </c>
    </row>
    <row r="45" spans="1:40" x14ac:dyDescent="0.25">
      <c r="A45">
        <v>5</v>
      </c>
      <c r="B45">
        <v>1</v>
      </c>
      <c r="C45">
        <v>0</v>
      </c>
      <c r="D45">
        <v>1</v>
      </c>
      <c r="F45" s="2">
        <v>2</v>
      </c>
      <c r="G45" s="3">
        <v>12</v>
      </c>
      <c r="H45" s="3"/>
      <c r="I45" s="3">
        <v>3</v>
      </c>
      <c r="J45" s="3"/>
      <c r="K45" s="3">
        <v>8</v>
      </c>
      <c r="L45" s="3">
        <v>1</v>
      </c>
      <c r="M45" s="3">
        <v>3</v>
      </c>
      <c r="N45" s="3"/>
      <c r="O45" s="3">
        <v>3</v>
      </c>
      <c r="P45" s="3">
        <v>1</v>
      </c>
      <c r="Q45" s="3">
        <v>3</v>
      </c>
      <c r="R45" s="3"/>
      <c r="S45" s="3"/>
      <c r="T45" s="3"/>
      <c r="U45" s="3">
        <v>1</v>
      </c>
      <c r="V45" s="3"/>
      <c r="W45" s="3">
        <v>1</v>
      </c>
      <c r="X45" s="3"/>
      <c r="Y45" s="3"/>
      <c r="Z45" s="3">
        <v>1</v>
      </c>
      <c r="AA45" s="3">
        <v>1</v>
      </c>
      <c r="AB45" s="3"/>
      <c r="AC45" s="3"/>
      <c r="AD45" s="3">
        <v>1</v>
      </c>
      <c r="AE45" s="3"/>
      <c r="AF45" s="3">
        <v>1</v>
      </c>
      <c r="AG45" s="3"/>
      <c r="AH45" s="3"/>
      <c r="AI45" s="3"/>
      <c r="AJ45" s="3"/>
      <c r="AK45" s="3"/>
      <c r="AL45" s="3"/>
      <c r="AM45" s="3"/>
      <c r="AN45" s="3">
        <v>40</v>
      </c>
    </row>
    <row r="46" spans="1:40" x14ac:dyDescent="0.25">
      <c r="A46">
        <v>4</v>
      </c>
      <c r="B46">
        <v>5</v>
      </c>
      <c r="C46">
        <v>14</v>
      </c>
      <c r="D46">
        <v>2</v>
      </c>
      <c r="F46" s="2">
        <v>3</v>
      </c>
      <c r="G46" s="3">
        <v>22</v>
      </c>
      <c r="H46" s="3">
        <v>2</v>
      </c>
      <c r="I46" s="3">
        <v>13</v>
      </c>
      <c r="J46" s="3">
        <v>3</v>
      </c>
      <c r="K46" s="3">
        <v>5</v>
      </c>
      <c r="L46" s="3"/>
      <c r="M46" s="3">
        <v>5</v>
      </c>
      <c r="N46" s="3"/>
      <c r="O46" s="3">
        <v>4</v>
      </c>
      <c r="P46" s="3"/>
      <c r="Q46" s="3">
        <v>7</v>
      </c>
      <c r="R46" s="3"/>
      <c r="S46" s="3">
        <v>6</v>
      </c>
      <c r="T46" s="3">
        <v>1</v>
      </c>
      <c r="U46" s="3">
        <v>3</v>
      </c>
      <c r="V46" s="3"/>
      <c r="W46" s="3"/>
      <c r="X46" s="3">
        <v>2</v>
      </c>
      <c r="Y46" s="3">
        <v>1</v>
      </c>
      <c r="Z46" s="3">
        <v>1</v>
      </c>
      <c r="AA46" s="3"/>
      <c r="AB46" s="3">
        <v>1</v>
      </c>
      <c r="AC46" s="3"/>
      <c r="AD46" s="3"/>
      <c r="AE46" s="3">
        <v>1</v>
      </c>
      <c r="AF46" s="3"/>
      <c r="AG46" s="3"/>
      <c r="AH46" s="3"/>
      <c r="AI46" s="3"/>
      <c r="AJ46" s="3">
        <v>1</v>
      </c>
      <c r="AK46" s="3"/>
      <c r="AL46" s="3"/>
      <c r="AM46" s="3"/>
      <c r="AN46" s="3">
        <v>78</v>
      </c>
    </row>
    <row r="47" spans="1:40" x14ac:dyDescent="0.25">
      <c r="A47">
        <v>5</v>
      </c>
      <c r="B47">
        <v>5</v>
      </c>
      <c r="C47">
        <v>8</v>
      </c>
      <c r="D47">
        <v>1</v>
      </c>
      <c r="F47" s="2">
        <v>4</v>
      </c>
      <c r="G47" s="3">
        <v>14</v>
      </c>
      <c r="H47" s="3"/>
      <c r="I47" s="3">
        <v>8</v>
      </c>
      <c r="J47" s="3">
        <v>1</v>
      </c>
      <c r="K47" s="3">
        <v>13</v>
      </c>
      <c r="L47" s="3">
        <v>1</v>
      </c>
      <c r="M47" s="3">
        <v>9</v>
      </c>
      <c r="N47" s="3">
        <v>1</v>
      </c>
      <c r="O47" s="3">
        <v>5</v>
      </c>
      <c r="P47" s="3">
        <v>1</v>
      </c>
      <c r="Q47" s="3">
        <v>1</v>
      </c>
      <c r="R47" s="3"/>
      <c r="S47" s="3">
        <v>1</v>
      </c>
      <c r="T47" s="3">
        <v>1</v>
      </c>
      <c r="U47" s="3">
        <v>2</v>
      </c>
      <c r="V47" s="3">
        <v>1</v>
      </c>
      <c r="W47" s="3">
        <v>1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1</v>
      </c>
      <c r="AJ47" s="3"/>
      <c r="AK47" s="3"/>
      <c r="AL47" s="3"/>
      <c r="AM47" s="3"/>
      <c r="AN47" s="3">
        <v>61</v>
      </c>
    </row>
    <row r="48" spans="1:40" x14ac:dyDescent="0.25">
      <c r="A48">
        <v>2</v>
      </c>
      <c r="B48">
        <v>3</v>
      </c>
      <c r="C48">
        <v>12</v>
      </c>
      <c r="D48">
        <v>1</v>
      </c>
      <c r="F48" s="2">
        <v>5</v>
      </c>
      <c r="G48" s="3">
        <v>43</v>
      </c>
      <c r="H48" s="3">
        <v>1</v>
      </c>
      <c r="I48" s="3">
        <v>26</v>
      </c>
      <c r="J48" s="3">
        <v>1</v>
      </c>
      <c r="K48" s="3">
        <v>12</v>
      </c>
      <c r="L48" s="3"/>
      <c r="M48" s="3">
        <v>10</v>
      </c>
      <c r="N48" s="3">
        <v>2</v>
      </c>
      <c r="O48" s="3">
        <v>6</v>
      </c>
      <c r="P48" s="3">
        <v>1</v>
      </c>
      <c r="Q48" s="3">
        <v>3</v>
      </c>
      <c r="R48" s="3">
        <v>2</v>
      </c>
      <c r="S48" s="3">
        <v>4</v>
      </c>
      <c r="T48" s="3"/>
      <c r="U48" s="3">
        <v>3</v>
      </c>
      <c r="V48" s="3">
        <v>2</v>
      </c>
      <c r="W48" s="3">
        <v>4</v>
      </c>
      <c r="X48" s="3">
        <v>3</v>
      </c>
      <c r="Y48" s="3"/>
      <c r="Z48" s="3">
        <v>2</v>
      </c>
      <c r="AA48" s="3"/>
      <c r="AB48" s="3"/>
      <c r="AC48" s="3">
        <v>1</v>
      </c>
      <c r="AD48" s="3"/>
      <c r="AE48" s="3"/>
      <c r="AF48" s="3"/>
      <c r="AG48" s="3">
        <v>1</v>
      </c>
      <c r="AH48" s="3">
        <v>1</v>
      </c>
      <c r="AI48" s="3"/>
      <c r="AJ48" s="3"/>
      <c r="AK48" s="3">
        <v>1</v>
      </c>
      <c r="AL48" s="3"/>
      <c r="AM48" s="3">
        <v>1</v>
      </c>
      <c r="AN48" s="3">
        <v>130</v>
      </c>
    </row>
    <row r="49" spans="1:40" x14ac:dyDescent="0.25">
      <c r="A49">
        <v>4</v>
      </c>
      <c r="B49">
        <v>2</v>
      </c>
      <c r="C49">
        <v>4</v>
      </c>
      <c r="D49">
        <v>1</v>
      </c>
      <c r="F49" s="2" t="s">
        <v>54</v>
      </c>
      <c r="G49" s="3">
        <v>99</v>
      </c>
      <c r="H49" s="3">
        <v>3</v>
      </c>
      <c r="I49" s="3">
        <v>59</v>
      </c>
      <c r="J49" s="3">
        <v>5</v>
      </c>
      <c r="K49" s="3">
        <v>44</v>
      </c>
      <c r="L49" s="3">
        <v>3</v>
      </c>
      <c r="M49" s="3">
        <v>31</v>
      </c>
      <c r="N49" s="3">
        <v>5</v>
      </c>
      <c r="O49" s="3">
        <v>20</v>
      </c>
      <c r="P49" s="3">
        <v>3</v>
      </c>
      <c r="Q49" s="3">
        <v>15</v>
      </c>
      <c r="R49" s="3">
        <v>2</v>
      </c>
      <c r="S49" s="3">
        <v>12</v>
      </c>
      <c r="T49" s="3">
        <v>3</v>
      </c>
      <c r="U49" s="3">
        <v>10</v>
      </c>
      <c r="V49" s="3">
        <v>3</v>
      </c>
      <c r="W49" s="3">
        <v>7</v>
      </c>
      <c r="X49" s="3">
        <v>5</v>
      </c>
      <c r="Y49" s="3">
        <v>1</v>
      </c>
      <c r="Z49" s="3">
        <v>4</v>
      </c>
      <c r="AA49" s="3">
        <v>1</v>
      </c>
      <c r="AB49" s="3">
        <v>3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349</v>
      </c>
    </row>
    <row r="50" spans="1:40" x14ac:dyDescent="0.25">
      <c r="A50">
        <v>4</v>
      </c>
      <c r="B50">
        <v>5</v>
      </c>
      <c r="C50">
        <v>2</v>
      </c>
      <c r="D50">
        <v>2</v>
      </c>
    </row>
    <row r="51" spans="1:40" x14ac:dyDescent="0.25">
      <c r="A51">
        <v>4</v>
      </c>
      <c r="B51">
        <v>3</v>
      </c>
      <c r="C51">
        <v>2</v>
      </c>
      <c r="D51">
        <v>1</v>
      </c>
      <c r="F51" t="s">
        <v>213</v>
      </c>
    </row>
    <row r="52" spans="1:40" x14ac:dyDescent="0.25">
      <c r="A52">
        <v>4</v>
      </c>
      <c r="B52">
        <v>4</v>
      </c>
      <c r="C52">
        <v>2</v>
      </c>
      <c r="D52">
        <v>2</v>
      </c>
      <c r="F52" t="s">
        <v>224</v>
      </c>
      <c r="I52">
        <f>SUM(G44:K46)/GETPIVOTDATA("health",$F$42)/F58</f>
        <v>0.43333333333333329</v>
      </c>
    </row>
    <row r="53" spans="1:40" x14ac:dyDescent="0.25">
      <c r="A53">
        <v>4</v>
      </c>
      <c r="B53">
        <v>5</v>
      </c>
      <c r="C53">
        <v>2</v>
      </c>
      <c r="D53">
        <v>1</v>
      </c>
      <c r="F53" t="s">
        <v>225</v>
      </c>
      <c r="I53">
        <f>1-I52</f>
        <v>0.56666666666666665</v>
      </c>
    </row>
    <row r="54" spans="1:40" x14ac:dyDescent="0.25">
      <c r="A54">
        <v>5</v>
      </c>
      <c r="B54">
        <v>5</v>
      </c>
      <c r="C54">
        <v>6</v>
      </c>
      <c r="D54">
        <v>3</v>
      </c>
      <c r="F54" t="s">
        <v>226</v>
      </c>
      <c r="I54">
        <f>SUM(L44:AM46)/GETPIVOTDATA("health",$F$42)/F60</f>
        <v>0.48201438848920869</v>
      </c>
    </row>
    <row r="55" spans="1:40" x14ac:dyDescent="0.25">
      <c r="A55">
        <v>3</v>
      </c>
      <c r="B55">
        <v>5</v>
      </c>
      <c r="C55">
        <v>0</v>
      </c>
      <c r="D55">
        <v>2</v>
      </c>
      <c r="F55" t="s">
        <v>227</v>
      </c>
      <c r="I55">
        <f>1-I54</f>
        <v>0.51798561151079126</v>
      </c>
    </row>
    <row r="56" spans="1:40" x14ac:dyDescent="0.25">
      <c r="A56">
        <v>5</v>
      </c>
      <c r="B56">
        <v>1</v>
      </c>
      <c r="C56">
        <v>6</v>
      </c>
      <c r="D56">
        <v>4</v>
      </c>
    </row>
    <row r="57" spans="1:40" x14ac:dyDescent="0.25">
      <c r="A57">
        <v>5</v>
      </c>
      <c r="B57">
        <v>2</v>
      </c>
      <c r="C57">
        <v>8</v>
      </c>
      <c r="D57">
        <v>1</v>
      </c>
      <c r="F57" t="s">
        <v>228</v>
      </c>
    </row>
    <row r="58" spans="1:40" x14ac:dyDescent="0.25">
      <c r="A58">
        <v>4</v>
      </c>
      <c r="B58">
        <v>1</v>
      </c>
      <c r="C58">
        <v>0</v>
      </c>
      <c r="D58">
        <v>1</v>
      </c>
      <c r="F58">
        <f>SUM(G49:K49)/GETPIVOTDATA("health",$F$42)</f>
        <v>0.60171919770773641</v>
      </c>
    </row>
    <row r="59" spans="1:40" x14ac:dyDescent="0.25">
      <c r="A59">
        <v>3</v>
      </c>
      <c r="B59">
        <v>5</v>
      </c>
      <c r="C59">
        <v>4</v>
      </c>
      <c r="D59">
        <v>1</v>
      </c>
      <c r="F59" t="s">
        <v>229</v>
      </c>
    </row>
    <row r="60" spans="1:40" x14ac:dyDescent="0.25">
      <c r="A60">
        <v>4</v>
      </c>
      <c r="B60">
        <v>5</v>
      </c>
      <c r="C60">
        <v>2</v>
      </c>
      <c r="D60">
        <v>1</v>
      </c>
      <c r="F60">
        <f>1-F58</f>
        <v>0.39828080229226359</v>
      </c>
    </row>
    <row r="61" spans="1:40" x14ac:dyDescent="0.25">
      <c r="A61">
        <v>4</v>
      </c>
      <c r="B61">
        <v>5</v>
      </c>
      <c r="C61">
        <v>2</v>
      </c>
      <c r="D61">
        <v>1</v>
      </c>
    </row>
    <row r="62" spans="1:40" x14ac:dyDescent="0.25">
      <c r="A62">
        <v>2</v>
      </c>
      <c r="B62">
        <v>4</v>
      </c>
      <c r="C62">
        <v>6</v>
      </c>
      <c r="D62">
        <v>2</v>
      </c>
    </row>
    <row r="63" spans="1:40" x14ac:dyDescent="0.25">
      <c r="A63">
        <v>5</v>
      </c>
      <c r="B63">
        <v>5</v>
      </c>
      <c r="C63">
        <v>6</v>
      </c>
      <c r="D63">
        <v>5</v>
      </c>
    </row>
    <row r="64" spans="1:40" x14ac:dyDescent="0.25">
      <c r="A64">
        <v>4</v>
      </c>
      <c r="B64">
        <v>1</v>
      </c>
      <c r="C64">
        <v>4</v>
      </c>
      <c r="D64">
        <v>1</v>
      </c>
    </row>
    <row r="65" spans="1:4" x14ac:dyDescent="0.25">
      <c r="A65">
        <v>3</v>
      </c>
      <c r="B65">
        <v>4</v>
      </c>
      <c r="C65">
        <v>2</v>
      </c>
      <c r="D65">
        <v>2</v>
      </c>
    </row>
    <row r="66" spans="1:4" x14ac:dyDescent="0.25">
      <c r="A66">
        <v>4</v>
      </c>
      <c r="B66">
        <v>2</v>
      </c>
      <c r="C66">
        <v>0</v>
      </c>
      <c r="D66">
        <v>2</v>
      </c>
    </row>
    <row r="67" spans="1:4" x14ac:dyDescent="0.25">
      <c r="A67">
        <v>5</v>
      </c>
      <c r="B67">
        <v>1</v>
      </c>
      <c r="C67">
        <v>2</v>
      </c>
      <c r="D67">
        <v>1</v>
      </c>
    </row>
    <row r="68" spans="1:4" x14ac:dyDescent="0.25">
      <c r="A68">
        <v>1</v>
      </c>
      <c r="B68">
        <v>3</v>
      </c>
      <c r="C68">
        <v>4</v>
      </c>
      <c r="D68">
        <v>5</v>
      </c>
    </row>
    <row r="69" spans="1:4" x14ac:dyDescent="0.25">
      <c r="A69">
        <v>4</v>
      </c>
      <c r="B69">
        <v>5</v>
      </c>
      <c r="C69">
        <v>4</v>
      </c>
      <c r="D69">
        <v>1</v>
      </c>
    </row>
    <row r="70" spans="1:4" x14ac:dyDescent="0.25">
      <c r="A70">
        <v>4</v>
      </c>
      <c r="B70">
        <v>4</v>
      </c>
      <c r="C70">
        <v>2</v>
      </c>
      <c r="D70">
        <v>1</v>
      </c>
    </row>
    <row r="71" spans="1:4" x14ac:dyDescent="0.25">
      <c r="A71">
        <v>4</v>
      </c>
      <c r="B71">
        <v>3</v>
      </c>
      <c r="C71">
        <v>12</v>
      </c>
      <c r="D71">
        <v>2</v>
      </c>
    </row>
    <row r="72" spans="1:4" x14ac:dyDescent="0.25">
      <c r="A72">
        <v>4</v>
      </c>
      <c r="B72">
        <v>5</v>
      </c>
      <c r="C72">
        <v>0</v>
      </c>
      <c r="D72">
        <v>1</v>
      </c>
    </row>
    <row r="73" spans="1:4" x14ac:dyDescent="0.25">
      <c r="A73">
        <v>3</v>
      </c>
      <c r="B73">
        <v>3</v>
      </c>
      <c r="C73">
        <v>0</v>
      </c>
      <c r="D73">
        <v>1</v>
      </c>
    </row>
    <row r="74" spans="1:4" x14ac:dyDescent="0.25">
      <c r="A74">
        <v>3</v>
      </c>
      <c r="B74">
        <v>5</v>
      </c>
      <c r="C74">
        <v>2</v>
      </c>
      <c r="D74">
        <v>2</v>
      </c>
    </row>
    <row r="75" spans="1:4" x14ac:dyDescent="0.25">
      <c r="A75">
        <v>5</v>
      </c>
      <c r="B75">
        <v>5</v>
      </c>
      <c r="C75">
        <v>2</v>
      </c>
      <c r="D75">
        <v>2</v>
      </c>
    </row>
    <row r="76" spans="1:4" x14ac:dyDescent="0.25">
      <c r="A76">
        <v>4</v>
      </c>
      <c r="B76">
        <v>5</v>
      </c>
      <c r="C76">
        <v>54</v>
      </c>
      <c r="D76">
        <v>2</v>
      </c>
    </row>
    <row r="77" spans="1:4" x14ac:dyDescent="0.25">
      <c r="A77">
        <v>4</v>
      </c>
      <c r="B77">
        <v>5</v>
      </c>
      <c r="C77">
        <v>6</v>
      </c>
      <c r="D77">
        <v>2</v>
      </c>
    </row>
    <row r="78" spans="1:4" x14ac:dyDescent="0.25">
      <c r="A78">
        <v>3</v>
      </c>
      <c r="B78">
        <v>1</v>
      </c>
      <c r="C78">
        <v>8</v>
      </c>
      <c r="D78">
        <v>1</v>
      </c>
    </row>
    <row r="79" spans="1:4" x14ac:dyDescent="0.25">
      <c r="A79">
        <v>5</v>
      </c>
      <c r="B79">
        <v>3</v>
      </c>
      <c r="C79">
        <v>0</v>
      </c>
      <c r="D79">
        <v>1</v>
      </c>
    </row>
    <row r="80" spans="1:4" x14ac:dyDescent="0.25">
      <c r="A80">
        <v>4</v>
      </c>
      <c r="B80">
        <v>3</v>
      </c>
      <c r="C80">
        <v>2</v>
      </c>
      <c r="D80">
        <v>1</v>
      </c>
    </row>
    <row r="81" spans="1:4" x14ac:dyDescent="0.25">
      <c r="A81">
        <v>2</v>
      </c>
      <c r="B81">
        <v>3</v>
      </c>
      <c r="C81">
        <v>12</v>
      </c>
      <c r="D81">
        <v>1</v>
      </c>
    </row>
    <row r="82" spans="1:4" x14ac:dyDescent="0.25">
      <c r="A82">
        <v>3</v>
      </c>
      <c r="B82">
        <v>3</v>
      </c>
      <c r="C82">
        <v>2</v>
      </c>
      <c r="D82">
        <v>1</v>
      </c>
    </row>
    <row r="83" spans="1:4" x14ac:dyDescent="0.25">
      <c r="A83">
        <v>5</v>
      </c>
      <c r="B83">
        <v>5</v>
      </c>
      <c r="C83">
        <v>4</v>
      </c>
      <c r="D83">
        <v>1</v>
      </c>
    </row>
    <row r="84" spans="1:4" x14ac:dyDescent="0.25">
      <c r="A84">
        <v>4</v>
      </c>
      <c r="B84">
        <v>5</v>
      </c>
      <c r="C84">
        <v>10</v>
      </c>
      <c r="D84">
        <v>1</v>
      </c>
    </row>
    <row r="85" spans="1:4" x14ac:dyDescent="0.25">
      <c r="A85">
        <v>5</v>
      </c>
      <c r="B85">
        <v>4</v>
      </c>
      <c r="C85">
        <v>4</v>
      </c>
      <c r="D85">
        <v>1</v>
      </c>
    </row>
    <row r="86" spans="1:4" x14ac:dyDescent="0.25">
      <c r="A86">
        <v>4</v>
      </c>
      <c r="B86">
        <v>4</v>
      </c>
      <c r="C86">
        <v>2</v>
      </c>
      <c r="D86">
        <v>2</v>
      </c>
    </row>
    <row r="87" spans="1:4" x14ac:dyDescent="0.25">
      <c r="A87">
        <v>4</v>
      </c>
      <c r="B87">
        <v>5</v>
      </c>
      <c r="C87">
        <v>6</v>
      </c>
      <c r="D87">
        <v>2</v>
      </c>
    </row>
    <row r="88" spans="1:4" x14ac:dyDescent="0.25">
      <c r="A88">
        <v>4</v>
      </c>
      <c r="B88">
        <v>2</v>
      </c>
      <c r="C88">
        <v>4</v>
      </c>
      <c r="D88">
        <v>1</v>
      </c>
    </row>
    <row r="89" spans="1:4" x14ac:dyDescent="0.25">
      <c r="A89">
        <v>5</v>
      </c>
      <c r="B89">
        <v>1</v>
      </c>
      <c r="C89">
        <v>4</v>
      </c>
      <c r="D89">
        <v>1</v>
      </c>
    </row>
    <row r="90" spans="1:4" x14ac:dyDescent="0.25">
      <c r="A90">
        <v>4</v>
      </c>
      <c r="B90">
        <v>3</v>
      </c>
      <c r="C90">
        <v>12</v>
      </c>
      <c r="D90">
        <v>1</v>
      </c>
    </row>
    <row r="91" spans="1:4" x14ac:dyDescent="0.25">
      <c r="A91">
        <v>4</v>
      </c>
      <c r="B91">
        <v>5</v>
      </c>
      <c r="C91">
        <v>18</v>
      </c>
      <c r="D91">
        <v>3</v>
      </c>
    </row>
    <row r="92" spans="1:4" x14ac:dyDescent="0.25">
      <c r="A92">
        <v>4</v>
      </c>
      <c r="B92">
        <v>4</v>
      </c>
      <c r="C92">
        <v>0</v>
      </c>
      <c r="D92">
        <v>1</v>
      </c>
    </row>
    <row r="93" spans="1:4" x14ac:dyDescent="0.25">
      <c r="A93">
        <v>4</v>
      </c>
      <c r="B93">
        <v>1</v>
      </c>
      <c r="C93">
        <v>4</v>
      </c>
      <c r="D93">
        <v>1</v>
      </c>
    </row>
    <row r="94" spans="1:4" x14ac:dyDescent="0.25">
      <c r="A94">
        <v>3</v>
      </c>
      <c r="B94">
        <v>2</v>
      </c>
      <c r="C94">
        <v>4</v>
      </c>
      <c r="D94">
        <v>2</v>
      </c>
    </row>
    <row r="95" spans="1:4" x14ac:dyDescent="0.25">
      <c r="A95">
        <v>5</v>
      </c>
      <c r="B95">
        <v>1</v>
      </c>
      <c r="C95">
        <v>0</v>
      </c>
      <c r="D95">
        <v>1</v>
      </c>
    </row>
    <row r="96" spans="1:4" x14ac:dyDescent="0.25">
      <c r="A96">
        <v>4</v>
      </c>
      <c r="B96">
        <v>4</v>
      </c>
      <c r="C96">
        <v>6</v>
      </c>
      <c r="D96">
        <v>1</v>
      </c>
    </row>
    <row r="97" spans="1:4" x14ac:dyDescent="0.25">
      <c r="A97">
        <v>3</v>
      </c>
      <c r="B97">
        <v>1</v>
      </c>
      <c r="C97">
        <v>2</v>
      </c>
      <c r="D97">
        <v>1</v>
      </c>
    </row>
    <row r="98" spans="1:4" x14ac:dyDescent="0.25">
      <c r="A98">
        <v>3</v>
      </c>
      <c r="B98">
        <v>4</v>
      </c>
      <c r="C98">
        <v>2</v>
      </c>
      <c r="D98">
        <v>1</v>
      </c>
    </row>
    <row r="99" spans="1:4" x14ac:dyDescent="0.25">
      <c r="A99">
        <v>4</v>
      </c>
      <c r="B99">
        <v>5</v>
      </c>
      <c r="C99">
        <v>2</v>
      </c>
      <c r="D99">
        <v>1</v>
      </c>
    </row>
    <row r="100" spans="1:4" x14ac:dyDescent="0.25">
      <c r="A100">
        <v>5</v>
      </c>
      <c r="B100">
        <v>1</v>
      </c>
      <c r="C100">
        <v>6</v>
      </c>
      <c r="D100">
        <v>1</v>
      </c>
    </row>
    <row r="101" spans="1:4" x14ac:dyDescent="0.25">
      <c r="A101">
        <v>5</v>
      </c>
      <c r="B101">
        <v>3</v>
      </c>
      <c r="C101">
        <v>0</v>
      </c>
      <c r="D101">
        <v>1</v>
      </c>
    </row>
    <row r="102" spans="1:4" x14ac:dyDescent="0.25">
      <c r="A102">
        <v>4</v>
      </c>
      <c r="B102">
        <v>4</v>
      </c>
      <c r="C102">
        <v>14</v>
      </c>
      <c r="D102">
        <v>5</v>
      </c>
    </row>
    <row r="103" spans="1:4" x14ac:dyDescent="0.25">
      <c r="A103">
        <v>4</v>
      </c>
      <c r="B103">
        <v>4</v>
      </c>
      <c r="C103">
        <v>0</v>
      </c>
      <c r="D103">
        <v>1</v>
      </c>
    </row>
    <row r="104" spans="1:4" x14ac:dyDescent="0.25">
      <c r="A104">
        <v>5</v>
      </c>
      <c r="B104">
        <v>5</v>
      </c>
      <c r="C104">
        <v>4</v>
      </c>
      <c r="D104">
        <v>1</v>
      </c>
    </row>
    <row r="105" spans="1:4" x14ac:dyDescent="0.25">
      <c r="A105">
        <v>4</v>
      </c>
      <c r="B105">
        <v>2</v>
      </c>
      <c r="C105">
        <v>26</v>
      </c>
      <c r="D105">
        <v>1</v>
      </c>
    </row>
    <row r="106" spans="1:4" x14ac:dyDescent="0.25">
      <c r="A106">
        <v>5</v>
      </c>
      <c r="B106">
        <v>1</v>
      </c>
      <c r="C106">
        <v>0</v>
      </c>
      <c r="D106">
        <v>1</v>
      </c>
    </row>
    <row r="107" spans="1:4" x14ac:dyDescent="0.25">
      <c r="A107">
        <v>4</v>
      </c>
      <c r="B107">
        <v>4</v>
      </c>
      <c r="C107">
        <v>10</v>
      </c>
      <c r="D107">
        <v>1</v>
      </c>
    </row>
    <row r="108" spans="1:4" x14ac:dyDescent="0.25">
      <c r="A108">
        <v>5</v>
      </c>
      <c r="B108">
        <v>3</v>
      </c>
      <c r="C108">
        <v>8</v>
      </c>
      <c r="D108">
        <v>1</v>
      </c>
    </row>
    <row r="109" spans="1:4" x14ac:dyDescent="0.25">
      <c r="A109">
        <v>5</v>
      </c>
      <c r="B109">
        <v>5</v>
      </c>
      <c r="C109">
        <v>2</v>
      </c>
      <c r="D109">
        <v>1</v>
      </c>
    </row>
    <row r="110" spans="1:4" x14ac:dyDescent="0.25">
      <c r="A110">
        <v>1</v>
      </c>
      <c r="B110">
        <v>1</v>
      </c>
      <c r="C110">
        <v>6</v>
      </c>
      <c r="D110">
        <v>3</v>
      </c>
    </row>
    <row r="111" spans="1:4" x14ac:dyDescent="0.25">
      <c r="A111">
        <v>5</v>
      </c>
      <c r="B111">
        <v>4</v>
      </c>
      <c r="C111">
        <v>4</v>
      </c>
      <c r="D111">
        <v>1</v>
      </c>
    </row>
    <row r="112" spans="1:4" x14ac:dyDescent="0.25">
      <c r="A112">
        <v>5</v>
      </c>
      <c r="B112">
        <v>4</v>
      </c>
      <c r="C112">
        <v>6</v>
      </c>
      <c r="D112">
        <v>1</v>
      </c>
    </row>
    <row r="113" spans="1:4" x14ac:dyDescent="0.25">
      <c r="A113">
        <v>4</v>
      </c>
      <c r="B113">
        <v>2</v>
      </c>
      <c r="C113">
        <v>0</v>
      </c>
      <c r="D113">
        <v>1</v>
      </c>
    </row>
    <row r="114" spans="1:4" x14ac:dyDescent="0.25">
      <c r="A114">
        <v>3</v>
      </c>
      <c r="B114">
        <v>5</v>
      </c>
      <c r="C114">
        <v>6</v>
      </c>
      <c r="D114">
        <v>1</v>
      </c>
    </row>
    <row r="115" spans="1:4" x14ac:dyDescent="0.25">
      <c r="A115">
        <v>3</v>
      </c>
      <c r="B115">
        <v>3</v>
      </c>
      <c r="C115">
        <v>10</v>
      </c>
      <c r="D115">
        <v>1</v>
      </c>
    </row>
    <row r="116" spans="1:4" x14ac:dyDescent="0.25">
      <c r="A116">
        <v>5</v>
      </c>
      <c r="B116">
        <v>5</v>
      </c>
      <c r="C116">
        <v>8</v>
      </c>
      <c r="D116">
        <v>1</v>
      </c>
    </row>
    <row r="117" spans="1:4" x14ac:dyDescent="0.25">
      <c r="A117">
        <v>5</v>
      </c>
      <c r="B117">
        <v>5</v>
      </c>
      <c r="C117">
        <v>2</v>
      </c>
      <c r="D117">
        <v>1</v>
      </c>
    </row>
    <row r="118" spans="1:4" x14ac:dyDescent="0.25">
      <c r="A118">
        <v>4</v>
      </c>
      <c r="B118">
        <v>2</v>
      </c>
      <c r="C118">
        <v>2</v>
      </c>
      <c r="D118">
        <v>1</v>
      </c>
    </row>
    <row r="119" spans="1:4" x14ac:dyDescent="0.25">
      <c r="A119">
        <v>5</v>
      </c>
      <c r="B119">
        <v>5</v>
      </c>
      <c r="C119">
        <v>0</v>
      </c>
      <c r="D119">
        <v>1</v>
      </c>
    </row>
    <row r="120" spans="1:4" x14ac:dyDescent="0.25">
      <c r="A120">
        <v>5</v>
      </c>
      <c r="B120">
        <v>5</v>
      </c>
      <c r="C120">
        <v>20</v>
      </c>
      <c r="D120">
        <v>1</v>
      </c>
    </row>
    <row r="121" spans="1:4" x14ac:dyDescent="0.25">
      <c r="A121">
        <v>3</v>
      </c>
      <c r="B121">
        <v>4</v>
      </c>
      <c r="C121">
        <v>6</v>
      </c>
      <c r="D121">
        <v>1</v>
      </c>
    </row>
    <row r="122" spans="1:4" x14ac:dyDescent="0.25">
      <c r="A122">
        <v>3</v>
      </c>
      <c r="B122">
        <v>1</v>
      </c>
      <c r="C122">
        <v>2</v>
      </c>
      <c r="D122">
        <v>1</v>
      </c>
    </row>
    <row r="123" spans="1:4" x14ac:dyDescent="0.25">
      <c r="A123">
        <v>5</v>
      </c>
      <c r="B123">
        <v>5</v>
      </c>
      <c r="C123">
        <v>6</v>
      </c>
      <c r="D123">
        <v>1</v>
      </c>
    </row>
    <row r="124" spans="1:4" x14ac:dyDescent="0.25">
      <c r="A124">
        <v>4</v>
      </c>
      <c r="B124">
        <v>5</v>
      </c>
      <c r="C124">
        <v>2</v>
      </c>
      <c r="D124">
        <v>1</v>
      </c>
    </row>
    <row r="125" spans="1:4" x14ac:dyDescent="0.25">
      <c r="A125">
        <v>3</v>
      </c>
      <c r="B125">
        <v>5</v>
      </c>
      <c r="C125">
        <v>18</v>
      </c>
      <c r="D125">
        <v>1</v>
      </c>
    </row>
    <row r="126" spans="1:4" x14ac:dyDescent="0.25">
      <c r="A126">
        <v>5</v>
      </c>
      <c r="B126">
        <v>5</v>
      </c>
      <c r="C126">
        <v>0</v>
      </c>
      <c r="D126">
        <v>1</v>
      </c>
    </row>
    <row r="127" spans="1:4" x14ac:dyDescent="0.25">
      <c r="A127">
        <v>5</v>
      </c>
      <c r="B127">
        <v>5</v>
      </c>
      <c r="C127">
        <v>0</v>
      </c>
      <c r="D127">
        <v>3</v>
      </c>
    </row>
    <row r="128" spans="1:4" x14ac:dyDescent="0.25">
      <c r="A128">
        <v>5</v>
      </c>
      <c r="B128">
        <v>1</v>
      </c>
      <c r="C128">
        <v>0</v>
      </c>
      <c r="D128">
        <v>1</v>
      </c>
    </row>
    <row r="129" spans="1:4" x14ac:dyDescent="0.25">
      <c r="A129">
        <v>3</v>
      </c>
      <c r="B129">
        <v>5</v>
      </c>
      <c r="C129">
        <v>2</v>
      </c>
      <c r="D129">
        <v>1</v>
      </c>
    </row>
    <row r="130" spans="1:4" x14ac:dyDescent="0.25">
      <c r="A130">
        <v>3</v>
      </c>
      <c r="B130">
        <v>4</v>
      </c>
      <c r="C130">
        <v>0</v>
      </c>
      <c r="D130">
        <v>1</v>
      </c>
    </row>
    <row r="131" spans="1:4" x14ac:dyDescent="0.25">
      <c r="A131">
        <v>3</v>
      </c>
      <c r="B131">
        <v>4</v>
      </c>
      <c r="C131">
        <v>8</v>
      </c>
      <c r="D131">
        <v>2</v>
      </c>
    </row>
    <row r="132" spans="1:4" x14ac:dyDescent="0.25">
      <c r="A132">
        <v>4</v>
      </c>
      <c r="B132">
        <v>5</v>
      </c>
      <c r="C132">
        <v>0</v>
      </c>
      <c r="D132">
        <v>2</v>
      </c>
    </row>
    <row r="133" spans="1:4" x14ac:dyDescent="0.25">
      <c r="A133">
        <v>4</v>
      </c>
      <c r="B133">
        <v>4</v>
      </c>
      <c r="C133">
        <v>0</v>
      </c>
      <c r="D133">
        <v>1</v>
      </c>
    </row>
    <row r="134" spans="1:4" x14ac:dyDescent="0.25">
      <c r="A134">
        <v>3</v>
      </c>
      <c r="B134">
        <v>5</v>
      </c>
      <c r="C134">
        <v>12</v>
      </c>
      <c r="D134">
        <v>1</v>
      </c>
    </row>
    <row r="135" spans="1:4" x14ac:dyDescent="0.25">
      <c r="A135">
        <v>3</v>
      </c>
      <c r="B135">
        <v>5</v>
      </c>
      <c r="C135">
        <v>16</v>
      </c>
      <c r="D135">
        <v>1</v>
      </c>
    </row>
    <row r="136" spans="1:4" x14ac:dyDescent="0.25">
      <c r="A136">
        <v>5</v>
      </c>
      <c r="B136">
        <v>5</v>
      </c>
      <c r="C136">
        <v>0</v>
      </c>
      <c r="D136">
        <v>1</v>
      </c>
    </row>
    <row r="137" spans="1:4" x14ac:dyDescent="0.25">
      <c r="A137">
        <v>4</v>
      </c>
      <c r="B137">
        <v>5</v>
      </c>
      <c r="C137">
        <v>0</v>
      </c>
      <c r="D137">
        <v>1</v>
      </c>
    </row>
    <row r="138" spans="1:4" x14ac:dyDescent="0.25">
      <c r="A138">
        <v>5</v>
      </c>
      <c r="B138">
        <v>5</v>
      </c>
      <c r="C138">
        <v>0</v>
      </c>
      <c r="D138">
        <v>2</v>
      </c>
    </row>
    <row r="139" spans="1:4" x14ac:dyDescent="0.25">
      <c r="A139">
        <v>4</v>
      </c>
      <c r="B139">
        <v>5</v>
      </c>
      <c r="C139">
        <v>0</v>
      </c>
      <c r="D139">
        <v>1</v>
      </c>
    </row>
    <row r="140" spans="1:4" x14ac:dyDescent="0.25">
      <c r="A140">
        <v>4</v>
      </c>
      <c r="B140">
        <v>5</v>
      </c>
      <c r="C140">
        <v>0</v>
      </c>
      <c r="D140">
        <v>1</v>
      </c>
    </row>
    <row r="141" spans="1:4" x14ac:dyDescent="0.25">
      <c r="A141">
        <v>4</v>
      </c>
      <c r="B141">
        <v>5</v>
      </c>
      <c r="C141">
        <v>0</v>
      </c>
      <c r="D141">
        <v>1</v>
      </c>
    </row>
    <row r="142" spans="1:4" x14ac:dyDescent="0.25">
      <c r="A142">
        <v>2</v>
      </c>
      <c r="B142">
        <v>3</v>
      </c>
      <c r="C142">
        <v>0</v>
      </c>
      <c r="D142">
        <v>1</v>
      </c>
    </row>
    <row r="143" spans="1:4" x14ac:dyDescent="0.25">
      <c r="A143">
        <v>2</v>
      </c>
      <c r="B143">
        <v>2</v>
      </c>
      <c r="C143">
        <v>8</v>
      </c>
      <c r="D143">
        <v>2</v>
      </c>
    </row>
    <row r="144" spans="1:4" x14ac:dyDescent="0.25">
      <c r="A144">
        <v>4</v>
      </c>
      <c r="B144">
        <v>5</v>
      </c>
      <c r="C144">
        <v>2</v>
      </c>
      <c r="D144">
        <v>1</v>
      </c>
    </row>
    <row r="145" spans="1:4" x14ac:dyDescent="0.25">
      <c r="A145">
        <v>3</v>
      </c>
      <c r="B145">
        <v>1</v>
      </c>
      <c r="C145">
        <v>2</v>
      </c>
      <c r="D145">
        <v>3</v>
      </c>
    </row>
    <row r="146" spans="1:4" x14ac:dyDescent="0.25">
      <c r="A146">
        <v>5</v>
      </c>
      <c r="B146">
        <v>5</v>
      </c>
      <c r="C146">
        <v>0</v>
      </c>
      <c r="D146">
        <v>1</v>
      </c>
    </row>
    <row r="147" spans="1:4" x14ac:dyDescent="0.25">
      <c r="A147">
        <v>4</v>
      </c>
      <c r="B147">
        <v>5</v>
      </c>
      <c r="C147">
        <v>0</v>
      </c>
      <c r="D147">
        <v>1</v>
      </c>
    </row>
    <row r="148" spans="1:4" x14ac:dyDescent="0.25">
      <c r="A148">
        <v>3</v>
      </c>
      <c r="B148">
        <v>3</v>
      </c>
      <c r="C148">
        <v>0</v>
      </c>
      <c r="D148">
        <v>1</v>
      </c>
    </row>
    <row r="149" spans="1:4" x14ac:dyDescent="0.25">
      <c r="A149">
        <v>4</v>
      </c>
      <c r="B149">
        <v>5</v>
      </c>
      <c r="C149">
        <v>2</v>
      </c>
      <c r="D149">
        <v>1</v>
      </c>
    </row>
    <row r="150" spans="1:4" x14ac:dyDescent="0.25">
      <c r="A150">
        <v>3</v>
      </c>
      <c r="B150">
        <v>5</v>
      </c>
      <c r="C150">
        <v>0</v>
      </c>
      <c r="D150">
        <v>2</v>
      </c>
    </row>
    <row r="151" spans="1:4" x14ac:dyDescent="0.25">
      <c r="A151">
        <v>4</v>
      </c>
      <c r="B151">
        <v>5</v>
      </c>
      <c r="C151">
        <v>0</v>
      </c>
      <c r="D151">
        <v>2</v>
      </c>
    </row>
    <row r="152" spans="1:4" x14ac:dyDescent="0.25">
      <c r="A152">
        <v>2</v>
      </c>
      <c r="B152">
        <v>4</v>
      </c>
      <c r="C152">
        <v>0</v>
      </c>
      <c r="D152">
        <v>2</v>
      </c>
    </row>
    <row r="153" spans="1:4" x14ac:dyDescent="0.25">
      <c r="A153">
        <v>4</v>
      </c>
      <c r="B153">
        <v>5</v>
      </c>
      <c r="C153">
        <v>6</v>
      </c>
      <c r="D153">
        <v>3</v>
      </c>
    </row>
    <row r="154" spans="1:4" x14ac:dyDescent="0.25">
      <c r="A154">
        <v>4</v>
      </c>
      <c r="B154">
        <v>3</v>
      </c>
      <c r="C154">
        <v>8</v>
      </c>
      <c r="D154">
        <v>2</v>
      </c>
    </row>
    <row r="155" spans="1:4" x14ac:dyDescent="0.25">
      <c r="A155">
        <v>4</v>
      </c>
      <c r="B155">
        <v>4</v>
      </c>
      <c r="C155">
        <v>0</v>
      </c>
      <c r="D155">
        <v>1</v>
      </c>
    </row>
    <row r="156" spans="1:4" x14ac:dyDescent="0.25">
      <c r="A156">
        <v>4</v>
      </c>
      <c r="B156">
        <v>4</v>
      </c>
      <c r="C156">
        <v>0</v>
      </c>
      <c r="D156">
        <v>1</v>
      </c>
    </row>
    <row r="157" spans="1:4" x14ac:dyDescent="0.25">
      <c r="A157">
        <v>4</v>
      </c>
      <c r="B157">
        <v>1</v>
      </c>
      <c r="C157">
        <v>2</v>
      </c>
      <c r="D157">
        <v>1</v>
      </c>
    </row>
    <row r="158" spans="1:4" x14ac:dyDescent="0.25">
      <c r="A158">
        <v>2</v>
      </c>
      <c r="B158">
        <v>5</v>
      </c>
      <c r="C158">
        <v>8</v>
      </c>
      <c r="D158">
        <v>3</v>
      </c>
    </row>
    <row r="159" spans="1:4" x14ac:dyDescent="0.25">
      <c r="A159">
        <v>5</v>
      </c>
      <c r="B159">
        <v>4</v>
      </c>
      <c r="C159">
        <v>6</v>
      </c>
      <c r="D159">
        <v>1</v>
      </c>
    </row>
    <row r="160" spans="1:4" x14ac:dyDescent="0.25">
      <c r="A160">
        <v>4</v>
      </c>
      <c r="B160">
        <v>3</v>
      </c>
      <c r="C160">
        <v>2</v>
      </c>
      <c r="D160">
        <v>1</v>
      </c>
    </row>
    <row r="161" spans="1:4" x14ac:dyDescent="0.25">
      <c r="A161">
        <v>4</v>
      </c>
      <c r="B161">
        <v>5</v>
      </c>
      <c r="C161">
        <v>4</v>
      </c>
      <c r="D161">
        <v>4</v>
      </c>
    </row>
    <row r="162" spans="1:4" x14ac:dyDescent="0.25">
      <c r="A162">
        <v>3</v>
      </c>
      <c r="B162">
        <v>5</v>
      </c>
      <c r="C162">
        <v>0</v>
      </c>
      <c r="D162">
        <v>2</v>
      </c>
    </row>
    <row r="163" spans="1:4" x14ac:dyDescent="0.25">
      <c r="A163">
        <v>4</v>
      </c>
      <c r="B163">
        <v>3</v>
      </c>
      <c r="C163">
        <v>6</v>
      </c>
      <c r="D163">
        <v>1</v>
      </c>
    </row>
    <row r="164" spans="1:4" x14ac:dyDescent="0.25">
      <c r="A164">
        <v>4</v>
      </c>
      <c r="B164">
        <v>5</v>
      </c>
      <c r="C164">
        <v>0</v>
      </c>
      <c r="D164">
        <v>2</v>
      </c>
    </row>
    <row r="165" spans="1:4" x14ac:dyDescent="0.25">
      <c r="A165">
        <v>5</v>
      </c>
      <c r="B165">
        <v>2</v>
      </c>
      <c r="C165">
        <v>2</v>
      </c>
      <c r="D165">
        <v>1</v>
      </c>
    </row>
    <row r="166" spans="1:4" x14ac:dyDescent="0.25">
      <c r="A166">
        <v>5</v>
      </c>
      <c r="B166">
        <v>5</v>
      </c>
      <c r="C166">
        <v>0</v>
      </c>
      <c r="D166">
        <v>1</v>
      </c>
    </row>
    <row r="167" spans="1:4" x14ac:dyDescent="0.25">
      <c r="A167">
        <v>4</v>
      </c>
      <c r="B167">
        <v>2</v>
      </c>
      <c r="C167">
        <v>16</v>
      </c>
      <c r="D167">
        <v>1</v>
      </c>
    </row>
    <row r="168" spans="1:4" x14ac:dyDescent="0.25">
      <c r="A168">
        <v>4</v>
      </c>
      <c r="B168">
        <v>4</v>
      </c>
      <c r="C168">
        <v>4</v>
      </c>
      <c r="D168">
        <v>2</v>
      </c>
    </row>
    <row r="169" spans="1:4" x14ac:dyDescent="0.25">
      <c r="A169">
        <v>4</v>
      </c>
      <c r="B169">
        <v>3</v>
      </c>
      <c r="C169">
        <v>0</v>
      </c>
      <c r="D169">
        <v>1</v>
      </c>
    </row>
    <row r="170" spans="1:4" x14ac:dyDescent="0.25">
      <c r="A170">
        <v>5</v>
      </c>
      <c r="B170">
        <v>4</v>
      </c>
      <c r="C170">
        <v>0</v>
      </c>
      <c r="D170">
        <v>1</v>
      </c>
    </row>
    <row r="171" spans="1:4" x14ac:dyDescent="0.25">
      <c r="A171">
        <v>4</v>
      </c>
      <c r="B171">
        <v>3</v>
      </c>
      <c r="C171">
        <v>0</v>
      </c>
      <c r="D171">
        <v>1</v>
      </c>
    </row>
    <row r="172" spans="1:4" x14ac:dyDescent="0.25">
      <c r="A172">
        <v>3</v>
      </c>
      <c r="B172">
        <v>2</v>
      </c>
      <c r="C172">
        <v>0</v>
      </c>
      <c r="D172">
        <v>2</v>
      </c>
    </row>
    <row r="173" spans="1:4" x14ac:dyDescent="0.25">
      <c r="A173">
        <v>4</v>
      </c>
      <c r="B173">
        <v>3</v>
      </c>
      <c r="C173">
        <v>2</v>
      </c>
      <c r="D173">
        <v>1</v>
      </c>
    </row>
    <row r="174" spans="1:4" x14ac:dyDescent="0.25">
      <c r="A174">
        <v>4</v>
      </c>
      <c r="B174">
        <v>5</v>
      </c>
      <c r="C174">
        <v>0</v>
      </c>
      <c r="D174">
        <v>1</v>
      </c>
    </row>
    <row r="175" spans="1:4" x14ac:dyDescent="0.25">
      <c r="A175">
        <v>4</v>
      </c>
      <c r="B175">
        <v>3</v>
      </c>
      <c r="C175">
        <v>0</v>
      </c>
      <c r="D175">
        <v>1</v>
      </c>
    </row>
    <row r="176" spans="1:4" x14ac:dyDescent="0.25">
      <c r="A176">
        <v>4</v>
      </c>
      <c r="B176">
        <v>4</v>
      </c>
      <c r="C176">
        <v>4</v>
      </c>
      <c r="D176">
        <v>1</v>
      </c>
    </row>
    <row r="177" spans="1:4" x14ac:dyDescent="0.25">
      <c r="A177">
        <v>4</v>
      </c>
      <c r="B177">
        <v>4</v>
      </c>
      <c r="C177">
        <v>4</v>
      </c>
      <c r="D177">
        <v>4</v>
      </c>
    </row>
    <row r="178" spans="1:4" x14ac:dyDescent="0.25">
      <c r="A178">
        <v>3</v>
      </c>
      <c r="B178">
        <v>5</v>
      </c>
      <c r="C178">
        <v>2</v>
      </c>
      <c r="D178">
        <v>1</v>
      </c>
    </row>
    <row r="179" spans="1:4" x14ac:dyDescent="0.25">
      <c r="A179">
        <v>4</v>
      </c>
      <c r="B179">
        <v>4</v>
      </c>
      <c r="C179">
        <v>4</v>
      </c>
      <c r="D179">
        <v>1</v>
      </c>
    </row>
    <row r="180" spans="1:4" x14ac:dyDescent="0.25">
      <c r="A180">
        <v>4</v>
      </c>
      <c r="B180">
        <v>3</v>
      </c>
      <c r="C180">
        <v>10</v>
      </c>
      <c r="D180">
        <v>3</v>
      </c>
    </row>
    <row r="181" spans="1:4" x14ac:dyDescent="0.25">
      <c r="A181">
        <v>5</v>
      </c>
      <c r="B181">
        <v>2</v>
      </c>
      <c r="C181">
        <v>4</v>
      </c>
      <c r="D181">
        <v>1</v>
      </c>
    </row>
    <row r="182" spans="1:4" x14ac:dyDescent="0.25">
      <c r="A182">
        <v>3</v>
      </c>
      <c r="B182">
        <v>3</v>
      </c>
      <c r="C182">
        <v>10</v>
      </c>
      <c r="D182">
        <v>2</v>
      </c>
    </row>
    <row r="183" spans="1:4" x14ac:dyDescent="0.25">
      <c r="A183">
        <v>4</v>
      </c>
      <c r="B183">
        <v>3</v>
      </c>
      <c r="C183">
        <v>2</v>
      </c>
      <c r="D183">
        <v>1</v>
      </c>
    </row>
    <row r="184" spans="1:4" x14ac:dyDescent="0.25">
      <c r="A184">
        <v>5</v>
      </c>
      <c r="B184">
        <v>5</v>
      </c>
      <c r="C184">
        <v>0</v>
      </c>
      <c r="D184">
        <v>2</v>
      </c>
    </row>
    <row r="185" spans="1:4" x14ac:dyDescent="0.25">
      <c r="A185">
        <v>5</v>
      </c>
      <c r="B185">
        <v>1</v>
      </c>
      <c r="C185">
        <v>56</v>
      </c>
      <c r="D185">
        <v>2</v>
      </c>
    </row>
    <row r="186" spans="1:4" x14ac:dyDescent="0.25">
      <c r="A186">
        <v>1</v>
      </c>
      <c r="B186">
        <v>1</v>
      </c>
      <c r="C186">
        <v>14</v>
      </c>
      <c r="D186">
        <v>1</v>
      </c>
    </row>
    <row r="187" spans="1:4" x14ac:dyDescent="0.25">
      <c r="A187">
        <v>4</v>
      </c>
      <c r="B187">
        <v>4</v>
      </c>
      <c r="C187">
        <v>12</v>
      </c>
      <c r="D187">
        <v>2</v>
      </c>
    </row>
    <row r="188" spans="1:4" x14ac:dyDescent="0.25">
      <c r="A188">
        <v>3</v>
      </c>
      <c r="B188">
        <v>3</v>
      </c>
      <c r="C188">
        <v>2</v>
      </c>
      <c r="D188">
        <v>1</v>
      </c>
    </row>
    <row r="189" spans="1:4" x14ac:dyDescent="0.25">
      <c r="A189">
        <v>4</v>
      </c>
      <c r="B189">
        <v>5</v>
      </c>
      <c r="C189">
        <v>0</v>
      </c>
      <c r="D189">
        <v>1</v>
      </c>
    </row>
    <row r="190" spans="1:4" x14ac:dyDescent="0.25">
      <c r="A190">
        <v>3</v>
      </c>
      <c r="B190">
        <v>3</v>
      </c>
      <c r="C190">
        <v>6</v>
      </c>
      <c r="D190">
        <v>1</v>
      </c>
    </row>
    <row r="191" spans="1:4" x14ac:dyDescent="0.25">
      <c r="A191">
        <v>3</v>
      </c>
      <c r="B191">
        <v>3</v>
      </c>
      <c r="C191">
        <v>4</v>
      </c>
      <c r="D191">
        <v>1</v>
      </c>
    </row>
    <row r="192" spans="1:4" x14ac:dyDescent="0.25">
      <c r="A192">
        <v>4</v>
      </c>
      <c r="B192">
        <v>2</v>
      </c>
      <c r="C192">
        <v>10</v>
      </c>
      <c r="D192">
        <v>1</v>
      </c>
    </row>
    <row r="193" spans="1:4" x14ac:dyDescent="0.25">
      <c r="A193">
        <v>5</v>
      </c>
      <c r="B193">
        <v>3</v>
      </c>
      <c r="C193">
        <v>0</v>
      </c>
      <c r="D193">
        <v>1</v>
      </c>
    </row>
    <row r="194" spans="1:4" x14ac:dyDescent="0.25">
      <c r="A194">
        <v>4</v>
      </c>
      <c r="B194">
        <v>5</v>
      </c>
      <c r="C194">
        <v>12</v>
      </c>
      <c r="D194">
        <v>4</v>
      </c>
    </row>
    <row r="195" spans="1:4" x14ac:dyDescent="0.25">
      <c r="A195">
        <v>4</v>
      </c>
      <c r="B195">
        <v>5</v>
      </c>
      <c r="C195">
        <v>8</v>
      </c>
      <c r="D195">
        <v>3</v>
      </c>
    </row>
    <row r="196" spans="1:4" x14ac:dyDescent="0.25">
      <c r="A196">
        <v>5</v>
      </c>
      <c r="B196">
        <v>3</v>
      </c>
      <c r="C196">
        <v>0</v>
      </c>
      <c r="D196">
        <v>1</v>
      </c>
    </row>
    <row r="197" spans="1:4" x14ac:dyDescent="0.25">
      <c r="A197">
        <v>4</v>
      </c>
      <c r="B197">
        <v>5</v>
      </c>
      <c r="C197">
        <v>0</v>
      </c>
      <c r="D197">
        <v>1</v>
      </c>
    </row>
    <row r="198" spans="1:4" x14ac:dyDescent="0.25">
      <c r="A198">
        <v>5</v>
      </c>
      <c r="B198">
        <v>5</v>
      </c>
      <c r="C198">
        <v>4</v>
      </c>
      <c r="D198">
        <v>1</v>
      </c>
    </row>
    <row r="199" spans="1:4" x14ac:dyDescent="0.25">
      <c r="A199">
        <v>3</v>
      </c>
      <c r="B199">
        <v>3</v>
      </c>
      <c r="C199">
        <v>8</v>
      </c>
      <c r="D199">
        <v>3</v>
      </c>
    </row>
    <row r="200" spans="1:4" x14ac:dyDescent="0.25">
      <c r="A200">
        <v>4</v>
      </c>
      <c r="B200">
        <v>2</v>
      </c>
      <c r="C200">
        <v>24</v>
      </c>
      <c r="D200">
        <v>2</v>
      </c>
    </row>
    <row r="201" spans="1:4" x14ac:dyDescent="0.25">
      <c r="A201">
        <v>4</v>
      </c>
      <c r="B201">
        <v>3</v>
      </c>
      <c r="C201">
        <v>0</v>
      </c>
      <c r="D201">
        <v>1</v>
      </c>
    </row>
    <row r="202" spans="1:4" x14ac:dyDescent="0.25">
      <c r="A202">
        <v>4</v>
      </c>
      <c r="B202">
        <v>2</v>
      </c>
      <c r="C202">
        <v>2</v>
      </c>
      <c r="D202">
        <v>1</v>
      </c>
    </row>
    <row r="203" spans="1:4" x14ac:dyDescent="0.25">
      <c r="A203">
        <v>4</v>
      </c>
      <c r="B203">
        <v>4</v>
      </c>
      <c r="C203">
        <v>6</v>
      </c>
      <c r="D203">
        <v>1</v>
      </c>
    </row>
    <row r="204" spans="1:4" x14ac:dyDescent="0.25">
      <c r="A204">
        <v>4</v>
      </c>
      <c r="B204">
        <v>1</v>
      </c>
      <c r="C204">
        <v>4</v>
      </c>
      <c r="D204">
        <v>1</v>
      </c>
    </row>
    <row r="205" spans="1:4" x14ac:dyDescent="0.25">
      <c r="A205">
        <v>5</v>
      </c>
      <c r="B205">
        <v>3</v>
      </c>
      <c r="C205">
        <v>18</v>
      </c>
      <c r="D205">
        <v>1</v>
      </c>
    </row>
    <row r="206" spans="1:4" x14ac:dyDescent="0.25">
      <c r="A206">
        <v>5</v>
      </c>
      <c r="B206">
        <v>5</v>
      </c>
      <c r="C206">
        <v>6</v>
      </c>
      <c r="D206">
        <v>1</v>
      </c>
    </row>
    <row r="207" spans="1:4" x14ac:dyDescent="0.25">
      <c r="A207">
        <v>4</v>
      </c>
      <c r="B207">
        <v>5</v>
      </c>
      <c r="C207">
        <v>28</v>
      </c>
      <c r="D207">
        <v>3</v>
      </c>
    </row>
    <row r="208" spans="1:4" x14ac:dyDescent="0.25">
      <c r="A208">
        <v>2</v>
      </c>
      <c r="B208">
        <v>4</v>
      </c>
      <c r="C208">
        <v>5</v>
      </c>
      <c r="D208">
        <v>2</v>
      </c>
    </row>
    <row r="209" spans="1:4" x14ac:dyDescent="0.25">
      <c r="A209">
        <v>1</v>
      </c>
      <c r="B209">
        <v>1</v>
      </c>
      <c r="C209">
        <v>10</v>
      </c>
      <c r="D209">
        <v>1</v>
      </c>
    </row>
    <row r="210" spans="1:4" x14ac:dyDescent="0.25">
      <c r="A210">
        <v>4</v>
      </c>
      <c r="B210">
        <v>5</v>
      </c>
      <c r="C210">
        <v>6</v>
      </c>
      <c r="D210">
        <v>1</v>
      </c>
    </row>
    <row r="211" spans="1:4" x14ac:dyDescent="0.25">
      <c r="A211">
        <v>4</v>
      </c>
      <c r="B211">
        <v>4</v>
      </c>
      <c r="C211">
        <v>6</v>
      </c>
      <c r="D211">
        <v>1</v>
      </c>
    </row>
    <row r="212" spans="1:4" x14ac:dyDescent="0.25">
      <c r="A212">
        <v>4</v>
      </c>
      <c r="B212">
        <v>3</v>
      </c>
      <c r="C212">
        <v>10</v>
      </c>
      <c r="D212">
        <v>1</v>
      </c>
    </row>
    <row r="213" spans="1:4" x14ac:dyDescent="0.25">
      <c r="A213">
        <v>5</v>
      </c>
      <c r="B213">
        <v>3</v>
      </c>
      <c r="C213">
        <v>13</v>
      </c>
      <c r="D213">
        <v>4</v>
      </c>
    </row>
    <row r="214" spans="1:4" x14ac:dyDescent="0.25">
      <c r="A214">
        <v>3</v>
      </c>
      <c r="B214">
        <v>4</v>
      </c>
      <c r="C214">
        <v>0</v>
      </c>
      <c r="D214">
        <v>1</v>
      </c>
    </row>
    <row r="215" spans="1:4" x14ac:dyDescent="0.25">
      <c r="A215">
        <v>4</v>
      </c>
      <c r="B215">
        <v>5</v>
      </c>
      <c r="C215">
        <v>15</v>
      </c>
      <c r="D215">
        <v>2</v>
      </c>
    </row>
    <row r="216" spans="1:4" x14ac:dyDescent="0.25">
      <c r="A216">
        <v>5</v>
      </c>
      <c r="B216">
        <v>3</v>
      </c>
      <c r="C216">
        <v>12</v>
      </c>
      <c r="D216">
        <v>1</v>
      </c>
    </row>
    <row r="217" spans="1:4" x14ac:dyDescent="0.25">
      <c r="A217">
        <v>4</v>
      </c>
      <c r="B217">
        <v>1</v>
      </c>
      <c r="C217">
        <v>2</v>
      </c>
      <c r="D217">
        <v>1</v>
      </c>
    </row>
    <row r="218" spans="1:4" x14ac:dyDescent="0.25">
      <c r="A218">
        <v>3</v>
      </c>
      <c r="B218">
        <v>1</v>
      </c>
      <c r="C218">
        <v>22</v>
      </c>
      <c r="D218">
        <v>2</v>
      </c>
    </row>
    <row r="219" spans="1:4" x14ac:dyDescent="0.25">
      <c r="A219">
        <v>3</v>
      </c>
      <c r="B219">
        <v>4</v>
      </c>
      <c r="C219">
        <v>13</v>
      </c>
      <c r="D219">
        <v>2</v>
      </c>
    </row>
    <row r="220" spans="1:4" x14ac:dyDescent="0.25">
      <c r="A220">
        <v>3</v>
      </c>
      <c r="B220">
        <v>3</v>
      </c>
      <c r="C220">
        <v>3</v>
      </c>
      <c r="D220">
        <v>1</v>
      </c>
    </row>
    <row r="221" spans="1:4" x14ac:dyDescent="0.25">
      <c r="A221">
        <v>4</v>
      </c>
      <c r="B221">
        <v>4</v>
      </c>
      <c r="C221">
        <v>4</v>
      </c>
      <c r="D221">
        <v>1</v>
      </c>
    </row>
    <row r="222" spans="1:4" x14ac:dyDescent="0.25">
      <c r="A222">
        <v>4</v>
      </c>
      <c r="B222">
        <v>5</v>
      </c>
      <c r="C222">
        <v>2</v>
      </c>
      <c r="D222">
        <v>1</v>
      </c>
    </row>
    <row r="223" spans="1:4" x14ac:dyDescent="0.25">
      <c r="A223">
        <v>4</v>
      </c>
      <c r="B223">
        <v>5</v>
      </c>
      <c r="C223">
        <v>0</v>
      </c>
      <c r="D223">
        <v>1</v>
      </c>
    </row>
    <row r="224" spans="1:4" x14ac:dyDescent="0.25">
      <c r="A224">
        <v>2</v>
      </c>
      <c r="B224">
        <v>3</v>
      </c>
      <c r="C224">
        <v>2</v>
      </c>
      <c r="D224">
        <v>1</v>
      </c>
    </row>
    <row r="225" spans="1:4" x14ac:dyDescent="0.25">
      <c r="A225">
        <v>3</v>
      </c>
      <c r="B225">
        <v>4</v>
      </c>
      <c r="C225">
        <v>0</v>
      </c>
      <c r="D225">
        <v>5</v>
      </c>
    </row>
    <row r="226" spans="1:4" x14ac:dyDescent="0.25">
      <c r="A226">
        <v>5</v>
      </c>
      <c r="B226">
        <v>5</v>
      </c>
      <c r="C226">
        <v>0</v>
      </c>
      <c r="D226">
        <v>1</v>
      </c>
    </row>
    <row r="227" spans="1:4" x14ac:dyDescent="0.25">
      <c r="A227">
        <v>5</v>
      </c>
      <c r="B227">
        <v>4</v>
      </c>
      <c r="C227">
        <v>16</v>
      </c>
      <c r="D227">
        <v>1</v>
      </c>
    </row>
    <row r="228" spans="1:4" x14ac:dyDescent="0.25">
      <c r="A228">
        <v>5</v>
      </c>
      <c r="B228">
        <v>3</v>
      </c>
      <c r="C228">
        <v>10</v>
      </c>
      <c r="D228">
        <v>1</v>
      </c>
    </row>
    <row r="229" spans="1:4" x14ac:dyDescent="0.25">
      <c r="A229">
        <v>5</v>
      </c>
      <c r="B229">
        <v>3</v>
      </c>
      <c r="C229">
        <v>2</v>
      </c>
      <c r="D229">
        <v>1</v>
      </c>
    </row>
    <row r="230" spans="1:4" x14ac:dyDescent="0.25">
      <c r="A230">
        <v>4</v>
      </c>
      <c r="B230">
        <v>3</v>
      </c>
      <c r="C230">
        <v>14</v>
      </c>
      <c r="D230">
        <v>4</v>
      </c>
    </row>
    <row r="231" spans="1:4" x14ac:dyDescent="0.25">
      <c r="A231">
        <v>3</v>
      </c>
      <c r="B231">
        <v>3</v>
      </c>
      <c r="C231">
        <v>10</v>
      </c>
      <c r="D231">
        <v>1</v>
      </c>
    </row>
    <row r="232" spans="1:4" x14ac:dyDescent="0.25">
      <c r="A232">
        <v>3</v>
      </c>
      <c r="B232">
        <v>3</v>
      </c>
      <c r="C232">
        <v>14</v>
      </c>
      <c r="D232">
        <v>1</v>
      </c>
    </row>
    <row r="233" spans="1:4" x14ac:dyDescent="0.25">
      <c r="A233">
        <v>4</v>
      </c>
      <c r="B233">
        <v>1</v>
      </c>
      <c r="C233">
        <v>4</v>
      </c>
      <c r="D233">
        <v>1</v>
      </c>
    </row>
    <row r="234" spans="1:4" x14ac:dyDescent="0.25">
      <c r="A234">
        <v>4</v>
      </c>
      <c r="B234">
        <v>2</v>
      </c>
      <c r="C234">
        <v>14</v>
      </c>
      <c r="D234">
        <v>1</v>
      </c>
    </row>
    <row r="235" spans="1:4" x14ac:dyDescent="0.25">
      <c r="A235">
        <v>4</v>
      </c>
      <c r="B235">
        <v>1</v>
      </c>
      <c r="C235">
        <v>2</v>
      </c>
      <c r="D235">
        <v>2</v>
      </c>
    </row>
    <row r="236" spans="1:4" x14ac:dyDescent="0.25">
      <c r="A236">
        <v>3</v>
      </c>
      <c r="B236">
        <v>5</v>
      </c>
      <c r="C236">
        <v>18</v>
      </c>
      <c r="D236">
        <v>1</v>
      </c>
    </row>
    <row r="237" spans="1:4" x14ac:dyDescent="0.25">
      <c r="A237">
        <v>5</v>
      </c>
      <c r="B237">
        <v>2</v>
      </c>
      <c r="C237">
        <v>10</v>
      </c>
      <c r="D237">
        <v>1</v>
      </c>
    </row>
    <row r="238" spans="1:4" x14ac:dyDescent="0.25">
      <c r="A238">
        <v>4</v>
      </c>
      <c r="B238">
        <v>4</v>
      </c>
      <c r="C238">
        <v>4</v>
      </c>
      <c r="D238">
        <v>5</v>
      </c>
    </row>
    <row r="239" spans="1:4" x14ac:dyDescent="0.25">
      <c r="A239">
        <v>4</v>
      </c>
      <c r="B239">
        <v>5</v>
      </c>
      <c r="C239">
        <v>20</v>
      </c>
      <c r="D239">
        <v>1</v>
      </c>
    </row>
    <row r="240" spans="1:4" x14ac:dyDescent="0.25">
      <c r="A240">
        <v>2</v>
      </c>
      <c r="B240">
        <v>3</v>
      </c>
      <c r="C240">
        <v>2</v>
      </c>
      <c r="D240">
        <v>1</v>
      </c>
    </row>
    <row r="241" spans="1:4" x14ac:dyDescent="0.25">
      <c r="A241">
        <v>5</v>
      </c>
      <c r="B241">
        <v>2</v>
      </c>
      <c r="C241">
        <v>0</v>
      </c>
      <c r="D241">
        <v>3</v>
      </c>
    </row>
    <row r="242" spans="1:4" x14ac:dyDescent="0.25">
      <c r="A242">
        <v>2</v>
      </c>
      <c r="B242">
        <v>5</v>
      </c>
      <c r="C242">
        <v>14</v>
      </c>
      <c r="D242">
        <v>1</v>
      </c>
    </row>
    <row r="243" spans="1:4" x14ac:dyDescent="0.25">
      <c r="A243">
        <v>3</v>
      </c>
      <c r="B243">
        <v>4</v>
      </c>
      <c r="C243">
        <v>2</v>
      </c>
      <c r="D243">
        <v>2</v>
      </c>
    </row>
    <row r="244" spans="1:4" x14ac:dyDescent="0.25">
      <c r="A244">
        <v>5</v>
      </c>
      <c r="B244">
        <v>3</v>
      </c>
      <c r="C244">
        <v>0</v>
      </c>
      <c r="D244">
        <v>1</v>
      </c>
    </row>
    <row r="245" spans="1:4" x14ac:dyDescent="0.25">
      <c r="A245">
        <v>5</v>
      </c>
      <c r="B245">
        <v>5</v>
      </c>
      <c r="C245">
        <v>0</v>
      </c>
      <c r="D245">
        <v>1</v>
      </c>
    </row>
    <row r="246" spans="1:4" x14ac:dyDescent="0.25">
      <c r="A246">
        <v>4</v>
      </c>
      <c r="B246">
        <v>3</v>
      </c>
      <c r="C246">
        <v>0</v>
      </c>
      <c r="D246">
        <v>1</v>
      </c>
    </row>
    <row r="247" spans="1:4" x14ac:dyDescent="0.25">
      <c r="A247">
        <v>4</v>
      </c>
      <c r="B247">
        <v>4</v>
      </c>
      <c r="C247">
        <v>6</v>
      </c>
      <c r="D247">
        <v>1</v>
      </c>
    </row>
    <row r="248" spans="1:4" x14ac:dyDescent="0.25">
      <c r="A248">
        <v>5</v>
      </c>
      <c r="B248">
        <v>2</v>
      </c>
      <c r="C248">
        <v>4</v>
      </c>
      <c r="D248">
        <v>1</v>
      </c>
    </row>
    <row r="249" spans="1:4" x14ac:dyDescent="0.25">
      <c r="A249">
        <v>5</v>
      </c>
      <c r="B249">
        <v>1</v>
      </c>
      <c r="C249">
        <v>16</v>
      </c>
      <c r="D249">
        <v>5</v>
      </c>
    </row>
    <row r="250" spans="1:4" x14ac:dyDescent="0.25">
      <c r="A250">
        <v>4</v>
      </c>
      <c r="B250">
        <v>5</v>
      </c>
      <c r="C250">
        <v>8</v>
      </c>
      <c r="D250">
        <v>1</v>
      </c>
    </row>
    <row r="251" spans="1:4" x14ac:dyDescent="0.25">
      <c r="A251">
        <v>4</v>
      </c>
      <c r="B251">
        <v>5</v>
      </c>
      <c r="C251">
        <v>0</v>
      </c>
      <c r="D251">
        <v>2</v>
      </c>
    </row>
    <row r="252" spans="1:4" x14ac:dyDescent="0.25">
      <c r="A252">
        <v>4</v>
      </c>
      <c r="B252">
        <v>5</v>
      </c>
      <c r="C252">
        <v>0</v>
      </c>
      <c r="D252">
        <v>2</v>
      </c>
    </row>
    <row r="253" spans="1:4" x14ac:dyDescent="0.25">
      <c r="A253">
        <v>5</v>
      </c>
      <c r="B253">
        <v>2</v>
      </c>
      <c r="C253">
        <v>6</v>
      </c>
      <c r="D253">
        <v>1</v>
      </c>
    </row>
    <row r="254" spans="1:4" x14ac:dyDescent="0.25">
      <c r="A254">
        <v>3</v>
      </c>
      <c r="B254">
        <v>5</v>
      </c>
      <c r="C254">
        <v>4</v>
      </c>
      <c r="D254">
        <v>2</v>
      </c>
    </row>
    <row r="255" spans="1:4" x14ac:dyDescent="0.25">
      <c r="A255">
        <v>3</v>
      </c>
      <c r="B255">
        <v>3</v>
      </c>
      <c r="C255">
        <v>0</v>
      </c>
      <c r="D255">
        <v>1</v>
      </c>
    </row>
    <row r="256" spans="1:4" x14ac:dyDescent="0.25">
      <c r="A256">
        <v>4</v>
      </c>
      <c r="B256">
        <v>5</v>
      </c>
      <c r="C256">
        <v>0</v>
      </c>
      <c r="D256">
        <v>2</v>
      </c>
    </row>
    <row r="257" spans="1:4" x14ac:dyDescent="0.25">
      <c r="A257">
        <v>4</v>
      </c>
      <c r="B257">
        <v>5</v>
      </c>
      <c r="C257">
        <v>2</v>
      </c>
      <c r="D257">
        <v>1</v>
      </c>
    </row>
    <row r="258" spans="1:4" x14ac:dyDescent="0.25">
      <c r="A258">
        <v>4</v>
      </c>
      <c r="B258">
        <v>4</v>
      </c>
      <c r="C258">
        <v>6</v>
      </c>
      <c r="D258">
        <v>1</v>
      </c>
    </row>
    <row r="259" spans="1:4" x14ac:dyDescent="0.25">
      <c r="A259">
        <v>4</v>
      </c>
      <c r="B259">
        <v>1</v>
      </c>
      <c r="C259">
        <v>12</v>
      </c>
      <c r="D259">
        <v>1</v>
      </c>
    </row>
    <row r="260" spans="1:4" x14ac:dyDescent="0.25">
      <c r="A260">
        <v>5</v>
      </c>
      <c r="B260">
        <v>4</v>
      </c>
      <c r="C260">
        <v>8</v>
      </c>
      <c r="D260">
        <v>1</v>
      </c>
    </row>
    <row r="261" spans="1:4" x14ac:dyDescent="0.25">
      <c r="A261">
        <v>3</v>
      </c>
      <c r="B261">
        <v>2</v>
      </c>
      <c r="C261">
        <v>0</v>
      </c>
      <c r="D261">
        <v>1</v>
      </c>
    </row>
    <row r="262" spans="1:4" x14ac:dyDescent="0.25">
      <c r="A262">
        <v>3</v>
      </c>
      <c r="B262">
        <v>2</v>
      </c>
      <c r="C262">
        <v>21</v>
      </c>
      <c r="D262">
        <v>1</v>
      </c>
    </row>
    <row r="263" spans="1:4" x14ac:dyDescent="0.25">
      <c r="A263">
        <v>4</v>
      </c>
      <c r="B263">
        <v>3</v>
      </c>
      <c r="C263">
        <v>2</v>
      </c>
      <c r="D263">
        <v>1</v>
      </c>
    </row>
    <row r="264" spans="1:4" x14ac:dyDescent="0.25">
      <c r="A264">
        <v>5</v>
      </c>
      <c r="B264">
        <v>3</v>
      </c>
      <c r="C264">
        <v>1</v>
      </c>
      <c r="D264">
        <v>1</v>
      </c>
    </row>
    <row r="265" spans="1:4" x14ac:dyDescent="0.25">
      <c r="A265">
        <v>3</v>
      </c>
      <c r="B265">
        <v>4</v>
      </c>
      <c r="C265">
        <v>4</v>
      </c>
      <c r="D265">
        <v>1</v>
      </c>
    </row>
    <row r="266" spans="1:4" x14ac:dyDescent="0.25">
      <c r="A266">
        <v>4</v>
      </c>
      <c r="B266">
        <v>3</v>
      </c>
      <c r="C266">
        <v>0</v>
      </c>
      <c r="D266">
        <v>1</v>
      </c>
    </row>
    <row r="267" spans="1:4" x14ac:dyDescent="0.25">
      <c r="A267">
        <v>4</v>
      </c>
      <c r="B267">
        <v>1</v>
      </c>
      <c r="C267">
        <v>13</v>
      </c>
      <c r="D267">
        <v>3</v>
      </c>
    </row>
    <row r="268" spans="1:4" x14ac:dyDescent="0.25">
      <c r="A268">
        <v>5</v>
      </c>
      <c r="B268">
        <v>5</v>
      </c>
      <c r="C268">
        <v>2</v>
      </c>
      <c r="D268">
        <v>3</v>
      </c>
    </row>
    <row r="269" spans="1:4" x14ac:dyDescent="0.25">
      <c r="A269">
        <v>4</v>
      </c>
      <c r="B269">
        <v>4</v>
      </c>
      <c r="C269">
        <v>8</v>
      </c>
      <c r="D269">
        <v>2</v>
      </c>
    </row>
    <row r="270" spans="1:4" x14ac:dyDescent="0.25">
      <c r="A270">
        <v>5</v>
      </c>
      <c r="B270">
        <v>5</v>
      </c>
      <c r="C270">
        <v>10</v>
      </c>
      <c r="D270">
        <v>1</v>
      </c>
    </row>
    <row r="271" spans="1:4" x14ac:dyDescent="0.25">
      <c r="A271">
        <v>4</v>
      </c>
      <c r="B271">
        <v>3</v>
      </c>
      <c r="C271">
        <v>0</v>
      </c>
      <c r="D271">
        <v>1</v>
      </c>
    </row>
    <row r="272" spans="1:4" x14ac:dyDescent="0.25">
      <c r="A272">
        <v>4</v>
      </c>
      <c r="B272">
        <v>5</v>
      </c>
      <c r="C272">
        <v>15</v>
      </c>
      <c r="D272">
        <v>3</v>
      </c>
    </row>
    <row r="273" spans="1:4" x14ac:dyDescent="0.25">
      <c r="A273">
        <v>4</v>
      </c>
      <c r="B273">
        <v>2</v>
      </c>
      <c r="C273">
        <v>4</v>
      </c>
      <c r="D273">
        <v>1</v>
      </c>
    </row>
    <row r="274" spans="1:4" x14ac:dyDescent="0.25">
      <c r="A274">
        <v>4</v>
      </c>
      <c r="B274">
        <v>3</v>
      </c>
      <c r="C274">
        <v>2</v>
      </c>
      <c r="D274">
        <v>1</v>
      </c>
    </row>
    <row r="275" spans="1:4" x14ac:dyDescent="0.25">
      <c r="A275">
        <v>3</v>
      </c>
      <c r="B275">
        <v>1</v>
      </c>
      <c r="C275">
        <v>2</v>
      </c>
      <c r="D275">
        <v>2</v>
      </c>
    </row>
    <row r="276" spans="1:4" x14ac:dyDescent="0.25">
      <c r="A276">
        <v>4</v>
      </c>
      <c r="B276">
        <v>1</v>
      </c>
      <c r="C276">
        <v>2</v>
      </c>
      <c r="D276">
        <v>1</v>
      </c>
    </row>
    <row r="277" spans="1:4" x14ac:dyDescent="0.25">
      <c r="A277">
        <v>4</v>
      </c>
      <c r="B277">
        <v>5</v>
      </c>
      <c r="C277">
        <v>6</v>
      </c>
      <c r="D277">
        <v>2</v>
      </c>
    </row>
    <row r="278" spans="1:4" x14ac:dyDescent="0.25">
      <c r="A278">
        <v>4</v>
      </c>
      <c r="B278">
        <v>5</v>
      </c>
      <c r="C278">
        <v>75</v>
      </c>
      <c r="D278">
        <v>1</v>
      </c>
    </row>
    <row r="279" spans="1:4" x14ac:dyDescent="0.25">
      <c r="A279">
        <v>3</v>
      </c>
      <c r="B279">
        <v>3</v>
      </c>
      <c r="C279">
        <v>22</v>
      </c>
      <c r="D279">
        <v>1</v>
      </c>
    </row>
    <row r="280" spans="1:4" x14ac:dyDescent="0.25">
      <c r="A280">
        <v>2</v>
      </c>
      <c r="B280">
        <v>4</v>
      </c>
      <c r="C280">
        <v>15</v>
      </c>
      <c r="D280">
        <v>1</v>
      </c>
    </row>
    <row r="281" spans="1:4" x14ac:dyDescent="0.25">
      <c r="A281">
        <v>4</v>
      </c>
      <c r="B281">
        <v>1</v>
      </c>
      <c r="C281">
        <v>8</v>
      </c>
      <c r="D281">
        <v>1</v>
      </c>
    </row>
    <row r="282" spans="1:4" x14ac:dyDescent="0.25">
      <c r="A282">
        <v>4</v>
      </c>
      <c r="B282">
        <v>5</v>
      </c>
      <c r="C282">
        <v>30</v>
      </c>
      <c r="D282">
        <v>2</v>
      </c>
    </row>
    <row r="283" spans="1:4" x14ac:dyDescent="0.25">
      <c r="A283">
        <v>4</v>
      </c>
      <c r="B283">
        <v>3</v>
      </c>
      <c r="C283">
        <v>19</v>
      </c>
      <c r="D283">
        <v>3</v>
      </c>
    </row>
    <row r="284" spans="1:4" x14ac:dyDescent="0.25">
      <c r="A284">
        <v>5</v>
      </c>
      <c r="B284">
        <v>3</v>
      </c>
      <c r="C284">
        <v>1</v>
      </c>
      <c r="D284">
        <v>1</v>
      </c>
    </row>
    <row r="285" spans="1:4" x14ac:dyDescent="0.25">
      <c r="A285">
        <v>5</v>
      </c>
      <c r="B285">
        <v>4</v>
      </c>
      <c r="C285">
        <v>4</v>
      </c>
      <c r="D285">
        <v>1</v>
      </c>
    </row>
    <row r="286" spans="1:4" x14ac:dyDescent="0.25">
      <c r="A286">
        <v>5</v>
      </c>
      <c r="B286">
        <v>5</v>
      </c>
      <c r="C286">
        <v>4</v>
      </c>
      <c r="D286">
        <v>1</v>
      </c>
    </row>
    <row r="287" spans="1:4" x14ac:dyDescent="0.25">
      <c r="A287">
        <v>4</v>
      </c>
      <c r="B287">
        <v>4</v>
      </c>
      <c r="C287">
        <v>2</v>
      </c>
      <c r="D287">
        <v>1</v>
      </c>
    </row>
    <row r="288" spans="1:4" x14ac:dyDescent="0.25">
      <c r="A288">
        <v>4</v>
      </c>
      <c r="B288">
        <v>2</v>
      </c>
      <c r="C288">
        <v>5</v>
      </c>
      <c r="D288">
        <v>1</v>
      </c>
    </row>
    <row r="289" spans="1:4" x14ac:dyDescent="0.25">
      <c r="A289">
        <v>4</v>
      </c>
      <c r="B289">
        <v>3</v>
      </c>
      <c r="C289">
        <v>6</v>
      </c>
      <c r="D289">
        <v>1</v>
      </c>
    </row>
    <row r="290" spans="1:4" x14ac:dyDescent="0.25">
      <c r="A290">
        <v>4</v>
      </c>
      <c r="B290">
        <v>2</v>
      </c>
      <c r="C290">
        <v>6</v>
      </c>
      <c r="D290">
        <v>1</v>
      </c>
    </row>
    <row r="291" spans="1:4" x14ac:dyDescent="0.25">
      <c r="A291">
        <v>5</v>
      </c>
      <c r="B291">
        <v>2</v>
      </c>
      <c r="C291">
        <v>9</v>
      </c>
      <c r="D291">
        <v>1</v>
      </c>
    </row>
    <row r="292" spans="1:4" x14ac:dyDescent="0.25">
      <c r="A292">
        <v>4</v>
      </c>
      <c r="B292">
        <v>5</v>
      </c>
      <c r="C292">
        <v>11</v>
      </c>
      <c r="D292">
        <v>1</v>
      </c>
    </row>
    <row r="293" spans="1:4" x14ac:dyDescent="0.25">
      <c r="A293">
        <v>4</v>
      </c>
      <c r="B293">
        <v>3</v>
      </c>
      <c r="C293">
        <v>0</v>
      </c>
      <c r="D293">
        <v>1</v>
      </c>
    </row>
    <row r="294" spans="1:4" x14ac:dyDescent="0.25">
      <c r="A294">
        <v>5</v>
      </c>
      <c r="B294">
        <v>5</v>
      </c>
      <c r="C294">
        <v>12</v>
      </c>
      <c r="D294">
        <v>1</v>
      </c>
    </row>
    <row r="295" spans="1:4" x14ac:dyDescent="0.25">
      <c r="A295">
        <v>3</v>
      </c>
      <c r="B295">
        <v>3</v>
      </c>
      <c r="C295">
        <v>6</v>
      </c>
      <c r="D295">
        <v>1</v>
      </c>
    </row>
    <row r="296" spans="1:4" x14ac:dyDescent="0.25">
      <c r="A296">
        <v>5</v>
      </c>
      <c r="B296">
        <v>4</v>
      </c>
      <c r="C296">
        <v>8</v>
      </c>
      <c r="D296">
        <v>1</v>
      </c>
    </row>
    <row r="297" spans="1:4" x14ac:dyDescent="0.25">
      <c r="A297">
        <v>4</v>
      </c>
      <c r="B297">
        <v>5</v>
      </c>
      <c r="C297">
        <v>4</v>
      </c>
      <c r="D297">
        <v>1</v>
      </c>
    </row>
    <row r="298" spans="1:4" x14ac:dyDescent="0.25">
      <c r="A298">
        <v>2</v>
      </c>
      <c r="B298">
        <v>2</v>
      </c>
      <c r="C298">
        <v>0</v>
      </c>
      <c r="D298">
        <v>2</v>
      </c>
    </row>
    <row r="299" spans="1:4" x14ac:dyDescent="0.25">
      <c r="A299">
        <v>4</v>
      </c>
      <c r="B299">
        <v>2</v>
      </c>
      <c r="C299">
        <v>10</v>
      </c>
      <c r="D299">
        <v>1</v>
      </c>
    </row>
    <row r="300" spans="1:4" x14ac:dyDescent="0.25">
      <c r="A300">
        <v>4</v>
      </c>
      <c r="B300">
        <v>3</v>
      </c>
      <c r="C300">
        <v>0</v>
      </c>
      <c r="D300">
        <v>1</v>
      </c>
    </row>
    <row r="301" spans="1:4" x14ac:dyDescent="0.25">
      <c r="A301">
        <v>1</v>
      </c>
      <c r="B301">
        <v>1</v>
      </c>
      <c r="C301">
        <v>5</v>
      </c>
      <c r="D301">
        <v>2</v>
      </c>
    </row>
    <row r="302" spans="1:4" x14ac:dyDescent="0.25">
      <c r="A302">
        <v>4</v>
      </c>
      <c r="B302">
        <v>4</v>
      </c>
      <c r="C302">
        <v>14</v>
      </c>
      <c r="D302">
        <v>1</v>
      </c>
    </row>
    <row r="303" spans="1:4" x14ac:dyDescent="0.25">
      <c r="A303">
        <v>4</v>
      </c>
      <c r="B303">
        <v>5</v>
      </c>
      <c r="C303">
        <v>0</v>
      </c>
      <c r="D303">
        <v>2</v>
      </c>
    </row>
    <row r="304" spans="1:4" x14ac:dyDescent="0.25">
      <c r="A304">
        <v>4</v>
      </c>
      <c r="B304">
        <v>3</v>
      </c>
      <c r="C304">
        <v>0</v>
      </c>
      <c r="D304">
        <v>1</v>
      </c>
    </row>
    <row r="305" spans="1:4" x14ac:dyDescent="0.25">
      <c r="A305">
        <v>5</v>
      </c>
      <c r="B305">
        <v>5</v>
      </c>
      <c r="C305">
        <v>0</v>
      </c>
      <c r="D305">
        <v>1</v>
      </c>
    </row>
    <row r="306" spans="1:4" x14ac:dyDescent="0.25">
      <c r="A306">
        <v>4</v>
      </c>
      <c r="B306">
        <v>3</v>
      </c>
      <c r="C306">
        <v>20</v>
      </c>
      <c r="D306">
        <v>1</v>
      </c>
    </row>
    <row r="307" spans="1:4" x14ac:dyDescent="0.25">
      <c r="A307">
        <v>4</v>
      </c>
      <c r="B307">
        <v>3</v>
      </c>
      <c r="C307">
        <v>8</v>
      </c>
      <c r="D307">
        <v>1</v>
      </c>
    </row>
    <row r="308" spans="1:4" x14ac:dyDescent="0.25">
      <c r="A308">
        <v>5</v>
      </c>
      <c r="B308">
        <v>5</v>
      </c>
      <c r="C308">
        <v>0</v>
      </c>
      <c r="D308">
        <v>1</v>
      </c>
    </row>
    <row r="309" spans="1:4" x14ac:dyDescent="0.25">
      <c r="A309">
        <v>4</v>
      </c>
      <c r="B309">
        <v>4</v>
      </c>
      <c r="C309">
        <v>38</v>
      </c>
      <c r="D309">
        <v>1</v>
      </c>
    </row>
    <row r="310" spans="1:4" x14ac:dyDescent="0.25">
      <c r="A310">
        <v>4</v>
      </c>
      <c r="B310">
        <v>5</v>
      </c>
      <c r="C310">
        <v>0</v>
      </c>
      <c r="D310">
        <v>1</v>
      </c>
    </row>
    <row r="311" spans="1:4" x14ac:dyDescent="0.25">
      <c r="A311">
        <v>4</v>
      </c>
      <c r="B311">
        <v>3</v>
      </c>
      <c r="C311">
        <v>18</v>
      </c>
      <c r="D311">
        <v>1</v>
      </c>
    </row>
    <row r="312" spans="1:4" x14ac:dyDescent="0.25">
      <c r="A312">
        <v>4</v>
      </c>
      <c r="B312">
        <v>3</v>
      </c>
      <c r="C312">
        <v>0</v>
      </c>
      <c r="D312">
        <v>2</v>
      </c>
    </row>
    <row r="313" spans="1:4" x14ac:dyDescent="0.25">
      <c r="A313">
        <v>3</v>
      </c>
      <c r="B313">
        <v>2</v>
      </c>
      <c r="C313">
        <v>20</v>
      </c>
      <c r="D313">
        <v>1</v>
      </c>
    </row>
    <row r="314" spans="1:4" x14ac:dyDescent="0.25">
      <c r="A314">
        <v>4</v>
      </c>
      <c r="B314">
        <v>4</v>
      </c>
      <c r="C314">
        <v>3</v>
      </c>
      <c r="D314">
        <v>2</v>
      </c>
    </row>
    <row r="315" spans="1:4" x14ac:dyDescent="0.25">
      <c r="A315">
        <v>4</v>
      </c>
      <c r="B315">
        <v>1</v>
      </c>
      <c r="C315">
        <v>22</v>
      </c>
      <c r="D315">
        <v>1</v>
      </c>
    </row>
    <row r="316" spans="1:4" x14ac:dyDescent="0.25">
      <c r="A316">
        <v>4</v>
      </c>
      <c r="B316">
        <v>3</v>
      </c>
      <c r="C316">
        <v>14</v>
      </c>
      <c r="D316">
        <v>1</v>
      </c>
    </row>
    <row r="317" spans="1:4" x14ac:dyDescent="0.25">
      <c r="A317">
        <v>4</v>
      </c>
      <c r="B317">
        <v>3</v>
      </c>
      <c r="C317">
        <v>40</v>
      </c>
      <c r="D317">
        <v>1</v>
      </c>
    </row>
    <row r="318" spans="1:4" x14ac:dyDescent="0.25">
      <c r="A318">
        <v>5</v>
      </c>
      <c r="B318">
        <v>1</v>
      </c>
      <c r="C318">
        <v>0</v>
      </c>
      <c r="D318">
        <v>1</v>
      </c>
    </row>
    <row r="319" spans="1:4" x14ac:dyDescent="0.25">
      <c r="A319">
        <v>4</v>
      </c>
      <c r="B319">
        <v>5</v>
      </c>
      <c r="C319">
        <v>9</v>
      </c>
      <c r="D319">
        <v>1</v>
      </c>
    </row>
    <row r="320" spans="1:4" x14ac:dyDescent="0.25">
      <c r="A320">
        <v>4</v>
      </c>
      <c r="B320">
        <v>5</v>
      </c>
      <c r="C320">
        <v>0</v>
      </c>
      <c r="D320">
        <v>2</v>
      </c>
    </row>
    <row r="321" spans="1:4" x14ac:dyDescent="0.25">
      <c r="A321">
        <v>4</v>
      </c>
      <c r="B321">
        <v>5</v>
      </c>
      <c r="C321">
        <v>2</v>
      </c>
      <c r="D321">
        <v>3</v>
      </c>
    </row>
    <row r="322" spans="1:4" x14ac:dyDescent="0.25">
      <c r="A322">
        <v>5</v>
      </c>
      <c r="B322">
        <v>5</v>
      </c>
      <c r="C322">
        <v>23</v>
      </c>
      <c r="D322">
        <v>1</v>
      </c>
    </row>
    <row r="323" spans="1:4" x14ac:dyDescent="0.25">
      <c r="A323">
        <v>4</v>
      </c>
      <c r="B323">
        <v>3</v>
      </c>
      <c r="C323">
        <v>12</v>
      </c>
      <c r="D323">
        <v>1</v>
      </c>
    </row>
    <row r="324" spans="1:4" x14ac:dyDescent="0.25">
      <c r="A324">
        <v>3</v>
      </c>
      <c r="B324">
        <v>3</v>
      </c>
      <c r="C324">
        <v>3</v>
      </c>
      <c r="D324">
        <v>2</v>
      </c>
    </row>
    <row r="325" spans="1:4" x14ac:dyDescent="0.25">
      <c r="A325">
        <v>3</v>
      </c>
      <c r="B325">
        <v>5</v>
      </c>
      <c r="C325">
        <v>1</v>
      </c>
      <c r="D325">
        <v>2</v>
      </c>
    </row>
    <row r="326" spans="1:4" x14ac:dyDescent="0.25">
      <c r="A326">
        <v>3</v>
      </c>
      <c r="B326">
        <v>2</v>
      </c>
      <c r="C326">
        <v>0</v>
      </c>
      <c r="D326">
        <v>2</v>
      </c>
    </row>
    <row r="327" spans="1:4" x14ac:dyDescent="0.25">
      <c r="A327">
        <v>4</v>
      </c>
      <c r="B327">
        <v>3</v>
      </c>
      <c r="C327">
        <v>3</v>
      </c>
      <c r="D327">
        <v>2</v>
      </c>
    </row>
    <row r="328" spans="1:4" x14ac:dyDescent="0.25">
      <c r="A328">
        <v>4</v>
      </c>
      <c r="B328">
        <v>5</v>
      </c>
      <c r="C328">
        <v>3</v>
      </c>
      <c r="D328">
        <v>3</v>
      </c>
    </row>
    <row r="329" spans="1:4" x14ac:dyDescent="0.25">
      <c r="A329">
        <v>4</v>
      </c>
      <c r="B329">
        <v>4</v>
      </c>
      <c r="C329">
        <v>8</v>
      </c>
      <c r="D329">
        <v>5</v>
      </c>
    </row>
    <row r="330" spans="1:4" x14ac:dyDescent="0.25">
      <c r="A330">
        <v>5</v>
      </c>
      <c r="B330">
        <v>4</v>
      </c>
      <c r="C330">
        <v>7</v>
      </c>
      <c r="D330">
        <v>1</v>
      </c>
    </row>
    <row r="331" spans="1:4" x14ac:dyDescent="0.25">
      <c r="A331">
        <v>4</v>
      </c>
      <c r="B331">
        <v>4</v>
      </c>
      <c r="C331">
        <v>4</v>
      </c>
      <c r="D331">
        <v>1</v>
      </c>
    </row>
    <row r="332" spans="1:4" x14ac:dyDescent="0.25">
      <c r="A332">
        <v>4</v>
      </c>
      <c r="B332">
        <v>5</v>
      </c>
      <c r="C332">
        <v>2</v>
      </c>
      <c r="D332">
        <v>2</v>
      </c>
    </row>
    <row r="333" spans="1:4" x14ac:dyDescent="0.25">
      <c r="A333">
        <v>4</v>
      </c>
      <c r="B333">
        <v>5</v>
      </c>
      <c r="C333">
        <v>7</v>
      </c>
      <c r="D333">
        <v>1</v>
      </c>
    </row>
    <row r="334" spans="1:4" x14ac:dyDescent="0.25">
      <c r="A334">
        <v>5</v>
      </c>
      <c r="B334">
        <v>4</v>
      </c>
      <c r="C334">
        <v>0</v>
      </c>
      <c r="D334">
        <v>1</v>
      </c>
    </row>
    <row r="335" spans="1:4" x14ac:dyDescent="0.25">
      <c r="A335">
        <v>4</v>
      </c>
      <c r="B335">
        <v>2</v>
      </c>
      <c r="C335">
        <v>0</v>
      </c>
      <c r="D335">
        <v>1</v>
      </c>
    </row>
    <row r="336" spans="1:4" x14ac:dyDescent="0.25">
      <c r="A336">
        <v>4</v>
      </c>
      <c r="B336">
        <v>4</v>
      </c>
      <c r="C336">
        <v>0</v>
      </c>
      <c r="D336">
        <v>1</v>
      </c>
    </row>
    <row r="337" spans="1:4" x14ac:dyDescent="0.25">
      <c r="A337">
        <v>4</v>
      </c>
      <c r="B337">
        <v>5</v>
      </c>
      <c r="C337">
        <v>16</v>
      </c>
      <c r="D337">
        <v>1</v>
      </c>
    </row>
    <row r="338" spans="1:4" x14ac:dyDescent="0.25">
      <c r="A338">
        <v>5</v>
      </c>
      <c r="B338">
        <v>5</v>
      </c>
      <c r="C338">
        <v>12</v>
      </c>
      <c r="D338">
        <v>1</v>
      </c>
    </row>
    <row r="339" spans="1:4" x14ac:dyDescent="0.25">
      <c r="A339">
        <v>4</v>
      </c>
      <c r="B339">
        <v>2</v>
      </c>
      <c r="C339">
        <v>0</v>
      </c>
      <c r="D339">
        <v>2</v>
      </c>
    </row>
    <row r="340" spans="1:4" x14ac:dyDescent="0.25">
      <c r="A340">
        <v>5</v>
      </c>
      <c r="B340">
        <v>1</v>
      </c>
      <c r="C340">
        <v>7</v>
      </c>
      <c r="D340">
        <v>1</v>
      </c>
    </row>
    <row r="341" spans="1:4" x14ac:dyDescent="0.25">
      <c r="A341">
        <v>4</v>
      </c>
      <c r="B341">
        <v>2</v>
      </c>
      <c r="C341">
        <v>4</v>
      </c>
      <c r="D341">
        <v>2</v>
      </c>
    </row>
    <row r="342" spans="1:4" x14ac:dyDescent="0.25">
      <c r="A342">
        <v>4</v>
      </c>
      <c r="B342">
        <v>3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0</v>
      </c>
      <c r="D343">
        <v>2</v>
      </c>
    </row>
    <row r="344" spans="1:4" x14ac:dyDescent="0.25">
      <c r="A344">
        <v>4</v>
      </c>
      <c r="B344">
        <v>5</v>
      </c>
      <c r="C344">
        <v>11</v>
      </c>
      <c r="D344">
        <v>1</v>
      </c>
    </row>
    <row r="345" spans="1:4" x14ac:dyDescent="0.25">
      <c r="A345">
        <v>3</v>
      </c>
      <c r="B345">
        <v>4</v>
      </c>
      <c r="C345">
        <v>0</v>
      </c>
      <c r="D345">
        <v>1</v>
      </c>
    </row>
    <row r="346" spans="1:4" x14ac:dyDescent="0.25">
      <c r="A346">
        <v>4</v>
      </c>
      <c r="B346">
        <v>3</v>
      </c>
      <c r="C346">
        <v>4</v>
      </c>
      <c r="D346">
        <v>1</v>
      </c>
    </row>
    <row r="347" spans="1:4" x14ac:dyDescent="0.25">
      <c r="A347">
        <v>5</v>
      </c>
      <c r="B347">
        <v>1</v>
      </c>
      <c r="C347">
        <v>7</v>
      </c>
      <c r="D347">
        <v>2</v>
      </c>
    </row>
    <row r="348" spans="1:4" x14ac:dyDescent="0.25">
      <c r="A348">
        <v>5</v>
      </c>
      <c r="B348">
        <v>4</v>
      </c>
      <c r="C348">
        <v>9</v>
      </c>
      <c r="D348">
        <v>1</v>
      </c>
    </row>
    <row r="349" spans="1:4" x14ac:dyDescent="0.25">
      <c r="A349">
        <v>5</v>
      </c>
      <c r="B349">
        <v>5</v>
      </c>
      <c r="C349">
        <v>0</v>
      </c>
      <c r="D349">
        <v>2</v>
      </c>
    </row>
    <row r="350" spans="1:4" x14ac:dyDescent="0.25">
      <c r="A350">
        <v>4</v>
      </c>
      <c r="B350">
        <v>4</v>
      </c>
      <c r="C350">
        <v>0</v>
      </c>
      <c r="D350">
        <v>1</v>
      </c>
    </row>
  </sheetData>
  <pageMargins left="0.7" right="0.7" top="0.75" bottom="0.75" header="0.3" footer="0.3"/>
  <ignoredErrors>
    <ignoredError sqref="I14 I34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0"/>
  <sheetViews>
    <sheetView topLeftCell="A329" workbookViewId="0">
      <selection activeCell="B1" sqref="B1:B350"/>
    </sheetView>
  </sheetViews>
  <sheetFormatPr baseColWidth="10" defaultRowHeight="15" x14ac:dyDescent="0.25"/>
  <cols>
    <col min="6" max="6" width="17.5703125" bestFit="1" customWidth="1"/>
    <col min="7" max="7" width="22.42578125" bestFit="1" customWidth="1"/>
    <col min="8" max="8" width="9.7109375" customWidth="1"/>
    <col min="9" max="9" width="9.85546875" customWidth="1"/>
    <col min="10" max="10" width="4" bestFit="1" customWidth="1"/>
    <col min="11" max="11" width="3" bestFit="1" customWidth="1"/>
    <col min="12" max="12" width="12.5703125" bestFit="1" customWidth="1"/>
    <col min="13" max="13" width="3" bestFit="1" customWidth="1"/>
    <col min="14" max="14" width="2" bestFit="1" customWidth="1"/>
    <col min="15" max="15" width="3" bestFit="1" customWidth="1"/>
    <col min="16" max="16" width="2" bestFit="1" customWidth="1"/>
    <col min="17" max="39" width="3" bestFit="1" customWidth="1"/>
    <col min="40" max="40" width="12.5703125" bestFit="1" customWidth="1"/>
  </cols>
  <sheetData>
    <row r="1" spans="1:40" x14ac:dyDescent="0.25">
      <c r="A1" t="s">
        <v>29</v>
      </c>
      <c r="B1" t="s">
        <v>25</v>
      </c>
      <c r="C1" t="s">
        <v>24</v>
      </c>
      <c r="D1" t="s">
        <v>18</v>
      </c>
    </row>
    <row r="2" spans="1:40" x14ac:dyDescent="0.25">
      <c r="A2">
        <v>6</v>
      </c>
      <c r="B2">
        <v>4</v>
      </c>
      <c r="C2">
        <v>3</v>
      </c>
      <c r="D2" t="s">
        <v>43</v>
      </c>
      <c r="F2" s="1" t="s">
        <v>230</v>
      </c>
      <c r="G2" s="1" t="s">
        <v>62</v>
      </c>
    </row>
    <row r="3" spans="1:40" x14ac:dyDescent="0.25">
      <c r="A3">
        <v>4</v>
      </c>
      <c r="B3">
        <v>3</v>
      </c>
      <c r="C3">
        <v>3</v>
      </c>
      <c r="D3" t="s">
        <v>43</v>
      </c>
      <c r="F3" s="1" t="s">
        <v>53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W3">
        <v>16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28</v>
      </c>
      <c r="AH3">
        <v>30</v>
      </c>
      <c r="AI3">
        <v>38</v>
      </c>
      <c r="AJ3">
        <v>40</v>
      </c>
      <c r="AK3">
        <v>54</v>
      </c>
      <c r="AL3">
        <v>56</v>
      </c>
      <c r="AM3">
        <v>75</v>
      </c>
      <c r="AN3" t="s">
        <v>54</v>
      </c>
    </row>
    <row r="4" spans="1:40" x14ac:dyDescent="0.25">
      <c r="A4">
        <v>10</v>
      </c>
      <c r="B4">
        <v>2</v>
      </c>
      <c r="C4">
        <v>3</v>
      </c>
      <c r="D4" t="s">
        <v>43</v>
      </c>
      <c r="F4" s="2">
        <v>1</v>
      </c>
      <c r="G4" s="3">
        <v>9</v>
      </c>
      <c r="H4" s="3"/>
      <c r="I4" s="3">
        <v>4</v>
      </c>
      <c r="J4" s="3"/>
      <c r="K4" s="3"/>
      <c r="L4" s="3"/>
      <c r="M4" s="3"/>
      <c r="N4" s="3"/>
      <c r="O4" s="3">
        <v>2</v>
      </c>
      <c r="P4" s="3"/>
      <c r="Q4" s="3"/>
      <c r="R4" s="3"/>
      <c r="S4" s="3">
        <v>2</v>
      </c>
      <c r="T4" s="3"/>
      <c r="U4" s="3"/>
      <c r="V4" s="3"/>
      <c r="W4" s="3">
        <v>1</v>
      </c>
      <c r="X4" s="3"/>
      <c r="Y4" s="3"/>
      <c r="Z4" s="3">
        <v>1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>
        <v>1</v>
      </c>
      <c r="AN4" s="3">
        <v>20</v>
      </c>
    </row>
    <row r="5" spans="1:40" x14ac:dyDescent="0.25">
      <c r="A5">
        <v>2</v>
      </c>
      <c r="B5">
        <v>2</v>
      </c>
      <c r="C5">
        <v>2</v>
      </c>
      <c r="D5" t="s">
        <v>42</v>
      </c>
      <c r="F5" s="2">
        <v>2</v>
      </c>
      <c r="G5" s="3">
        <v>31</v>
      </c>
      <c r="H5" s="3">
        <v>2</v>
      </c>
      <c r="I5" s="3">
        <v>17</v>
      </c>
      <c r="J5" s="3">
        <v>2</v>
      </c>
      <c r="K5" s="3">
        <v>9</v>
      </c>
      <c r="L5" s="3">
        <v>1</v>
      </c>
      <c r="M5" s="3">
        <v>4</v>
      </c>
      <c r="N5" s="3"/>
      <c r="O5" s="3">
        <v>6</v>
      </c>
      <c r="P5" s="3">
        <v>1</v>
      </c>
      <c r="Q5" s="3">
        <v>4</v>
      </c>
      <c r="R5" s="3">
        <v>1</v>
      </c>
      <c r="S5" s="3">
        <v>3</v>
      </c>
      <c r="T5" s="3"/>
      <c r="U5" s="3">
        <v>4</v>
      </c>
      <c r="V5" s="3"/>
      <c r="W5" s="3">
        <v>1</v>
      </c>
      <c r="X5" s="3">
        <v>2</v>
      </c>
      <c r="Y5" s="3"/>
      <c r="Z5" s="3">
        <v>1</v>
      </c>
      <c r="AA5" s="3">
        <v>1</v>
      </c>
      <c r="AB5" s="3">
        <v>1</v>
      </c>
      <c r="AC5" s="3">
        <v>1</v>
      </c>
      <c r="AD5" s="3"/>
      <c r="AE5" s="3"/>
      <c r="AF5" s="3"/>
      <c r="AG5" s="3"/>
      <c r="AH5" s="3"/>
      <c r="AI5" s="3"/>
      <c r="AJ5" s="3">
        <v>1</v>
      </c>
      <c r="AK5" s="3"/>
      <c r="AL5" s="3"/>
      <c r="AM5" s="3"/>
      <c r="AN5" s="3">
        <v>93</v>
      </c>
    </row>
    <row r="6" spans="1:40" x14ac:dyDescent="0.25">
      <c r="A6">
        <v>4</v>
      </c>
      <c r="B6">
        <v>2</v>
      </c>
      <c r="C6">
        <v>3</v>
      </c>
      <c r="D6" t="s">
        <v>43</v>
      </c>
      <c r="F6" s="2">
        <v>3</v>
      </c>
      <c r="G6" s="3">
        <v>26</v>
      </c>
      <c r="H6" s="3">
        <v>1</v>
      </c>
      <c r="I6" s="3">
        <v>22</v>
      </c>
      <c r="J6" s="3">
        <v>2</v>
      </c>
      <c r="K6" s="3">
        <v>19</v>
      </c>
      <c r="L6" s="3">
        <v>2</v>
      </c>
      <c r="M6" s="3">
        <v>10</v>
      </c>
      <c r="N6" s="3">
        <v>4</v>
      </c>
      <c r="O6" s="3">
        <v>6</v>
      </c>
      <c r="P6" s="3">
        <v>1</v>
      </c>
      <c r="Q6" s="3">
        <v>7</v>
      </c>
      <c r="R6" s="3">
        <v>1</v>
      </c>
      <c r="S6" s="3">
        <v>3</v>
      </c>
      <c r="T6" s="3"/>
      <c r="U6" s="3">
        <v>2</v>
      </c>
      <c r="V6" s="3"/>
      <c r="W6" s="3">
        <v>1</v>
      </c>
      <c r="X6" s="3">
        <v>2</v>
      </c>
      <c r="Y6" s="3"/>
      <c r="Z6" s="3"/>
      <c r="AA6" s="3"/>
      <c r="AB6" s="3"/>
      <c r="AC6" s="3"/>
      <c r="AD6" s="3"/>
      <c r="AE6" s="3">
        <v>1</v>
      </c>
      <c r="AF6" s="3"/>
      <c r="AG6" s="3">
        <v>1</v>
      </c>
      <c r="AH6" s="3"/>
      <c r="AI6" s="3"/>
      <c r="AJ6" s="3"/>
      <c r="AK6" s="3">
        <v>1</v>
      </c>
      <c r="AL6" s="3">
        <v>1</v>
      </c>
      <c r="AM6" s="3"/>
      <c r="AN6" s="3">
        <v>113</v>
      </c>
    </row>
    <row r="7" spans="1:40" x14ac:dyDescent="0.25">
      <c r="A7">
        <v>10</v>
      </c>
      <c r="B7">
        <v>2</v>
      </c>
      <c r="C7">
        <v>4</v>
      </c>
      <c r="D7" t="s">
        <v>42</v>
      </c>
      <c r="F7" s="2">
        <v>4</v>
      </c>
      <c r="G7" s="3">
        <v>19</v>
      </c>
      <c r="H7" s="3"/>
      <c r="I7" s="3">
        <v>12</v>
      </c>
      <c r="J7" s="3"/>
      <c r="K7" s="3">
        <v>8</v>
      </c>
      <c r="L7" s="3"/>
      <c r="M7" s="3">
        <v>12</v>
      </c>
      <c r="N7" s="3">
        <v>1</v>
      </c>
      <c r="O7" s="3">
        <v>4</v>
      </c>
      <c r="P7" s="3">
        <v>1</v>
      </c>
      <c r="Q7" s="3">
        <v>2</v>
      </c>
      <c r="R7" s="3"/>
      <c r="S7" s="3">
        <v>3</v>
      </c>
      <c r="T7" s="3">
        <v>1</v>
      </c>
      <c r="U7" s="3">
        <v>1</v>
      </c>
      <c r="V7" s="3">
        <v>2</v>
      </c>
      <c r="W7" s="3"/>
      <c r="X7" s="3">
        <v>1</v>
      </c>
      <c r="Y7" s="3">
        <v>1</v>
      </c>
      <c r="Z7" s="3">
        <v>2</v>
      </c>
      <c r="AA7" s="3"/>
      <c r="AB7" s="3">
        <v>1</v>
      </c>
      <c r="AC7" s="3"/>
      <c r="AD7" s="3">
        <v>1</v>
      </c>
      <c r="AE7" s="3"/>
      <c r="AF7" s="3"/>
      <c r="AG7" s="3"/>
      <c r="AH7" s="3">
        <v>1</v>
      </c>
      <c r="AI7" s="3">
        <v>1</v>
      </c>
      <c r="AJ7" s="3"/>
      <c r="AK7" s="3"/>
      <c r="AL7" s="3"/>
      <c r="AM7" s="3"/>
      <c r="AN7" s="3">
        <v>74</v>
      </c>
    </row>
    <row r="8" spans="1:40" x14ac:dyDescent="0.25">
      <c r="A8">
        <v>0</v>
      </c>
      <c r="B8">
        <v>4</v>
      </c>
      <c r="C8">
        <v>4</v>
      </c>
      <c r="D8" t="s">
        <v>43</v>
      </c>
      <c r="F8" s="2">
        <v>5</v>
      </c>
      <c r="G8" s="3">
        <v>14</v>
      </c>
      <c r="H8" s="3"/>
      <c r="I8" s="3">
        <v>4</v>
      </c>
      <c r="J8" s="3">
        <v>1</v>
      </c>
      <c r="K8" s="3">
        <v>8</v>
      </c>
      <c r="L8" s="3"/>
      <c r="M8" s="3">
        <v>5</v>
      </c>
      <c r="N8" s="3"/>
      <c r="O8" s="3">
        <v>2</v>
      </c>
      <c r="P8" s="3"/>
      <c r="Q8" s="3">
        <v>2</v>
      </c>
      <c r="R8" s="3"/>
      <c r="S8" s="3">
        <v>1</v>
      </c>
      <c r="T8" s="3">
        <v>2</v>
      </c>
      <c r="U8" s="3">
        <v>3</v>
      </c>
      <c r="V8" s="3">
        <v>1</v>
      </c>
      <c r="W8" s="3">
        <v>4</v>
      </c>
      <c r="X8" s="3"/>
      <c r="Y8" s="3"/>
      <c r="Z8" s="3"/>
      <c r="AA8" s="3"/>
      <c r="AB8" s="3">
        <v>1</v>
      </c>
      <c r="AC8" s="3"/>
      <c r="AD8" s="3"/>
      <c r="AE8" s="3"/>
      <c r="AF8" s="3">
        <v>1</v>
      </c>
      <c r="AG8" s="3"/>
      <c r="AH8" s="3"/>
      <c r="AI8" s="3"/>
      <c r="AJ8" s="3"/>
      <c r="AK8" s="3"/>
      <c r="AL8" s="3"/>
      <c r="AM8" s="3"/>
      <c r="AN8" s="3">
        <v>49</v>
      </c>
    </row>
    <row r="9" spans="1:40" x14ac:dyDescent="0.25">
      <c r="A9">
        <v>6</v>
      </c>
      <c r="B9">
        <v>4</v>
      </c>
      <c r="C9">
        <v>1</v>
      </c>
      <c r="D9" t="s">
        <v>43</v>
      </c>
      <c r="F9" s="2" t="s">
        <v>54</v>
      </c>
      <c r="G9" s="3">
        <v>99</v>
      </c>
      <c r="H9" s="3">
        <v>3</v>
      </c>
      <c r="I9" s="3">
        <v>59</v>
      </c>
      <c r="J9" s="3">
        <v>5</v>
      </c>
      <c r="K9" s="3">
        <v>44</v>
      </c>
      <c r="L9" s="3">
        <v>3</v>
      </c>
      <c r="M9" s="3">
        <v>31</v>
      </c>
      <c r="N9" s="3">
        <v>5</v>
      </c>
      <c r="O9" s="3">
        <v>20</v>
      </c>
      <c r="P9" s="3">
        <v>3</v>
      </c>
      <c r="Q9" s="3">
        <v>15</v>
      </c>
      <c r="R9" s="3">
        <v>2</v>
      </c>
      <c r="S9" s="3">
        <v>12</v>
      </c>
      <c r="T9" s="3">
        <v>3</v>
      </c>
      <c r="U9" s="3">
        <v>10</v>
      </c>
      <c r="V9" s="3">
        <v>3</v>
      </c>
      <c r="W9" s="3">
        <v>7</v>
      </c>
      <c r="X9" s="3">
        <v>5</v>
      </c>
      <c r="Y9" s="3">
        <v>1</v>
      </c>
      <c r="Z9" s="3">
        <v>4</v>
      </c>
      <c r="AA9" s="3">
        <v>1</v>
      </c>
      <c r="AB9" s="3">
        <v>3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349</v>
      </c>
    </row>
    <row r="10" spans="1:40" x14ac:dyDescent="0.25">
      <c r="A10">
        <v>0</v>
      </c>
      <c r="B10">
        <v>2</v>
      </c>
      <c r="C10">
        <v>2</v>
      </c>
      <c r="D10" t="s">
        <v>43</v>
      </c>
    </row>
    <row r="11" spans="1:40" x14ac:dyDescent="0.25">
      <c r="A11">
        <v>0</v>
      </c>
      <c r="B11">
        <v>1</v>
      </c>
      <c r="C11">
        <v>5</v>
      </c>
      <c r="D11" t="s">
        <v>42</v>
      </c>
      <c r="F11" t="s">
        <v>231</v>
      </c>
    </row>
    <row r="12" spans="1:40" x14ac:dyDescent="0.25">
      <c r="A12">
        <v>0</v>
      </c>
      <c r="B12">
        <v>3</v>
      </c>
      <c r="C12">
        <v>3</v>
      </c>
      <c r="D12" t="s">
        <v>43</v>
      </c>
      <c r="F12" t="s">
        <v>232</v>
      </c>
      <c r="H12">
        <f>SUM(G4:K6)/GETPIVOTDATA("goout",$F$2)/F18</f>
        <v>0.68571428571428572</v>
      </c>
    </row>
    <row r="13" spans="1:40" x14ac:dyDescent="0.25">
      <c r="A13">
        <v>4</v>
      </c>
      <c r="B13">
        <v>2</v>
      </c>
      <c r="C13">
        <v>2</v>
      </c>
      <c r="D13" t="s">
        <v>42</v>
      </c>
      <c r="F13" t="s">
        <v>233</v>
      </c>
      <c r="H13">
        <f>1-H12</f>
        <v>0.31428571428571428</v>
      </c>
    </row>
    <row r="14" spans="1:40" x14ac:dyDescent="0.25">
      <c r="A14">
        <v>2</v>
      </c>
      <c r="B14">
        <v>3</v>
      </c>
      <c r="C14">
        <v>3</v>
      </c>
      <c r="D14" t="s">
        <v>42</v>
      </c>
      <c r="F14" t="s">
        <v>234</v>
      </c>
      <c r="H14">
        <f>SUM(L4:AM6)/GETPIVOTDATA("goout",$F$2)/F20</f>
        <v>0.58992805755395683</v>
      </c>
    </row>
    <row r="15" spans="1:40" x14ac:dyDescent="0.25">
      <c r="A15">
        <v>2</v>
      </c>
      <c r="B15">
        <v>3</v>
      </c>
      <c r="C15">
        <v>4</v>
      </c>
      <c r="D15" t="s">
        <v>43</v>
      </c>
      <c r="F15" t="s">
        <v>235</v>
      </c>
      <c r="H15">
        <f>1-H14</f>
        <v>0.41007194244604317</v>
      </c>
    </row>
    <row r="16" spans="1:40" x14ac:dyDescent="0.25">
      <c r="A16">
        <v>0</v>
      </c>
      <c r="B16">
        <v>2</v>
      </c>
      <c r="C16">
        <v>5</v>
      </c>
      <c r="D16" t="s">
        <v>43</v>
      </c>
    </row>
    <row r="17" spans="1:9" x14ac:dyDescent="0.25">
      <c r="A17">
        <v>4</v>
      </c>
      <c r="B17">
        <v>4</v>
      </c>
      <c r="C17">
        <v>4</v>
      </c>
      <c r="D17" t="s">
        <v>43</v>
      </c>
      <c r="F17" t="s">
        <v>228</v>
      </c>
    </row>
    <row r="18" spans="1:9" x14ac:dyDescent="0.25">
      <c r="A18">
        <v>6</v>
      </c>
      <c r="B18">
        <v>3</v>
      </c>
      <c r="C18">
        <v>2</v>
      </c>
      <c r="D18" t="s">
        <v>42</v>
      </c>
      <c r="F18">
        <f>SUM(G9:K9)/GETPIVOTDATA("goout",$F$2)</f>
        <v>0.60171919770773641</v>
      </c>
    </row>
    <row r="19" spans="1:9" x14ac:dyDescent="0.25">
      <c r="A19">
        <v>4</v>
      </c>
      <c r="B19">
        <v>2</v>
      </c>
      <c r="C19">
        <v>3</v>
      </c>
      <c r="D19" t="s">
        <v>42</v>
      </c>
      <c r="F19" t="s">
        <v>229</v>
      </c>
    </row>
    <row r="20" spans="1:9" x14ac:dyDescent="0.25">
      <c r="A20">
        <v>16</v>
      </c>
      <c r="B20">
        <v>5</v>
      </c>
      <c r="C20">
        <v>5</v>
      </c>
      <c r="D20" t="s">
        <v>42</v>
      </c>
      <c r="F20">
        <f>1-F18</f>
        <v>0.39828080229226359</v>
      </c>
    </row>
    <row r="21" spans="1:9" x14ac:dyDescent="0.25">
      <c r="A21">
        <v>4</v>
      </c>
      <c r="B21">
        <v>3</v>
      </c>
      <c r="C21">
        <v>1</v>
      </c>
      <c r="D21" t="s">
        <v>42</v>
      </c>
    </row>
    <row r="22" spans="1:9" x14ac:dyDescent="0.25">
      <c r="A22">
        <v>0</v>
      </c>
      <c r="B22">
        <v>1</v>
      </c>
      <c r="C22">
        <v>4</v>
      </c>
      <c r="D22" t="s">
        <v>43</v>
      </c>
      <c r="F22" s="1" t="s">
        <v>230</v>
      </c>
      <c r="G22" s="1" t="s">
        <v>62</v>
      </c>
    </row>
    <row r="23" spans="1:9" x14ac:dyDescent="0.25">
      <c r="A23">
        <v>0</v>
      </c>
      <c r="B23">
        <v>2</v>
      </c>
      <c r="C23">
        <v>4</v>
      </c>
      <c r="D23" t="s">
        <v>43</v>
      </c>
      <c r="F23" s="1" t="s">
        <v>53</v>
      </c>
      <c r="G23" t="s">
        <v>43</v>
      </c>
      <c r="H23" t="s">
        <v>42</v>
      </c>
      <c r="I23" t="s">
        <v>54</v>
      </c>
    </row>
    <row r="24" spans="1:9" x14ac:dyDescent="0.25">
      <c r="A24">
        <v>2</v>
      </c>
      <c r="B24">
        <v>1</v>
      </c>
      <c r="C24">
        <v>5</v>
      </c>
      <c r="D24" t="s">
        <v>42</v>
      </c>
      <c r="F24" s="2">
        <v>1</v>
      </c>
      <c r="G24" s="3">
        <v>11</v>
      </c>
      <c r="H24" s="3">
        <v>9</v>
      </c>
      <c r="I24" s="3">
        <v>20</v>
      </c>
    </row>
    <row r="25" spans="1:9" x14ac:dyDescent="0.25">
      <c r="A25">
        <v>0</v>
      </c>
      <c r="B25">
        <v>4</v>
      </c>
      <c r="C25">
        <v>4</v>
      </c>
      <c r="D25" t="s">
        <v>42</v>
      </c>
      <c r="F25" s="2">
        <v>2</v>
      </c>
      <c r="G25" s="3">
        <v>45</v>
      </c>
      <c r="H25" s="3">
        <v>48</v>
      </c>
      <c r="I25" s="3">
        <v>93</v>
      </c>
    </row>
    <row r="26" spans="1:9" x14ac:dyDescent="0.25">
      <c r="A26">
        <v>2</v>
      </c>
      <c r="B26">
        <v>2</v>
      </c>
      <c r="C26">
        <v>3</v>
      </c>
      <c r="D26" t="s">
        <v>42</v>
      </c>
      <c r="F26" s="2">
        <v>3</v>
      </c>
      <c r="G26" s="3">
        <v>55</v>
      </c>
      <c r="H26" s="3">
        <v>58</v>
      </c>
      <c r="I26" s="3">
        <v>113</v>
      </c>
    </row>
    <row r="27" spans="1:9" x14ac:dyDescent="0.25">
      <c r="A27">
        <v>14</v>
      </c>
      <c r="B27">
        <v>2</v>
      </c>
      <c r="C27">
        <v>2</v>
      </c>
      <c r="D27" t="s">
        <v>43</v>
      </c>
      <c r="F27" s="2">
        <v>4</v>
      </c>
      <c r="G27" s="3">
        <v>29</v>
      </c>
      <c r="H27" s="3">
        <v>45</v>
      </c>
      <c r="I27" s="3">
        <v>74</v>
      </c>
    </row>
    <row r="28" spans="1:9" x14ac:dyDescent="0.25">
      <c r="A28">
        <v>2</v>
      </c>
      <c r="B28">
        <v>2</v>
      </c>
      <c r="C28">
        <v>2</v>
      </c>
      <c r="D28" t="s">
        <v>43</v>
      </c>
      <c r="F28" s="2">
        <v>5</v>
      </c>
      <c r="G28" s="3">
        <v>24</v>
      </c>
      <c r="H28" s="3">
        <v>25</v>
      </c>
      <c r="I28" s="3">
        <v>49</v>
      </c>
    </row>
    <row r="29" spans="1:9" x14ac:dyDescent="0.25">
      <c r="A29">
        <v>4</v>
      </c>
      <c r="B29">
        <v>4</v>
      </c>
      <c r="C29">
        <v>2</v>
      </c>
      <c r="D29" t="s">
        <v>43</v>
      </c>
      <c r="F29" s="2" t="s">
        <v>54</v>
      </c>
      <c r="G29" s="3">
        <v>164</v>
      </c>
      <c r="H29" s="3">
        <v>185</v>
      </c>
      <c r="I29" s="3">
        <v>349</v>
      </c>
    </row>
    <row r="30" spans="1:9" x14ac:dyDescent="0.25">
      <c r="A30">
        <v>4</v>
      </c>
      <c r="B30">
        <v>3</v>
      </c>
      <c r="C30">
        <v>3</v>
      </c>
      <c r="D30" t="s">
        <v>42</v>
      </c>
    </row>
    <row r="31" spans="1:9" x14ac:dyDescent="0.25">
      <c r="A31">
        <v>16</v>
      </c>
      <c r="B31">
        <v>5</v>
      </c>
      <c r="C31">
        <v>4</v>
      </c>
      <c r="D31" t="s">
        <v>42</v>
      </c>
      <c r="F31" t="s">
        <v>231</v>
      </c>
    </row>
    <row r="32" spans="1:9" x14ac:dyDescent="0.25">
      <c r="A32">
        <v>0</v>
      </c>
      <c r="B32">
        <v>2</v>
      </c>
      <c r="C32">
        <v>4</v>
      </c>
      <c r="D32" t="s">
        <v>43</v>
      </c>
      <c r="F32" t="s">
        <v>236</v>
      </c>
      <c r="H32">
        <f>SUM(H24:H26)/GETPIVOTDATA("goout",$F$22)/F38</f>
        <v>0.6216216216216216</v>
      </c>
    </row>
    <row r="33" spans="1:12" x14ac:dyDescent="0.25">
      <c r="A33">
        <v>0</v>
      </c>
      <c r="B33">
        <v>1</v>
      </c>
      <c r="C33">
        <v>3</v>
      </c>
      <c r="D33" t="s">
        <v>42</v>
      </c>
      <c r="F33" t="s">
        <v>237</v>
      </c>
      <c r="H33">
        <f>1-H32</f>
        <v>0.3783783783783784</v>
      </c>
    </row>
    <row r="34" spans="1:12" x14ac:dyDescent="0.25">
      <c r="A34">
        <v>0</v>
      </c>
      <c r="B34">
        <v>2</v>
      </c>
      <c r="C34">
        <v>5</v>
      </c>
      <c r="D34" t="s">
        <v>42</v>
      </c>
      <c r="F34" t="s">
        <v>238</v>
      </c>
      <c r="H34">
        <f>SUM(G24:G26)/GETPIVOTDATA("goout",$F$22)/F40</f>
        <v>0.67682926829268297</v>
      </c>
    </row>
    <row r="35" spans="1:12" x14ac:dyDescent="0.25">
      <c r="A35">
        <v>0</v>
      </c>
      <c r="B35">
        <v>2</v>
      </c>
      <c r="C35">
        <v>3</v>
      </c>
      <c r="D35" t="s">
        <v>42</v>
      </c>
      <c r="F35" t="s">
        <v>239</v>
      </c>
      <c r="H35">
        <f>1-H34</f>
        <v>0.32317073170731703</v>
      </c>
    </row>
    <row r="36" spans="1:12" x14ac:dyDescent="0.25">
      <c r="A36">
        <v>0</v>
      </c>
      <c r="B36">
        <v>3</v>
      </c>
      <c r="C36">
        <v>4</v>
      </c>
      <c r="D36" t="s">
        <v>43</v>
      </c>
    </row>
    <row r="37" spans="1:12" x14ac:dyDescent="0.25">
      <c r="A37">
        <v>0</v>
      </c>
      <c r="B37">
        <v>1</v>
      </c>
      <c r="C37">
        <v>5</v>
      </c>
      <c r="D37" t="s">
        <v>42</v>
      </c>
      <c r="F37" t="s">
        <v>240</v>
      </c>
    </row>
    <row r="38" spans="1:12" x14ac:dyDescent="0.25">
      <c r="A38">
        <v>2</v>
      </c>
      <c r="B38">
        <v>3</v>
      </c>
      <c r="C38">
        <v>4</v>
      </c>
      <c r="D38" t="s">
        <v>42</v>
      </c>
      <c r="F38">
        <f>GETPIVOTDATA("goout",$F$22,"activities","yes")/GETPIVOTDATA("goout",$F$22)</f>
        <v>0.53008595988538687</v>
      </c>
    </row>
    <row r="39" spans="1:12" x14ac:dyDescent="0.25">
      <c r="A39">
        <v>7</v>
      </c>
      <c r="B39">
        <v>3</v>
      </c>
      <c r="C39">
        <v>4</v>
      </c>
      <c r="D39" t="s">
        <v>42</v>
      </c>
      <c r="F39" t="s">
        <v>241</v>
      </c>
    </row>
    <row r="40" spans="1:12" x14ac:dyDescent="0.25">
      <c r="A40">
        <v>2</v>
      </c>
      <c r="B40">
        <v>2</v>
      </c>
      <c r="C40">
        <v>3</v>
      </c>
      <c r="D40" t="s">
        <v>42</v>
      </c>
      <c r="F40">
        <f>1-F38</f>
        <v>0.46991404011461313</v>
      </c>
    </row>
    <row r="41" spans="1:12" x14ac:dyDescent="0.25">
      <c r="A41">
        <v>8</v>
      </c>
      <c r="B41">
        <v>1</v>
      </c>
      <c r="C41">
        <v>3</v>
      </c>
      <c r="D41" t="s">
        <v>42</v>
      </c>
    </row>
    <row r="42" spans="1:12" x14ac:dyDescent="0.25">
      <c r="A42">
        <v>25</v>
      </c>
      <c r="B42">
        <v>3</v>
      </c>
      <c r="C42">
        <v>3</v>
      </c>
      <c r="D42" t="s">
        <v>42</v>
      </c>
      <c r="F42" s="1" t="s">
        <v>230</v>
      </c>
      <c r="G42" s="1" t="s">
        <v>62</v>
      </c>
    </row>
    <row r="43" spans="1:12" x14ac:dyDescent="0.25">
      <c r="A43">
        <v>8</v>
      </c>
      <c r="B43">
        <v>3</v>
      </c>
      <c r="C43">
        <v>4</v>
      </c>
      <c r="D43" t="s">
        <v>43</v>
      </c>
      <c r="F43" s="1" t="s">
        <v>53</v>
      </c>
      <c r="G43">
        <v>1</v>
      </c>
      <c r="H43">
        <v>2</v>
      </c>
      <c r="I43">
        <v>3</v>
      </c>
      <c r="J43">
        <v>4</v>
      </c>
      <c r="K43">
        <v>5</v>
      </c>
      <c r="L43" t="s">
        <v>54</v>
      </c>
    </row>
    <row r="44" spans="1:12" x14ac:dyDescent="0.25">
      <c r="A44">
        <v>2</v>
      </c>
      <c r="B44">
        <v>3</v>
      </c>
      <c r="C44">
        <v>3</v>
      </c>
      <c r="D44" t="s">
        <v>42</v>
      </c>
      <c r="F44" s="2">
        <v>1</v>
      </c>
      <c r="G44" s="3">
        <v>3</v>
      </c>
      <c r="H44" s="3">
        <v>4</v>
      </c>
      <c r="I44" s="3">
        <v>5</v>
      </c>
      <c r="J44" s="3">
        <v>4</v>
      </c>
      <c r="K44" s="3">
        <v>4</v>
      </c>
      <c r="L44" s="3">
        <v>20</v>
      </c>
    </row>
    <row r="45" spans="1:12" x14ac:dyDescent="0.25">
      <c r="A45">
        <v>0</v>
      </c>
      <c r="B45">
        <v>1</v>
      </c>
      <c r="C45">
        <v>4</v>
      </c>
      <c r="D45" t="s">
        <v>43</v>
      </c>
      <c r="F45" s="2">
        <v>2</v>
      </c>
      <c r="G45" s="3">
        <v>8</v>
      </c>
      <c r="H45" s="3">
        <v>23</v>
      </c>
      <c r="I45" s="3">
        <v>36</v>
      </c>
      <c r="J45" s="3">
        <v>17</v>
      </c>
      <c r="K45" s="3">
        <v>9</v>
      </c>
      <c r="L45" s="3">
        <v>93</v>
      </c>
    </row>
    <row r="46" spans="1:12" x14ac:dyDescent="0.25">
      <c r="A46">
        <v>14</v>
      </c>
      <c r="B46">
        <v>3</v>
      </c>
      <c r="C46">
        <v>3</v>
      </c>
      <c r="D46" t="s">
        <v>42</v>
      </c>
      <c r="F46" s="2">
        <v>3</v>
      </c>
      <c r="G46" s="3">
        <v>4</v>
      </c>
      <c r="H46" s="3">
        <v>14</v>
      </c>
      <c r="I46" s="3">
        <v>66</v>
      </c>
      <c r="J46" s="3">
        <v>26</v>
      </c>
      <c r="K46" s="3">
        <v>3</v>
      </c>
      <c r="L46" s="3">
        <v>113</v>
      </c>
    </row>
    <row r="47" spans="1:12" x14ac:dyDescent="0.25">
      <c r="A47">
        <v>8</v>
      </c>
      <c r="B47">
        <v>2</v>
      </c>
      <c r="C47">
        <v>2</v>
      </c>
      <c r="D47" t="s">
        <v>42</v>
      </c>
      <c r="F47" s="2">
        <v>4</v>
      </c>
      <c r="G47" s="3">
        <v>1</v>
      </c>
      <c r="H47" s="3">
        <v>10</v>
      </c>
      <c r="I47" s="3">
        <v>21</v>
      </c>
      <c r="J47" s="3">
        <v>38</v>
      </c>
      <c r="K47" s="3">
        <v>4</v>
      </c>
      <c r="L47" s="3">
        <v>74</v>
      </c>
    </row>
    <row r="48" spans="1:12" x14ac:dyDescent="0.25">
      <c r="A48">
        <v>12</v>
      </c>
      <c r="B48">
        <v>5</v>
      </c>
      <c r="C48">
        <v>3</v>
      </c>
      <c r="D48" t="s">
        <v>43</v>
      </c>
      <c r="F48" s="2">
        <v>5</v>
      </c>
      <c r="G48" s="3">
        <v>1</v>
      </c>
      <c r="H48" s="3">
        <v>4</v>
      </c>
      <c r="I48" s="3">
        <v>15</v>
      </c>
      <c r="J48" s="3">
        <v>16</v>
      </c>
      <c r="K48" s="3">
        <v>13</v>
      </c>
      <c r="L48" s="3">
        <v>49</v>
      </c>
    </row>
    <row r="49" spans="1:12" x14ac:dyDescent="0.25">
      <c r="A49">
        <v>4</v>
      </c>
      <c r="B49">
        <v>2</v>
      </c>
      <c r="C49">
        <v>2</v>
      </c>
      <c r="D49" t="s">
        <v>42</v>
      </c>
      <c r="F49" s="2" t="s">
        <v>54</v>
      </c>
      <c r="G49" s="3">
        <v>17</v>
      </c>
      <c r="H49" s="3">
        <v>55</v>
      </c>
      <c r="I49" s="3">
        <v>143</v>
      </c>
      <c r="J49" s="3">
        <v>101</v>
      </c>
      <c r="K49" s="3">
        <v>33</v>
      </c>
      <c r="L49" s="3">
        <v>349</v>
      </c>
    </row>
    <row r="50" spans="1:12" x14ac:dyDescent="0.25">
      <c r="A50">
        <v>2</v>
      </c>
      <c r="B50">
        <v>3</v>
      </c>
      <c r="C50">
        <v>3</v>
      </c>
      <c r="D50" t="s">
        <v>43</v>
      </c>
    </row>
    <row r="51" spans="1:12" x14ac:dyDescent="0.25">
      <c r="A51">
        <v>2</v>
      </c>
      <c r="B51">
        <v>4</v>
      </c>
      <c r="C51">
        <v>4</v>
      </c>
      <c r="D51" t="s">
        <v>42</v>
      </c>
      <c r="F51" t="s">
        <v>231</v>
      </c>
    </row>
    <row r="52" spans="1:12" x14ac:dyDescent="0.25">
      <c r="A52">
        <v>2</v>
      </c>
      <c r="B52">
        <v>3</v>
      </c>
      <c r="C52">
        <v>3</v>
      </c>
      <c r="D52" t="s">
        <v>43</v>
      </c>
      <c r="F52" t="s">
        <v>242</v>
      </c>
      <c r="H52">
        <f>SUM(G44:I46)/GETPIVOTDATA("goout",$F$42)/F58</f>
        <v>0.75813953488372099</v>
      </c>
    </row>
    <row r="53" spans="1:12" x14ac:dyDescent="0.25">
      <c r="A53">
        <v>2</v>
      </c>
      <c r="B53">
        <v>3</v>
      </c>
      <c r="C53">
        <v>3</v>
      </c>
      <c r="D53" t="s">
        <v>43</v>
      </c>
      <c r="F53" t="s">
        <v>243</v>
      </c>
      <c r="H53">
        <f>1-H52</f>
        <v>0.24186046511627901</v>
      </c>
    </row>
    <row r="54" spans="1:12" x14ac:dyDescent="0.25">
      <c r="A54">
        <v>6</v>
      </c>
      <c r="B54">
        <v>5</v>
      </c>
      <c r="C54">
        <v>5</v>
      </c>
      <c r="D54" t="s">
        <v>43</v>
      </c>
      <c r="F54" t="s">
        <v>244</v>
      </c>
      <c r="H54">
        <f>SUM(J44:K46)/GETPIVOTDATA("goout",$F$42)/F60</f>
        <v>0.47014925373134325</v>
      </c>
    </row>
    <row r="55" spans="1:12" x14ac:dyDescent="0.25">
      <c r="A55">
        <v>0</v>
      </c>
      <c r="B55">
        <v>4</v>
      </c>
      <c r="C55">
        <v>3</v>
      </c>
      <c r="D55" t="s">
        <v>43</v>
      </c>
      <c r="F55" t="s">
        <v>245</v>
      </c>
      <c r="H55">
        <f>1-H54</f>
        <v>0.5298507462686568</v>
      </c>
    </row>
    <row r="56" spans="1:12" x14ac:dyDescent="0.25">
      <c r="A56">
        <v>6</v>
      </c>
      <c r="B56">
        <v>4</v>
      </c>
      <c r="C56">
        <v>3</v>
      </c>
      <c r="D56" t="s">
        <v>43</v>
      </c>
    </row>
    <row r="57" spans="1:12" x14ac:dyDescent="0.25">
      <c r="A57">
        <v>8</v>
      </c>
      <c r="B57">
        <v>4</v>
      </c>
      <c r="C57">
        <v>3</v>
      </c>
      <c r="D57" t="s">
        <v>42</v>
      </c>
      <c r="F57" t="s">
        <v>246</v>
      </c>
    </row>
    <row r="58" spans="1:12" x14ac:dyDescent="0.25">
      <c r="A58">
        <v>0</v>
      </c>
      <c r="B58">
        <v>2</v>
      </c>
      <c r="C58">
        <v>3</v>
      </c>
      <c r="D58" t="s">
        <v>42</v>
      </c>
      <c r="F58">
        <f>SUM(G49:I49)/GETPIVOTDATA("goout",$F$42)</f>
        <v>0.61604584527220629</v>
      </c>
    </row>
    <row r="59" spans="1:12" x14ac:dyDescent="0.25">
      <c r="A59">
        <v>4</v>
      </c>
      <c r="B59">
        <v>2</v>
      </c>
      <c r="C59">
        <v>2</v>
      </c>
      <c r="D59" t="s">
        <v>42</v>
      </c>
      <c r="F59" t="s">
        <v>247</v>
      </c>
    </row>
    <row r="60" spans="1:12" x14ac:dyDescent="0.25">
      <c r="A60">
        <v>2</v>
      </c>
      <c r="B60">
        <v>2</v>
      </c>
      <c r="C60">
        <v>3</v>
      </c>
      <c r="D60" t="s">
        <v>42</v>
      </c>
      <c r="F60">
        <f>1-F58</f>
        <v>0.38395415472779371</v>
      </c>
    </row>
    <row r="61" spans="1:12" x14ac:dyDescent="0.25">
      <c r="A61">
        <v>2</v>
      </c>
      <c r="B61">
        <v>3</v>
      </c>
      <c r="C61">
        <v>2</v>
      </c>
      <c r="D61" t="s">
        <v>43</v>
      </c>
    </row>
    <row r="62" spans="1:12" x14ac:dyDescent="0.25">
      <c r="A62">
        <v>6</v>
      </c>
      <c r="B62">
        <v>4</v>
      </c>
      <c r="C62">
        <v>4</v>
      </c>
      <c r="D62" t="s">
        <v>42</v>
      </c>
    </row>
    <row r="63" spans="1:12" x14ac:dyDescent="0.25">
      <c r="A63">
        <v>6</v>
      </c>
      <c r="B63">
        <v>5</v>
      </c>
      <c r="C63">
        <v>5</v>
      </c>
      <c r="D63" t="s">
        <v>42</v>
      </c>
    </row>
    <row r="64" spans="1:12" x14ac:dyDescent="0.25">
      <c r="A64">
        <v>4</v>
      </c>
      <c r="B64">
        <v>3</v>
      </c>
      <c r="C64">
        <v>4</v>
      </c>
      <c r="D64" t="s">
        <v>42</v>
      </c>
    </row>
    <row r="65" spans="1:4" x14ac:dyDescent="0.25">
      <c r="A65">
        <v>2</v>
      </c>
      <c r="B65">
        <v>4</v>
      </c>
      <c r="C65">
        <v>4</v>
      </c>
      <c r="D65" t="s">
        <v>42</v>
      </c>
    </row>
    <row r="66" spans="1:4" x14ac:dyDescent="0.25">
      <c r="A66">
        <v>0</v>
      </c>
      <c r="B66">
        <v>4</v>
      </c>
      <c r="C66">
        <v>4</v>
      </c>
      <c r="D66" t="s">
        <v>42</v>
      </c>
    </row>
    <row r="67" spans="1:4" x14ac:dyDescent="0.25">
      <c r="A67">
        <v>2</v>
      </c>
      <c r="B67">
        <v>3</v>
      </c>
      <c r="C67">
        <v>4</v>
      </c>
      <c r="D67" t="s">
        <v>42</v>
      </c>
    </row>
    <row r="68" spans="1:4" x14ac:dyDescent="0.25">
      <c r="A68">
        <v>4</v>
      </c>
      <c r="B68">
        <v>3</v>
      </c>
      <c r="C68">
        <v>3</v>
      </c>
      <c r="D68" t="s">
        <v>42</v>
      </c>
    </row>
    <row r="69" spans="1:4" x14ac:dyDescent="0.25">
      <c r="A69">
        <v>4</v>
      </c>
      <c r="B69">
        <v>3</v>
      </c>
      <c r="C69">
        <v>3</v>
      </c>
      <c r="D69" t="s">
        <v>43</v>
      </c>
    </row>
    <row r="70" spans="1:4" x14ac:dyDescent="0.25">
      <c r="A70">
        <v>2</v>
      </c>
      <c r="B70">
        <v>3</v>
      </c>
      <c r="C70">
        <v>1</v>
      </c>
      <c r="D70" t="s">
        <v>43</v>
      </c>
    </row>
    <row r="71" spans="1:4" x14ac:dyDescent="0.25">
      <c r="A71">
        <v>12</v>
      </c>
      <c r="B71">
        <v>2</v>
      </c>
      <c r="C71">
        <v>4</v>
      </c>
      <c r="D71" t="s">
        <v>43</v>
      </c>
    </row>
    <row r="72" spans="1:4" x14ac:dyDescent="0.25">
      <c r="A72">
        <v>0</v>
      </c>
      <c r="B72">
        <v>2</v>
      </c>
      <c r="C72">
        <v>3</v>
      </c>
      <c r="D72" t="s">
        <v>43</v>
      </c>
    </row>
    <row r="73" spans="1:4" x14ac:dyDescent="0.25">
      <c r="A73">
        <v>0</v>
      </c>
      <c r="B73">
        <v>3</v>
      </c>
      <c r="C73">
        <v>3</v>
      </c>
      <c r="D73" t="s">
        <v>43</v>
      </c>
    </row>
    <row r="74" spans="1:4" x14ac:dyDescent="0.25">
      <c r="A74">
        <v>2</v>
      </c>
      <c r="B74">
        <v>4</v>
      </c>
      <c r="C74">
        <v>3</v>
      </c>
      <c r="D74" t="s">
        <v>43</v>
      </c>
    </row>
    <row r="75" spans="1:4" x14ac:dyDescent="0.25">
      <c r="A75">
        <v>2</v>
      </c>
      <c r="B75">
        <v>2</v>
      </c>
      <c r="C75">
        <v>3</v>
      </c>
      <c r="D75" t="s">
        <v>42</v>
      </c>
    </row>
    <row r="76" spans="1:4" x14ac:dyDescent="0.25">
      <c r="A76">
        <v>54</v>
      </c>
      <c r="B76">
        <v>3</v>
      </c>
      <c r="C76">
        <v>3</v>
      </c>
      <c r="D76" t="s">
        <v>42</v>
      </c>
    </row>
    <row r="77" spans="1:4" x14ac:dyDescent="0.25">
      <c r="A77">
        <v>6</v>
      </c>
      <c r="B77">
        <v>3</v>
      </c>
      <c r="C77">
        <v>3</v>
      </c>
      <c r="D77" t="s">
        <v>42</v>
      </c>
    </row>
    <row r="78" spans="1:4" x14ac:dyDescent="0.25">
      <c r="A78">
        <v>8</v>
      </c>
      <c r="B78">
        <v>3</v>
      </c>
      <c r="C78">
        <v>4</v>
      </c>
      <c r="D78" t="s">
        <v>42</v>
      </c>
    </row>
    <row r="79" spans="1:4" x14ac:dyDescent="0.25">
      <c r="A79">
        <v>0</v>
      </c>
      <c r="B79">
        <v>3</v>
      </c>
      <c r="C79">
        <v>2</v>
      </c>
      <c r="D79" t="s">
        <v>43</v>
      </c>
    </row>
    <row r="80" spans="1:4" x14ac:dyDescent="0.25">
      <c r="A80">
        <v>2</v>
      </c>
      <c r="B80">
        <v>1</v>
      </c>
      <c r="C80">
        <v>5</v>
      </c>
      <c r="D80" t="s">
        <v>42</v>
      </c>
    </row>
    <row r="81" spans="1:4" x14ac:dyDescent="0.25">
      <c r="A81">
        <v>12</v>
      </c>
      <c r="B81">
        <v>3</v>
      </c>
      <c r="C81">
        <v>4</v>
      </c>
      <c r="D81" t="s">
        <v>43</v>
      </c>
    </row>
    <row r="82" spans="1:4" x14ac:dyDescent="0.25">
      <c r="A82">
        <v>2</v>
      </c>
      <c r="B82">
        <v>2</v>
      </c>
      <c r="C82">
        <v>2</v>
      </c>
      <c r="D82" t="s">
        <v>42</v>
      </c>
    </row>
    <row r="83" spans="1:4" x14ac:dyDescent="0.25">
      <c r="A83">
        <v>4</v>
      </c>
      <c r="B83">
        <v>2</v>
      </c>
      <c r="C83">
        <v>3</v>
      </c>
      <c r="D83" t="s">
        <v>43</v>
      </c>
    </row>
    <row r="84" spans="1:4" x14ac:dyDescent="0.25">
      <c r="A84">
        <v>10</v>
      </c>
      <c r="B84">
        <v>4</v>
      </c>
      <c r="C84">
        <v>4</v>
      </c>
      <c r="D84" t="s">
        <v>43</v>
      </c>
    </row>
    <row r="85" spans="1:4" x14ac:dyDescent="0.25">
      <c r="A85">
        <v>4</v>
      </c>
      <c r="B85">
        <v>3</v>
      </c>
      <c r="C85">
        <v>3</v>
      </c>
      <c r="D85" t="s">
        <v>42</v>
      </c>
    </row>
    <row r="86" spans="1:4" x14ac:dyDescent="0.25">
      <c r="A86">
        <v>2</v>
      </c>
      <c r="B86">
        <v>2</v>
      </c>
      <c r="C86">
        <v>3</v>
      </c>
      <c r="D86" t="s">
        <v>42</v>
      </c>
    </row>
    <row r="87" spans="1:4" x14ac:dyDescent="0.25">
      <c r="A87">
        <v>6</v>
      </c>
      <c r="B87">
        <v>4</v>
      </c>
      <c r="C87">
        <v>4</v>
      </c>
      <c r="D87" t="s">
        <v>43</v>
      </c>
    </row>
    <row r="88" spans="1:4" x14ac:dyDescent="0.25">
      <c r="A88">
        <v>4</v>
      </c>
      <c r="B88">
        <v>4</v>
      </c>
      <c r="C88">
        <v>3</v>
      </c>
      <c r="D88" t="s">
        <v>43</v>
      </c>
    </row>
    <row r="89" spans="1:4" x14ac:dyDescent="0.25">
      <c r="A89">
        <v>4</v>
      </c>
      <c r="B89">
        <v>3</v>
      </c>
      <c r="C89">
        <v>3</v>
      </c>
      <c r="D89" t="s">
        <v>42</v>
      </c>
    </row>
    <row r="90" spans="1:4" x14ac:dyDescent="0.25">
      <c r="A90">
        <v>12</v>
      </c>
      <c r="B90">
        <v>2</v>
      </c>
      <c r="C90">
        <v>4</v>
      </c>
      <c r="D90" t="s">
        <v>42</v>
      </c>
    </row>
    <row r="91" spans="1:4" x14ac:dyDescent="0.25">
      <c r="A91">
        <v>18</v>
      </c>
      <c r="B91">
        <v>3</v>
      </c>
      <c r="C91">
        <v>1</v>
      </c>
      <c r="D91" t="s">
        <v>43</v>
      </c>
    </row>
    <row r="92" spans="1:4" x14ac:dyDescent="0.25">
      <c r="A92">
        <v>0</v>
      </c>
      <c r="B92">
        <v>3</v>
      </c>
      <c r="C92">
        <v>3</v>
      </c>
      <c r="D92" t="s">
        <v>43</v>
      </c>
    </row>
    <row r="93" spans="1:4" x14ac:dyDescent="0.25">
      <c r="A93">
        <v>4</v>
      </c>
      <c r="B93">
        <v>5</v>
      </c>
      <c r="C93">
        <v>5</v>
      </c>
      <c r="D93" t="s">
        <v>42</v>
      </c>
    </row>
    <row r="94" spans="1:4" x14ac:dyDescent="0.25">
      <c r="A94">
        <v>4</v>
      </c>
      <c r="B94">
        <v>3</v>
      </c>
      <c r="C94">
        <v>3</v>
      </c>
      <c r="D94" t="s">
        <v>43</v>
      </c>
    </row>
    <row r="95" spans="1:4" x14ac:dyDescent="0.25">
      <c r="A95">
        <v>0</v>
      </c>
      <c r="B95">
        <v>3</v>
      </c>
      <c r="C95">
        <v>3</v>
      </c>
      <c r="D95" t="s">
        <v>42</v>
      </c>
    </row>
    <row r="96" spans="1:4" x14ac:dyDescent="0.25">
      <c r="A96">
        <v>6</v>
      </c>
      <c r="B96">
        <v>4</v>
      </c>
      <c r="C96">
        <v>3</v>
      </c>
      <c r="D96" t="s">
        <v>42</v>
      </c>
    </row>
    <row r="97" spans="1:4" x14ac:dyDescent="0.25">
      <c r="A97">
        <v>2</v>
      </c>
      <c r="B97">
        <v>2</v>
      </c>
      <c r="C97">
        <v>1</v>
      </c>
      <c r="D97" t="s">
        <v>42</v>
      </c>
    </row>
    <row r="98" spans="1:4" x14ac:dyDescent="0.25">
      <c r="A98">
        <v>2</v>
      </c>
      <c r="B98">
        <v>3</v>
      </c>
      <c r="C98">
        <v>3</v>
      </c>
      <c r="D98" t="s">
        <v>42</v>
      </c>
    </row>
    <row r="99" spans="1:4" x14ac:dyDescent="0.25">
      <c r="A99">
        <v>2</v>
      </c>
      <c r="B99">
        <v>5</v>
      </c>
      <c r="C99">
        <v>3</v>
      </c>
      <c r="D99" t="s">
        <v>43</v>
      </c>
    </row>
    <row r="100" spans="1:4" x14ac:dyDescent="0.25">
      <c r="A100">
        <v>6</v>
      </c>
      <c r="B100">
        <v>4</v>
      </c>
      <c r="C100">
        <v>3</v>
      </c>
      <c r="D100" t="s">
        <v>42</v>
      </c>
    </row>
    <row r="101" spans="1:4" x14ac:dyDescent="0.25">
      <c r="A101">
        <v>0</v>
      </c>
      <c r="B101">
        <v>5</v>
      </c>
      <c r="C101">
        <v>3</v>
      </c>
      <c r="D101" t="s">
        <v>43</v>
      </c>
    </row>
    <row r="102" spans="1:4" x14ac:dyDescent="0.25">
      <c r="A102">
        <v>14</v>
      </c>
      <c r="B102">
        <v>5</v>
      </c>
      <c r="C102">
        <v>5</v>
      </c>
      <c r="D102" t="s">
        <v>42</v>
      </c>
    </row>
    <row r="103" spans="1:4" x14ac:dyDescent="0.25">
      <c r="A103">
        <v>0</v>
      </c>
      <c r="B103">
        <v>3</v>
      </c>
      <c r="C103">
        <v>4</v>
      </c>
      <c r="D103" t="s">
        <v>42</v>
      </c>
    </row>
    <row r="104" spans="1:4" x14ac:dyDescent="0.25">
      <c r="A104">
        <v>4</v>
      </c>
      <c r="B104">
        <v>3</v>
      </c>
      <c r="C104">
        <v>3</v>
      </c>
      <c r="D104" t="s">
        <v>42</v>
      </c>
    </row>
    <row r="105" spans="1:4" x14ac:dyDescent="0.25">
      <c r="A105">
        <v>26</v>
      </c>
      <c r="B105">
        <v>5</v>
      </c>
      <c r="C105">
        <v>3</v>
      </c>
      <c r="D105" t="s">
        <v>43</v>
      </c>
    </row>
    <row r="106" spans="1:4" x14ac:dyDescent="0.25">
      <c r="A106">
        <v>0</v>
      </c>
      <c r="B106">
        <v>4</v>
      </c>
      <c r="C106">
        <v>4</v>
      </c>
      <c r="D106" t="s">
        <v>42</v>
      </c>
    </row>
    <row r="107" spans="1:4" x14ac:dyDescent="0.25">
      <c r="A107">
        <v>10</v>
      </c>
      <c r="B107">
        <v>3</v>
      </c>
      <c r="C107">
        <v>3</v>
      </c>
      <c r="D107" t="s">
        <v>43</v>
      </c>
    </row>
    <row r="108" spans="1:4" x14ac:dyDescent="0.25">
      <c r="A108">
        <v>8</v>
      </c>
      <c r="B108">
        <v>2</v>
      </c>
      <c r="C108">
        <v>1</v>
      </c>
      <c r="D108" t="s">
        <v>43</v>
      </c>
    </row>
    <row r="109" spans="1:4" x14ac:dyDescent="0.25">
      <c r="A109">
        <v>2</v>
      </c>
      <c r="B109">
        <v>3</v>
      </c>
      <c r="C109">
        <v>3</v>
      </c>
      <c r="D109" t="s">
        <v>42</v>
      </c>
    </row>
    <row r="110" spans="1:4" x14ac:dyDescent="0.25">
      <c r="A110">
        <v>6</v>
      </c>
      <c r="B110">
        <v>5</v>
      </c>
      <c r="C110">
        <v>3</v>
      </c>
      <c r="D110" t="s">
        <v>42</v>
      </c>
    </row>
    <row r="111" spans="1:4" x14ac:dyDescent="0.25">
      <c r="A111">
        <v>4</v>
      </c>
      <c r="B111">
        <v>5</v>
      </c>
      <c r="C111">
        <v>4</v>
      </c>
      <c r="D111" t="s">
        <v>42</v>
      </c>
    </row>
    <row r="112" spans="1:4" x14ac:dyDescent="0.25">
      <c r="A112">
        <v>6</v>
      </c>
      <c r="B112">
        <v>3</v>
      </c>
      <c r="C112">
        <v>5</v>
      </c>
      <c r="D112" t="s">
        <v>42</v>
      </c>
    </row>
    <row r="113" spans="1:4" x14ac:dyDescent="0.25">
      <c r="A113">
        <v>0</v>
      </c>
      <c r="B113">
        <v>2</v>
      </c>
      <c r="C113">
        <v>1</v>
      </c>
      <c r="D113" t="s">
        <v>42</v>
      </c>
    </row>
    <row r="114" spans="1:4" x14ac:dyDescent="0.25">
      <c r="A114">
        <v>6</v>
      </c>
      <c r="B114">
        <v>2</v>
      </c>
      <c r="C114">
        <v>1</v>
      </c>
      <c r="D114" t="s">
        <v>42</v>
      </c>
    </row>
    <row r="115" spans="1:4" x14ac:dyDescent="0.25">
      <c r="A115">
        <v>10</v>
      </c>
      <c r="B115">
        <v>2</v>
      </c>
      <c r="C115">
        <v>5</v>
      </c>
      <c r="D115" t="s">
        <v>43</v>
      </c>
    </row>
    <row r="116" spans="1:4" x14ac:dyDescent="0.25">
      <c r="A116">
        <v>8</v>
      </c>
      <c r="B116">
        <v>2</v>
      </c>
      <c r="C116">
        <v>4</v>
      </c>
      <c r="D116" t="s">
        <v>42</v>
      </c>
    </row>
    <row r="117" spans="1:4" x14ac:dyDescent="0.25">
      <c r="A117">
        <v>2</v>
      </c>
      <c r="B117">
        <v>4</v>
      </c>
      <c r="C117">
        <v>4</v>
      </c>
      <c r="D117" t="s">
        <v>42</v>
      </c>
    </row>
    <row r="118" spans="1:4" x14ac:dyDescent="0.25">
      <c r="A118">
        <v>2</v>
      </c>
      <c r="B118">
        <v>3</v>
      </c>
      <c r="C118">
        <v>4</v>
      </c>
      <c r="D118" t="s">
        <v>42</v>
      </c>
    </row>
    <row r="119" spans="1:4" x14ac:dyDescent="0.25">
      <c r="A119">
        <v>0</v>
      </c>
      <c r="B119">
        <v>2</v>
      </c>
      <c r="C119">
        <v>4</v>
      </c>
      <c r="D119" t="s">
        <v>42</v>
      </c>
    </row>
    <row r="120" spans="1:4" x14ac:dyDescent="0.25">
      <c r="A120">
        <v>20</v>
      </c>
      <c r="B120">
        <v>4</v>
      </c>
      <c r="C120">
        <v>2</v>
      </c>
      <c r="D120" t="s">
        <v>42</v>
      </c>
    </row>
    <row r="121" spans="1:4" x14ac:dyDescent="0.25">
      <c r="A121">
        <v>6</v>
      </c>
      <c r="B121">
        <v>3</v>
      </c>
      <c r="C121">
        <v>4</v>
      </c>
      <c r="D121" t="s">
        <v>43</v>
      </c>
    </row>
    <row r="122" spans="1:4" x14ac:dyDescent="0.25">
      <c r="A122">
        <v>2</v>
      </c>
      <c r="B122">
        <v>3</v>
      </c>
      <c r="C122">
        <v>2</v>
      </c>
      <c r="D122" t="s">
        <v>43</v>
      </c>
    </row>
    <row r="123" spans="1:4" x14ac:dyDescent="0.25">
      <c r="A123">
        <v>6</v>
      </c>
      <c r="B123">
        <v>4</v>
      </c>
      <c r="C123">
        <v>5</v>
      </c>
      <c r="D123" t="s">
        <v>42</v>
      </c>
    </row>
    <row r="124" spans="1:4" x14ac:dyDescent="0.25">
      <c r="A124">
        <v>2</v>
      </c>
      <c r="B124">
        <v>2</v>
      </c>
      <c r="C124">
        <v>2</v>
      </c>
      <c r="D124" t="s">
        <v>42</v>
      </c>
    </row>
    <row r="125" spans="1:4" x14ac:dyDescent="0.25">
      <c r="A125">
        <v>18</v>
      </c>
      <c r="B125">
        <v>4</v>
      </c>
      <c r="C125">
        <v>4</v>
      </c>
      <c r="D125" t="s">
        <v>42</v>
      </c>
    </row>
    <row r="126" spans="1:4" x14ac:dyDescent="0.25">
      <c r="A126">
        <v>0</v>
      </c>
      <c r="B126">
        <v>4</v>
      </c>
      <c r="C126">
        <v>4</v>
      </c>
      <c r="D126" t="s">
        <v>43</v>
      </c>
    </row>
    <row r="127" spans="1:4" x14ac:dyDescent="0.25">
      <c r="A127">
        <v>0</v>
      </c>
      <c r="B127">
        <v>5</v>
      </c>
      <c r="C127">
        <v>5</v>
      </c>
      <c r="D127" t="s">
        <v>43</v>
      </c>
    </row>
    <row r="128" spans="1:4" x14ac:dyDescent="0.25">
      <c r="A128">
        <v>0</v>
      </c>
      <c r="B128">
        <v>2</v>
      </c>
      <c r="C128">
        <v>3</v>
      </c>
      <c r="D128" t="s">
        <v>42</v>
      </c>
    </row>
    <row r="129" spans="1:4" x14ac:dyDescent="0.25">
      <c r="A129">
        <v>2</v>
      </c>
      <c r="B129">
        <v>2</v>
      </c>
      <c r="C129">
        <v>4</v>
      </c>
      <c r="D129" t="s">
        <v>43</v>
      </c>
    </row>
    <row r="130" spans="1:4" x14ac:dyDescent="0.25">
      <c r="A130">
        <v>0</v>
      </c>
      <c r="B130">
        <v>3</v>
      </c>
      <c r="C130">
        <v>3</v>
      </c>
      <c r="D130" t="s">
        <v>42</v>
      </c>
    </row>
    <row r="131" spans="1:4" x14ac:dyDescent="0.25">
      <c r="A131">
        <v>8</v>
      </c>
      <c r="B131">
        <v>5</v>
      </c>
      <c r="C131">
        <v>5</v>
      </c>
      <c r="D131" t="s">
        <v>42</v>
      </c>
    </row>
    <row r="132" spans="1:4" x14ac:dyDescent="0.25">
      <c r="A132">
        <v>0</v>
      </c>
      <c r="B132">
        <v>2</v>
      </c>
      <c r="C132">
        <v>2</v>
      </c>
      <c r="D132" t="s">
        <v>43</v>
      </c>
    </row>
    <row r="133" spans="1:4" x14ac:dyDescent="0.25">
      <c r="A133">
        <v>0</v>
      </c>
      <c r="B133">
        <v>3</v>
      </c>
      <c r="C133">
        <v>3</v>
      </c>
      <c r="D133" t="s">
        <v>42</v>
      </c>
    </row>
    <row r="134" spans="1:4" x14ac:dyDescent="0.25">
      <c r="A134">
        <v>12</v>
      </c>
      <c r="B134">
        <v>4</v>
      </c>
      <c r="C134">
        <v>4</v>
      </c>
      <c r="D134" t="s">
        <v>43</v>
      </c>
    </row>
    <row r="135" spans="1:4" x14ac:dyDescent="0.25">
      <c r="A135">
        <v>16</v>
      </c>
      <c r="B135">
        <v>1</v>
      </c>
      <c r="C135">
        <v>2</v>
      </c>
      <c r="D135" t="s">
        <v>43</v>
      </c>
    </row>
    <row r="136" spans="1:4" x14ac:dyDescent="0.25">
      <c r="A136">
        <v>0</v>
      </c>
      <c r="B136">
        <v>3</v>
      </c>
      <c r="C136">
        <v>3</v>
      </c>
      <c r="D136" t="s">
        <v>43</v>
      </c>
    </row>
    <row r="137" spans="1:4" x14ac:dyDescent="0.25">
      <c r="A137">
        <v>0</v>
      </c>
      <c r="B137">
        <v>3</v>
      </c>
      <c r="C137">
        <v>3</v>
      </c>
      <c r="D137" t="s">
        <v>42</v>
      </c>
    </row>
    <row r="138" spans="1:4" x14ac:dyDescent="0.25">
      <c r="A138">
        <v>0</v>
      </c>
      <c r="B138">
        <v>5</v>
      </c>
      <c r="C138">
        <v>4</v>
      </c>
      <c r="D138" t="s">
        <v>43</v>
      </c>
    </row>
    <row r="139" spans="1:4" x14ac:dyDescent="0.25">
      <c r="A139">
        <v>0</v>
      </c>
      <c r="B139">
        <v>2</v>
      </c>
      <c r="C139">
        <v>3</v>
      </c>
      <c r="D139" t="s">
        <v>42</v>
      </c>
    </row>
    <row r="140" spans="1:4" x14ac:dyDescent="0.25">
      <c r="A140">
        <v>0</v>
      </c>
      <c r="B140">
        <v>4</v>
      </c>
      <c r="C140">
        <v>4</v>
      </c>
      <c r="D140" t="s">
        <v>43</v>
      </c>
    </row>
    <row r="141" spans="1:4" x14ac:dyDescent="0.25">
      <c r="A141">
        <v>0</v>
      </c>
      <c r="B141">
        <v>2</v>
      </c>
      <c r="C141">
        <v>3</v>
      </c>
      <c r="D141" t="s">
        <v>42</v>
      </c>
    </row>
    <row r="142" spans="1:4" x14ac:dyDescent="0.25">
      <c r="A142">
        <v>0</v>
      </c>
      <c r="B142">
        <v>2</v>
      </c>
      <c r="C142">
        <v>2</v>
      </c>
      <c r="D142" t="s">
        <v>43</v>
      </c>
    </row>
    <row r="143" spans="1:4" x14ac:dyDescent="0.25">
      <c r="A143">
        <v>8</v>
      </c>
      <c r="B143">
        <v>3</v>
      </c>
      <c r="C143">
        <v>3</v>
      </c>
      <c r="D143" t="s">
        <v>42</v>
      </c>
    </row>
    <row r="144" spans="1:4" x14ac:dyDescent="0.25">
      <c r="A144">
        <v>2</v>
      </c>
      <c r="B144">
        <v>2</v>
      </c>
      <c r="C144">
        <v>2</v>
      </c>
      <c r="D144" t="s">
        <v>42</v>
      </c>
    </row>
    <row r="145" spans="1:4" x14ac:dyDescent="0.25">
      <c r="A145">
        <v>2</v>
      </c>
      <c r="B145">
        <v>4</v>
      </c>
      <c r="C145">
        <v>4</v>
      </c>
      <c r="D145" t="s">
        <v>43</v>
      </c>
    </row>
    <row r="146" spans="1:4" x14ac:dyDescent="0.25">
      <c r="A146">
        <v>0</v>
      </c>
      <c r="B146">
        <v>5</v>
      </c>
      <c r="C146">
        <v>4</v>
      </c>
      <c r="D146" t="s">
        <v>43</v>
      </c>
    </row>
    <row r="147" spans="1:4" x14ac:dyDescent="0.25">
      <c r="A147">
        <v>0</v>
      </c>
      <c r="B147">
        <v>2</v>
      </c>
      <c r="C147">
        <v>4</v>
      </c>
      <c r="D147" t="s">
        <v>43</v>
      </c>
    </row>
    <row r="148" spans="1:4" x14ac:dyDescent="0.25">
      <c r="A148">
        <v>0</v>
      </c>
      <c r="B148">
        <v>2</v>
      </c>
      <c r="C148">
        <v>3</v>
      </c>
      <c r="D148" t="s">
        <v>43</v>
      </c>
    </row>
    <row r="149" spans="1:4" x14ac:dyDescent="0.25">
      <c r="A149">
        <v>2</v>
      </c>
      <c r="B149">
        <v>2</v>
      </c>
      <c r="C149">
        <v>3</v>
      </c>
      <c r="D149" t="s">
        <v>43</v>
      </c>
    </row>
    <row r="150" spans="1:4" x14ac:dyDescent="0.25">
      <c r="A150">
        <v>0</v>
      </c>
      <c r="B150">
        <v>2</v>
      </c>
      <c r="C150">
        <v>3</v>
      </c>
      <c r="D150" t="s">
        <v>43</v>
      </c>
    </row>
    <row r="151" spans="1:4" x14ac:dyDescent="0.25">
      <c r="A151">
        <v>0</v>
      </c>
      <c r="B151">
        <v>5</v>
      </c>
      <c r="C151">
        <v>5</v>
      </c>
      <c r="D151" t="s">
        <v>43</v>
      </c>
    </row>
    <row r="152" spans="1:4" x14ac:dyDescent="0.25">
      <c r="A152">
        <v>0</v>
      </c>
      <c r="B152">
        <v>5</v>
      </c>
      <c r="C152">
        <v>3</v>
      </c>
      <c r="D152" t="s">
        <v>43</v>
      </c>
    </row>
    <row r="153" spans="1:4" x14ac:dyDescent="0.25">
      <c r="A153">
        <v>6</v>
      </c>
      <c r="B153">
        <v>4</v>
      </c>
      <c r="C153">
        <v>4</v>
      </c>
      <c r="D153" t="s">
        <v>42</v>
      </c>
    </row>
    <row r="154" spans="1:4" x14ac:dyDescent="0.25">
      <c r="A154">
        <v>8</v>
      </c>
      <c r="B154">
        <v>1</v>
      </c>
      <c r="C154">
        <v>2</v>
      </c>
      <c r="D154" t="s">
        <v>42</v>
      </c>
    </row>
    <row r="155" spans="1:4" x14ac:dyDescent="0.25">
      <c r="A155">
        <v>0</v>
      </c>
      <c r="B155">
        <v>4</v>
      </c>
      <c r="C155">
        <v>5</v>
      </c>
      <c r="D155" t="s">
        <v>43</v>
      </c>
    </row>
    <row r="156" spans="1:4" x14ac:dyDescent="0.25">
      <c r="A156">
        <v>0</v>
      </c>
      <c r="B156">
        <v>1</v>
      </c>
      <c r="C156">
        <v>2</v>
      </c>
      <c r="D156" t="s">
        <v>43</v>
      </c>
    </row>
    <row r="157" spans="1:4" x14ac:dyDescent="0.25">
      <c r="A157">
        <v>2</v>
      </c>
      <c r="B157">
        <v>4</v>
      </c>
      <c r="C157">
        <v>4</v>
      </c>
      <c r="D157" t="s">
        <v>42</v>
      </c>
    </row>
    <row r="158" spans="1:4" x14ac:dyDescent="0.25">
      <c r="A158">
        <v>8</v>
      </c>
      <c r="B158">
        <v>2</v>
      </c>
      <c r="C158">
        <v>2</v>
      </c>
      <c r="D158" t="s">
        <v>43</v>
      </c>
    </row>
    <row r="159" spans="1:4" x14ac:dyDescent="0.25">
      <c r="A159">
        <v>6</v>
      </c>
      <c r="B159">
        <v>5</v>
      </c>
      <c r="C159">
        <v>2</v>
      </c>
      <c r="D159" t="s">
        <v>42</v>
      </c>
    </row>
    <row r="160" spans="1:4" x14ac:dyDescent="0.25">
      <c r="A160">
        <v>2</v>
      </c>
      <c r="B160">
        <v>2</v>
      </c>
      <c r="C160">
        <v>2</v>
      </c>
      <c r="D160" t="s">
        <v>43</v>
      </c>
    </row>
    <row r="161" spans="1:4" x14ac:dyDescent="0.25">
      <c r="A161">
        <v>4</v>
      </c>
      <c r="B161">
        <v>5</v>
      </c>
      <c r="C161">
        <v>5</v>
      </c>
      <c r="D161" t="s">
        <v>43</v>
      </c>
    </row>
    <row r="162" spans="1:4" x14ac:dyDescent="0.25">
      <c r="A162">
        <v>0</v>
      </c>
      <c r="B162">
        <v>2</v>
      </c>
      <c r="C162">
        <v>3</v>
      </c>
      <c r="D162" t="s">
        <v>42</v>
      </c>
    </row>
    <row r="163" spans="1:4" x14ac:dyDescent="0.25">
      <c r="A163">
        <v>6</v>
      </c>
      <c r="B163">
        <v>4</v>
      </c>
      <c r="C163">
        <v>4</v>
      </c>
      <c r="D163" t="s">
        <v>43</v>
      </c>
    </row>
    <row r="164" spans="1:4" x14ac:dyDescent="0.25">
      <c r="A164">
        <v>0</v>
      </c>
      <c r="B164">
        <v>4</v>
      </c>
      <c r="C164">
        <v>4</v>
      </c>
      <c r="D164" t="s">
        <v>42</v>
      </c>
    </row>
    <row r="165" spans="1:4" x14ac:dyDescent="0.25">
      <c r="A165">
        <v>2</v>
      </c>
      <c r="B165">
        <v>3</v>
      </c>
      <c r="C165">
        <v>3</v>
      </c>
      <c r="D165" t="s">
        <v>43</v>
      </c>
    </row>
    <row r="166" spans="1:4" x14ac:dyDescent="0.25">
      <c r="A166">
        <v>0</v>
      </c>
      <c r="B166">
        <v>5</v>
      </c>
      <c r="C166">
        <v>3</v>
      </c>
      <c r="D166" t="s">
        <v>42</v>
      </c>
    </row>
    <row r="167" spans="1:4" x14ac:dyDescent="0.25">
      <c r="A167">
        <v>16</v>
      </c>
      <c r="B167">
        <v>2</v>
      </c>
      <c r="C167">
        <v>5</v>
      </c>
      <c r="D167" t="s">
        <v>42</v>
      </c>
    </row>
    <row r="168" spans="1:4" x14ac:dyDescent="0.25">
      <c r="A168">
        <v>4</v>
      </c>
      <c r="B168">
        <v>5</v>
      </c>
      <c r="C168">
        <v>3</v>
      </c>
      <c r="D168" t="s">
        <v>43</v>
      </c>
    </row>
    <row r="169" spans="1:4" x14ac:dyDescent="0.25">
      <c r="A169">
        <v>0</v>
      </c>
      <c r="B169">
        <v>3</v>
      </c>
      <c r="C169">
        <v>2</v>
      </c>
      <c r="D169" t="s">
        <v>43</v>
      </c>
    </row>
    <row r="170" spans="1:4" x14ac:dyDescent="0.25">
      <c r="A170">
        <v>0</v>
      </c>
      <c r="B170">
        <v>5</v>
      </c>
      <c r="C170">
        <v>1</v>
      </c>
      <c r="D170" t="s">
        <v>43</v>
      </c>
    </row>
    <row r="171" spans="1:4" x14ac:dyDescent="0.25">
      <c r="A171">
        <v>0</v>
      </c>
      <c r="B171">
        <v>2</v>
      </c>
      <c r="C171">
        <v>4</v>
      </c>
      <c r="D171" t="s">
        <v>43</v>
      </c>
    </row>
    <row r="172" spans="1:4" x14ac:dyDescent="0.25">
      <c r="A172">
        <v>0</v>
      </c>
      <c r="B172">
        <v>5</v>
      </c>
      <c r="C172">
        <v>4</v>
      </c>
      <c r="D172" t="s">
        <v>42</v>
      </c>
    </row>
    <row r="173" spans="1:4" x14ac:dyDescent="0.25">
      <c r="A173">
        <v>2</v>
      </c>
      <c r="B173">
        <v>2</v>
      </c>
      <c r="C173">
        <v>3</v>
      </c>
      <c r="D173" t="s">
        <v>42</v>
      </c>
    </row>
    <row r="174" spans="1:4" x14ac:dyDescent="0.25">
      <c r="A174">
        <v>0</v>
      </c>
      <c r="B174">
        <v>4</v>
      </c>
      <c r="C174">
        <v>4</v>
      </c>
      <c r="D174" t="s">
        <v>42</v>
      </c>
    </row>
    <row r="175" spans="1:4" x14ac:dyDescent="0.25">
      <c r="A175">
        <v>0</v>
      </c>
      <c r="B175">
        <v>5</v>
      </c>
      <c r="C175">
        <v>3</v>
      </c>
      <c r="D175" t="s">
        <v>42</v>
      </c>
    </row>
    <row r="176" spans="1:4" x14ac:dyDescent="0.25">
      <c r="A176">
        <v>4</v>
      </c>
      <c r="B176">
        <v>5</v>
      </c>
      <c r="C176">
        <v>4</v>
      </c>
      <c r="D176" t="s">
        <v>42</v>
      </c>
    </row>
    <row r="177" spans="1:4" x14ac:dyDescent="0.25">
      <c r="A177">
        <v>4</v>
      </c>
      <c r="B177">
        <v>4</v>
      </c>
      <c r="C177">
        <v>4</v>
      </c>
      <c r="D177" t="s">
        <v>42</v>
      </c>
    </row>
    <row r="178" spans="1:4" x14ac:dyDescent="0.25">
      <c r="A178">
        <v>2</v>
      </c>
      <c r="B178">
        <v>4</v>
      </c>
      <c r="C178">
        <v>4</v>
      </c>
      <c r="D178" t="s">
        <v>42</v>
      </c>
    </row>
    <row r="179" spans="1:4" x14ac:dyDescent="0.25">
      <c r="A179">
        <v>4</v>
      </c>
      <c r="B179">
        <v>4</v>
      </c>
      <c r="C179">
        <v>3</v>
      </c>
      <c r="D179" t="s">
        <v>42</v>
      </c>
    </row>
    <row r="180" spans="1:4" x14ac:dyDescent="0.25">
      <c r="A180">
        <v>10</v>
      </c>
      <c r="B180">
        <v>3</v>
      </c>
      <c r="C180">
        <v>3</v>
      </c>
      <c r="D180" t="s">
        <v>42</v>
      </c>
    </row>
    <row r="181" spans="1:4" x14ac:dyDescent="0.25">
      <c r="A181">
        <v>4</v>
      </c>
      <c r="B181">
        <v>3</v>
      </c>
      <c r="C181">
        <v>2</v>
      </c>
      <c r="D181" t="s">
        <v>42</v>
      </c>
    </row>
    <row r="182" spans="1:4" x14ac:dyDescent="0.25">
      <c r="A182">
        <v>10</v>
      </c>
      <c r="B182">
        <v>3</v>
      </c>
      <c r="C182">
        <v>4</v>
      </c>
      <c r="D182" t="s">
        <v>42</v>
      </c>
    </row>
    <row r="183" spans="1:4" x14ac:dyDescent="0.25">
      <c r="A183">
        <v>2</v>
      </c>
      <c r="B183">
        <v>3</v>
      </c>
      <c r="C183">
        <v>2</v>
      </c>
      <c r="D183" t="s">
        <v>42</v>
      </c>
    </row>
    <row r="184" spans="1:4" x14ac:dyDescent="0.25">
      <c r="A184">
        <v>0</v>
      </c>
      <c r="B184">
        <v>2</v>
      </c>
      <c r="C184">
        <v>4</v>
      </c>
      <c r="D184" t="s">
        <v>42</v>
      </c>
    </row>
    <row r="185" spans="1:4" x14ac:dyDescent="0.25">
      <c r="A185">
        <v>56</v>
      </c>
      <c r="B185">
        <v>3</v>
      </c>
      <c r="C185">
        <v>3</v>
      </c>
      <c r="D185" t="s">
        <v>42</v>
      </c>
    </row>
    <row r="186" spans="1:4" x14ac:dyDescent="0.25">
      <c r="A186">
        <v>14</v>
      </c>
      <c r="B186">
        <v>2</v>
      </c>
      <c r="C186">
        <v>2</v>
      </c>
      <c r="D186" t="s">
        <v>43</v>
      </c>
    </row>
    <row r="187" spans="1:4" x14ac:dyDescent="0.25">
      <c r="A187">
        <v>12</v>
      </c>
      <c r="B187">
        <v>4</v>
      </c>
      <c r="C187">
        <v>3</v>
      </c>
      <c r="D187" t="s">
        <v>42</v>
      </c>
    </row>
    <row r="188" spans="1:4" x14ac:dyDescent="0.25">
      <c r="A188">
        <v>2</v>
      </c>
      <c r="B188">
        <v>3</v>
      </c>
      <c r="C188">
        <v>3</v>
      </c>
      <c r="D188" t="s">
        <v>42</v>
      </c>
    </row>
    <row r="189" spans="1:4" x14ac:dyDescent="0.25">
      <c r="A189">
        <v>0</v>
      </c>
      <c r="B189">
        <v>3</v>
      </c>
      <c r="C189">
        <v>2</v>
      </c>
      <c r="D189" t="s">
        <v>42</v>
      </c>
    </row>
    <row r="190" spans="1:4" x14ac:dyDescent="0.25">
      <c r="A190">
        <v>6</v>
      </c>
      <c r="B190">
        <v>3</v>
      </c>
      <c r="C190">
        <v>3</v>
      </c>
      <c r="D190" t="s">
        <v>43</v>
      </c>
    </row>
    <row r="191" spans="1:4" x14ac:dyDescent="0.25">
      <c r="A191">
        <v>4</v>
      </c>
      <c r="B191">
        <v>3</v>
      </c>
      <c r="C191">
        <v>1</v>
      </c>
      <c r="D191" t="s">
        <v>43</v>
      </c>
    </row>
    <row r="192" spans="1:4" x14ac:dyDescent="0.25">
      <c r="A192">
        <v>10</v>
      </c>
      <c r="B192">
        <v>3</v>
      </c>
      <c r="C192">
        <v>3</v>
      </c>
      <c r="D192" t="s">
        <v>43</v>
      </c>
    </row>
    <row r="193" spans="1:4" x14ac:dyDescent="0.25">
      <c r="A193">
        <v>0</v>
      </c>
      <c r="B193">
        <v>3</v>
      </c>
      <c r="C193">
        <v>3</v>
      </c>
      <c r="D193" t="s">
        <v>42</v>
      </c>
    </row>
    <row r="194" spans="1:4" x14ac:dyDescent="0.25">
      <c r="A194">
        <v>12</v>
      </c>
      <c r="B194">
        <v>4</v>
      </c>
      <c r="C194">
        <v>4</v>
      </c>
      <c r="D194" t="s">
        <v>42</v>
      </c>
    </row>
    <row r="195" spans="1:4" x14ac:dyDescent="0.25">
      <c r="A195">
        <v>8</v>
      </c>
      <c r="B195">
        <v>2</v>
      </c>
      <c r="C195">
        <v>3</v>
      </c>
      <c r="D195" t="s">
        <v>42</v>
      </c>
    </row>
    <row r="196" spans="1:4" x14ac:dyDescent="0.25">
      <c r="A196">
        <v>0</v>
      </c>
      <c r="B196">
        <v>3</v>
      </c>
      <c r="C196">
        <v>3</v>
      </c>
      <c r="D196" t="s">
        <v>43</v>
      </c>
    </row>
    <row r="197" spans="1:4" x14ac:dyDescent="0.25">
      <c r="A197">
        <v>0</v>
      </c>
      <c r="B197">
        <v>2</v>
      </c>
      <c r="C197">
        <v>3</v>
      </c>
      <c r="D197" t="s">
        <v>42</v>
      </c>
    </row>
    <row r="198" spans="1:4" x14ac:dyDescent="0.25">
      <c r="A198">
        <v>4</v>
      </c>
      <c r="B198">
        <v>3</v>
      </c>
      <c r="C198">
        <v>2</v>
      </c>
      <c r="D198" t="s">
        <v>43</v>
      </c>
    </row>
    <row r="199" spans="1:4" x14ac:dyDescent="0.25">
      <c r="A199">
        <v>8</v>
      </c>
      <c r="B199">
        <v>4</v>
      </c>
      <c r="C199">
        <v>3</v>
      </c>
      <c r="D199" t="s">
        <v>42</v>
      </c>
    </row>
    <row r="200" spans="1:4" x14ac:dyDescent="0.25">
      <c r="A200">
        <v>24</v>
      </c>
      <c r="B200">
        <v>4</v>
      </c>
      <c r="C200">
        <v>2</v>
      </c>
      <c r="D200" t="s">
        <v>43</v>
      </c>
    </row>
    <row r="201" spans="1:4" x14ac:dyDescent="0.25">
      <c r="A201">
        <v>0</v>
      </c>
      <c r="B201">
        <v>2</v>
      </c>
      <c r="C201">
        <v>5</v>
      </c>
      <c r="D201" t="s">
        <v>43</v>
      </c>
    </row>
    <row r="202" spans="1:4" x14ac:dyDescent="0.25">
      <c r="A202">
        <v>2</v>
      </c>
      <c r="B202">
        <v>5</v>
      </c>
      <c r="C202">
        <v>3</v>
      </c>
      <c r="D202" t="s">
        <v>42</v>
      </c>
    </row>
    <row r="203" spans="1:4" x14ac:dyDescent="0.25">
      <c r="A203">
        <v>6</v>
      </c>
      <c r="B203">
        <v>3</v>
      </c>
      <c r="C203">
        <v>4</v>
      </c>
      <c r="D203" t="s">
        <v>42</v>
      </c>
    </row>
    <row r="204" spans="1:4" x14ac:dyDescent="0.25">
      <c r="A204">
        <v>4</v>
      </c>
      <c r="B204">
        <v>4</v>
      </c>
      <c r="C204">
        <v>4</v>
      </c>
      <c r="D204" t="s">
        <v>43</v>
      </c>
    </row>
    <row r="205" spans="1:4" x14ac:dyDescent="0.25">
      <c r="A205">
        <v>18</v>
      </c>
      <c r="B205">
        <v>2</v>
      </c>
      <c r="C205">
        <v>3</v>
      </c>
      <c r="D205" t="s">
        <v>43</v>
      </c>
    </row>
    <row r="206" spans="1:4" x14ac:dyDescent="0.25">
      <c r="A206">
        <v>6</v>
      </c>
      <c r="B206">
        <v>5</v>
      </c>
      <c r="C206">
        <v>3</v>
      </c>
      <c r="D206" t="s">
        <v>42</v>
      </c>
    </row>
    <row r="207" spans="1:4" x14ac:dyDescent="0.25">
      <c r="A207">
        <v>28</v>
      </c>
      <c r="B207">
        <v>3</v>
      </c>
      <c r="C207">
        <v>4</v>
      </c>
      <c r="D207" t="s">
        <v>43</v>
      </c>
    </row>
    <row r="208" spans="1:4" x14ac:dyDescent="0.25">
      <c r="A208">
        <v>5</v>
      </c>
      <c r="B208">
        <v>3</v>
      </c>
      <c r="C208">
        <v>3</v>
      </c>
      <c r="D208" t="s">
        <v>43</v>
      </c>
    </row>
    <row r="209" spans="1:4" x14ac:dyDescent="0.25">
      <c r="A209">
        <v>10</v>
      </c>
      <c r="B209">
        <v>2</v>
      </c>
      <c r="C209">
        <v>3</v>
      </c>
      <c r="D209" t="s">
        <v>42</v>
      </c>
    </row>
    <row r="210" spans="1:4" x14ac:dyDescent="0.25">
      <c r="A210">
        <v>6</v>
      </c>
      <c r="B210">
        <v>2</v>
      </c>
      <c r="C210">
        <v>3</v>
      </c>
      <c r="D210" t="s">
        <v>43</v>
      </c>
    </row>
    <row r="211" spans="1:4" x14ac:dyDescent="0.25">
      <c r="A211">
        <v>6</v>
      </c>
      <c r="B211">
        <v>2</v>
      </c>
      <c r="C211">
        <v>4</v>
      </c>
      <c r="D211" t="s">
        <v>42</v>
      </c>
    </row>
    <row r="212" spans="1:4" x14ac:dyDescent="0.25">
      <c r="A212">
        <v>10</v>
      </c>
      <c r="B212">
        <v>3</v>
      </c>
      <c r="C212">
        <v>3</v>
      </c>
      <c r="D212" t="s">
        <v>42</v>
      </c>
    </row>
    <row r="213" spans="1:4" x14ac:dyDescent="0.25">
      <c r="A213">
        <v>13</v>
      </c>
      <c r="B213">
        <v>5</v>
      </c>
      <c r="C213">
        <v>3</v>
      </c>
      <c r="D213" t="s">
        <v>43</v>
      </c>
    </row>
    <row r="214" spans="1:4" x14ac:dyDescent="0.25">
      <c r="A214">
        <v>0</v>
      </c>
      <c r="B214">
        <v>4</v>
      </c>
      <c r="C214">
        <v>3</v>
      </c>
      <c r="D214" t="s">
        <v>43</v>
      </c>
    </row>
    <row r="215" spans="1:4" x14ac:dyDescent="0.25">
      <c r="A215">
        <v>15</v>
      </c>
      <c r="B215">
        <v>4</v>
      </c>
      <c r="C215">
        <v>4</v>
      </c>
      <c r="D215" t="s">
        <v>42</v>
      </c>
    </row>
    <row r="216" spans="1:4" x14ac:dyDescent="0.25">
      <c r="A216">
        <v>12</v>
      </c>
      <c r="B216">
        <v>1</v>
      </c>
      <c r="C216">
        <v>2</v>
      </c>
      <c r="D216" t="s">
        <v>43</v>
      </c>
    </row>
    <row r="217" spans="1:4" x14ac:dyDescent="0.25">
      <c r="A217">
        <v>2</v>
      </c>
      <c r="B217">
        <v>4</v>
      </c>
      <c r="C217">
        <v>4</v>
      </c>
      <c r="D217" t="s">
        <v>43</v>
      </c>
    </row>
    <row r="218" spans="1:4" x14ac:dyDescent="0.25">
      <c r="A218">
        <v>22</v>
      </c>
      <c r="B218">
        <v>5</v>
      </c>
      <c r="C218">
        <v>4</v>
      </c>
      <c r="D218" t="s">
        <v>43</v>
      </c>
    </row>
    <row r="219" spans="1:4" x14ac:dyDescent="0.25">
      <c r="A219">
        <v>13</v>
      </c>
      <c r="B219">
        <v>4</v>
      </c>
      <c r="C219">
        <v>2</v>
      </c>
      <c r="D219" t="s">
        <v>43</v>
      </c>
    </row>
    <row r="220" spans="1:4" x14ac:dyDescent="0.25">
      <c r="A220">
        <v>3</v>
      </c>
      <c r="B220">
        <v>3</v>
      </c>
      <c r="C220">
        <v>3</v>
      </c>
      <c r="D220" t="s">
        <v>43</v>
      </c>
    </row>
    <row r="221" spans="1:4" x14ac:dyDescent="0.25">
      <c r="A221">
        <v>4</v>
      </c>
      <c r="B221">
        <v>3</v>
      </c>
      <c r="C221">
        <v>3</v>
      </c>
      <c r="D221" t="s">
        <v>42</v>
      </c>
    </row>
    <row r="222" spans="1:4" x14ac:dyDescent="0.25">
      <c r="A222">
        <v>2</v>
      </c>
      <c r="B222">
        <v>5</v>
      </c>
      <c r="C222">
        <v>2</v>
      </c>
      <c r="D222" t="s">
        <v>42</v>
      </c>
    </row>
    <row r="223" spans="1:4" x14ac:dyDescent="0.25">
      <c r="A223">
        <v>0</v>
      </c>
      <c r="B223">
        <v>4</v>
      </c>
      <c r="C223">
        <v>3</v>
      </c>
      <c r="D223" t="s">
        <v>42</v>
      </c>
    </row>
    <row r="224" spans="1:4" x14ac:dyDescent="0.25">
      <c r="A224">
        <v>2</v>
      </c>
      <c r="B224">
        <v>1</v>
      </c>
      <c r="C224">
        <v>3</v>
      </c>
      <c r="D224" t="s">
        <v>43</v>
      </c>
    </row>
    <row r="225" spans="1:4" x14ac:dyDescent="0.25">
      <c r="A225">
        <v>0</v>
      </c>
      <c r="B225">
        <v>3</v>
      </c>
      <c r="C225">
        <v>3</v>
      </c>
      <c r="D225" t="s">
        <v>43</v>
      </c>
    </row>
    <row r="226" spans="1:4" x14ac:dyDescent="0.25">
      <c r="A226">
        <v>0</v>
      </c>
      <c r="B226">
        <v>2</v>
      </c>
      <c r="C226">
        <v>3</v>
      </c>
      <c r="D226" t="s">
        <v>42</v>
      </c>
    </row>
    <row r="227" spans="1:4" x14ac:dyDescent="0.25">
      <c r="A227">
        <v>16</v>
      </c>
      <c r="B227">
        <v>3</v>
      </c>
      <c r="C227">
        <v>3</v>
      </c>
      <c r="D227" t="s">
        <v>42</v>
      </c>
    </row>
    <row r="228" spans="1:4" x14ac:dyDescent="0.25">
      <c r="A228">
        <v>10</v>
      </c>
      <c r="B228">
        <v>4</v>
      </c>
      <c r="C228">
        <v>3</v>
      </c>
      <c r="D228" t="s">
        <v>42</v>
      </c>
    </row>
    <row r="229" spans="1:4" x14ac:dyDescent="0.25">
      <c r="A229">
        <v>2</v>
      </c>
      <c r="B229">
        <v>3</v>
      </c>
      <c r="C229">
        <v>3</v>
      </c>
      <c r="D229" t="s">
        <v>43</v>
      </c>
    </row>
    <row r="230" spans="1:4" x14ac:dyDescent="0.25">
      <c r="A230">
        <v>14</v>
      </c>
      <c r="B230">
        <v>2</v>
      </c>
      <c r="C230">
        <v>3</v>
      </c>
      <c r="D230" t="s">
        <v>42</v>
      </c>
    </row>
    <row r="231" spans="1:4" x14ac:dyDescent="0.25">
      <c r="A231">
        <v>10</v>
      </c>
      <c r="B231">
        <v>3</v>
      </c>
      <c r="C231">
        <v>2</v>
      </c>
      <c r="D231" t="s">
        <v>42</v>
      </c>
    </row>
    <row r="232" spans="1:4" x14ac:dyDescent="0.25">
      <c r="A232">
        <v>14</v>
      </c>
      <c r="B232">
        <v>3</v>
      </c>
      <c r="C232">
        <v>2</v>
      </c>
      <c r="D232" t="s">
        <v>42</v>
      </c>
    </row>
    <row r="233" spans="1:4" x14ac:dyDescent="0.25">
      <c r="A233">
        <v>4</v>
      </c>
      <c r="B233">
        <v>2</v>
      </c>
      <c r="C233">
        <v>5</v>
      </c>
      <c r="D233" t="s">
        <v>42</v>
      </c>
    </row>
    <row r="234" spans="1:4" x14ac:dyDescent="0.25">
      <c r="A234">
        <v>14</v>
      </c>
      <c r="B234">
        <v>5</v>
      </c>
      <c r="C234">
        <v>5</v>
      </c>
      <c r="D234" t="s">
        <v>42</v>
      </c>
    </row>
    <row r="235" spans="1:4" x14ac:dyDescent="0.25">
      <c r="A235">
        <v>2</v>
      </c>
      <c r="B235">
        <v>4</v>
      </c>
      <c r="C235">
        <v>2</v>
      </c>
      <c r="D235" t="s">
        <v>42</v>
      </c>
    </row>
    <row r="236" spans="1:4" x14ac:dyDescent="0.25">
      <c r="A236">
        <v>18</v>
      </c>
      <c r="B236">
        <v>2</v>
      </c>
      <c r="C236">
        <v>4</v>
      </c>
      <c r="D236" t="s">
        <v>43</v>
      </c>
    </row>
    <row r="237" spans="1:4" x14ac:dyDescent="0.25">
      <c r="A237">
        <v>10</v>
      </c>
      <c r="B237">
        <v>3</v>
      </c>
      <c r="C237">
        <v>3</v>
      </c>
      <c r="D237" t="s">
        <v>42</v>
      </c>
    </row>
    <row r="238" spans="1:4" x14ac:dyDescent="0.25">
      <c r="A238">
        <v>4</v>
      </c>
      <c r="B238">
        <v>2</v>
      </c>
      <c r="C238">
        <v>4</v>
      </c>
      <c r="D238" t="s">
        <v>42</v>
      </c>
    </row>
    <row r="239" spans="1:4" x14ac:dyDescent="0.25">
      <c r="A239">
        <v>20</v>
      </c>
      <c r="B239">
        <v>2</v>
      </c>
      <c r="C239">
        <v>5</v>
      </c>
      <c r="D239" t="s">
        <v>43</v>
      </c>
    </row>
    <row r="240" spans="1:4" x14ac:dyDescent="0.25">
      <c r="A240">
        <v>2</v>
      </c>
      <c r="B240">
        <v>1</v>
      </c>
      <c r="C240">
        <v>1</v>
      </c>
      <c r="D240" t="s">
        <v>42</v>
      </c>
    </row>
    <row r="241" spans="1:4" x14ac:dyDescent="0.25">
      <c r="A241">
        <v>0</v>
      </c>
      <c r="B241">
        <v>4</v>
      </c>
      <c r="C241">
        <v>5</v>
      </c>
      <c r="D241" t="s">
        <v>43</v>
      </c>
    </row>
    <row r="242" spans="1:4" x14ac:dyDescent="0.25">
      <c r="A242">
        <v>14</v>
      </c>
      <c r="B242">
        <v>5</v>
      </c>
      <c r="C242">
        <v>5</v>
      </c>
      <c r="D242" t="s">
        <v>42</v>
      </c>
    </row>
    <row r="243" spans="1:4" x14ac:dyDescent="0.25">
      <c r="A243">
        <v>2</v>
      </c>
      <c r="B243">
        <v>3</v>
      </c>
      <c r="C243">
        <v>3</v>
      </c>
      <c r="D243" t="s">
        <v>43</v>
      </c>
    </row>
    <row r="244" spans="1:4" x14ac:dyDescent="0.25">
      <c r="A244">
        <v>0</v>
      </c>
      <c r="B244">
        <v>5</v>
      </c>
      <c r="C244">
        <v>4</v>
      </c>
      <c r="D244" t="s">
        <v>42</v>
      </c>
    </row>
    <row r="245" spans="1:4" x14ac:dyDescent="0.25">
      <c r="A245">
        <v>0</v>
      </c>
      <c r="B245">
        <v>2</v>
      </c>
      <c r="C245">
        <v>3</v>
      </c>
      <c r="D245" t="s">
        <v>42</v>
      </c>
    </row>
    <row r="246" spans="1:4" x14ac:dyDescent="0.25">
      <c r="A246">
        <v>0</v>
      </c>
      <c r="B246">
        <v>4</v>
      </c>
      <c r="C246">
        <v>4</v>
      </c>
      <c r="D246" t="s">
        <v>43</v>
      </c>
    </row>
    <row r="247" spans="1:4" x14ac:dyDescent="0.25">
      <c r="A247">
        <v>6</v>
      </c>
      <c r="B247">
        <v>3</v>
      </c>
      <c r="C247">
        <v>3</v>
      </c>
      <c r="D247" t="s">
        <v>43</v>
      </c>
    </row>
    <row r="248" spans="1:4" x14ac:dyDescent="0.25">
      <c r="A248">
        <v>4</v>
      </c>
      <c r="B248">
        <v>2</v>
      </c>
      <c r="C248">
        <v>2</v>
      </c>
      <c r="D248" t="s">
        <v>43</v>
      </c>
    </row>
    <row r="249" spans="1:4" x14ac:dyDescent="0.25">
      <c r="A249">
        <v>16</v>
      </c>
      <c r="B249">
        <v>5</v>
      </c>
      <c r="C249">
        <v>4</v>
      </c>
      <c r="D249" t="s">
        <v>43</v>
      </c>
    </row>
    <row r="250" spans="1:4" x14ac:dyDescent="0.25">
      <c r="A250">
        <v>8</v>
      </c>
      <c r="B250">
        <v>3</v>
      </c>
      <c r="C250">
        <v>3</v>
      </c>
      <c r="D250" t="s">
        <v>43</v>
      </c>
    </row>
    <row r="251" spans="1:4" x14ac:dyDescent="0.25">
      <c r="A251">
        <v>0</v>
      </c>
      <c r="B251">
        <v>2</v>
      </c>
      <c r="C251">
        <v>3</v>
      </c>
      <c r="D251" t="s">
        <v>43</v>
      </c>
    </row>
    <row r="252" spans="1:4" x14ac:dyDescent="0.25">
      <c r="A252">
        <v>0</v>
      </c>
      <c r="B252">
        <v>5</v>
      </c>
      <c r="C252">
        <v>4</v>
      </c>
      <c r="D252" t="s">
        <v>43</v>
      </c>
    </row>
    <row r="253" spans="1:4" x14ac:dyDescent="0.25">
      <c r="A253">
        <v>6</v>
      </c>
      <c r="B253">
        <v>3</v>
      </c>
      <c r="C253">
        <v>3</v>
      </c>
      <c r="D253" t="s">
        <v>43</v>
      </c>
    </row>
    <row r="254" spans="1:4" x14ac:dyDescent="0.25">
      <c r="A254">
        <v>4</v>
      </c>
      <c r="B254">
        <v>5</v>
      </c>
      <c r="C254">
        <v>2</v>
      </c>
      <c r="D254" t="s">
        <v>43</v>
      </c>
    </row>
    <row r="255" spans="1:4" x14ac:dyDescent="0.25">
      <c r="A255">
        <v>0</v>
      </c>
      <c r="B255">
        <v>2</v>
      </c>
      <c r="C255">
        <v>3</v>
      </c>
      <c r="D255" t="s">
        <v>42</v>
      </c>
    </row>
    <row r="256" spans="1:4" x14ac:dyDescent="0.25">
      <c r="A256">
        <v>0</v>
      </c>
      <c r="B256">
        <v>2</v>
      </c>
      <c r="C256">
        <v>4</v>
      </c>
      <c r="D256" t="s">
        <v>43</v>
      </c>
    </row>
    <row r="257" spans="1:4" x14ac:dyDescent="0.25">
      <c r="A257">
        <v>2</v>
      </c>
      <c r="B257">
        <v>4</v>
      </c>
      <c r="C257">
        <v>4</v>
      </c>
      <c r="D257" t="s">
        <v>42</v>
      </c>
    </row>
    <row r="258" spans="1:4" x14ac:dyDescent="0.25">
      <c r="A258">
        <v>6</v>
      </c>
      <c r="B258">
        <v>3</v>
      </c>
      <c r="C258">
        <v>2</v>
      </c>
      <c r="D258" t="s">
        <v>42</v>
      </c>
    </row>
    <row r="259" spans="1:4" x14ac:dyDescent="0.25">
      <c r="A259">
        <v>12</v>
      </c>
      <c r="B259">
        <v>1</v>
      </c>
      <c r="C259">
        <v>3</v>
      </c>
      <c r="D259" t="s">
        <v>43</v>
      </c>
    </row>
    <row r="260" spans="1:4" x14ac:dyDescent="0.25">
      <c r="A260">
        <v>8</v>
      </c>
      <c r="B260">
        <v>4</v>
      </c>
      <c r="C260">
        <v>2</v>
      </c>
      <c r="D260" t="s">
        <v>42</v>
      </c>
    </row>
    <row r="261" spans="1:4" x14ac:dyDescent="0.25">
      <c r="A261">
        <v>0</v>
      </c>
      <c r="B261">
        <v>1</v>
      </c>
      <c r="C261">
        <v>4</v>
      </c>
      <c r="D261" t="s">
        <v>42</v>
      </c>
    </row>
    <row r="262" spans="1:4" x14ac:dyDescent="0.25">
      <c r="A262">
        <v>21</v>
      </c>
      <c r="B262">
        <v>2</v>
      </c>
      <c r="C262">
        <v>1</v>
      </c>
      <c r="D262" t="s">
        <v>43</v>
      </c>
    </row>
    <row r="263" spans="1:4" x14ac:dyDescent="0.25">
      <c r="A263">
        <v>2</v>
      </c>
      <c r="B263">
        <v>2</v>
      </c>
      <c r="C263">
        <v>3</v>
      </c>
      <c r="D263" t="s">
        <v>43</v>
      </c>
    </row>
    <row r="264" spans="1:4" x14ac:dyDescent="0.25">
      <c r="A264">
        <v>1</v>
      </c>
      <c r="B264">
        <v>2</v>
      </c>
      <c r="C264">
        <v>3</v>
      </c>
      <c r="D264" t="s">
        <v>42</v>
      </c>
    </row>
    <row r="265" spans="1:4" x14ac:dyDescent="0.25">
      <c r="A265">
        <v>4</v>
      </c>
      <c r="B265">
        <v>3</v>
      </c>
      <c r="C265">
        <v>2</v>
      </c>
      <c r="D265" t="s">
        <v>42</v>
      </c>
    </row>
    <row r="266" spans="1:4" x14ac:dyDescent="0.25">
      <c r="A266">
        <v>0</v>
      </c>
      <c r="B266">
        <v>3</v>
      </c>
      <c r="C266">
        <v>3</v>
      </c>
      <c r="D266" t="s">
        <v>42</v>
      </c>
    </row>
    <row r="267" spans="1:4" x14ac:dyDescent="0.25">
      <c r="A267">
        <v>13</v>
      </c>
      <c r="B267">
        <v>5</v>
      </c>
      <c r="C267">
        <v>2</v>
      </c>
      <c r="D267" t="s">
        <v>42</v>
      </c>
    </row>
    <row r="268" spans="1:4" x14ac:dyDescent="0.25">
      <c r="A268">
        <v>2</v>
      </c>
      <c r="B268">
        <v>4</v>
      </c>
      <c r="C268">
        <v>4</v>
      </c>
      <c r="D268" t="s">
        <v>42</v>
      </c>
    </row>
    <row r="269" spans="1:4" x14ac:dyDescent="0.25">
      <c r="A269">
        <v>8</v>
      </c>
      <c r="B269">
        <v>4</v>
      </c>
      <c r="C269">
        <v>3</v>
      </c>
      <c r="D269" t="s">
        <v>42</v>
      </c>
    </row>
    <row r="270" spans="1:4" x14ac:dyDescent="0.25">
      <c r="A270">
        <v>10</v>
      </c>
      <c r="B270">
        <v>5</v>
      </c>
      <c r="C270">
        <v>4</v>
      </c>
      <c r="D270" t="s">
        <v>42</v>
      </c>
    </row>
    <row r="271" spans="1:4" x14ac:dyDescent="0.25">
      <c r="A271">
        <v>0</v>
      </c>
      <c r="B271">
        <v>5</v>
      </c>
      <c r="C271">
        <v>3</v>
      </c>
      <c r="D271" t="s">
        <v>43</v>
      </c>
    </row>
    <row r="272" spans="1:4" x14ac:dyDescent="0.25">
      <c r="A272">
        <v>15</v>
      </c>
      <c r="B272">
        <v>5</v>
      </c>
      <c r="C272">
        <v>3</v>
      </c>
      <c r="D272" t="s">
        <v>42</v>
      </c>
    </row>
    <row r="273" spans="1:4" x14ac:dyDescent="0.25">
      <c r="A273">
        <v>4</v>
      </c>
      <c r="B273">
        <v>5</v>
      </c>
      <c r="C273">
        <v>5</v>
      </c>
      <c r="D273" t="s">
        <v>42</v>
      </c>
    </row>
    <row r="274" spans="1:4" x14ac:dyDescent="0.25">
      <c r="A274">
        <v>2</v>
      </c>
      <c r="B274">
        <v>3</v>
      </c>
      <c r="C274">
        <v>4</v>
      </c>
      <c r="D274" t="s">
        <v>43</v>
      </c>
    </row>
    <row r="275" spans="1:4" x14ac:dyDescent="0.25">
      <c r="A275">
        <v>2</v>
      </c>
      <c r="B275">
        <v>2</v>
      </c>
      <c r="C275">
        <v>5</v>
      </c>
      <c r="D275" t="s">
        <v>42</v>
      </c>
    </row>
    <row r="276" spans="1:4" x14ac:dyDescent="0.25">
      <c r="A276">
        <v>2</v>
      </c>
      <c r="B276">
        <v>3</v>
      </c>
      <c r="C276">
        <v>3</v>
      </c>
      <c r="D276" t="s">
        <v>43</v>
      </c>
    </row>
    <row r="277" spans="1:4" x14ac:dyDescent="0.25">
      <c r="A277">
        <v>6</v>
      </c>
      <c r="B277">
        <v>4</v>
      </c>
      <c r="C277">
        <v>4</v>
      </c>
      <c r="D277" t="s">
        <v>43</v>
      </c>
    </row>
    <row r="278" spans="1:4" x14ac:dyDescent="0.25">
      <c r="A278">
        <v>75</v>
      </c>
      <c r="B278">
        <v>1</v>
      </c>
      <c r="C278">
        <v>1</v>
      </c>
      <c r="D278" t="s">
        <v>43</v>
      </c>
    </row>
    <row r="279" spans="1:4" x14ac:dyDescent="0.25">
      <c r="A279">
        <v>22</v>
      </c>
      <c r="B279">
        <v>4</v>
      </c>
      <c r="C279">
        <v>2</v>
      </c>
      <c r="D279" t="s">
        <v>42</v>
      </c>
    </row>
    <row r="280" spans="1:4" x14ac:dyDescent="0.25">
      <c r="A280">
        <v>15</v>
      </c>
      <c r="B280">
        <v>4</v>
      </c>
      <c r="C280">
        <v>4</v>
      </c>
      <c r="D280" t="s">
        <v>42</v>
      </c>
    </row>
    <row r="281" spans="1:4" x14ac:dyDescent="0.25">
      <c r="A281">
        <v>8</v>
      </c>
      <c r="B281">
        <v>3</v>
      </c>
      <c r="C281">
        <v>2</v>
      </c>
      <c r="D281" t="s">
        <v>42</v>
      </c>
    </row>
    <row r="282" spans="1:4" x14ac:dyDescent="0.25">
      <c r="A282">
        <v>30</v>
      </c>
      <c r="B282">
        <v>4</v>
      </c>
      <c r="C282">
        <v>5</v>
      </c>
      <c r="D282" t="s">
        <v>42</v>
      </c>
    </row>
    <row r="283" spans="1:4" x14ac:dyDescent="0.25">
      <c r="A283">
        <v>19</v>
      </c>
      <c r="B283">
        <v>4</v>
      </c>
      <c r="C283">
        <v>4</v>
      </c>
      <c r="D283" t="s">
        <v>43</v>
      </c>
    </row>
    <row r="284" spans="1:4" x14ac:dyDescent="0.25">
      <c r="A284">
        <v>1</v>
      </c>
      <c r="B284">
        <v>2</v>
      </c>
      <c r="C284">
        <v>2</v>
      </c>
      <c r="D284" t="s">
        <v>42</v>
      </c>
    </row>
    <row r="285" spans="1:4" x14ac:dyDescent="0.25">
      <c r="A285">
        <v>4</v>
      </c>
      <c r="B285">
        <v>4</v>
      </c>
      <c r="C285">
        <v>4</v>
      </c>
      <c r="D285" t="s">
        <v>42</v>
      </c>
    </row>
    <row r="286" spans="1:4" x14ac:dyDescent="0.25">
      <c r="A286">
        <v>4</v>
      </c>
      <c r="B286">
        <v>5</v>
      </c>
      <c r="C286">
        <v>4</v>
      </c>
      <c r="D286" t="s">
        <v>43</v>
      </c>
    </row>
    <row r="287" spans="1:4" x14ac:dyDescent="0.25">
      <c r="A287">
        <v>2</v>
      </c>
      <c r="B287">
        <v>3</v>
      </c>
      <c r="C287">
        <v>3</v>
      </c>
      <c r="D287" t="s">
        <v>43</v>
      </c>
    </row>
    <row r="288" spans="1:4" x14ac:dyDescent="0.25">
      <c r="A288">
        <v>5</v>
      </c>
      <c r="B288">
        <v>3</v>
      </c>
      <c r="C288">
        <v>3</v>
      </c>
      <c r="D288" t="s">
        <v>43</v>
      </c>
    </row>
    <row r="289" spans="1:4" x14ac:dyDescent="0.25">
      <c r="A289">
        <v>6</v>
      </c>
      <c r="B289">
        <v>3</v>
      </c>
      <c r="C289">
        <v>3</v>
      </c>
      <c r="D289" t="s">
        <v>43</v>
      </c>
    </row>
    <row r="290" spans="1:4" x14ac:dyDescent="0.25">
      <c r="A290">
        <v>6</v>
      </c>
      <c r="B290">
        <v>4</v>
      </c>
      <c r="C290">
        <v>2</v>
      </c>
      <c r="D290" t="s">
        <v>42</v>
      </c>
    </row>
    <row r="291" spans="1:4" x14ac:dyDescent="0.25">
      <c r="A291">
        <v>9</v>
      </c>
      <c r="B291">
        <v>3</v>
      </c>
      <c r="C291">
        <v>4</v>
      </c>
      <c r="D291" t="s">
        <v>42</v>
      </c>
    </row>
    <row r="292" spans="1:4" x14ac:dyDescent="0.25">
      <c r="A292">
        <v>11</v>
      </c>
      <c r="B292">
        <v>2</v>
      </c>
      <c r="C292">
        <v>3</v>
      </c>
      <c r="D292" t="s">
        <v>42</v>
      </c>
    </row>
    <row r="293" spans="1:4" x14ac:dyDescent="0.25">
      <c r="A293">
        <v>0</v>
      </c>
      <c r="B293">
        <v>2</v>
      </c>
      <c r="C293">
        <v>2</v>
      </c>
      <c r="D293" t="s">
        <v>43</v>
      </c>
    </row>
    <row r="294" spans="1:4" x14ac:dyDescent="0.25">
      <c r="A294">
        <v>12</v>
      </c>
      <c r="B294">
        <v>3</v>
      </c>
      <c r="C294">
        <v>4</v>
      </c>
      <c r="D294" t="s">
        <v>43</v>
      </c>
    </row>
    <row r="295" spans="1:4" x14ac:dyDescent="0.25">
      <c r="A295">
        <v>6</v>
      </c>
      <c r="B295">
        <v>2</v>
      </c>
      <c r="C295">
        <v>1</v>
      </c>
      <c r="D295" t="s">
        <v>43</v>
      </c>
    </row>
    <row r="296" spans="1:4" x14ac:dyDescent="0.25">
      <c r="A296">
        <v>8</v>
      </c>
      <c r="B296">
        <v>2</v>
      </c>
      <c r="C296">
        <v>4</v>
      </c>
      <c r="D296" t="s">
        <v>42</v>
      </c>
    </row>
    <row r="297" spans="1:4" x14ac:dyDescent="0.25">
      <c r="A297">
        <v>4</v>
      </c>
      <c r="B297">
        <v>3</v>
      </c>
      <c r="C297">
        <v>4</v>
      </c>
      <c r="D297" t="s">
        <v>43</v>
      </c>
    </row>
    <row r="298" spans="1:4" x14ac:dyDescent="0.25">
      <c r="A298">
        <v>0</v>
      </c>
      <c r="B298">
        <v>4</v>
      </c>
      <c r="C298">
        <v>3</v>
      </c>
      <c r="D298" t="s">
        <v>42</v>
      </c>
    </row>
    <row r="299" spans="1:4" x14ac:dyDescent="0.25">
      <c r="A299">
        <v>10</v>
      </c>
      <c r="B299">
        <v>5</v>
      </c>
      <c r="C299">
        <v>4</v>
      </c>
      <c r="D299" t="s">
        <v>43</v>
      </c>
    </row>
    <row r="300" spans="1:4" x14ac:dyDescent="0.25">
      <c r="A300">
        <v>0</v>
      </c>
      <c r="B300">
        <v>3</v>
      </c>
      <c r="C300">
        <v>3</v>
      </c>
      <c r="D300" t="s">
        <v>43</v>
      </c>
    </row>
    <row r="301" spans="1:4" x14ac:dyDescent="0.25">
      <c r="A301">
        <v>5</v>
      </c>
      <c r="B301">
        <v>2</v>
      </c>
      <c r="C301">
        <v>4</v>
      </c>
      <c r="D301" t="s">
        <v>43</v>
      </c>
    </row>
    <row r="302" spans="1:4" x14ac:dyDescent="0.25">
      <c r="A302">
        <v>14</v>
      </c>
      <c r="B302">
        <v>4</v>
      </c>
      <c r="C302">
        <v>2</v>
      </c>
      <c r="D302" t="s">
        <v>43</v>
      </c>
    </row>
    <row r="303" spans="1:4" x14ac:dyDescent="0.25">
      <c r="A303">
        <v>0</v>
      </c>
      <c r="B303">
        <v>1</v>
      </c>
      <c r="C303">
        <v>1</v>
      </c>
      <c r="D303" t="s">
        <v>43</v>
      </c>
    </row>
    <row r="304" spans="1:4" x14ac:dyDescent="0.25">
      <c r="A304">
        <v>0</v>
      </c>
      <c r="B304">
        <v>3</v>
      </c>
      <c r="C304">
        <v>3</v>
      </c>
      <c r="D304" t="s">
        <v>43</v>
      </c>
    </row>
    <row r="305" spans="1:4" x14ac:dyDescent="0.25">
      <c r="A305">
        <v>0</v>
      </c>
      <c r="B305">
        <v>2</v>
      </c>
      <c r="C305">
        <v>2</v>
      </c>
      <c r="D305" t="s">
        <v>42</v>
      </c>
    </row>
    <row r="306" spans="1:4" x14ac:dyDescent="0.25">
      <c r="A306">
        <v>20</v>
      </c>
      <c r="B306">
        <v>4</v>
      </c>
      <c r="C306">
        <v>4</v>
      </c>
      <c r="D306" t="s">
        <v>42</v>
      </c>
    </row>
    <row r="307" spans="1:4" x14ac:dyDescent="0.25">
      <c r="A307">
        <v>8</v>
      </c>
      <c r="B307">
        <v>3</v>
      </c>
      <c r="C307">
        <v>4</v>
      </c>
      <c r="D307" t="s">
        <v>42</v>
      </c>
    </row>
    <row r="308" spans="1:4" x14ac:dyDescent="0.25">
      <c r="A308">
        <v>0</v>
      </c>
      <c r="B308">
        <v>3</v>
      </c>
      <c r="C308">
        <v>5</v>
      </c>
      <c r="D308" t="s">
        <v>42</v>
      </c>
    </row>
    <row r="309" spans="1:4" x14ac:dyDescent="0.25">
      <c r="A309">
        <v>38</v>
      </c>
      <c r="B309">
        <v>4</v>
      </c>
      <c r="C309">
        <v>3</v>
      </c>
      <c r="D309" t="s">
        <v>43</v>
      </c>
    </row>
    <row r="310" spans="1:4" x14ac:dyDescent="0.25">
      <c r="A310">
        <v>0</v>
      </c>
      <c r="B310">
        <v>3</v>
      </c>
      <c r="C310">
        <v>5</v>
      </c>
      <c r="D310" t="s">
        <v>42</v>
      </c>
    </row>
    <row r="311" spans="1:4" x14ac:dyDescent="0.25">
      <c r="A311">
        <v>18</v>
      </c>
      <c r="B311">
        <v>3</v>
      </c>
      <c r="C311">
        <v>4</v>
      </c>
      <c r="D311" t="s">
        <v>42</v>
      </c>
    </row>
    <row r="312" spans="1:4" x14ac:dyDescent="0.25">
      <c r="A312">
        <v>0</v>
      </c>
      <c r="B312">
        <v>4</v>
      </c>
      <c r="C312">
        <v>2</v>
      </c>
      <c r="D312" t="s">
        <v>42</v>
      </c>
    </row>
    <row r="313" spans="1:4" x14ac:dyDescent="0.25">
      <c r="A313">
        <v>20</v>
      </c>
      <c r="B313">
        <v>1</v>
      </c>
      <c r="C313">
        <v>4</v>
      </c>
      <c r="D313" t="s">
        <v>43</v>
      </c>
    </row>
    <row r="314" spans="1:4" x14ac:dyDescent="0.25">
      <c r="A314">
        <v>3</v>
      </c>
      <c r="B314">
        <v>2</v>
      </c>
      <c r="C314">
        <v>5</v>
      </c>
      <c r="D314" t="s">
        <v>43</v>
      </c>
    </row>
    <row r="315" spans="1:4" x14ac:dyDescent="0.25">
      <c r="A315">
        <v>22</v>
      </c>
      <c r="B315">
        <v>2</v>
      </c>
      <c r="C315">
        <v>2</v>
      </c>
      <c r="D315" t="s">
        <v>43</v>
      </c>
    </row>
    <row r="316" spans="1:4" x14ac:dyDescent="0.25">
      <c r="A316">
        <v>14</v>
      </c>
      <c r="B316">
        <v>2</v>
      </c>
      <c r="C316">
        <v>1</v>
      </c>
      <c r="D316" t="s">
        <v>43</v>
      </c>
    </row>
    <row r="317" spans="1:4" x14ac:dyDescent="0.25">
      <c r="A317">
        <v>40</v>
      </c>
      <c r="B317">
        <v>2</v>
      </c>
      <c r="C317">
        <v>1</v>
      </c>
      <c r="D317" t="s">
        <v>43</v>
      </c>
    </row>
    <row r="318" spans="1:4" x14ac:dyDescent="0.25">
      <c r="A318">
        <v>0</v>
      </c>
      <c r="B318">
        <v>3</v>
      </c>
      <c r="C318">
        <v>3</v>
      </c>
      <c r="D318" t="s">
        <v>42</v>
      </c>
    </row>
    <row r="319" spans="1:4" x14ac:dyDescent="0.25">
      <c r="A319">
        <v>9</v>
      </c>
      <c r="B319">
        <v>4</v>
      </c>
      <c r="C319">
        <v>3</v>
      </c>
      <c r="D319" t="s">
        <v>42</v>
      </c>
    </row>
    <row r="320" spans="1:4" x14ac:dyDescent="0.25">
      <c r="A320">
        <v>0</v>
      </c>
      <c r="B320">
        <v>4</v>
      </c>
      <c r="C320">
        <v>3</v>
      </c>
      <c r="D320" t="s">
        <v>42</v>
      </c>
    </row>
    <row r="321" spans="1:4" x14ac:dyDescent="0.25">
      <c r="A321">
        <v>2</v>
      </c>
      <c r="B321">
        <v>4</v>
      </c>
      <c r="C321">
        <v>4</v>
      </c>
      <c r="D321" t="s">
        <v>43</v>
      </c>
    </row>
    <row r="322" spans="1:4" x14ac:dyDescent="0.25">
      <c r="A322">
        <v>23</v>
      </c>
      <c r="B322">
        <v>2</v>
      </c>
      <c r="C322">
        <v>2</v>
      </c>
      <c r="D322" t="s">
        <v>43</v>
      </c>
    </row>
    <row r="323" spans="1:4" x14ac:dyDescent="0.25">
      <c r="A323">
        <v>12</v>
      </c>
      <c r="B323">
        <v>2</v>
      </c>
      <c r="C323">
        <v>2</v>
      </c>
      <c r="D323" t="s">
        <v>43</v>
      </c>
    </row>
    <row r="324" spans="1:4" x14ac:dyDescent="0.25">
      <c r="A324">
        <v>3</v>
      </c>
      <c r="B324">
        <v>2</v>
      </c>
      <c r="C324">
        <v>3</v>
      </c>
      <c r="D324" t="s">
        <v>42</v>
      </c>
    </row>
    <row r="325" spans="1:4" x14ac:dyDescent="0.25">
      <c r="A325">
        <v>1</v>
      </c>
      <c r="B325">
        <v>3</v>
      </c>
      <c r="C325">
        <v>4</v>
      </c>
      <c r="D325" t="s">
        <v>43</v>
      </c>
    </row>
    <row r="326" spans="1:4" x14ac:dyDescent="0.25">
      <c r="A326">
        <v>0</v>
      </c>
      <c r="B326">
        <v>3</v>
      </c>
      <c r="C326">
        <v>3</v>
      </c>
      <c r="D326" t="s">
        <v>43</v>
      </c>
    </row>
    <row r="327" spans="1:4" x14ac:dyDescent="0.25">
      <c r="A327">
        <v>3</v>
      </c>
      <c r="B327">
        <v>3</v>
      </c>
      <c r="C327">
        <v>3</v>
      </c>
      <c r="D327" t="s">
        <v>42</v>
      </c>
    </row>
    <row r="328" spans="1:4" x14ac:dyDescent="0.25">
      <c r="A328">
        <v>3</v>
      </c>
      <c r="B328">
        <v>5</v>
      </c>
      <c r="C328">
        <v>3</v>
      </c>
      <c r="D328" t="s">
        <v>42</v>
      </c>
    </row>
    <row r="329" spans="1:4" x14ac:dyDescent="0.25">
      <c r="A329">
        <v>8</v>
      </c>
      <c r="B329">
        <v>5</v>
      </c>
      <c r="C329">
        <v>4</v>
      </c>
      <c r="D329" t="s">
        <v>43</v>
      </c>
    </row>
    <row r="330" spans="1:4" x14ac:dyDescent="0.25">
      <c r="A330">
        <v>7</v>
      </c>
      <c r="B330">
        <v>4</v>
      </c>
      <c r="C330">
        <v>4</v>
      </c>
      <c r="D330" t="s">
        <v>42</v>
      </c>
    </row>
    <row r="331" spans="1:4" x14ac:dyDescent="0.25">
      <c r="A331">
        <v>4</v>
      </c>
      <c r="B331">
        <v>3</v>
      </c>
      <c r="C331">
        <v>3</v>
      </c>
      <c r="D331" t="s">
        <v>43</v>
      </c>
    </row>
    <row r="332" spans="1:4" x14ac:dyDescent="0.25">
      <c r="A332">
        <v>2</v>
      </c>
      <c r="B332">
        <v>5</v>
      </c>
      <c r="C332">
        <v>5</v>
      </c>
      <c r="D332" t="s">
        <v>42</v>
      </c>
    </row>
    <row r="333" spans="1:4" x14ac:dyDescent="0.25">
      <c r="A333">
        <v>7</v>
      </c>
      <c r="B333">
        <v>3</v>
      </c>
      <c r="C333">
        <v>4</v>
      </c>
      <c r="D333" t="s">
        <v>43</v>
      </c>
    </row>
    <row r="334" spans="1:4" x14ac:dyDescent="0.25">
      <c r="A334">
        <v>0</v>
      </c>
      <c r="B334">
        <v>4</v>
      </c>
      <c r="C334">
        <v>3</v>
      </c>
      <c r="D334" t="s">
        <v>42</v>
      </c>
    </row>
    <row r="335" spans="1:4" x14ac:dyDescent="0.25">
      <c r="A335">
        <v>0</v>
      </c>
      <c r="B335">
        <v>3</v>
      </c>
      <c r="C335">
        <v>3</v>
      </c>
      <c r="D335" t="s">
        <v>42</v>
      </c>
    </row>
    <row r="336" spans="1:4" x14ac:dyDescent="0.25">
      <c r="A336">
        <v>0</v>
      </c>
      <c r="B336">
        <v>4</v>
      </c>
      <c r="C336">
        <v>4</v>
      </c>
      <c r="D336" t="s">
        <v>42</v>
      </c>
    </row>
    <row r="337" spans="1:4" x14ac:dyDescent="0.25">
      <c r="A337">
        <v>16</v>
      </c>
      <c r="B337">
        <v>5</v>
      </c>
      <c r="C337">
        <v>4</v>
      </c>
      <c r="D337" t="s">
        <v>43</v>
      </c>
    </row>
    <row r="338" spans="1:4" x14ac:dyDescent="0.25">
      <c r="A338">
        <v>12</v>
      </c>
      <c r="B338">
        <v>3</v>
      </c>
      <c r="C338">
        <v>4</v>
      </c>
      <c r="D338" t="s">
        <v>43</v>
      </c>
    </row>
    <row r="339" spans="1:4" x14ac:dyDescent="0.25">
      <c r="A339">
        <v>0</v>
      </c>
      <c r="B339">
        <v>2</v>
      </c>
      <c r="C339">
        <v>3</v>
      </c>
      <c r="D339" t="s">
        <v>43</v>
      </c>
    </row>
    <row r="340" spans="1:4" x14ac:dyDescent="0.25">
      <c r="A340">
        <v>7</v>
      </c>
      <c r="B340">
        <v>3</v>
      </c>
      <c r="C340">
        <v>3</v>
      </c>
      <c r="D340" t="s">
        <v>43</v>
      </c>
    </row>
    <row r="341" spans="1:4" x14ac:dyDescent="0.25">
      <c r="A341">
        <v>4</v>
      </c>
      <c r="B341">
        <v>3</v>
      </c>
      <c r="C341">
        <v>3</v>
      </c>
      <c r="D341" t="s">
        <v>43</v>
      </c>
    </row>
    <row r="342" spans="1:4" x14ac:dyDescent="0.25">
      <c r="A342">
        <v>4</v>
      </c>
      <c r="B342">
        <v>4</v>
      </c>
      <c r="C342">
        <v>3</v>
      </c>
      <c r="D342" t="s">
        <v>42</v>
      </c>
    </row>
    <row r="343" spans="1:4" x14ac:dyDescent="0.25">
      <c r="A343">
        <v>0</v>
      </c>
      <c r="B343">
        <v>3</v>
      </c>
      <c r="C343">
        <v>3</v>
      </c>
      <c r="D343" t="s">
        <v>42</v>
      </c>
    </row>
    <row r="344" spans="1:4" x14ac:dyDescent="0.25">
      <c r="A344">
        <v>11</v>
      </c>
      <c r="B344">
        <v>3</v>
      </c>
      <c r="C344">
        <v>3</v>
      </c>
      <c r="D344" t="s">
        <v>42</v>
      </c>
    </row>
    <row r="345" spans="1:4" x14ac:dyDescent="0.25">
      <c r="A345">
        <v>0</v>
      </c>
      <c r="B345">
        <v>1</v>
      </c>
      <c r="C345">
        <v>3</v>
      </c>
      <c r="D345" t="s">
        <v>43</v>
      </c>
    </row>
    <row r="346" spans="1:4" x14ac:dyDescent="0.25">
      <c r="A346">
        <v>4</v>
      </c>
      <c r="B346">
        <v>3</v>
      </c>
      <c r="C346">
        <v>3</v>
      </c>
      <c r="D346" t="s">
        <v>43</v>
      </c>
    </row>
    <row r="347" spans="1:4" x14ac:dyDescent="0.25">
      <c r="A347">
        <v>7</v>
      </c>
      <c r="B347">
        <v>3</v>
      </c>
      <c r="C347">
        <v>4</v>
      </c>
      <c r="D347" t="s">
        <v>43</v>
      </c>
    </row>
    <row r="348" spans="1:4" x14ac:dyDescent="0.25">
      <c r="A348">
        <v>9</v>
      </c>
      <c r="B348">
        <v>2</v>
      </c>
      <c r="C348">
        <v>3</v>
      </c>
      <c r="D348" t="s">
        <v>43</v>
      </c>
    </row>
    <row r="349" spans="1:4" x14ac:dyDescent="0.25">
      <c r="A349">
        <v>0</v>
      </c>
      <c r="B349">
        <v>5</v>
      </c>
      <c r="C349">
        <v>4</v>
      </c>
      <c r="D349" t="s">
        <v>43</v>
      </c>
    </row>
    <row r="350" spans="1:4" x14ac:dyDescent="0.25">
      <c r="A350">
        <v>0</v>
      </c>
      <c r="B350">
        <v>3</v>
      </c>
      <c r="C350">
        <v>4</v>
      </c>
      <c r="D350" t="s">
        <v>42</v>
      </c>
    </row>
  </sheetData>
  <pageMargins left="0.7" right="0.7" top="0.75" bottom="0.75" header="0.3" footer="0.3"/>
  <ignoredErrors>
    <ignoredError sqref="H34 H54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0"/>
  <sheetViews>
    <sheetView topLeftCell="A40" workbookViewId="0">
      <selection activeCell="J31" sqref="J30:J31"/>
    </sheetView>
  </sheetViews>
  <sheetFormatPr baseColWidth="10" defaultRowHeight="15" x14ac:dyDescent="0.25"/>
  <cols>
    <col min="5" max="5" width="17.5703125" bestFit="1" customWidth="1"/>
    <col min="6" max="6" width="22.42578125" bestFit="1" customWidth="1"/>
    <col min="7" max="8" width="2" bestFit="1" customWidth="1"/>
    <col min="9" max="22" width="3" bestFit="1" customWidth="1"/>
    <col min="23" max="23" width="12.5703125" bestFit="1" customWidth="1"/>
  </cols>
  <sheetData>
    <row r="1" spans="1:23" x14ac:dyDescent="0.25">
      <c r="A1" t="s">
        <v>30</v>
      </c>
      <c r="B1" t="s">
        <v>32</v>
      </c>
      <c r="C1" t="s">
        <v>31</v>
      </c>
    </row>
    <row r="2" spans="1:23" x14ac:dyDescent="0.25">
      <c r="A2">
        <v>5</v>
      </c>
      <c r="B2">
        <v>6</v>
      </c>
      <c r="C2">
        <v>6</v>
      </c>
      <c r="E2" s="1" t="s">
        <v>248</v>
      </c>
      <c r="F2" s="1" t="s">
        <v>62</v>
      </c>
    </row>
    <row r="3" spans="1:23" x14ac:dyDescent="0.25">
      <c r="A3">
        <v>5</v>
      </c>
      <c r="B3">
        <v>6</v>
      </c>
      <c r="C3">
        <v>5</v>
      </c>
      <c r="E3" s="1" t="s">
        <v>53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 t="s">
        <v>54</v>
      </c>
    </row>
    <row r="4" spans="1:23" x14ac:dyDescent="0.25">
      <c r="A4">
        <v>7</v>
      </c>
      <c r="B4">
        <v>10</v>
      </c>
      <c r="C4">
        <v>8</v>
      </c>
      <c r="E4" s="2">
        <v>0</v>
      </c>
      <c r="F4" s="3"/>
      <c r="G4" s="3">
        <v>1</v>
      </c>
      <c r="H4" s="3">
        <v>2</v>
      </c>
      <c r="I4" s="3">
        <v>7</v>
      </c>
      <c r="J4" s="3">
        <v>9</v>
      </c>
      <c r="K4" s="3">
        <v>4</v>
      </c>
      <c r="L4" s="3">
        <v>4</v>
      </c>
      <c r="M4" s="3">
        <v>5</v>
      </c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>
        <v>34</v>
      </c>
    </row>
    <row r="5" spans="1:23" x14ac:dyDescent="0.25">
      <c r="A5">
        <v>15</v>
      </c>
      <c r="B5">
        <v>15</v>
      </c>
      <c r="C5">
        <v>14</v>
      </c>
      <c r="E5" s="2">
        <v>4</v>
      </c>
      <c r="F5" s="3"/>
      <c r="G5" s="3"/>
      <c r="H5" s="3"/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1</v>
      </c>
    </row>
    <row r="6" spans="1:23" x14ac:dyDescent="0.25">
      <c r="A6">
        <v>6</v>
      </c>
      <c r="B6">
        <v>10</v>
      </c>
      <c r="C6">
        <v>10</v>
      </c>
      <c r="E6" s="2">
        <v>5</v>
      </c>
      <c r="F6" s="3">
        <v>1</v>
      </c>
      <c r="G6" s="3"/>
      <c r="H6" s="3">
        <v>1</v>
      </c>
      <c r="I6" s="3">
        <v>1</v>
      </c>
      <c r="J6" s="3">
        <v>1</v>
      </c>
      <c r="K6" s="3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5</v>
      </c>
    </row>
    <row r="7" spans="1:23" x14ac:dyDescent="0.25">
      <c r="A7">
        <v>15</v>
      </c>
      <c r="B7">
        <v>15</v>
      </c>
      <c r="C7">
        <v>15</v>
      </c>
      <c r="E7" s="2">
        <v>6</v>
      </c>
      <c r="F7" s="3"/>
      <c r="G7" s="3"/>
      <c r="H7" s="3">
        <v>2</v>
      </c>
      <c r="I7" s="3">
        <v>3</v>
      </c>
      <c r="J7" s="3">
        <v>5</v>
      </c>
      <c r="K7" s="3">
        <v>3</v>
      </c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14</v>
      </c>
    </row>
    <row r="8" spans="1:23" x14ac:dyDescent="0.25">
      <c r="A8">
        <v>12</v>
      </c>
      <c r="B8">
        <v>11</v>
      </c>
      <c r="C8">
        <v>12</v>
      </c>
      <c r="E8" s="2">
        <v>7</v>
      </c>
      <c r="F8" s="3"/>
      <c r="G8" s="3"/>
      <c r="H8" s="3">
        <v>2</v>
      </c>
      <c r="I8" s="3"/>
      <c r="J8" s="3">
        <v>3</v>
      </c>
      <c r="K8" s="3">
        <v>1</v>
      </c>
      <c r="L8" s="3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>
        <v>7</v>
      </c>
    </row>
    <row r="9" spans="1:23" x14ac:dyDescent="0.25">
      <c r="A9">
        <v>6</v>
      </c>
      <c r="B9">
        <v>6</v>
      </c>
      <c r="C9">
        <v>5</v>
      </c>
      <c r="E9" s="2">
        <v>8</v>
      </c>
      <c r="F9" s="3"/>
      <c r="G9" s="3"/>
      <c r="H9" s="3"/>
      <c r="I9" s="3">
        <v>6</v>
      </c>
      <c r="J9" s="3">
        <v>7</v>
      </c>
      <c r="K9" s="3">
        <v>7</v>
      </c>
      <c r="L9" s="3">
        <v>5</v>
      </c>
      <c r="M9" s="3">
        <v>2</v>
      </c>
      <c r="N9" s="3">
        <v>1</v>
      </c>
      <c r="O9" s="3"/>
      <c r="P9" s="3"/>
      <c r="Q9" s="3"/>
      <c r="R9" s="3"/>
      <c r="S9" s="3"/>
      <c r="T9" s="3"/>
      <c r="U9" s="3"/>
      <c r="V9" s="3"/>
      <c r="W9" s="3">
        <v>28</v>
      </c>
    </row>
    <row r="10" spans="1:23" x14ac:dyDescent="0.25">
      <c r="A10">
        <v>16</v>
      </c>
      <c r="B10">
        <v>19</v>
      </c>
      <c r="C10">
        <v>18</v>
      </c>
      <c r="E10" s="2">
        <v>9</v>
      </c>
      <c r="F10" s="3"/>
      <c r="G10" s="3"/>
      <c r="H10" s="3"/>
      <c r="I10" s="3"/>
      <c r="J10" s="3">
        <v>1</v>
      </c>
      <c r="K10" s="3">
        <v>3</v>
      </c>
      <c r="L10" s="3">
        <v>6</v>
      </c>
      <c r="M10" s="3">
        <v>12</v>
      </c>
      <c r="N10" s="3">
        <v>2</v>
      </c>
      <c r="O10" s="3"/>
      <c r="P10" s="3"/>
      <c r="Q10" s="3"/>
      <c r="R10" s="3"/>
      <c r="S10" s="3"/>
      <c r="T10" s="3"/>
      <c r="U10" s="3"/>
      <c r="V10" s="3"/>
      <c r="W10" s="3">
        <v>24</v>
      </c>
    </row>
    <row r="11" spans="1:23" x14ac:dyDescent="0.25">
      <c r="A11">
        <v>14</v>
      </c>
      <c r="B11">
        <v>15</v>
      </c>
      <c r="C11">
        <v>15</v>
      </c>
      <c r="E11" s="2">
        <v>10</v>
      </c>
      <c r="F11" s="3"/>
      <c r="G11" s="3"/>
      <c r="H11" s="3"/>
      <c r="I11" s="3">
        <v>1</v>
      </c>
      <c r="J11" s="3">
        <v>4</v>
      </c>
      <c r="K11" s="3">
        <v>11</v>
      </c>
      <c r="L11" s="3">
        <v>10</v>
      </c>
      <c r="M11" s="3">
        <v>8</v>
      </c>
      <c r="N11" s="3">
        <v>10</v>
      </c>
      <c r="O11" s="3">
        <v>1</v>
      </c>
      <c r="P11" s="3">
        <v>1</v>
      </c>
      <c r="Q11" s="3"/>
      <c r="R11" s="3"/>
      <c r="S11" s="3"/>
      <c r="T11" s="3"/>
      <c r="U11" s="3"/>
      <c r="V11" s="3"/>
      <c r="W11" s="3">
        <v>46</v>
      </c>
    </row>
    <row r="12" spans="1:23" x14ac:dyDescent="0.25">
      <c r="A12">
        <v>10</v>
      </c>
      <c r="B12">
        <v>9</v>
      </c>
      <c r="C12">
        <v>8</v>
      </c>
      <c r="E12" s="2">
        <v>11</v>
      </c>
      <c r="F12" s="3"/>
      <c r="G12" s="3"/>
      <c r="H12" s="3"/>
      <c r="I12" s="3"/>
      <c r="J12" s="3">
        <v>2</v>
      </c>
      <c r="K12" s="3">
        <v>3</v>
      </c>
      <c r="L12" s="3">
        <v>2</v>
      </c>
      <c r="M12" s="3">
        <v>9</v>
      </c>
      <c r="N12" s="3">
        <v>12</v>
      </c>
      <c r="O12" s="3">
        <v>9</v>
      </c>
      <c r="P12" s="3">
        <v>5</v>
      </c>
      <c r="Q12" s="3">
        <v>1</v>
      </c>
      <c r="R12" s="3"/>
      <c r="S12" s="3"/>
      <c r="T12" s="3"/>
      <c r="U12" s="3"/>
      <c r="V12" s="3"/>
      <c r="W12" s="3">
        <v>43</v>
      </c>
    </row>
    <row r="13" spans="1:23" x14ac:dyDescent="0.25">
      <c r="A13">
        <v>10</v>
      </c>
      <c r="B13">
        <v>12</v>
      </c>
      <c r="C13">
        <v>12</v>
      </c>
      <c r="E13" s="2">
        <v>12</v>
      </c>
      <c r="F13" s="3"/>
      <c r="G13" s="3"/>
      <c r="H13" s="3"/>
      <c r="I13" s="3"/>
      <c r="J13" s="3"/>
      <c r="K13" s="3">
        <v>2</v>
      </c>
      <c r="L13" s="3">
        <v>1</v>
      </c>
      <c r="M13" s="3">
        <v>5</v>
      </c>
      <c r="N13" s="3">
        <v>1</v>
      </c>
      <c r="O13" s="3">
        <v>9</v>
      </c>
      <c r="P13" s="3">
        <v>7</v>
      </c>
      <c r="Q13" s="3">
        <v>2</v>
      </c>
      <c r="R13" s="3">
        <v>1</v>
      </c>
      <c r="S13" s="3"/>
      <c r="T13" s="3"/>
      <c r="U13" s="3"/>
      <c r="V13" s="3"/>
      <c r="W13" s="3">
        <v>28</v>
      </c>
    </row>
    <row r="14" spans="1:23" x14ac:dyDescent="0.25">
      <c r="A14">
        <v>14</v>
      </c>
      <c r="B14">
        <v>14</v>
      </c>
      <c r="C14">
        <v>14</v>
      </c>
      <c r="E14" s="2">
        <v>13</v>
      </c>
      <c r="F14" s="3"/>
      <c r="G14" s="3"/>
      <c r="H14" s="3"/>
      <c r="I14" s="3"/>
      <c r="J14" s="3"/>
      <c r="K14" s="3"/>
      <c r="L14" s="3"/>
      <c r="M14" s="3">
        <v>3</v>
      </c>
      <c r="N14" s="3">
        <v>3</v>
      </c>
      <c r="O14" s="3">
        <v>5</v>
      </c>
      <c r="P14" s="3">
        <v>3</v>
      </c>
      <c r="Q14" s="3">
        <v>9</v>
      </c>
      <c r="R14" s="3">
        <v>2</v>
      </c>
      <c r="S14" s="3">
        <v>1</v>
      </c>
      <c r="T14" s="3"/>
      <c r="U14" s="3"/>
      <c r="V14" s="3"/>
      <c r="W14" s="3">
        <v>26</v>
      </c>
    </row>
    <row r="15" spans="1:23" x14ac:dyDescent="0.25">
      <c r="A15">
        <v>10</v>
      </c>
      <c r="B15">
        <v>11</v>
      </c>
      <c r="C15">
        <v>10</v>
      </c>
      <c r="E15" s="2">
        <v>14</v>
      </c>
      <c r="F15" s="3"/>
      <c r="G15" s="3"/>
      <c r="H15" s="3"/>
      <c r="I15" s="3"/>
      <c r="J15" s="3"/>
      <c r="K15" s="3"/>
      <c r="L15" s="3"/>
      <c r="M15" s="3">
        <v>1</v>
      </c>
      <c r="N15" s="3">
        <v>3</v>
      </c>
      <c r="O15" s="3">
        <v>4</v>
      </c>
      <c r="P15" s="3">
        <v>6</v>
      </c>
      <c r="Q15" s="3">
        <v>6</v>
      </c>
      <c r="R15" s="3">
        <v>6</v>
      </c>
      <c r="S15" s="3"/>
      <c r="T15" s="3"/>
      <c r="U15" s="3"/>
      <c r="V15" s="3"/>
      <c r="W15" s="3">
        <v>26</v>
      </c>
    </row>
    <row r="16" spans="1:23" x14ac:dyDescent="0.25">
      <c r="A16">
        <v>14</v>
      </c>
      <c r="B16">
        <v>16</v>
      </c>
      <c r="C16">
        <v>16</v>
      </c>
      <c r="E16" s="2">
        <v>15</v>
      </c>
      <c r="F16" s="3"/>
      <c r="G16" s="3"/>
      <c r="H16" s="3"/>
      <c r="I16" s="3"/>
      <c r="J16" s="3"/>
      <c r="K16" s="3"/>
      <c r="L16" s="3"/>
      <c r="M16" s="3"/>
      <c r="N16" s="3">
        <v>1</v>
      </c>
      <c r="O16" s="3">
        <v>3</v>
      </c>
      <c r="P16" s="3">
        <v>4</v>
      </c>
      <c r="Q16" s="3">
        <v>5</v>
      </c>
      <c r="R16" s="3">
        <v>8</v>
      </c>
      <c r="S16" s="3">
        <v>8</v>
      </c>
      <c r="T16" s="3">
        <v>1</v>
      </c>
      <c r="U16" s="3"/>
      <c r="V16" s="3"/>
      <c r="W16" s="3">
        <v>30</v>
      </c>
    </row>
    <row r="17" spans="1:23" x14ac:dyDescent="0.25">
      <c r="A17">
        <v>14</v>
      </c>
      <c r="B17">
        <v>14</v>
      </c>
      <c r="C17">
        <v>14</v>
      </c>
      <c r="E17" s="2">
        <v>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1</v>
      </c>
      <c r="Q17" s="3">
        <v>4</v>
      </c>
      <c r="R17" s="3">
        <v>3</v>
      </c>
      <c r="S17" s="3">
        <v>4</v>
      </c>
      <c r="T17" s="3">
        <v>2</v>
      </c>
      <c r="U17" s="3"/>
      <c r="V17" s="3"/>
      <c r="W17" s="3">
        <v>14</v>
      </c>
    </row>
    <row r="18" spans="1:23" x14ac:dyDescent="0.25">
      <c r="A18">
        <v>13</v>
      </c>
      <c r="B18">
        <v>14</v>
      </c>
      <c r="C18">
        <v>14</v>
      </c>
      <c r="E18" s="2">
        <v>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4</v>
      </c>
      <c r="T18" s="3">
        <v>2</v>
      </c>
      <c r="U18" s="3"/>
      <c r="V18" s="3"/>
      <c r="W18" s="3">
        <v>6</v>
      </c>
    </row>
    <row r="19" spans="1:23" x14ac:dyDescent="0.25">
      <c r="A19">
        <v>8</v>
      </c>
      <c r="B19">
        <v>10</v>
      </c>
      <c r="C19">
        <v>10</v>
      </c>
      <c r="E19" s="2">
        <v>18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>
        <v>3</v>
      </c>
      <c r="T19" s="3">
        <v>3</v>
      </c>
      <c r="U19" s="3">
        <v>4</v>
      </c>
      <c r="V19" s="3">
        <v>1</v>
      </c>
      <c r="W19" s="3">
        <v>12</v>
      </c>
    </row>
    <row r="20" spans="1:23" x14ac:dyDescent="0.25">
      <c r="A20">
        <v>6</v>
      </c>
      <c r="B20">
        <v>5</v>
      </c>
      <c r="C20">
        <v>5</v>
      </c>
      <c r="E20" s="2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>
        <v>3</v>
      </c>
      <c r="V20" s="3"/>
      <c r="W20" s="3">
        <v>4</v>
      </c>
    </row>
    <row r="21" spans="1:23" x14ac:dyDescent="0.25">
      <c r="A21">
        <v>8</v>
      </c>
      <c r="B21">
        <v>10</v>
      </c>
      <c r="C21">
        <v>10</v>
      </c>
      <c r="E21" s="2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1</v>
      </c>
      <c r="W21" s="3">
        <v>1</v>
      </c>
    </row>
    <row r="22" spans="1:23" x14ac:dyDescent="0.25">
      <c r="A22">
        <v>13</v>
      </c>
      <c r="B22">
        <v>15</v>
      </c>
      <c r="C22">
        <v>14</v>
      </c>
      <c r="E22" s="2" t="s">
        <v>54</v>
      </c>
      <c r="F22" s="3">
        <v>1</v>
      </c>
      <c r="G22" s="3">
        <v>1</v>
      </c>
      <c r="H22" s="3">
        <v>7</v>
      </c>
      <c r="I22" s="3">
        <v>19</v>
      </c>
      <c r="J22" s="3">
        <v>32</v>
      </c>
      <c r="K22" s="3">
        <v>35</v>
      </c>
      <c r="L22" s="3">
        <v>30</v>
      </c>
      <c r="M22" s="3">
        <v>45</v>
      </c>
      <c r="N22" s="3">
        <v>34</v>
      </c>
      <c r="O22" s="3">
        <v>32</v>
      </c>
      <c r="P22" s="3">
        <v>27</v>
      </c>
      <c r="Q22" s="3">
        <v>27</v>
      </c>
      <c r="R22" s="3">
        <v>21</v>
      </c>
      <c r="S22" s="3">
        <v>21</v>
      </c>
      <c r="T22" s="3">
        <v>8</v>
      </c>
      <c r="U22" s="3">
        <v>7</v>
      </c>
      <c r="V22" s="3">
        <v>2</v>
      </c>
      <c r="W22" s="3">
        <v>349</v>
      </c>
    </row>
    <row r="23" spans="1:23" x14ac:dyDescent="0.25">
      <c r="A23">
        <v>12</v>
      </c>
      <c r="B23">
        <v>15</v>
      </c>
      <c r="C23">
        <v>15</v>
      </c>
    </row>
    <row r="24" spans="1:23" x14ac:dyDescent="0.25">
      <c r="A24">
        <v>15</v>
      </c>
      <c r="B24">
        <v>16</v>
      </c>
      <c r="C24">
        <v>15</v>
      </c>
      <c r="E24" t="s">
        <v>249</v>
      </c>
    </row>
    <row r="25" spans="1:23" x14ac:dyDescent="0.25">
      <c r="A25">
        <v>13</v>
      </c>
      <c r="B25">
        <v>12</v>
      </c>
      <c r="C25">
        <v>13</v>
      </c>
      <c r="E25" t="s">
        <v>250</v>
      </c>
      <c r="F25">
        <f>SUM(F4:M11)/GETPIVOTDATA("G3",$E$2)/E31</f>
        <v>0.83529411764705885</v>
      </c>
    </row>
    <row r="26" spans="1:23" x14ac:dyDescent="0.25">
      <c r="A26">
        <v>10</v>
      </c>
      <c r="B26">
        <v>8</v>
      </c>
      <c r="C26">
        <v>9</v>
      </c>
      <c r="E26" t="s">
        <v>252</v>
      </c>
      <c r="F26">
        <f>1-F25</f>
        <v>0.16470588235294115</v>
      </c>
    </row>
    <row r="27" spans="1:23" x14ac:dyDescent="0.25">
      <c r="A27">
        <v>6</v>
      </c>
      <c r="B27">
        <v>8</v>
      </c>
      <c r="C27">
        <v>9</v>
      </c>
      <c r="E27" t="s">
        <v>254</v>
      </c>
      <c r="F27">
        <f>SUM(N4:V11)/GETPIVOTDATA("G3",$E$2)/E33</f>
        <v>9.4972067039106156E-2</v>
      </c>
    </row>
    <row r="28" spans="1:23" x14ac:dyDescent="0.25">
      <c r="A28">
        <v>12</v>
      </c>
      <c r="B28">
        <v>11</v>
      </c>
      <c r="C28">
        <v>12</v>
      </c>
      <c r="E28" t="s">
        <v>253</v>
      </c>
      <c r="F28">
        <f>1-F27</f>
        <v>0.9050279329608939</v>
      </c>
    </row>
    <row r="29" spans="1:23" x14ac:dyDescent="0.25">
      <c r="A29">
        <v>15</v>
      </c>
      <c r="B29">
        <v>15</v>
      </c>
      <c r="C29">
        <v>16</v>
      </c>
    </row>
    <row r="30" spans="1:23" x14ac:dyDescent="0.25">
      <c r="A30">
        <v>11</v>
      </c>
      <c r="B30">
        <v>11</v>
      </c>
      <c r="C30">
        <v>11</v>
      </c>
      <c r="E30" t="s">
        <v>251</v>
      </c>
    </row>
    <row r="31" spans="1:23" x14ac:dyDescent="0.25">
      <c r="A31">
        <v>10</v>
      </c>
      <c r="B31">
        <v>11</v>
      </c>
      <c r="C31">
        <v>12</v>
      </c>
      <c r="E31">
        <f>SUM(F22:M22)/GETPIVOTDATA("G3",$E$2)</f>
        <v>0.4871060171919771</v>
      </c>
    </row>
    <row r="32" spans="1:23" x14ac:dyDescent="0.25">
      <c r="A32">
        <v>9</v>
      </c>
      <c r="B32">
        <v>12</v>
      </c>
      <c r="C32">
        <v>11</v>
      </c>
      <c r="E32" t="s">
        <v>255</v>
      </c>
    </row>
    <row r="33" spans="1:23" x14ac:dyDescent="0.25">
      <c r="A33">
        <v>17</v>
      </c>
      <c r="B33">
        <v>17</v>
      </c>
      <c r="C33">
        <v>16</v>
      </c>
      <c r="E33">
        <f>1-E31</f>
        <v>0.5128939828080229</v>
      </c>
    </row>
    <row r="34" spans="1:23" x14ac:dyDescent="0.25">
      <c r="A34">
        <v>17</v>
      </c>
      <c r="B34">
        <v>16</v>
      </c>
      <c r="C34">
        <v>16</v>
      </c>
    </row>
    <row r="35" spans="1:23" x14ac:dyDescent="0.25">
      <c r="A35">
        <v>8</v>
      </c>
      <c r="B35">
        <v>12</v>
      </c>
      <c r="C35">
        <v>10</v>
      </c>
      <c r="E35" s="1" t="s">
        <v>248</v>
      </c>
      <c r="F35" s="1" t="s">
        <v>62</v>
      </c>
    </row>
    <row r="36" spans="1:23" x14ac:dyDescent="0.25">
      <c r="A36">
        <v>12</v>
      </c>
      <c r="B36">
        <v>15</v>
      </c>
      <c r="C36">
        <v>14</v>
      </c>
      <c r="E36" s="1" t="s">
        <v>53</v>
      </c>
      <c r="F36">
        <v>0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 t="s">
        <v>54</v>
      </c>
    </row>
    <row r="37" spans="1:23" x14ac:dyDescent="0.25">
      <c r="A37">
        <v>8</v>
      </c>
      <c r="B37">
        <v>6</v>
      </c>
      <c r="C37">
        <v>7</v>
      </c>
      <c r="E37" s="2">
        <v>0</v>
      </c>
      <c r="F37" s="3">
        <v>13</v>
      </c>
      <c r="G37" s="3">
        <v>1</v>
      </c>
      <c r="H37" s="3">
        <v>3</v>
      </c>
      <c r="I37" s="3">
        <v>2</v>
      </c>
      <c r="J37" s="3">
        <v>4</v>
      </c>
      <c r="K37" s="3">
        <v>4</v>
      </c>
      <c r="L37" s="3">
        <v>5</v>
      </c>
      <c r="M37" s="3">
        <v>2</v>
      </c>
      <c r="N37" s="3"/>
      <c r="O37" s="3"/>
      <c r="P37" s="3"/>
      <c r="Q37" s="3"/>
      <c r="R37" s="3"/>
      <c r="S37" s="3"/>
      <c r="T37" s="3"/>
      <c r="U37" s="3"/>
      <c r="V37" s="3"/>
      <c r="W37" s="3">
        <v>34</v>
      </c>
    </row>
    <row r="38" spans="1:23" x14ac:dyDescent="0.25">
      <c r="A38">
        <v>15</v>
      </c>
      <c r="B38">
        <v>18</v>
      </c>
      <c r="C38">
        <v>16</v>
      </c>
      <c r="E38" s="2">
        <v>4</v>
      </c>
      <c r="F38" s="3"/>
      <c r="G38" s="3"/>
      <c r="H38" s="3"/>
      <c r="I38" s="3">
        <v>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1</v>
      </c>
    </row>
    <row r="39" spans="1:23" x14ac:dyDescent="0.25">
      <c r="A39">
        <v>15</v>
      </c>
      <c r="B39">
        <v>15</v>
      </c>
      <c r="C39">
        <v>16</v>
      </c>
      <c r="E39" s="2">
        <v>5</v>
      </c>
      <c r="F39" s="3"/>
      <c r="G39" s="3"/>
      <c r="H39" s="3">
        <v>3</v>
      </c>
      <c r="I39" s="3">
        <v>1</v>
      </c>
      <c r="J39" s="3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5</v>
      </c>
    </row>
    <row r="40" spans="1:23" x14ac:dyDescent="0.25">
      <c r="A40">
        <v>12</v>
      </c>
      <c r="B40">
        <v>11</v>
      </c>
      <c r="C40">
        <v>12</v>
      </c>
      <c r="E40" s="2">
        <v>6</v>
      </c>
      <c r="F40" s="3"/>
      <c r="G40" s="3"/>
      <c r="H40" s="3">
        <v>3</v>
      </c>
      <c r="I40" s="3">
        <v>6</v>
      </c>
      <c r="J40" s="3">
        <v>4</v>
      </c>
      <c r="K40" s="3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14</v>
      </c>
    </row>
    <row r="41" spans="1:23" x14ac:dyDescent="0.25">
      <c r="A41">
        <v>14</v>
      </c>
      <c r="B41">
        <v>13</v>
      </c>
      <c r="C41">
        <v>13</v>
      </c>
      <c r="E41" s="2">
        <v>7</v>
      </c>
      <c r="F41" s="3"/>
      <c r="G41" s="3"/>
      <c r="H41" s="3"/>
      <c r="I41" s="3">
        <v>1</v>
      </c>
      <c r="J41" s="3">
        <v>3</v>
      </c>
      <c r="K41" s="3">
        <v>2</v>
      </c>
      <c r="L41" s="3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7</v>
      </c>
    </row>
    <row r="42" spans="1:23" x14ac:dyDescent="0.25">
      <c r="A42">
        <v>7</v>
      </c>
      <c r="B42">
        <v>11</v>
      </c>
      <c r="C42">
        <v>10</v>
      </c>
      <c r="E42" s="2">
        <v>8</v>
      </c>
      <c r="F42" s="3"/>
      <c r="G42" s="3"/>
      <c r="H42" s="3"/>
      <c r="I42" s="3">
        <v>1</v>
      </c>
      <c r="J42" s="3">
        <v>5</v>
      </c>
      <c r="K42" s="3">
        <v>12</v>
      </c>
      <c r="L42" s="3">
        <v>10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28</v>
      </c>
    </row>
    <row r="43" spans="1:23" x14ac:dyDescent="0.25">
      <c r="A43">
        <v>12</v>
      </c>
      <c r="B43">
        <v>12</v>
      </c>
      <c r="C43">
        <v>12</v>
      </c>
      <c r="E43" s="2">
        <v>9</v>
      </c>
      <c r="F43" s="3"/>
      <c r="G43" s="3"/>
      <c r="H43" s="3"/>
      <c r="I43" s="3"/>
      <c r="J43" s="3">
        <v>1</v>
      </c>
      <c r="K43" s="3">
        <v>5</v>
      </c>
      <c r="L43" s="3">
        <v>12</v>
      </c>
      <c r="M43" s="3">
        <v>5</v>
      </c>
      <c r="N43" s="3">
        <v>1</v>
      </c>
      <c r="O43" s="3"/>
      <c r="P43" s="3"/>
      <c r="Q43" s="3"/>
      <c r="R43" s="3"/>
      <c r="S43" s="3"/>
      <c r="T43" s="3"/>
      <c r="U43" s="3"/>
      <c r="V43" s="3"/>
      <c r="W43" s="3">
        <v>24</v>
      </c>
    </row>
    <row r="44" spans="1:23" x14ac:dyDescent="0.25">
      <c r="A44">
        <v>19</v>
      </c>
      <c r="B44">
        <v>18</v>
      </c>
      <c r="C44">
        <v>18</v>
      </c>
      <c r="E44" s="2">
        <v>10</v>
      </c>
      <c r="F44" s="3"/>
      <c r="G44" s="3"/>
      <c r="H44" s="3"/>
      <c r="I44" s="3"/>
      <c r="J44" s="3"/>
      <c r="K44" s="3">
        <v>3</v>
      </c>
      <c r="L44" s="3">
        <v>15</v>
      </c>
      <c r="M44" s="3">
        <v>22</v>
      </c>
      <c r="N44" s="3">
        <v>6</v>
      </c>
      <c r="O44" s="3"/>
      <c r="P44" s="3"/>
      <c r="Q44" s="3"/>
      <c r="R44" s="3"/>
      <c r="S44" s="3"/>
      <c r="T44" s="3"/>
      <c r="U44" s="3"/>
      <c r="V44" s="3"/>
      <c r="W44" s="3">
        <v>46</v>
      </c>
    </row>
    <row r="45" spans="1:23" x14ac:dyDescent="0.25">
      <c r="A45">
        <v>8</v>
      </c>
      <c r="B45">
        <v>11</v>
      </c>
      <c r="C45">
        <v>8</v>
      </c>
      <c r="E45" s="2">
        <v>11</v>
      </c>
      <c r="F45" s="3"/>
      <c r="G45" s="3"/>
      <c r="H45" s="3"/>
      <c r="I45" s="3"/>
      <c r="J45" s="3"/>
      <c r="K45" s="3">
        <v>2</v>
      </c>
      <c r="L45" s="3">
        <v>1</v>
      </c>
      <c r="M45" s="3">
        <v>11</v>
      </c>
      <c r="N45" s="3">
        <v>17</v>
      </c>
      <c r="O45" s="3">
        <v>11</v>
      </c>
      <c r="P45" s="3">
        <v>1</v>
      </c>
      <c r="Q45" s="3"/>
      <c r="R45" s="3"/>
      <c r="S45" s="3"/>
      <c r="T45" s="3"/>
      <c r="U45" s="3"/>
      <c r="V45" s="3"/>
      <c r="W45" s="3">
        <v>43</v>
      </c>
    </row>
    <row r="46" spans="1:23" x14ac:dyDescent="0.25">
      <c r="A46">
        <v>10</v>
      </c>
      <c r="B46">
        <v>9</v>
      </c>
      <c r="C46">
        <v>10</v>
      </c>
      <c r="E46" s="2">
        <v>12</v>
      </c>
      <c r="F46" s="3"/>
      <c r="G46" s="3"/>
      <c r="H46" s="3"/>
      <c r="I46" s="3"/>
      <c r="J46" s="3"/>
      <c r="K46" s="3"/>
      <c r="L46" s="3"/>
      <c r="M46" s="3">
        <v>2</v>
      </c>
      <c r="N46" s="3">
        <v>5</v>
      </c>
      <c r="O46" s="3">
        <v>15</v>
      </c>
      <c r="P46" s="3">
        <v>6</v>
      </c>
      <c r="Q46" s="3"/>
      <c r="R46" s="3"/>
      <c r="S46" s="3"/>
      <c r="T46" s="3"/>
      <c r="U46" s="3"/>
      <c r="V46" s="3"/>
      <c r="W46" s="3">
        <v>28</v>
      </c>
    </row>
    <row r="47" spans="1:23" x14ac:dyDescent="0.25">
      <c r="A47">
        <v>8</v>
      </c>
      <c r="B47">
        <v>6</v>
      </c>
      <c r="C47">
        <v>8</v>
      </c>
      <c r="E47" s="2">
        <v>13</v>
      </c>
      <c r="F47" s="3"/>
      <c r="G47" s="3"/>
      <c r="H47" s="3"/>
      <c r="I47" s="3"/>
      <c r="J47" s="3"/>
      <c r="K47" s="3"/>
      <c r="L47" s="3"/>
      <c r="M47" s="3"/>
      <c r="N47" s="3">
        <v>1</v>
      </c>
      <c r="O47" s="3">
        <v>8</v>
      </c>
      <c r="P47" s="3">
        <v>14</v>
      </c>
      <c r="Q47" s="3">
        <v>3</v>
      </c>
      <c r="R47" s="3"/>
      <c r="S47" s="3"/>
      <c r="T47" s="3"/>
      <c r="U47" s="3"/>
      <c r="V47" s="3"/>
      <c r="W47" s="3">
        <v>26</v>
      </c>
    </row>
    <row r="48" spans="1:23" x14ac:dyDescent="0.25">
      <c r="A48">
        <v>11</v>
      </c>
      <c r="B48">
        <v>11</v>
      </c>
      <c r="C48">
        <v>12</v>
      </c>
      <c r="E48" s="2">
        <v>14</v>
      </c>
      <c r="F48" s="3"/>
      <c r="G48" s="3"/>
      <c r="H48" s="3"/>
      <c r="I48" s="3"/>
      <c r="J48" s="3"/>
      <c r="K48" s="3"/>
      <c r="L48" s="3"/>
      <c r="M48" s="3"/>
      <c r="N48" s="3"/>
      <c r="O48" s="3">
        <v>2</v>
      </c>
      <c r="P48" s="3">
        <v>10</v>
      </c>
      <c r="Q48" s="3">
        <v>13</v>
      </c>
      <c r="R48" s="3">
        <v>1</v>
      </c>
      <c r="S48" s="3"/>
      <c r="T48" s="3"/>
      <c r="U48" s="3"/>
      <c r="V48" s="3"/>
      <c r="W48" s="3">
        <v>26</v>
      </c>
    </row>
    <row r="49" spans="1:23" x14ac:dyDescent="0.25">
      <c r="A49">
        <v>19</v>
      </c>
      <c r="B49">
        <v>20</v>
      </c>
      <c r="C49">
        <v>19</v>
      </c>
      <c r="E49" s="2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</v>
      </c>
      <c r="Q49" s="3">
        <v>5</v>
      </c>
      <c r="R49" s="3">
        <v>21</v>
      </c>
      <c r="S49" s="3">
        <v>3</v>
      </c>
      <c r="T49" s="3"/>
      <c r="U49" s="3"/>
      <c r="V49" s="3"/>
      <c r="W49" s="3">
        <v>30</v>
      </c>
    </row>
    <row r="50" spans="1:23" x14ac:dyDescent="0.25">
      <c r="A50">
        <v>15</v>
      </c>
      <c r="B50">
        <v>14</v>
      </c>
      <c r="C50">
        <v>15</v>
      </c>
      <c r="E50" s="2">
        <v>16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9</v>
      </c>
      <c r="S50" s="3">
        <v>5</v>
      </c>
      <c r="T50" s="3"/>
      <c r="U50" s="3"/>
      <c r="V50" s="3"/>
      <c r="W50" s="3">
        <v>14</v>
      </c>
    </row>
    <row r="51" spans="1:23" x14ac:dyDescent="0.25">
      <c r="A51">
        <v>7</v>
      </c>
      <c r="B51">
        <v>7</v>
      </c>
      <c r="C51">
        <v>7</v>
      </c>
      <c r="E51" s="2">
        <v>17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>
        <v>1</v>
      </c>
      <c r="S51" s="3">
        <v>2</v>
      </c>
      <c r="T51" s="3">
        <v>3</v>
      </c>
      <c r="U51" s="3"/>
      <c r="V51" s="3"/>
      <c r="W51" s="3">
        <v>6</v>
      </c>
    </row>
    <row r="52" spans="1:23" x14ac:dyDescent="0.25">
      <c r="A52">
        <v>12</v>
      </c>
      <c r="B52">
        <v>13</v>
      </c>
      <c r="C52">
        <v>13</v>
      </c>
      <c r="E52" s="2">
        <v>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1</v>
      </c>
      <c r="T52" s="3">
        <v>2</v>
      </c>
      <c r="U52" s="3">
        <v>9</v>
      </c>
      <c r="V52" s="3"/>
      <c r="W52" s="3">
        <v>12</v>
      </c>
    </row>
    <row r="53" spans="1:23" x14ac:dyDescent="0.25">
      <c r="A53">
        <v>11</v>
      </c>
      <c r="B53">
        <v>13</v>
      </c>
      <c r="C53">
        <v>13</v>
      </c>
      <c r="E53" s="2">
        <v>19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2</v>
      </c>
      <c r="V53" s="3">
        <v>2</v>
      </c>
      <c r="W53" s="3">
        <v>4</v>
      </c>
    </row>
    <row r="54" spans="1:23" x14ac:dyDescent="0.25">
      <c r="A54">
        <v>11</v>
      </c>
      <c r="B54">
        <v>10</v>
      </c>
      <c r="C54">
        <v>11</v>
      </c>
      <c r="E54" s="2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1</v>
      </c>
      <c r="W54" s="3">
        <v>1</v>
      </c>
    </row>
    <row r="55" spans="1:23" x14ac:dyDescent="0.25">
      <c r="A55">
        <v>8</v>
      </c>
      <c r="B55">
        <v>11</v>
      </c>
      <c r="C55">
        <v>10</v>
      </c>
      <c r="E55" s="2" t="s">
        <v>54</v>
      </c>
      <c r="F55" s="3">
        <v>13</v>
      </c>
      <c r="G55" s="3">
        <v>1</v>
      </c>
      <c r="H55" s="3">
        <v>9</v>
      </c>
      <c r="I55" s="3">
        <v>12</v>
      </c>
      <c r="J55" s="3">
        <v>18</v>
      </c>
      <c r="K55" s="3">
        <v>29</v>
      </c>
      <c r="L55" s="3">
        <v>44</v>
      </c>
      <c r="M55" s="3">
        <v>42</v>
      </c>
      <c r="N55" s="3">
        <v>30</v>
      </c>
      <c r="O55" s="3">
        <v>36</v>
      </c>
      <c r="P55" s="3">
        <v>32</v>
      </c>
      <c r="Q55" s="3">
        <v>21</v>
      </c>
      <c r="R55" s="3">
        <v>32</v>
      </c>
      <c r="S55" s="3">
        <v>11</v>
      </c>
      <c r="T55" s="3">
        <v>5</v>
      </c>
      <c r="U55" s="3">
        <v>11</v>
      </c>
      <c r="V55" s="3">
        <v>3</v>
      </c>
      <c r="W55" s="3">
        <v>349</v>
      </c>
    </row>
    <row r="56" spans="1:23" x14ac:dyDescent="0.25">
      <c r="A56">
        <v>10</v>
      </c>
      <c r="B56">
        <v>13</v>
      </c>
      <c r="C56">
        <v>13</v>
      </c>
    </row>
    <row r="57" spans="1:23" x14ac:dyDescent="0.25">
      <c r="A57">
        <v>8</v>
      </c>
      <c r="B57">
        <v>10</v>
      </c>
      <c r="C57">
        <v>9</v>
      </c>
      <c r="E57" t="s">
        <v>249</v>
      </c>
    </row>
    <row r="58" spans="1:23" x14ac:dyDescent="0.25">
      <c r="A58">
        <v>14</v>
      </c>
      <c r="B58">
        <v>15</v>
      </c>
      <c r="C58">
        <v>15</v>
      </c>
      <c r="E58" t="s">
        <v>256</v>
      </c>
      <c r="F58">
        <f>SUM(F37:M44)/GETPIVOTDATA("G3",$E$35)/E64</f>
        <v>0.90476190476190488</v>
      </c>
    </row>
    <row r="59" spans="1:23" x14ac:dyDescent="0.25">
      <c r="A59">
        <v>14</v>
      </c>
      <c r="B59">
        <v>15</v>
      </c>
      <c r="C59">
        <v>15</v>
      </c>
      <c r="E59" t="s">
        <v>257</v>
      </c>
      <c r="F59">
        <f>1-F58</f>
        <v>9.5238095238095122E-2</v>
      </c>
    </row>
    <row r="60" spans="1:23" x14ac:dyDescent="0.25">
      <c r="A60">
        <v>9</v>
      </c>
      <c r="B60">
        <v>9</v>
      </c>
      <c r="C60">
        <v>10</v>
      </c>
      <c r="E60" t="s">
        <v>258</v>
      </c>
      <c r="F60">
        <f>SUM(N37:V44)/GETPIVOTDATA("G3",$E$35)/E66</f>
        <v>3.8674033149171269E-2</v>
      </c>
    </row>
    <row r="61" spans="1:23" x14ac:dyDescent="0.25">
      <c r="A61">
        <v>15</v>
      </c>
      <c r="B61">
        <v>16</v>
      </c>
      <c r="C61">
        <v>16</v>
      </c>
      <c r="E61" t="s">
        <v>259</v>
      </c>
      <c r="F61">
        <f>1-F60</f>
        <v>0.96132596685082872</v>
      </c>
    </row>
    <row r="62" spans="1:23" x14ac:dyDescent="0.25">
      <c r="A62">
        <v>10</v>
      </c>
      <c r="B62">
        <v>11</v>
      </c>
      <c r="C62">
        <v>11</v>
      </c>
    </row>
    <row r="63" spans="1:23" x14ac:dyDescent="0.25">
      <c r="A63">
        <v>10</v>
      </c>
      <c r="B63">
        <v>11</v>
      </c>
      <c r="C63">
        <v>8</v>
      </c>
      <c r="E63" t="s">
        <v>260</v>
      </c>
    </row>
    <row r="64" spans="1:23" x14ac:dyDescent="0.25">
      <c r="A64">
        <v>8</v>
      </c>
      <c r="B64">
        <v>9</v>
      </c>
      <c r="C64">
        <v>10</v>
      </c>
      <c r="E64">
        <f>SUM(F55:M55)/GETPIVOTDATA("G3",$E$35)</f>
        <v>0.48137535816618909</v>
      </c>
    </row>
    <row r="65" spans="1:5" x14ac:dyDescent="0.25">
      <c r="A65">
        <v>10</v>
      </c>
      <c r="B65">
        <v>9</v>
      </c>
      <c r="C65">
        <v>9</v>
      </c>
      <c r="E65" t="s">
        <v>261</v>
      </c>
    </row>
    <row r="66" spans="1:5" x14ac:dyDescent="0.25">
      <c r="A66">
        <v>10</v>
      </c>
      <c r="B66">
        <v>10</v>
      </c>
      <c r="C66">
        <v>10</v>
      </c>
      <c r="E66">
        <f>1-E64</f>
        <v>0.51862464183381096</v>
      </c>
    </row>
    <row r="67" spans="1:5" x14ac:dyDescent="0.25">
      <c r="A67">
        <v>16</v>
      </c>
      <c r="B67">
        <v>15</v>
      </c>
      <c r="C67">
        <v>15</v>
      </c>
    </row>
    <row r="68" spans="1:5" x14ac:dyDescent="0.25">
      <c r="A68">
        <v>13</v>
      </c>
      <c r="B68">
        <v>12</v>
      </c>
      <c r="C68">
        <v>13</v>
      </c>
    </row>
    <row r="69" spans="1:5" x14ac:dyDescent="0.25">
      <c r="A69">
        <v>7</v>
      </c>
      <c r="B69">
        <v>6</v>
      </c>
      <c r="C69">
        <v>7</v>
      </c>
    </row>
    <row r="70" spans="1:5" x14ac:dyDescent="0.25">
      <c r="A70">
        <v>8</v>
      </c>
      <c r="B70">
        <v>8</v>
      </c>
      <c r="C70">
        <v>9</v>
      </c>
    </row>
    <row r="71" spans="1:5" x14ac:dyDescent="0.25">
      <c r="A71">
        <v>16</v>
      </c>
      <c r="B71">
        <v>16</v>
      </c>
      <c r="C71">
        <v>16</v>
      </c>
    </row>
    <row r="72" spans="1:5" x14ac:dyDescent="0.25">
      <c r="A72">
        <v>13</v>
      </c>
      <c r="B72">
        <v>15</v>
      </c>
      <c r="C72">
        <v>15</v>
      </c>
    </row>
    <row r="73" spans="1:5" x14ac:dyDescent="0.25">
      <c r="A73">
        <v>10</v>
      </c>
      <c r="B73">
        <v>10</v>
      </c>
      <c r="C73">
        <v>10</v>
      </c>
    </row>
    <row r="74" spans="1:5" x14ac:dyDescent="0.25">
      <c r="A74">
        <v>8</v>
      </c>
      <c r="B74">
        <v>5</v>
      </c>
      <c r="C74">
        <v>6</v>
      </c>
    </row>
    <row r="75" spans="1:5" x14ac:dyDescent="0.25">
      <c r="A75">
        <v>12</v>
      </c>
      <c r="B75">
        <v>14</v>
      </c>
      <c r="C75">
        <v>12</v>
      </c>
    </row>
    <row r="76" spans="1:5" x14ac:dyDescent="0.25">
      <c r="A76">
        <v>11</v>
      </c>
      <c r="B76">
        <v>11</v>
      </c>
      <c r="C76">
        <v>12</v>
      </c>
    </row>
    <row r="77" spans="1:5" x14ac:dyDescent="0.25">
      <c r="A77">
        <v>9</v>
      </c>
      <c r="B77">
        <v>10</v>
      </c>
      <c r="C77">
        <v>9</v>
      </c>
    </row>
    <row r="78" spans="1:5" x14ac:dyDescent="0.25">
      <c r="A78">
        <v>11</v>
      </c>
      <c r="B78">
        <v>10</v>
      </c>
      <c r="C78">
        <v>11</v>
      </c>
    </row>
    <row r="79" spans="1:5" x14ac:dyDescent="0.25">
      <c r="A79">
        <v>11</v>
      </c>
      <c r="B79">
        <v>11</v>
      </c>
      <c r="C79">
        <v>11</v>
      </c>
    </row>
    <row r="80" spans="1:5" x14ac:dyDescent="0.25">
      <c r="A80">
        <v>8</v>
      </c>
      <c r="B80">
        <v>10</v>
      </c>
      <c r="C80">
        <v>8</v>
      </c>
    </row>
    <row r="81" spans="1:3" x14ac:dyDescent="0.25">
      <c r="A81">
        <v>5</v>
      </c>
      <c r="B81">
        <v>5</v>
      </c>
      <c r="C81">
        <v>5</v>
      </c>
    </row>
    <row r="82" spans="1:3" x14ac:dyDescent="0.25">
      <c r="A82">
        <v>10</v>
      </c>
      <c r="B82">
        <v>12</v>
      </c>
      <c r="C82">
        <v>12</v>
      </c>
    </row>
    <row r="83" spans="1:3" x14ac:dyDescent="0.25">
      <c r="A83">
        <v>11</v>
      </c>
      <c r="B83">
        <v>11</v>
      </c>
      <c r="C83">
        <v>10</v>
      </c>
    </row>
    <row r="84" spans="1:3" x14ac:dyDescent="0.25">
      <c r="A84">
        <v>7</v>
      </c>
      <c r="B84">
        <v>6</v>
      </c>
      <c r="C84">
        <v>6</v>
      </c>
    </row>
    <row r="85" spans="1:3" x14ac:dyDescent="0.25">
      <c r="A85">
        <v>15</v>
      </c>
      <c r="B85">
        <v>15</v>
      </c>
      <c r="C85">
        <v>15</v>
      </c>
    </row>
    <row r="86" spans="1:3" x14ac:dyDescent="0.25">
      <c r="A86">
        <v>9</v>
      </c>
      <c r="B86">
        <v>10</v>
      </c>
      <c r="C86">
        <v>10</v>
      </c>
    </row>
    <row r="87" spans="1:3" x14ac:dyDescent="0.25">
      <c r="A87">
        <v>7</v>
      </c>
      <c r="B87">
        <v>8</v>
      </c>
      <c r="C87">
        <v>9</v>
      </c>
    </row>
    <row r="88" spans="1:3" x14ac:dyDescent="0.25">
      <c r="A88">
        <v>8</v>
      </c>
      <c r="B88">
        <v>6</v>
      </c>
      <c r="C88">
        <v>7</v>
      </c>
    </row>
    <row r="89" spans="1:3" x14ac:dyDescent="0.25">
      <c r="A89">
        <v>13</v>
      </c>
      <c r="B89">
        <v>14</v>
      </c>
      <c r="C89">
        <v>14</v>
      </c>
    </row>
    <row r="90" spans="1:3" x14ac:dyDescent="0.25">
      <c r="A90">
        <v>11</v>
      </c>
      <c r="B90">
        <v>10</v>
      </c>
      <c r="C90">
        <v>10</v>
      </c>
    </row>
    <row r="91" spans="1:3" x14ac:dyDescent="0.25">
      <c r="A91">
        <v>8</v>
      </c>
      <c r="B91">
        <v>7</v>
      </c>
      <c r="C91">
        <v>6</v>
      </c>
    </row>
    <row r="92" spans="1:3" x14ac:dyDescent="0.25">
      <c r="A92">
        <v>7</v>
      </c>
      <c r="B92">
        <v>8</v>
      </c>
      <c r="C92">
        <v>7</v>
      </c>
    </row>
    <row r="93" spans="1:3" x14ac:dyDescent="0.25">
      <c r="A93">
        <v>16</v>
      </c>
      <c r="B93">
        <v>18</v>
      </c>
      <c r="C93">
        <v>17</v>
      </c>
    </row>
    <row r="94" spans="1:3" x14ac:dyDescent="0.25">
      <c r="A94">
        <v>7</v>
      </c>
      <c r="B94">
        <v>6</v>
      </c>
      <c r="C94">
        <v>6</v>
      </c>
    </row>
    <row r="95" spans="1:3" x14ac:dyDescent="0.25">
      <c r="A95">
        <v>11</v>
      </c>
      <c r="B95">
        <v>10</v>
      </c>
      <c r="C95">
        <v>10</v>
      </c>
    </row>
    <row r="96" spans="1:3" x14ac:dyDescent="0.25">
      <c r="A96">
        <v>11</v>
      </c>
      <c r="B96">
        <v>14</v>
      </c>
      <c r="C96">
        <v>13</v>
      </c>
    </row>
    <row r="97" spans="1:3" x14ac:dyDescent="0.25">
      <c r="A97">
        <v>7</v>
      </c>
      <c r="B97">
        <v>10</v>
      </c>
      <c r="C97">
        <v>10</v>
      </c>
    </row>
    <row r="98" spans="1:3" x14ac:dyDescent="0.25">
      <c r="A98">
        <v>11</v>
      </c>
      <c r="B98">
        <v>15</v>
      </c>
      <c r="C98">
        <v>15</v>
      </c>
    </row>
    <row r="99" spans="1:3" x14ac:dyDescent="0.25">
      <c r="A99">
        <v>8</v>
      </c>
      <c r="B99">
        <v>10</v>
      </c>
      <c r="C99">
        <v>9</v>
      </c>
    </row>
    <row r="100" spans="1:3" x14ac:dyDescent="0.25">
      <c r="A100">
        <v>11</v>
      </c>
      <c r="B100">
        <v>14</v>
      </c>
      <c r="C100">
        <v>14</v>
      </c>
    </row>
    <row r="101" spans="1:3" x14ac:dyDescent="0.25">
      <c r="A101">
        <v>7</v>
      </c>
      <c r="B101">
        <v>8</v>
      </c>
      <c r="C101">
        <v>9</v>
      </c>
    </row>
    <row r="102" spans="1:3" x14ac:dyDescent="0.25">
      <c r="A102">
        <v>7</v>
      </c>
      <c r="B102">
        <v>5</v>
      </c>
      <c r="C102">
        <v>7</v>
      </c>
    </row>
    <row r="103" spans="1:3" x14ac:dyDescent="0.25">
      <c r="A103">
        <v>16</v>
      </c>
      <c r="B103">
        <v>17</v>
      </c>
      <c r="C103">
        <v>17</v>
      </c>
    </row>
    <row r="104" spans="1:3" x14ac:dyDescent="0.25">
      <c r="A104">
        <v>10</v>
      </c>
      <c r="B104">
        <v>14</v>
      </c>
      <c r="C104">
        <v>13</v>
      </c>
    </row>
    <row r="105" spans="1:3" x14ac:dyDescent="0.25">
      <c r="A105">
        <v>7</v>
      </c>
      <c r="B105">
        <v>6</v>
      </c>
      <c r="C105">
        <v>6</v>
      </c>
    </row>
    <row r="106" spans="1:3" x14ac:dyDescent="0.25">
      <c r="A106">
        <v>16</v>
      </c>
      <c r="B106">
        <v>18</v>
      </c>
      <c r="C106">
        <v>18</v>
      </c>
    </row>
    <row r="107" spans="1:3" x14ac:dyDescent="0.25">
      <c r="A107">
        <v>10</v>
      </c>
      <c r="B107">
        <v>11</v>
      </c>
      <c r="C107">
        <v>11</v>
      </c>
    </row>
    <row r="108" spans="1:3" x14ac:dyDescent="0.25">
      <c r="A108">
        <v>7</v>
      </c>
      <c r="B108">
        <v>8</v>
      </c>
      <c r="C108">
        <v>8</v>
      </c>
    </row>
    <row r="109" spans="1:3" x14ac:dyDescent="0.25">
      <c r="A109">
        <v>16</v>
      </c>
      <c r="B109">
        <v>18</v>
      </c>
      <c r="C109">
        <v>18</v>
      </c>
    </row>
    <row r="110" spans="1:3" x14ac:dyDescent="0.25">
      <c r="A110">
        <v>10</v>
      </c>
      <c r="B110">
        <v>13</v>
      </c>
      <c r="C110">
        <v>13</v>
      </c>
    </row>
    <row r="111" spans="1:3" x14ac:dyDescent="0.25">
      <c r="A111">
        <v>14</v>
      </c>
      <c r="B111">
        <v>16</v>
      </c>
      <c r="C111">
        <v>15</v>
      </c>
    </row>
    <row r="112" spans="1:3" x14ac:dyDescent="0.25">
      <c r="A112">
        <v>18</v>
      </c>
      <c r="B112">
        <v>19</v>
      </c>
      <c r="C112">
        <v>19</v>
      </c>
    </row>
    <row r="113" spans="1:3" x14ac:dyDescent="0.25">
      <c r="A113">
        <v>7</v>
      </c>
      <c r="B113">
        <v>10</v>
      </c>
      <c r="C113">
        <v>10</v>
      </c>
    </row>
    <row r="114" spans="1:3" x14ac:dyDescent="0.25">
      <c r="A114">
        <v>10</v>
      </c>
      <c r="B114">
        <v>13</v>
      </c>
      <c r="C114">
        <v>13</v>
      </c>
    </row>
    <row r="115" spans="1:3" x14ac:dyDescent="0.25">
      <c r="A115">
        <v>18</v>
      </c>
      <c r="B115">
        <v>19</v>
      </c>
      <c r="C115">
        <v>19</v>
      </c>
    </row>
    <row r="116" spans="1:3" x14ac:dyDescent="0.25">
      <c r="A116">
        <v>9</v>
      </c>
      <c r="B116">
        <v>9</v>
      </c>
      <c r="C116">
        <v>9</v>
      </c>
    </row>
    <row r="117" spans="1:3" x14ac:dyDescent="0.25">
      <c r="A117">
        <v>15</v>
      </c>
      <c r="B117">
        <v>16</v>
      </c>
      <c r="C117">
        <v>15</v>
      </c>
    </row>
    <row r="118" spans="1:3" x14ac:dyDescent="0.25">
      <c r="A118">
        <v>11</v>
      </c>
      <c r="B118">
        <v>14</v>
      </c>
      <c r="C118">
        <v>13</v>
      </c>
    </row>
    <row r="119" spans="1:3" x14ac:dyDescent="0.25">
      <c r="A119">
        <v>13</v>
      </c>
      <c r="B119">
        <v>13</v>
      </c>
      <c r="C119">
        <v>14</v>
      </c>
    </row>
    <row r="120" spans="1:3" x14ac:dyDescent="0.25">
      <c r="A120">
        <v>9</v>
      </c>
      <c r="B120">
        <v>8</v>
      </c>
      <c r="C120">
        <v>7</v>
      </c>
    </row>
    <row r="121" spans="1:3" x14ac:dyDescent="0.25">
      <c r="A121">
        <v>14</v>
      </c>
      <c r="B121">
        <v>13</v>
      </c>
      <c r="C121">
        <v>13</v>
      </c>
    </row>
    <row r="122" spans="1:3" x14ac:dyDescent="0.25">
      <c r="A122">
        <v>16</v>
      </c>
      <c r="B122">
        <v>15</v>
      </c>
      <c r="C122">
        <v>15</v>
      </c>
    </row>
    <row r="123" spans="1:3" x14ac:dyDescent="0.25">
      <c r="A123">
        <v>16</v>
      </c>
      <c r="B123">
        <v>15</v>
      </c>
      <c r="C123">
        <v>14</v>
      </c>
    </row>
    <row r="124" spans="1:3" x14ac:dyDescent="0.25">
      <c r="A124">
        <v>13</v>
      </c>
      <c r="B124">
        <v>13</v>
      </c>
      <c r="C124">
        <v>13</v>
      </c>
    </row>
    <row r="125" spans="1:3" x14ac:dyDescent="0.25">
      <c r="A125">
        <v>14</v>
      </c>
      <c r="B125">
        <v>13</v>
      </c>
      <c r="C125">
        <v>11</v>
      </c>
    </row>
    <row r="126" spans="1:3" x14ac:dyDescent="0.25">
      <c r="A126">
        <v>8</v>
      </c>
      <c r="B126">
        <v>8</v>
      </c>
      <c r="C126">
        <v>7</v>
      </c>
    </row>
    <row r="127" spans="1:3" x14ac:dyDescent="0.25">
      <c r="A127">
        <v>13</v>
      </c>
      <c r="B127">
        <v>12</v>
      </c>
      <c r="C127">
        <v>13</v>
      </c>
    </row>
    <row r="128" spans="1:3" x14ac:dyDescent="0.25">
      <c r="A128">
        <v>7</v>
      </c>
      <c r="B128">
        <v>11</v>
      </c>
      <c r="C128">
        <v>10</v>
      </c>
    </row>
    <row r="129" spans="1:3" x14ac:dyDescent="0.25">
      <c r="A129">
        <v>7</v>
      </c>
      <c r="B129">
        <v>9</v>
      </c>
      <c r="C129">
        <v>8</v>
      </c>
    </row>
    <row r="130" spans="1:3" x14ac:dyDescent="0.25">
      <c r="A130">
        <v>7</v>
      </c>
      <c r="B130">
        <v>0</v>
      </c>
      <c r="C130">
        <v>4</v>
      </c>
    </row>
    <row r="131" spans="1:3" x14ac:dyDescent="0.25">
      <c r="A131">
        <v>18</v>
      </c>
      <c r="B131">
        <v>18</v>
      </c>
      <c r="C131">
        <v>18</v>
      </c>
    </row>
    <row r="132" spans="1:3" x14ac:dyDescent="0.25">
      <c r="A132">
        <v>12</v>
      </c>
      <c r="B132">
        <v>0</v>
      </c>
      <c r="C132">
        <v>0</v>
      </c>
    </row>
    <row r="133" spans="1:3" x14ac:dyDescent="0.25">
      <c r="A133">
        <v>8</v>
      </c>
      <c r="B133">
        <v>0</v>
      </c>
      <c r="C133">
        <v>0</v>
      </c>
    </row>
    <row r="134" spans="1:3" x14ac:dyDescent="0.25">
      <c r="A134">
        <v>10</v>
      </c>
      <c r="B134">
        <v>12</v>
      </c>
      <c r="C134">
        <v>13</v>
      </c>
    </row>
    <row r="135" spans="1:3" x14ac:dyDescent="0.25">
      <c r="A135">
        <v>12</v>
      </c>
      <c r="B135">
        <v>11</v>
      </c>
      <c r="C135">
        <v>11</v>
      </c>
    </row>
    <row r="136" spans="1:3" x14ac:dyDescent="0.25">
      <c r="A136">
        <v>9</v>
      </c>
      <c r="B136">
        <v>0</v>
      </c>
      <c r="C136">
        <v>0</v>
      </c>
    </row>
    <row r="137" spans="1:3" x14ac:dyDescent="0.25">
      <c r="A137">
        <v>11</v>
      </c>
      <c r="B137">
        <v>0</v>
      </c>
      <c r="C137">
        <v>0</v>
      </c>
    </row>
    <row r="138" spans="1:3" x14ac:dyDescent="0.25">
      <c r="A138">
        <v>10</v>
      </c>
      <c r="B138">
        <v>0</v>
      </c>
      <c r="C138">
        <v>0</v>
      </c>
    </row>
    <row r="139" spans="1:3" x14ac:dyDescent="0.25">
      <c r="A139">
        <v>4</v>
      </c>
      <c r="B139">
        <v>0</v>
      </c>
      <c r="C139">
        <v>0</v>
      </c>
    </row>
    <row r="140" spans="1:3" x14ac:dyDescent="0.25">
      <c r="A140">
        <v>14</v>
      </c>
      <c r="B140">
        <v>12</v>
      </c>
      <c r="C140">
        <v>12</v>
      </c>
    </row>
    <row r="141" spans="1:3" x14ac:dyDescent="0.25">
      <c r="A141">
        <v>16</v>
      </c>
      <c r="B141">
        <v>15</v>
      </c>
      <c r="C141">
        <v>16</v>
      </c>
    </row>
    <row r="142" spans="1:3" x14ac:dyDescent="0.25">
      <c r="A142">
        <v>7</v>
      </c>
      <c r="B142">
        <v>0</v>
      </c>
      <c r="C142">
        <v>9</v>
      </c>
    </row>
    <row r="143" spans="1:3" x14ac:dyDescent="0.25">
      <c r="A143">
        <v>9</v>
      </c>
      <c r="B143">
        <v>9</v>
      </c>
      <c r="C143">
        <v>9</v>
      </c>
    </row>
    <row r="144" spans="1:3" x14ac:dyDescent="0.25">
      <c r="A144">
        <v>9</v>
      </c>
      <c r="B144">
        <v>11</v>
      </c>
      <c r="C144">
        <v>11</v>
      </c>
    </row>
    <row r="145" spans="1:3" x14ac:dyDescent="0.25">
      <c r="A145">
        <v>14</v>
      </c>
      <c r="B145">
        <v>13</v>
      </c>
      <c r="C145">
        <v>14</v>
      </c>
    </row>
    <row r="146" spans="1:3" x14ac:dyDescent="0.25">
      <c r="A146">
        <v>5</v>
      </c>
      <c r="B146">
        <v>0</v>
      </c>
      <c r="C146">
        <v>0</v>
      </c>
    </row>
    <row r="147" spans="1:3" x14ac:dyDescent="0.25">
      <c r="A147">
        <v>8</v>
      </c>
      <c r="B147">
        <v>11</v>
      </c>
      <c r="C147">
        <v>11</v>
      </c>
    </row>
    <row r="148" spans="1:3" x14ac:dyDescent="0.25">
      <c r="A148">
        <v>6</v>
      </c>
      <c r="B148">
        <v>0</v>
      </c>
      <c r="C148">
        <v>7</v>
      </c>
    </row>
    <row r="149" spans="1:3" x14ac:dyDescent="0.25">
      <c r="A149">
        <v>10</v>
      </c>
      <c r="B149">
        <v>11</v>
      </c>
      <c r="C149">
        <v>11</v>
      </c>
    </row>
    <row r="150" spans="1:3" x14ac:dyDescent="0.25">
      <c r="A150">
        <v>7</v>
      </c>
      <c r="B150">
        <v>0</v>
      </c>
      <c r="C150">
        <v>6</v>
      </c>
    </row>
    <row r="151" spans="1:3" x14ac:dyDescent="0.25">
      <c r="A151">
        <v>8</v>
      </c>
      <c r="B151">
        <v>10</v>
      </c>
      <c r="C151">
        <v>9</v>
      </c>
    </row>
    <row r="152" spans="1:3" x14ac:dyDescent="0.25">
      <c r="A152">
        <v>6</v>
      </c>
      <c r="B152">
        <v>0</v>
      </c>
      <c r="C152">
        <v>5</v>
      </c>
    </row>
    <row r="153" spans="1:3" x14ac:dyDescent="0.25">
      <c r="A153">
        <v>12</v>
      </c>
      <c r="B153">
        <v>14</v>
      </c>
      <c r="C153">
        <v>13</v>
      </c>
    </row>
    <row r="154" spans="1:3" x14ac:dyDescent="0.25">
      <c r="A154">
        <v>10</v>
      </c>
      <c r="B154">
        <v>10</v>
      </c>
      <c r="C154">
        <v>10</v>
      </c>
    </row>
    <row r="155" spans="1:3" x14ac:dyDescent="0.25">
      <c r="A155">
        <v>5</v>
      </c>
      <c r="B155">
        <v>0</v>
      </c>
      <c r="C155">
        <v>0</v>
      </c>
    </row>
    <row r="156" spans="1:3" x14ac:dyDescent="0.25">
      <c r="A156">
        <v>11</v>
      </c>
      <c r="B156">
        <v>12</v>
      </c>
      <c r="C156">
        <v>11</v>
      </c>
    </row>
    <row r="157" spans="1:3" x14ac:dyDescent="0.25">
      <c r="A157">
        <v>11</v>
      </c>
      <c r="B157">
        <v>8</v>
      </c>
      <c r="C157">
        <v>8</v>
      </c>
    </row>
    <row r="158" spans="1:3" x14ac:dyDescent="0.25">
      <c r="A158">
        <v>16</v>
      </c>
      <c r="B158">
        <v>13</v>
      </c>
      <c r="C158">
        <v>12</v>
      </c>
    </row>
    <row r="159" spans="1:3" x14ac:dyDescent="0.25">
      <c r="A159">
        <v>9</v>
      </c>
      <c r="B159">
        <v>10</v>
      </c>
      <c r="C159">
        <v>8</v>
      </c>
    </row>
    <row r="160" spans="1:3" x14ac:dyDescent="0.25">
      <c r="A160">
        <v>17</v>
      </c>
      <c r="B160">
        <v>15</v>
      </c>
      <c r="C160">
        <v>15</v>
      </c>
    </row>
    <row r="161" spans="1:3" x14ac:dyDescent="0.25">
      <c r="A161">
        <v>10</v>
      </c>
      <c r="B161">
        <v>12</v>
      </c>
      <c r="C161">
        <v>12</v>
      </c>
    </row>
    <row r="162" spans="1:3" x14ac:dyDescent="0.25">
      <c r="A162">
        <v>7</v>
      </c>
      <c r="B162">
        <v>0</v>
      </c>
      <c r="C162">
        <v>6</v>
      </c>
    </row>
    <row r="163" spans="1:3" x14ac:dyDescent="0.25">
      <c r="A163">
        <v>5</v>
      </c>
      <c r="B163">
        <v>7</v>
      </c>
      <c r="C163">
        <v>9</v>
      </c>
    </row>
    <row r="164" spans="1:3" x14ac:dyDescent="0.25">
      <c r="A164">
        <v>7</v>
      </c>
      <c r="B164">
        <v>0</v>
      </c>
      <c r="C164">
        <v>0</v>
      </c>
    </row>
    <row r="165" spans="1:3" x14ac:dyDescent="0.25">
      <c r="A165">
        <v>10</v>
      </c>
      <c r="B165">
        <v>10</v>
      </c>
      <c r="C165">
        <v>10</v>
      </c>
    </row>
    <row r="166" spans="1:3" x14ac:dyDescent="0.25">
      <c r="A166">
        <v>5</v>
      </c>
      <c r="B166">
        <v>7</v>
      </c>
      <c r="C166">
        <v>8</v>
      </c>
    </row>
    <row r="167" spans="1:3" x14ac:dyDescent="0.25">
      <c r="A167">
        <v>12</v>
      </c>
      <c r="B167">
        <v>12</v>
      </c>
      <c r="C167">
        <v>11</v>
      </c>
    </row>
    <row r="168" spans="1:3" x14ac:dyDescent="0.25">
      <c r="A168">
        <v>10</v>
      </c>
      <c r="B168">
        <v>10</v>
      </c>
      <c r="C168">
        <v>10</v>
      </c>
    </row>
    <row r="169" spans="1:3" x14ac:dyDescent="0.25">
      <c r="A169">
        <v>14</v>
      </c>
      <c r="B169">
        <v>16</v>
      </c>
      <c r="C169">
        <v>15</v>
      </c>
    </row>
    <row r="170" spans="1:3" x14ac:dyDescent="0.25">
      <c r="A170">
        <v>6</v>
      </c>
      <c r="B170">
        <v>0</v>
      </c>
      <c r="C170">
        <v>7</v>
      </c>
    </row>
    <row r="171" spans="1:3" x14ac:dyDescent="0.25">
      <c r="A171">
        <v>14</v>
      </c>
      <c r="B171">
        <v>14</v>
      </c>
      <c r="C171">
        <v>14</v>
      </c>
    </row>
    <row r="172" spans="1:3" x14ac:dyDescent="0.25">
      <c r="A172">
        <v>6</v>
      </c>
      <c r="B172">
        <v>0</v>
      </c>
      <c r="C172">
        <v>5</v>
      </c>
    </row>
    <row r="173" spans="1:3" x14ac:dyDescent="0.25">
      <c r="A173">
        <v>13</v>
      </c>
      <c r="B173">
        <v>16</v>
      </c>
      <c r="C173">
        <v>15</v>
      </c>
    </row>
    <row r="174" spans="1:3" x14ac:dyDescent="0.25">
      <c r="A174">
        <v>13</v>
      </c>
      <c r="B174">
        <v>10</v>
      </c>
      <c r="C174">
        <v>11</v>
      </c>
    </row>
    <row r="175" spans="1:3" x14ac:dyDescent="0.25">
      <c r="A175">
        <v>8</v>
      </c>
      <c r="B175">
        <v>0</v>
      </c>
      <c r="C175">
        <v>7</v>
      </c>
    </row>
    <row r="176" spans="1:3" x14ac:dyDescent="0.25">
      <c r="A176">
        <v>10</v>
      </c>
      <c r="B176">
        <v>9</v>
      </c>
      <c r="C176">
        <v>11</v>
      </c>
    </row>
    <row r="177" spans="1:3" x14ac:dyDescent="0.25">
      <c r="A177">
        <v>10</v>
      </c>
      <c r="B177">
        <v>9</v>
      </c>
      <c r="C177">
        <v>9</v>
      </c>
    </row>
    <row r="178" spans="1:3" x14ac:dyDescent="0.25">
      <c r="A178">
        <v>13</v>
      </c>
      <c r="B178">
        <v>11</v>
      </c>
      <c r="C178">
        <v>13</v>
      </c>
    </row>
    <row r="179" spans="1:3" x14ac:dyDescent="0.25">
      <c r="A179">
        <v>6</v>
      </c>
      <c r="B179">
        <v>6</v>
      </c>
      <c r="C179">
        <v>5</v>
      </c>
    </row>
    <row r="180" spans="1:3" x14ac:dyDescent="0.25">
      <c r="A180">
        <v>10</v>
      </c>
      <c r="B180">
        <v>9</v>
      </c>
      <c r="C180">
        <v>8</v>
      </c>
    </row>
    <row r="181" spans="1:3" x14ac:dyDescent="0.25">
      <c r="A181">
        <v>10</v>
      </c>
      <c r="B181">
        <v>11</v>
      </c>
      <c r="C181">
        <v>10</v>
      </c>
    </row>
    <row r="182" spans="1:3" x14ac:dyDescent="0.25">
      <c r="A182">
        <v>9</v>
      </c>
      <c r="B182">
        <v>8</v>
      </c>
      <c r="C182">
        <v>8</v>
      </c>
    </row>
    <row r="183" spans="1:3" x14ac:dyDescent="0.25">
      <c r="A183">
        <v>12</v>
      </c>
      <c r="B183">
        <v>12</v>
      </c>
      <c r="C183">
        <v>13</v>
      </c>
    </row>
    <row r="184" spans="1:3" x14ac:dyDescent="0.25">
      <c r="A184">
        <v>16</v>
      </c>
      <c r="B184">
        <v>17</v>
      </c>
      <c r="C184">
        <v>17</v>
      </c>
    </row>
    <row r="185" spans="1:3" x14ac:dyDescent="0.25">
      <c r="A185">
        <v>9</v>
      </c>
      <c r="B185">
        <v>8</v>
      </c>
      <c r="C185">
        <v>9</v>
      </c>
    </row>
    <row r="186" spans="1:3" x14ac:dyDescent="0.25">
      <c r="A186">
        <v>12</v>
      </c>
      <c r="B186">
        <v>12</v>
      </c>
      <c r="C186">
        <v>13</v>
      </c>
    </row>
    <row r="187" spans="1:3" x14ac:dyDescent="0.25">
      <c r="A187">
        <v>12</v>
      </c>
      <c r="B187">
        <v>11</v>
      </c>
      <c r="C187">
        <v>12</v>
      </c>
    </row>
    <row r="188" spans="1:3" x14ac:dyDescent="0.25">
      <c r="A188">
        <v>11</v>
      </c>
      <c r="B188">
        <v>11</v>
      </c>
      <c r="C188">
        <v>12</v>
      </c>
    </row>
    <row r="189" spans="1:3" x14ac:dyDescent="0.25">
      <c r="A189">
        <v>15</v>
      </c>
      <c r="B189">
        <v>15</v>
      </c>
      <c r="C189">
        <v>15</v>
      </c>
    </row>
    <row r="190" spans="1:3" x14ac:dyDescent="0.25">
      <c r="A190">
        <v>8</v>
      </c>
      <c r="B190">
        <v>9</v>
      </c>
      <c r="C190">
        <v>7</v>
      </c>
    </row>
    <row r="191" spans="1:3" x14ac:dyDescent="0.25">
      <c r="A191">
        <v>8</v>
      </c>
      <c r="B191">
        <v>10</v>
      </c>
      <c r="C191">
        <v>9</v>
      </c>
    </row>
    <row r="192" spans="1:3" x14ac:dyDescent="0.25">
      <c r="A192">
        <v>11</v>
      </c>
      <c r="B192">
        <v>13</v>
      </c>
      <c r="C192">
        <v>12</v>
      </c>
    </row>
    <row r="193" spans="1:3" x14ac:dyDescent="0.25">
      <c r="A193">
        <v>8</v>
      </c>
      <c r="B193">
        <v>9</v>
      </c>
      <c r="C193">
        <v>8</v>
      </c>
    </row>
    <row r="194" spans="1:3" x14ac:dyDescent="0.25">
      <c r="A194">
        <v>7</v>
      </c>
      <c r="B194">
        <v>8</v>
      </c>
      <c r="C194">
        <v>8</v>
      </c>
    </row>
    <row r="195" spans="1:3" x14ac:dyDescent="0.25">
      <c r="A195">
        <v>8</v>
      </c>
      <c r="B195">
        <v>10</v>
      </c>
      <c r="C195">
        <v>9</v>
      </c>
    </row>
    <row r="196" spans="1:3" x14ac:dyDescent="0.25">
      <c r="A196">
        <v>13</v>
      </c>
      <c r="B196">
        <v>14</v>
      </c>
      <c r="C196">
        <v>14</v>
      </c>
    </row>
    <row r="197" spans="1:3" x14ac:dyDescent="0.25">
      <c r="A197">
        <v>14</v>
      </c>
      <c r="B197">
        <v>15</v>
      </c>
      <c r="C197">
        <v>15</v>
      </c>
    </row>
    <row r="198" spans="1:3" x14ac:dyDescent="0.25">
      <c r="A198">
        <v>17</v>
      </c>
      <c r="B198">
        <v>16</v>
      </c>
      <c r="C198">
        <v>15</v>
      </c>
    </row>
    <row r="199" spans="1:3" x14ac:dyDescent="0.25">
      <c r="A199">
        <v>9</v>
      </c>
      <c r="B199">
        <v>10</v>
      </c>
      <c r="C199">
        <v>9</v>
      </c>
    </row>
    <row r="200" spans="1:3" x14ac:dyDescent="0.25">
      <c r="A200">
        <v>18</v>
      </c>
      <c r="B200">
        <v>18</v>
      </c>
      <c r="C200">
        <v>18</v>
      </c>
    </row>
    <row r="201" spans="1:3" x14ac:dyDescent="0.25">
      <c r="A201">
        <v>9</v>
      </c>
      <c r="B201">
        <v>10</v>
      </c>
      <c r="C201">
        <v>9</v>
      </c>
    </row>
    <row r="202" spans="1:3" x14ac:dyDescent="0.25">
      <c r="A202">
        <v>16</v>
      </c>
      <c r="B202">
        <v>16</v>
      </c>
      <c r="C202">
        <v>16</v>
      </c>
    </row>
    <row r="203" spans="1:3" x14ac:dyDescent="0.25">
      <c r="A203">
        <v>8</v>
      </c>
      <c r="B203">
        <v>10</v>
      </c>
      <c r="C203">
        <v>10</v>
      </c>
    </row>
    <row r="204" spans="1:3" x14ac:dyDescent="0.25">
      <c r="A204">
        <v>9</v>
      </c>
      <c r="B204">
        <v>10</v>
      </c>
      <c r="C204">
        <v>9</v>
      </c>
    </row>
    <row r="205" spans="1:3" x14ac:dyDescent="0.25">
      <c r="A205">
        <v>7</v>
      </c>
      <c r="B205">
        <v>6</v>
      </c>
      <c r="C205">
        <v>6</v>
      </c>
    </row>
    <row r="206" spans="1:3" x14ac:dyDescent="0.25">
      <c r="A206">
        <v>10</v>
      </c>
      <c r="B206">
        <v>11</v>
      </c>
      <c r="C206">
        <v>10</v>
      </c>
    </row>
    <row r="207" spans="1:3" x14ac:dyDescent="0.25">
      <c r="A207">
        <v>10</v>
      </c>
      <c r="B207">
        <v>9</v>
      </c>
      <c r="C207">
        <v>9</v>
      </c>
    </row>
    <row r="208" spans="1:3" x14ac:dyDescent="0.25">
      <c r="A208">
        <v>7</v>
      </c>
      <c r="B208">
        <v>7</v>
      </c>
      <c r="C208">
        <v>7</v>
      </c>
    </row>
    <row r="209" spans="1:3" x14ac:dyDescent="0.25">
      <c r="A209">
        <v>11</v>
      </c>
      <c r="B209">
        <v>13</v>
      </c>
      <c r="C209">
        <v>12</v>
      </c>
    </row>
    <row r="210" spans="1:3" x14ac:dyDescent="0.25">
      <c r="A210">
        <v>9</v>
      </c>
      <c r="B210">
        <v>10</v>
      </c>
      <c r="C210">
        <v>9</v>
      </c>
    </row>
    <row r="211" spans="1:3" x14ac:dyDescent="0.25">
      <c r="A211">
        <v>7</v>
      </c>
      <c r="B211">
        <v>7</v>
      </c>
      <c r="C211">
        <v>7</v>
      </c>
    </row>
    <row r="212" spans="1:3" x14ac:dyDescent="0.25">
      <c r="A212">
        <v>8</v>
      </c>
      <c r="B212">
        <v>8</v>
      </c>
      <c r="C212">
        <v>8</v>
      </c>
    </row>
    <row r="213" spans="1:3" x14ac:dyDescent="0.25">
      <c r="A213">
        <v>12</v>
      </c>
      <c r="B213">
        <v>13</v>
      </c>
      <c r="C213">
        <v>12</v>
      </c>
    </row>
    <row r="214" spans="1:3" x14ac:dyDescent="0.25">
      <c r="A214">
        <v>12</v>
      </c>
      <c r="B214">
        <v>14</v>
      </c>
      <c r="C214">
        <v>13</v>
      </c>
    </row>
    <row r="215" spans="1:3" x14ac:dyDescent="0.25">
      <c r="A215">
        <v>6</v>
      </c>
      <c r="B215">
        <v>8</v>
      </c>
      <c r="C215">
        <v>7</v>
      </c>
    </row>
    <row r="216" spans="1:3" x14ac:dyDescent="0.25">
      <c r="A216">
        <v>8</v>
      </c>
      <c r="B216">
        <v>10</v>
      </c>
      <c r="C216">
        <v>10</v>
      </c>
    </row>
    <row r="217" spans="1:3" x14ac:dyDescent="0.25">
      <c r="A217">
        <v>14</v>
      </c>
      <c r="B217">
        <v>15</v>
      </c>
      <c r="C217">
        <v>15</v>
      </c>
    </row>
    <row r="218" spans="1:3" x14ac:dyDescent="0.25">
      <c r="A218">
        <v>6</v>
      </c>
      <c r="B218">
        <v>4</v>
      </c>
      <c r="C218">
        <v>6</v>
      </c>
    </row>
    <row r="219" spans="1:3" x14ac:dyDescent="0.25">
      <c r="A219">
        <v>6</v>
      </c>
      <c r="B219">
        <v>8</v>
      </c>
      <c r="C219">
        <v>6</v>
      </c>
    </row>
    <row r="220" spans="1:3" x14ac:dyDescent="0.25">
      <c r="A220">
        <v>7</v>
      </c>
      <c r="B220">
        <v>8</v>
      </c>
      <c r="C220">
        <v>7</v>
      </c>
    </row>
    <row r="221" spans="1:3" x14ac:dyDescent="0.25">
      <c r="A221">
        <v>9</v>
      </c>
      <c r="B221">
        <v>10</v>
      </c>
      <c r="C221">
        <v>10</v>
      </c>
    </row>
    <row r="222" spans="1:3" x14ac:dyDescent="0.25">
      <c r="A222">
        <v>6</v>
      </c>
      <c r="B222">
        <v>6</v>
      </c>
      <c r="C222">
        <v>6</v>
      </c>
    </row>
    <row r="223" spans="1:3" x14ac:dyDescent="0.25">
      <c r="A223">
        <v>6</v>
      </c>
      <c r="B223">
        <v>0</v>
      </c>
      <c r="C223">
        <v>5</v>
      </c>
    </row>
    <row r="224" spans="1:3" x14ac:dyDescent="0.25">
      <c r="A224">
        <v>16</v>
      </c>
      <c r="B224">
        <v>17</v>
      </c>
      <c r="C224">
        <v>16</v>
      </c>
    </row>
    <row r="225" spans="1:3" x14ac:dyDescent="0.25">
      <c r="A225">
        <v>12</v>
      </c>
      <c r="B225">
        <v>13</v>
      </c>
      <c r="C225">
        <v>13</v>
      </c>
    </row>
    <row r="226" spans="1:3" x14ac:dyDescent="0.25">
      <c r="A226">
        <v>13</v>
      </c>
      <c r="B226">
        <v>14</v>
      </c>
      <c r="C226">
        <v>13</v>
      </c>
    </row>
    <row r="227" spans="1:3" x14ac:dyDescent="0.25">
      <c r="A227">
        <v>9</v>
      </c>
      <c r="B227">
        <v>7</v>
      </c>
      <c r="C227">
        <v>8</v>
      </c>
    </row>
    <row r="228" spans="1:3" x14ac:dyDescent="0.25">
      <c r="A228">
        <v>16</v>
      </c>
      <c r="B228">
        <v>15</v>
      </c>
      <c r="C228">
        <v>15</v>
      </c>
    </row>
    <row r="229" spans="1:3" x14ac:dyDescent="0.25">
      <c r="A229">
        <v>12</v>
      </c>
      <c r="B229">
        <v>12</v>
      </c>
      <c r="C229">
        <v>11</v>
      </c>
    </row>
    <row r="230" spans="1:3" x14ac:dyDescent="0.25">
      <c r="A230">
        <v>10</v>
      </c>
      <c r="B230">
        <v>9</v>
      </c>
      <c r="C230">
        <v>8</v>
      </c>
    </row>
    <row r="231" spans="1:3" x14ac:dyDescent="0.25">
      <c r="A231">
        <v>12</v>
      </c>
      <c r="B231">
        <v>12</v>
      </c>
      <c r="C231">
        <v>10</v>
      </c>
    </row>
    <row r="232" spans="1:3" x14ac:dyDescent="0.25">
      <c r="A232">
        <v>13</v>
      </c>
      <c r="B232">
        <v>14</v>
      </c>
      <c r="C232">
        <v>13</v>
      </c>
    </row>
    <row r="233" spans="1:3" x14ac:dyDescent="0.25">
      <c r="A233">
        <v>11</v>
      </c>
      <c r="B233">
        <v>11</v>
      </c>
      <c r="C233">
        <v>11</v>
      </c>
    </row>
    <row r="234" spans="1:3" x14ac:dyDescent="0.25">
      <c r="A234">
        <v>11</v>
      </c>
      <c r="B234">
        <v>9</v>
      </c>
      <c r="C234">
        <v>9</v>
      </c>
    </row>
    <row r="235" spans="1:3" x14ac:dyDescent="0.25">
      <c r="A235">
        <v>14</v>
      </c>
      <c r="B235">
        <v>13</v>
      </c>
      <c r="C235">
        <v>13</v>
      </c>
    </row>
    <row r="236" spans="1:3" x14ac:dyDescent="0.25">
      <c r="A236">
        <v>9</v>
      </c>
      <c r="B236">
        <v>6</v>
      </c>
      <c r="C236">
        <v>7</v>
      </c>
    </row>
    <row r="237" spans="1:3" x14ac:dyDescent="0.25">
      <c r="A237">
        <v>11</v>
      </c>
      <c r="B237">
        <v>10</v>
      </c>
      <c r="C237">
        <v>9</v>
      </c>
    </row>
    <row r="238" spans="1:3" x14ac:dyDescent="0.25">
      <c r="A238">
        <v>14</v>
      </c>
      <c r="B238">
        <v>13</v>
      </c>
      <c r="C238">
        <v>13</v>
      </c>
    </row>
    <row r="239" spans="1:3" x14ac:dyDescent="0.25">
      <c r="A239">
        <v>13</v>
      </c>
      <c r="B239">
        <v>12</v>
      </c>
      <c r="C239">
        <v>12</v>
      </c>
    </row>
    <row r="240" spans="1:3" x14ac:dyDescent="0.25">
      <c r="A240">
        <v>13</v>
      </c>
      <c r="B240">
        <v>11</v>
      </c>
      <c r="C240">
        <v>11</v>
      </c>
    </row>
    <row r="241" spans="1:3" x14ac:dyDescent="0.25">
      <c r="A241">
        <v>7</v>
      </c>
      <c r="B241">
        <v>0</v>
      </c>
      <c r="C241">
        <v>7</v>
      </c>
    </row>
    <row r="242" spans="1:3" x14ac:dyDescent="0.25">
      <c r="A242">
        <v>12</v>
      </c>
      <c r="B242">
        <v>12</v>
      </c>
      <c r="C242">
        <v>12</v>
      </c>
    </row>
    <row r="243" spans="1:3" x14ac:dyDescent="0.25">
      <c r="A243">
        <v>10</v>
      </c>
      <c r="B243">
        <v>12</v>
      </c>
      <c r="C243">
        <v>11</v>
      </c>
    </row>
    <row r="244" spans="1:3" x14ac:dyDescent="0.25">
      <c r="A244">
        <v>6</v>
      </c>
      <c r="B244">
        <v>0</v>
      </c>
      <c r="C244">
        <v>0</v>
      </c>
    </row>
    <row r="245" spans="1:3" x14ac:dyDescent="0.25">
      <c r="A245">
        <v>13</v>
      </c>
      <c r="B245">
        <v>12</v>
      </c>
      <c r="C245">
        <v>12</v>
      </c>
    </row>
    <row r="246" spans="1:3" x14ac:dyDescent="0.25">
      <c r="A246">
        <v>7</v>
      </c>
      <c r="B246">
        <v>0</v>
      </c>
      <c r="C246">
        <v>0</v>
      </c>
    </row>
    <row r="247" spans="1:3" x14ac:dyDescent="0.25">
      <c r="A247">
        <v>18</v>
      </c>
      <c r="B247">
        <v>18</v>
      </c>
      <c r="C247">
        <v>18</v>
      </c>
    </row>
    <row r="248" spans="1:3" x14ac:dyDescent="0.25">
      <c r="A248">
        <v>12</v>
      </c>
      <c r="B248">
        <v>13</v>
      </c>
      <c r="C248">
        <v>12</v>
      </c>
    </row>
    <row r="249" spans="1:3" x14ac:dyDescent="0.25">
      <c r="A249">
        <v>6</v>
      </c>
      <c r="B249">
        <v>8</v>
      </c>
      <c r="C249">
        <v>8</v>
      </c>
    </row>
    <row r="250" spans="1:3" x14ac:dyDescent="0.25">
      <c r="A250">
        <v>3</v>
      </c>
      <c r="B250">
        <v>5</v>
      </c>
      <c r="C250">
        <v>5</v>
      </c>
    </row>
    <row r="251" spans="1:3" x14ac:dyDescent="0.25">
      <c r="A251">
        <v>13</v>
      </c>
      <c r="B251">
        <v>15</v>
      </c>
      <c r="C251">
        <v>15</v>
      </c>
    </row>
    <row r="252" spans="1:3" x14ac:dyDescent="0.25">
      <c r="A252">
        <v>6</v>
      </c>
      <c r="B252">
        <v>8</v>
      </c>
      <c r="C252">
        <v>8</v>
      </c>
    </row>
    <row r="253" spans="1:3" x14ac:dyDescent="0.25">
      <c r="A253">
        <v>7</v>
      </c>
      <c r="B253">
        <v>10</v>
      </c>
      <c r="C253">
        <v>10</v>
      </c>
    </row>
    <row r="254" spans="1:3" x14ac:dyDescent="0.25">
      <c r="A254">
        <v>6</v>
      </c>
      <c r="B254">
        <v>8</v>
      </c>
      <c r="C254">
        <v>9</v>
      </c>
    </row>
    <row r="255" spans="1:3" x14ac:dyDescent="0.25">
      <c r="A255">
        <v>8</v>
      </c>
      <c r="B255">
        <v>8</v>
      </c>
      <c r="C255">
        <v>9</v>
      </c>
    </row>
    <row r="256" spans="1:3" x14ac:dyDescent="0.25">
      <c r="A256">
        <v>8</v>
      </c>
      <c r="B256">
        <v>12</v>
      </c>
      <c r="C256">
        <v>12</v>
      </c>
    </row>
    <row r="257" spans="1:3" x14ac:dyDescent="0.25">
      <c r="A257">
        <v>7</v>
      </c>
      <c r="B257">
        <v>8</v>
      </c>
      <c r="C257">
        <v>9</v>
      </c>
    </row>
    <row r="258" spans="1:3" x14ac:dyDescent="0.25">
      <c r="A258">
        <v>14</v>
      </c>
      <c r="B258">
        <v>13</v>
      </c>
      <c r="C258">
        <v>12</v>
      </c>
    </row>
    <row r="259" spans="1:3" x14ac:dyDescent="0.25">
      <c r="A259">
        <v>11</v>
      </c>
      <c r="B259">
        <v>11</v>
      </c>
      <c r="C259">
        <v>11</v>
      </c>
    </row>
    <row r="260" spans="1:3" x14ac:dyDescent="0.25">
      <c r="A260">
        <v>15</v>
      </c>
      <c r="B260">
        <v>14</v>
      </c>
      <c r="C260">
        <v>14</v>
      </c>
    </row>
    <row r="261" spans="1:3" x14ac:dyDescent="0.25">
      <c r="A261">
        <v>10</v>
      </c>
      <c r="B261">
        <v>0</v>
      </c>
      <c r="C261">
        <v>9</v>
      </c>
    </row>
    <row r="262" spans="1:3" x14ac:dyDescent="0.25">
      <c r="A262">
        <v>17</v>
      </c>
      <c r="B262">
        <v>18</v>
      </c>
      <c r="C262">
        <v>18</v>
      </c>
    </row>
    <row r="263" spans="1:3" x14ac:dyDescent="0.25">
      <c r="A263">
        <v>8</v>
      </c>
      <c r="B263">
        <v>8</v>
      </c>
      <c r="C263">
        <v>8</v>
      </c>
    </row>
    <row r="264" spans="1:3" x14ac:dyDescent="0.25">
      <c r="A264">
        <v>13</v>
      </c>
      <c r="B264">
        <v>12</v>
      </c>
      <c r="C264">
        <v>12</v>
      </c>
    </row>
    <row r="265" spans="1:3" x14ac:dyDescent="0.25">
      <c r="A265">
        <v>10</v>
      </c>
      <c r="B265">
        <v>9</v>
      </c>
      <c r="C265">
        <v>9</v>
      </c>
    </row>
    <row r="266" spans="1:3" x14ac:dyDescent="0.25">
      <c r="A266">
        <v>9</v>
      </c>
      <c r="B266">
        <v>0</v>
      </c>
      <c r="C266">
        <v>10</v>
      </c>
    </row>
    <row r="267" spans="1:3" x14ac:dyDescent="0.25">
      <c r="A267">
        <v>17</v>
      </c>
      <c r="B267">
        <v>17</v>
      </c>
      <c r="C267">
        <v>17</v>
      </c>
    </row>
    <row r="268" spans="1:3" x14ac:dyDescent="0.25">
      <c r="A268">
        <v>9</v>
      </c>
      <c r="B268">
        <v>10</v>
      </c>
      <c r="C268">
        <v>9</v>
      </c>
    </row>
    <row r="269" spans="1:3" x14ac:dyDescent="0.25">
      <c r="A269">
        <v>12</v>
      </c>
      <c r="B269">
        <v>11</v>
      </c>
      <c r="C269">
        <v>10</v>
      </c>
    </row>
    <row r="270" spans="1:3" x14ac:dyDescent="0.25">
      <c r="A270">
        <v>10</v>
      </c>
      <c r="B270">
        <v>10</v>
      </c>
      <c r="C270">
        <v>9</v>
      </c>
    </row>
    <row r="271" spans="1:3" x14ac:dyDescent="0.25">
      <c r="A271">
        <v>6</v>
      </c>
      <c r="B271">
        <v>0</v>
      </c>
      <c r="C271">
        <v>0</v>
      </c>
    </row>
    <row r="272" spans="1:3" x14ac:dyDescent="0.25">
      <c r="A272">
        <v>9</v>
      </c>
      <c r="B272">
        <v>9</v>
      </c>
      <c r="C272">
        <v>9</v>
      </c>
    </row>
    <row r="273" spans="1:3" x14ac:dyDescent="0.25">
      <c r="A273">
        <v>15</v>
      </c>
      <c r="B273">
        <v>14</v>
      </c>
      <c r="C273">
        <v>14</v>
      </c>
    </row>
    <row r="274" spans="1:3" x14ac:dyDescent="0.25">
      <c r="A274">
        <v>11</v>
      </c>
      <c r="B274">
        <v>11</v>
      </c>
      <c r="C274">
        <v>11</v>
      </c>
    </row>
    <row r="275" spans="1:3" x14ac:dyDescent="0.25">
      <c r="A275">
        <v>15</v>
      </c>
      <c r="B275">
        <v>14</v>
      </c>
      <c r="C275">
        <v>14</v>
      </c>
    </row>
    <row r="276" spans="1:3" x14ac:dyDescent="0.25">
      <c r="A276">
        <v>10</v>
      </c>
      <c r="B276">
        <v>10</v>
      </c>
      <c r="C276">
        <v>10</v>
      </c>
    </row>
    <row r="277" spans="1:3" x14ac:dyDescent="0.25">
      <c r="A277">
        <v>12</v>
      </c>
      <c r="B277">
        <v>12</v>
      </c>
      <c r="C277">
        <v>12</v>
      </c>
    </row>
    <row r="278" spans="1:3" x14ac:dyDescent="0.25">
      <c r="A278">
        <v>10</v>
      </c>
      <c r="B278">
        <v>9</v>
      </c>
      <c r="C278">
        <v>9</v>
      </c>
    </row>
    <row r="279" spans="1:3" x14ac:dyDescent="0.25">
      <c r="A279">
        <v>9</v>
      </c>
      <c r="B279">
        <v>9</v>
      </c>
      <c r="C279">
        <v>9</v>
      </c>
    </row>
    <row r="280" spans="1:3" x14ac:dyDescent="0.25">
      <c r="A280">
        <v>9</v>
      </c>
      <c r="B280">
        <v>8</v>
      </c>
      <c r="C280">
        <v>8</v>
      </c>
    </row>
    <row r="281" spans="1:3" x14ac:dyDescent="0.25">
      <c r="A281">
        <v>10</v>
      </c>
      <c r="B281">
        <v>10</v>
      </c>
      <c r="C281">
        <v>11</v>
      </c>
    </row>
    <row r="282" spans="1:3" x14ac:dyDescent="0.25">
      <c r="A282">
        <v>8</v>
      </c>
      <c r="B282">
        <v>8</v>
      </c>
      <c r="C282">
        <v>8</v>
      </c>
    </row>
    <row r="283" spans="1:3" x14ac:dyDescent="0.25">
      <c r="A283">
        <v>11</v>
      </c>
      <c r="B283">
        <v>10</v>
      </c>
      <c r="C283">
        <v>9</v>
      </c>
    </row>
    <row r="284" spans="1:3" x14ac:dyDescent="0.25">
      <c r="A284">
        <v>12</v>
      </c>
      <c r="B284">
        <v>12</v>
      </c>
      <c r="C284">
        <v>12</v>
      </c>
    </row>
    <row r="285" spans="1:3" x14ac:dyDescent="0.25">
      <c r="A285">
        <v>8</v>
      </c>
      <c r="B285">
        <v>10</v>
      </c>
      <c r="C285">
        <v>9</v>
      </c>
    </row>
    <row r="286" spans="1:3" x14ac:dyDescent="0.25">
      <c r="A286">
        <v>10</v>
      </c>
      <c r="B286">
        <v>11</v>
      </c>
      <c r="C286">
        <v>9</v>
      </c>
    </row>
    <row r="287" spans="1:3" x14ac:dyDescent="0.25">
      <c r="A287">
        <v>12</v>
      </c>
      <c r="B287">
        <v>11</v>
      </c>
      <c r="C287">
        <v>10</v>
      </c>
    </row>
    <row r="288" spans="1:3" x14ac:dyDescent="0.25">
      <c r="A288">
        <v>18</v>
      </c>
      <c r="B288">
        <v>19</v>
      </c>
      <c r="C288">
        <v>18</v>
      </c>
    </row>
    <row r="289" spans="1:3" x14ac:dyDescent="0.25">
      <c r="A289">
        <v>13</v>
      </c>
      <c r="B289">
        <v>12</v>
      </c>
      <c r="C289">
        <v>12</v>
      </c>
    </row>
    <row r="290" spans="1:3" x14ac:dyDescent="0.25">
      <c r="A290">
        <v>15</v>
      </c>
      <c r="B290">
        <v>14</v>
      </c>
      <c r="C290">
        <v>14</v>
      </c>
    </row>
    <row r="291" spans="1:3" x14ac:dyDescent="0.25">
      <c r="A291">
        <v>15</v>
      </c>
      <c r="B291">
        <v>15</v>
      </c>
      <c r="C291">
        <v>13</v>
      </c>
    </row>
    <row r="292" spans="1:3" x14ac:dyDescent="0.25">
      <c r="A292">
        <v>12</v>
      </c>
      <c r="B292">
        <v>11</v>
      </c>
      <c r="C292">
        <v>11</v>
      </c>
    </row>
    <row r="293" spans="1:3" x14ac:dyDescent="0.25">
      <c r="A293">
        <v>15</v>
      </c>
      <c r="B293">
        <v>15</v>
      </c>
      <c r="C293">
        <v>15</v>
      </c>
    </row>
    <row r="294" spans="1:3" x14ac:dyDescent="0.25">
      <c r="A294">
        <v>12</v>
      </c>
      <c r="B294">
        <v>13</v>
      </c>
      <c r="C294">
        <v>12</v>
      </c>
    </row>
    <row r="295" spans="1:3" x14ac:dyDescent="0.25">
      <c r="A295">
        <v>18</v>
      </c>
      <c r="B295">
        <v>18</v>
      </c>
      <c r="C295">
        <v>18</v>
      </c>
    </row>
    <row r="296" spans="1:3" x14ac:dyDescent="0.25">
      <c r="A296">
        <v>14</v>
      </c>
      <c r="B296">
        <v>14</v>
      </c>
      <c r="C296">
        <v>13</v>
      </c>
    </row>
    <row r="297" spans="1:3" x14ac:dyDescent="0.25">
      <c r="A297">
        <v>14</v>
      </c>
      <c r="B297">
        <v>11</v>
      </c>
      <c r="C297">
        <v>12</v>
      </c>
    </row>
    <row r="298" spans="1:3" x14ac:dyDescent="0.25">
      <c r="A298">
        <v>10</v>
      </c>
      <c r="B298">
        <v>0</v>
      </c>
      <c r="C298">
        <v>9</v>
      </c>
    </row>
    <row r="299" spans="1:3" x14ac:dyDescent="0.25">
      <c r="A299">
        <v>10</v>
      </c>
      <c r="B299">
        <v>8</v>
      </c>
      <c r="C299">
        <v>8</v>
      </c>
    </row>
    <row r="300" spans="1:3" x14ac:dyDescent="0.25">
      <c r="A300">
        <v>14</v>
      </c>
      <c r="B300">
        <v>14</v>
      </c>
      <c r="C300">
        <v>13</v>
      </c>
    </row>
    <row r="301" spans="1:3" x14ac:dyDescent="0.25">
      <c r="A301">
        <v>16</v>
      </c>
      <c r="B301">
        <v>16</v>
      </c>
      <c r="C301">
        <v>15</v>
      </c>
    </row>
    <row r="302" spans="1:3" x14ac:dyDescent="0.25">
      <c r="A302">
        <v>12</v>
      </c>
      <c r="B302">
        <v>11</v>
      </c>
      <c r="C302">
        <v>10</v>
      </c>
    </row>
    <row r="303" spans="1:3" x14ac:dyDescent="0.25">
      <c r="A303">
        <v>11</v>
      </c>
      <c r="B303">
        <v>10</v>
      </c>
      <c r="C303">
        <v>11</v>
      </c>
    </row>
    <row r="304" spans="1:3" x14ac:dyDescent="0.25">
      <c r="A304">
        <v>15</v>
      </c>
      <c r="B304">
        <v>14</v>
      </c>
      <c r="C304">
        <v>12</v>
      </c>
    </row>
    <row r="305" spans="1:3" x14ac:dyDescent="0.25">
      <c r="A305">
        <v>17</v>
      </c>
      <c r="B305">
        <v>18</v>
      </c>
      <c r="C305">
        <v>17</v>
      </c>
    </row>
    <row r="306" spans="1:3" x14ac:dyDescent="0.25">
      <c r="A306">
        <v>15</v>
      </c>
      <c r="B306">
        <v>13</v>
      </c>
      <c r="C306">
        <v>14</v>
      </c>
    </row>
    <row r="307" spans="1:3" x14ac:dyDescent="0.25">
      <c r="A307">
        <v>14</v>
      </c>
      <c r="B307">
        <v>12</v>
      </c>
      <c r="C307">
        <v>12</v>
      </c>
    </row>
    <row r="308" spans="1:3" x14ac:dyDescent="0.25">
      <c r="A308">
        <v>17</v>
      </c>
      <c r="B308">
        <v>18</v>
      </c>
      <c r="C308">
        <v>18</v>
      </c>
    </row>
    <row r="309" spans="1:3" x14ac:dyDescent="0.25">
      <c r="A309">
        <v>8</v>
      </c>
      <c r="B309">
        <v>8</v>
      </c>
      <c r="C309">
        <v>9</v>
      </c>
    </row>
    <row r="310" spans="1:3" x14ac:dyDescent="0.25">
      <c r="A310">
        <v>15</v>
      </c>
      <c r="B310">
        <v>12</v>
      </c>
      <c r="C310">
        <v>12</v>
      </c>
    </row>
    <row r="311" spans="1:3" x14ac:dyDescent="0.25">
      <c r="A311">
        <v>12</v>
      </c>
      <c r="B311">
        <v>10</v>
      </c>
      <c r="C311">
        <v>10</v>
      </c>
    </row>
    <row r="312" spans="1:3" x14ac:dyDescent="0.25">
      <c r="A312">
        <v>9</v>
      </c>
      <c r="B312">
        <v>0</v>
      </c>
      <c r="C312">
        <v>9</v>
      </c>
    </row>
    <row r="313" spans="1:3" x14ac:dyDescent="0.25">
      <c r="A313">
        <v>14</v>
      </c>
      <c r="B313">
        <v>13</v>
      </c>
      <c r="C313">
        <v>12</v>
      </c>
    </row>
    <row r="314" spans="1:3" x14ac:dyDescent="0.25">
      <c r="A314">
        <v>13</v>
      </c>
      <c r="B314">
        <v>11</v>
      </c>
      <c r="C314">
        <v>11</v>
      </c>
    </row>
    <row r="315" spans="1:3" x14ac:dyDescent="0.25">
      <c r="A315">
        <v>13</v>
      </c>
      <c r="B315">
        <v>11</v>
      </c>
      <c r="C315">
        <v>10</v>
      </c>
    </row>
    <row r="316" spans="1:3" x14ac:dyDescent="0.25">
      <c r="A316">
        <v>15</v>
      </c>
      <c r="B316">
        <v>13</v>
      </c>
      <c r="C316">
        <v>13</v>
      </c>
    </row>
    <row r="317" spans="1:3" x14ac:dyDescent="0.25">
      <c r="A317">
        <v>13</v>
      </c>
      <c r="B317">
        <v>11</v>
      </c>
      <c r="C317">
        <v>11</v>
      </c>
    </row>
    <row r="318" spans="1:3" x14ac:dyDescent="0.25">
      <c r="A318">
        <v>8</v>
      </c>
      <c r="B318">
        <v>0</v>
      </c>
      <c r="C318">
        <v>8</v>
      </c>
    </row>
    <row r="319" spans="1:3" x14ac:dyDescent="0.25">
      <c r="A319">
        <v>9</v>
      </c>
      <c r="B319">
        <v>9</v>
      </c>
      <c r="C319">
        <v>10</v>
      </c>
    </row>
    <row r="320" spans="1:3" x14ac:dyDescent="0.25">
      <c r="A320">
        <v>11</v>
      </c>
      <c r="B320">
        <v>10</v>
      </c>
      <c r="C320">
        <v>11</v>
      </c>
    </row>
    <row r="321" spans="1:3" x14ac:dyDescent="0.25">
      <c r="A321">
        <v>11</v>
      </c>
      <c r="B321">
        <v>11</v>
      </c>
      <c r="C321">
        <v>11</v>
      </c>
    </row>
    <row r="322" spans="1:3" x14ac:dyDescent="0.25">
      <c r="A322">
        <v>13</v>
      </c>
      <c r="B322">
        <v>13</v>
      </c>
      <c r="C322">
        <v>13</v>
      </c>
    </row>
    <row r="323" spans="1:3" x14ac:dyDescent="0.25">
      <c r="A323">
        <v>11</v>
      </c>
      <c r="B323">
        <v>9</v>
      </c>
      <c r="C323">
        <v>9</v>
      </c>
    </row>
    <row r="324" spans="1:3" x14ac:dyDescent="0.25">
      <c r="A324">
        <v>11</v>
      </c>
      <c r="B324">
        <v>11</v>
      </c>
      <c r="C324">
        <v>11</v>
      </c>
    </row>
    <row r="325" spans="1:3" x14ac:dyDescent="0.25">
      <c r="A325">
        <v>12</v>
      </c>
      <c r="B325">
        <v>15</v>
      </c>
      <c r="C325">
        <v>14</v>
      </c>
    </row>
    <row r="326" spans="1:3" x14ac:dyDescent="0.25">
      <c r="A326">
        <v>16</v>
      </c>
      <c r="B326">
        <v>15</v>
      </c>
      <c r="C326">
        <v>15</v>
      </c>
    </row>
    <row r="327" spans="1:3" x14ac:dyDescent="0.25">
      <c r="A327">
        <v>9</v>
      </c>
      <c r="B327">
        <v>11</v>
      </c>
      <c r="C327">
        <v>12</v>
      </c>
    </row>
    <row r="328" spans="1:3" x14ac:dyDescent="0.25">
      <c r="A328">
        <v>14</v>
      </c>
      <c r="B328">
        <v>16</v>
      </c>
      <c r="C328">
        <v>15</v>
      </c>
    </row>
    <row r="329" spans="1:3" x14ac:dyDescent="0.25">
      <c r="A329">
        <v>11</v>
      </c>
      <c r="B329">
        <v>10</v>
      </c>
      <c r="C329">
        <v>10</v>
      </c>
    </row>
    <row r="330" spans="1:3" x14ac:dyDescent="0.25">
      <c r="A330">
        <v>10</v>
      </c>
      <c r="B330">
        <v>9</v>
      </c>
      <c r="C330">
        <v>9</v>
      </c>
    </row>
    <row r="331" spans="1:3" x14ac:dyDescent="0.25">
      <c r="A331">
        <v>14</v>
      </c>
      <c r="B331">
        <v>14</v>
      </c>
      <c r="C331">
        <v>14</v>
      </c>
    </row>
    <row r="332" spans="1:3" x14ac:dyDescent="0.25">
      <c r="A332">
        <v>9</v>
      </c>
      <c r="B332">
        <v>8</v>
      </c>
      <c r="C332">
        <v>8</v>
      </c>
    </row>
    <row r="333" spans="1:3" x14ac:dyDescent="0.25">
      <c r="A333">
        <v>12</v>
      </c>
      <c r="B333">
        <v>14</v>
      </c>
      <c r="C333">
        <v>14</v>
      </c>
    </row>
    <row r="334" spans="1:3" x14ac:dyDescent="0.25">
      <c r="A334">
        <v>7</v>
      </c>
      <c r="B334">
        <v>0</v>
      </c>
      <c r="C334">
        <v>0</v>
      </c>
    </row>
    <row r="335" spans="1:3" x14ac:dyDescent="0.25">
      <c r="A335">
        <v>8</v>
      </c>
      <c r="B335">
        <v>0</v>
      </c>
      <c r="C335">
        <v>8</v>
      </c>
    </row>
    <row r="336" spans="1:3" x14ac:dyDescent="0.25">
      <c r="A336">
        <v>10</v>
      </c>
      <c r="B336">
        <v>0</v>
      </c>
      <c r="C336">
        <v>9</v>
      </c>
    </row>
    <row r="337" spans="1:3" x14ac:dyDescent="0.25">
      <c r="A337">
        <v>16</v>
      </c>
      <c r="B337">
        <v>15</v>
      </c>
      <c r="C337">
        <v>15</v>
      </c>
    </row>
    <row r="338" spans="1:3" x14ac:dyDescent="0.25">
      <c r="A338">
        <v>14</v>
      </c>
      <c r="B338">
        <v>13</v>
      </c>
      <c r="C338">
        <v>13</v>
      </c>
    </row>
    <row r="339" spans="1:3" x14ac:dyDescent="0.25">
      <c r="A339">
        <v>7</v>
      </c>
      <c r="B339">
        <v>0</v>
      </c>
      <c r="C339">
        <v>8</v>
      </c>
    </row>
    <row r="340" spans="1:3" x14ac:dyDescent="0.25">
      <c r="A340">
        <v>16</v>
      </c>
      <c r="B340">
        <v>17</v>
      </c>
      <c r="C340">
        <v>15</v>
      </c>
    </row>
    <row r="341" spans="1:3" x14ac:dyDescent="0.25">
      <c r="A341">
        <v>9</v>
      </c>
      <c r="B341">
        <v>10</v>
      </c>
      <c r="C341">
        <v>10</v>
      </c>
    </row>
    <row r="342" spans="1:3" x14ac:dyDescent="0.25">
      <c r="A342">
        <v>11</v>
      </c>
      <c r="B342">
        <v>11</v>
      </c>
      <c r="C342">
        <v>12</v>
      </c>
    </row>
    <row r="343" spans="1:3" x14ac:dyDescent="0.25">
      <c r="A343">
        <v>10</v>
      </c>
      <c r="B343">
        <v>0</v>
      </c>
      <c r="C343">
        <v>10</v>
      </c>
    </row>
    <row r="344" spans="1:3" x14ac:dyDescent="0.25">
      <c r="A344">
        <v>16</v>
      </c>
      <c r="B344">
        <v>15</v>
      </c>
      <c r="C344">
        <v>15</v>
      </c>
    </row>
    <row r="345" spans="1:3" x14ac:dyDescent="0.25">
      <c r="A345">
        <v>9</v>
      </c>
      <c r="B345">
        <v>0</v>
      </c>
      <c r="C345">
        <v>8</v>
      </c>
    </row>
    <row r="346" spans="1:3" x14ac:dyDescent="0.25">
      <c r="A346">
        <v>11</v>
      </c>
      <c r="B346">
        <v>10</v>
      </c>
      <c r="C346">
        <v>10</v>
      </c>
    </row>
    <row r="347" spans="1:3" x14ac:dyDescent="0.25">
      <c r="A347">
        <v>13</v>
      </c>
      <c r="B347">
        <v>14</v>
      </c>
      <c r="C347">
        <v>13</v>
      </c>
    </row>
    <row r="348" spans="1:3" x14ac:dyDescent="0.25">
      <c r="A348">
        <v>16</v>
      </c>
      <c r="B348">
        <v>16</v>
      </c>
      <c r="C348">
        <v>15</v>
      </c>
    </row>
    <row r="349" spans="1:3" x14ac:dyDescent="0.25">
      <c r="A349">
        <v>10</v>
      </c>
      <c r="B349">
        <v>9</v>
      </c>
      <c r="C349">
        <v>10</v>
      </c>
    </row>
    <row r="350" spans="1:3" x14ac:dyDescent="0.25">
      <c r="A350">
        <v>13</v>
      </c>
      <c r="B350">
        <v>15</v>
      </c>
      <c r="C350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opLeftCell="A329" workbookViewId="0">
      <selection activeCell="B1" sqref="B1:B350"/>
    </sheetView>
  </sheetViews>
  <sheetFormatPr baseColWidth="10" defaultRowHeight="15" x14ac:dyDescent="0.25"/>
  <cols>
    <col min="6" max="6" width="17.5703125" bestFit="1" customWidth="1"/>
    <col min="7" max="7" width="22.42578125" bestFit="1" customWidth="1"/>
    <col min="8" max="8" width="9.7109375" customWidth="1"/>
    <col min="9" max="10" width="3" bestFit="1" customWidth="1"/>
    <col min="11" max="11" width="12.5703125" bestFit="1" customWidth="1"/>
  </cols>
  <sheetData>
    <row r="1" spans="1:11" x14ac:dyDescent="0.25">
      <c r="A1" t="s">
        <v>10</v>
      </c>
      <c r="B1" t="s">
        <v>20</v>
      </c>
      <c r="C1" t="s">
        <v>13</v>
      </c>
      <c r="D1" t="s">
        <v>17</v>
      </c>
    </row>
    <row r="2" spans="1:11" x14ac:dyDescent="0.25">
      <c r="A2" t="s">
        <v>40</v>
      </c>
      <c r="B2" t="s">
        <v>42</v>
      </c>
      <c r="C2">
        <v>2</v>
      </c>
      <c r="D2" t="s">
        <v>43</v>
      </c>
      <c r="F2" s="1" t="s">
        <v>262</v>
      </c>
      <c r="G2" s="1" t="s">
        <v>62</v>
      </c>
    </row>
    <row r="3" spans="1:11" x14ac:dyDescent="0.25">
      <c r="A3" t="s">
        <v>40</v>
      </c>
      <c r="B3" t="s">
        <v>42</v>
      </c>
      <c r="C3">
        <v>2</v>
      </c>
      <c r="D3" t="s">
        <v>43</v>
      </c>
      <c r="F3" s="1" t="s">
        <v>53</v>
      </c>
      <c r="G3" t="s">
        <v>40</v>
      </c>
      <c r="H3" t="s">
        <v>49</v>
      </c>
      <c r="I3" t="s">
        <v>45</v>
      </c>
      <c r="J3" t="s">
        <v>51</v>
      </c>
      <c r="K3" t="s">
        <v>54</v>
      </c>
    </row>
    <row r="4" spans="1:11" x14ac:dyDescent="0.25">
      <c r="A4" t="s">
        <v>45</v>
      </c>
      <c r="B4" t="s">
        <v>42</v>
      </c>
      <c r="C4">
        <v>2</v>
      </c>
      <c r="D4" t="s">
        <v>42</v>
      </c>
      <c r="F4" s="2" t="s">
        <v>43</v>
      </c>
      <c r="G4" s="3">
        <v>9</v>
      </c>
      <c r="H4" s="3">
        <v>3</v>
      </c>
      <c r="I4" s="3">
        <v>3</v>
      </c>
      <c r="J4" s="3">
        <v>2</v>
      </c>
      <c r="K4" s="3">
        <v>17</v>
      </c>
    </row>
    <row r="5" spans="1:11" x14ac:dyDescent="0.25">
      <c r="A5" t="s">
        <v>49</v>
      </c>
      <c r="B5" t="s">
        <v>42</v>
      </c>
      <c r="C5">
        <v>3</v>
      </c>
      <c r="D5" t="s">
        <v>42</v>
      </c>
      <c r="F5" s="2" t="s">
        <v>42</v>
      </c>
      <c r="G5" s="3">
        <v>115</v>
      </c>
      <c r="H5" s="3">
        <v>95</v>
      </c>
      <c r="I5" s="3">
        <v>24</v>
      </c>
      <c r="J5" s="3">
        <v>98</v>
      </c>
      <c r="K5" s="3">
        <v>332</v>
      </c>
    </row>
    <row r="6" spans="1:11" x14ac:dyDescent="0.25">
      <c r="A6" t="s">
        <v>49</v>
      </c>
      <c r="B6" t="s">
        <v>42</v>
      </c>
      <c r="C6">
        <v>2</v>
      </c>
      <c r="D6" t="s">
        <v>42</v>
      </c>
      <c r="F6" s="2" t="s">
        <v>54</v>
      </c>
      <c r="G6" s="3">
        <v>124</v>
      </c>
      <c r="H6" s="3">
        <v>98</v>
      </c>
      <c r="I6" s="3">
        <v>27</v>
      </c>
      <c r="J6" s="3">
        <v>100</v>
      </c>
      <c r="K6" s="3">
        <v>349</v>
      </c>
    </row>
    <row r="7" spans="1:11" x14ac:dyDescent="0.25">
      <c r="A7" t="s">
        <v>51</v>
      </c>
      <c r="B7" t="s">
        <v>42</v>
      </c>
      <c r="C7">
        <v>2</v>
      </c>
      <c r="D7" t="s">
        <v>42</v>
      </c>
    </row>
    <row r="8" spans="1:11" x14ac:dyDescent="0.25">
      <c r="A8" t="s">
        <v>49</v>
      </c>
      <c r="B8" t="s">
        <v>42</v>
      </c>
      <c r="C8">
        <v>2</v>
      </c>
      <c r="D8" t="s">
        <v>43</v>
      </c>
      <c r="F8" s="2" t="s">
        <v>263</v>
      </c>
    </row>
    <row r="9" spans="1:11" x14ac:dyDescent="0.25">
      <c r="A9" t="s">
        <v>49</v>
      </c>
      <c r="B9" t="s">
        <v>42</v>
      </c>
      <c r="C9">
        <v>2</v>
      </c>
      <c r="D9" t="s">
        <v>43</v>
      </c>
      <c r="F9" s="2" t="s">
        <v>264</v>
      </c>
      <c r="H9">
        <f>SUM(GETPIVOTDATA("higher",$F$2,"reason","home","higher","yes"),GETPIVOTDATA("higher",$F$2,"reason","reputation","higher","yes"))/GETPIVOTDATA("higher",$F$2)/F15</f>
        <v>0.97474747474747481</v>
      </c>
    </row>
    <row r="10" spans="1:11" x14ac:dyDescent="0.25">
      <c r="A10" t="s">
        <v>49</v>
      </c>
      <c r="B10" t="s">
        <v>42</v>
      </c>
      <c r="C10">
        <v>2</v>
      </c>
      <c r="D10" t="s">
        <v>42</v>
      </c>
      <c r="F10" s="2" t="s">
        <v>265</v>
      </c>
      <c r="H10">
        <f>1-H9</f>
        <v>2.5252525252525193E-2</v>
      </c>
    </row>
    <row r="11" spans="1:11" x14ac:dyDescent="0.25">
      <c r="A11" t="s">
        <v>49</v>
      </c>
      <c r="B11" t="s">
        <v>42</v>
      </c>
      <c r="C11">
        <v>2</v>
      </c>
      <c r="D11" t="s">
        <v>42</v>
      </c>
      <c r="F11" s="2" t="s">
        <v>266</v>
      </c>
      <c r="H11">
        <f>SUM(GETPIVOTDATA("higher",$F$2,"reason","course","higher","yes"),GETPIVOTDATA("higher",$F$2,"reason","other","higher","yes"))/GETPIVOTDATA("higher",$F$2)/F17</f>
        <v>0.92052980132450324</v>
      </c>
    </row>
    <row r="12" spans="1:11" x14ac:dyDescent="0.25">
      <c r="A12" t="s">
        <v>51</v>
      </c>
      <c r="B12" t="s">
        <v>42</v>
      </c>
      <c r="C12">
        <v>2</v>
      </c>
      <c r="D12" t="s">
        <v>42</v>
      </c>
      <c r="F12" s="2" t="s">
        <v>267</v>
      </c>
      <c r="H12">
        <f>1-H11</f>
        <v>7.9470198675496762E-2</v>
      </c>
    </row>
    <row r="13" spans="1:11" x14ac:dyDescent="0.25">
      <c r="A13" t="s">
        <v>51</v>
      </c>
      <c r="B13" t="s">
        <v>42</v>
      </c>
      <c r="C13">
        <v>3</v>
      </c>
      <c r="D13" t="s">
        <v>43</v>
      </c>
    </row>
    <row r="14" spans="1:11" x14ac:dyDescent="0.25">
      <c r="A14" t="s">
        <v>40</v>
      </c>
      <c r="B14" t="s">
        <v>42</v>
      </c>
      <c r="C14">
        <v>1</v>
      </c>
      <c r="D14" t="s">
        <v>42</v>
      </c>
      <c r="F14" s="2" t="s">
        <v>268</v>
      </c>
    </row>
    <row r="15" spans="1:11" x14ac:dyDescent="0.25">
      <c r="A15" t="s">
        <v>40</v>
      </c>
      <c r="B15" t="s">
        <v>42</v>
      </c>
      <c r="C15">
        <v>2</v>
      </c>
      <c r="D15" t="s">
        <v>42</v>
      </c>
      <c r="F15">
        <f>SUM(GETPIVOTDATA("higher",$F$2,"reason","home"),GETPIVOTDATA("higher",$F$2,"reason","reputation"))/GETPIVOTDATA("higher",$F$2)</f>
        <v>0.56733524355300857</v>
      </c>
    </row>
    <row r="16" spans="1:11" x14ac:dyDescent="0.25">
      <c r="A16" t="s">
        <v>49</v>
      </c>
      <c r="B16" t="s">
        <v>42</v>
      </c>
      <c r="C16">
        <v>3</v>
      </c>
      <c r="D16" t="s">
        <v>43</v>
      </c>
      <c r="F16" s="2" t="s">
        <v>269</v>
      </c>
    </row>
    <row r="17" spans="1:9" x14ac:dyDescent="0.25">
      <c r="A17" t="s">
        <v>49</v>
      </c>
      <c r="B17" t="s">
        <v>42</v>
      </c>
      <c r="C17">
        <v>1</v>
      </c>
      <c r="D17" t="s">
        <v>43</v>
      </c>
      <c r="F17">
        <f>1-F15</f>
        <v>0.43266475644699143</v>
      </c>
    </row>
    <row r="18" spans="1:9" x14ac:dyDescent="0.25">
      <c r="A18" t="s">
        <v>51</v>
      </c>
      <c r="B18" t="s">
        <v>42</v>
      </c>
      <c r="C18">
        <v>3</v>
      </c>
      <c r="D18" t="s">
        <v>42</v>
      </c>
    </row>
    <row r="19" spans="1:9" x14ac:dyDescent="0.25">
      <c r="A19" t="s">
        <v>51</v>
      </c>
      <c r="B19" t="s">
        <v>42</v>
      </c>
      <c r="C19">
        <v>2</v>
      </c>
      <c r="D19" t="s">
        <v>43</v>
      </c>
      <c r="F19" s="1" t="s">
        <v>262</v>
      </c>
      <c r="G19" s="1" t="s">
        <v>62</v>
      </c>
    </row>
    <row r="20" spans="1:9" x14ac:dyDescent="0.25">
      <c r="A20" t="s">
        <v>40</v>
      </c>
      <c r="B20" t="s">
        <v>42</v>
      </c>
      <c r="C20">
        <v>1</v>
      </c>
      <c r="D20" t="s">
        <v>43</v>
      </c>
      <c r="F20" s="1" t="s">
        <v>53</v>
      </c>
      <c r="G20" t="s">
        <v>43</v>
      </c>
      <c r="H20" t="s">
        <v>42</v>
      </c>
      <c r="I20" t="s">
        <v>54</v>
      </c>
    </row>
    <row r="21" spans="1:9" x14ac:dyDescent="0.25">
      <c r="A21" t="s">
        <v>49</v>
      </c>
      <c r="B21" t="s">
        <v>42</v>
      </c>
      <c r="C21">
        <v>1</v>
      </c>
      <c r="D21" t="s">
        <v>42</v>
      </c>
      <c r="F21" s="2" t="s">
        <v>43</v>
      </c>
      <c r="G21" s="3">
        <v>17</v>
      </c>
      <c r="H21" s="3"/>
      <c r="I21" s="3">
        <v>17</v>
      </c>
    </row>
    <row r="22" spans="1:9" x14ac:dyDescent="0.25">
      <c r="A22" t="s">
        <v>51</v>
      </c>
      <c r="B22" t="s">
        <v>42</v>
      </c>
      <c r="C22">
        <v>2</v>
      </c>
      <c r="D22" t="s">
        <v>43</v>
      </c>
      <c r="F22" s="2" t="s">
        <v>42</v>
      </c>
      <c r="G22" s="3">
        <v>171</v>
      </c>
      <c r="H22" s="3">
        <v>161</v>
      </c>
      <c r="I22" s="3">
        <v>332</v>
      </c>
    </row>
    <row r="23" spans="1:9" x14ac:dyDescent="0.25">
      <c r="A23" t="s">
        <v>45</v>
      </c>
      <c r="B23" t="s">
        <v>42</v>
      </c>
      <c r="C23">
        <v>1</v>
      </c>
      <c r="D23" t="s">
        <v>42</v>
      </c>
      <c r="F23" s="2" t="s">
        <v>54</v>
      </c>
      <c r="G23" s="3">
        <v>188</v>
      </c>
      <c r="H23" s="3">
        <v>161</v>
      </c>
      <c r="I23" s="3">
        <v>349</v>
      </c>
    </row>
    <row r="24" spans="1:9" x14ac:dyDescent="0.25">
      <c r="A24" t="s">
        <v>40</v>
      </c>
      <c r="B24" t="s">
        <v>42</v>
      </c>
      <c r="C24">
        <v>2</v>
      </c>
      <c r="D24" t="s">
        <v>43</v>
      </c>
    </row>
    <row r="25" spans="1:9" x14ac:dyDescent="0.25">
      <c r="A25" t="s">
        <v>51</v>
      </c>
      <c r="B25" t="s">
        <v>42</v>
      </c>
      <c r="C25">
        <v>2</v>
      </c>
      <c r="D25" t="s">
        <v>43</v>
      </c>
      <c r="F25" s="2" t="s">
        <v>263</v>
      </c>
    </row>
    <row r="26" spans="1:9" x14ac:dyDescent="0.25">
      <c r="A26" t="s">
        <v>40</v>
      </c>
      <c r="B26" t="s">
        <v>42</v>
      </c>
      <c r="C26">
        <v>3</v>
      </c>
      <c r="D26" t="s">
        <v>42</v>
      </c>
      <c r="F26" s="2" t="s">
        <v>271</v>
      </c>
      <c r="H26">
        <f>GETPIVOTDATA("higher",$F$19,"higher","yes","paid","yes")/GETPIVOTDATA("higher",$F$19)/F32</f>
        <v>1</v>
      </c>
    </row>
    <row r="27" spans="1:9" x14ac:dyDescent="0.25">
      <c r="A27" t="s">
        <v>49</v>
      </c>
      <c r="B27" t="s">
        <v>42</v>
      </c>
      <c r="C27">
        <v>1</v>
      </c>
      <c r="D27" t="s">
        <v>42</v>
      </c>
      <c r="F27" s="2" t="s">
        <v>272</v>
      </c>
      <c r="H27">
        <f>1-H26</f>
        <v>0</v>
      </c>
    </row>
    <row r="28" spans="1:9" x14ac:dyDescent="0.25">
      <c r="A28" t="s">
        <v>49</v>
      </c>
      <c r="B28" t="s">
        <v>42</v>
      </c>
      <c r="C28">
        <v>1</v>
      </c>
      <c r="D28" t="s">
        <v>42</v>
      </c>
      <c r="F28" s="2" t="s">
        <v>273</v>
      </c>
      <c r="H28">
        <f>GETPIVOTDATA("higher",$F$19,"higher","yes","paid","no")/GETPIVOTDATA("higher",$F$19)/F34</f>
        <v>0.90957446808510634</v>
      </c>
    </row>
    <row r="29" spans="1:9" x14ac:dyDescent="0.25">
      <c r="A29" t="s">
        <v>45</v>
      </c>
      <c r="B29" t="s">
        <v>42</v>
      </c>
      <c r="C29">
        <v>1</v>
      </c>
      <c r="D29" t="s">
        <v>42</v>
      </c>
      <c r="F29" s="2" t="s">
        <v>274</v>
      </c>
      <c r="H29">
        <f>1-H28</f>
        <v>9.0425531914893664E-2</v>
      </c>
    </row>
    <row r="30" spans="1:9" x14ac:dyDescent="0.25">
      <c r="A30" t="s">
        <v>49</v>
      </c>
      <c r="B30" t="s">
        <v>42</v>
      </c>
      <c r="C30">
        <v>2</v>
      </c>
      <c r="D30" t="s">
        <v>43</v>
      </c>
    </row>
    <row r="31" spans="1:9" x14ac:dyDescent="0.25">
      <c r="A31" t="s">
        <v>49</v>
      </c>
      <c r="B31" t="s">
        <v>42</v>
      </c>
      <c r="C31">
        <v>2</v>
      </c>
      <c r="D31" t="s">
        <v>42</v>
      </c>
      <c r="F31" s="2" t="s">
        <v>270</v>
      </c>
    </row>
    <row r="32" spans="1:9" x14ac:dyDescent="0.25">
      <c r="A32" t="s">
        <v>49</v>
      </c>
      <c r="B32" t="s">
        <v>42</v>
      </c>
      <c r="C32">
        <v>2</v>
      </c>
      <c r="D32" t="s">
        <v>42</v>
      </c>
      <c r="F32">
        <f>GETPIVOTDATA("higher",$F$19,"paid","yes")/GETPIVOTDATA("higher",$F$19)</f>
        <v>0.46131805157593125</v>
      </c>
    </row>
    <row r="33" spans="1:11" x14ac:dyDescent="0.25">
      <c r="A33" t="s">
        <v>51</v>
      </c>
      <c r="B33" t="s">
        <v>42</v>
      </c>
      <c r="C33">
        <v>2</v>
      </c>
      <c r="D33" t="s">
        <v>43</v>
      </c>
      <c r="F33" s="2" t="s">
        <v>275</v>
      </c>
    </row>
    <row r="34" spans="1:11" x14ac:dyDescent="0.25">
      <c r="A34" t="s">
        <v>40</v>
      </c>
      <c r="B34" t="s">
        <v>42</v>
      </c>
      <c r="C34">
        <v>2</v>
      </c>
      <c r="D34" t="s">
        <v>43</v>
      </c>
      <c r="F34">
        <f>1-F32</f>
        <v>0.5386819484240688</v>
      </c>
    </row>
    <row r="35" spans="1:11" x14ac:dyDescent="0.25">
      <c r="A35" t="s">
        <v>40</v>
      </c>
      <c r="B35" t="s">
        <v>42</v>
      </c>
      <c r="C35">
        <v>2</v>
      </c>
      <c r="D35" t="s">
        <v>43</v>
      </c>
    </row>
    <row r="36" spans="1:11" x14ac:dyDescent="0.25">
      <c r="A36" t="s">
        <v>49</v>
      </c>
      <c r="B36" t="s">
        <v>42</v>
      </c>
      <c r="C36">
        <v>1</v>
      </c>
      <c r="D36" t="s">
        <v>42</v>
      </c>
      <c r="F36" s="1" t="s">
        <v>262</v>
      </c>
      <c r="G36" s="1" t="s">
        <v>62</v>
      </c>
    </row>
    <row r="37" spans="1:11" x14ac:dyDescent="0.25">
      <c r="A37" t="s">
        <v>45</v>
      </c>
      <c r="B37" t="s">
        <v>42</v>
      </c>
      <c r="C37">
        <v>1</v>
      </c>
      <c r="D37" t="s">
        <v>43</v>
      </c>
      <c r="F37" s="1" t="s">
        <v>53</v>
      </c>
      <c r="G37">
        <v>1</v>
      </c>
      <c r="H37">
        <v>2</v>
      </c>
      <c r="I37">
        <v>3</v>
      </c>
      <c r="J37">
        <v>4</v>
      </c>
      <c r="K37" t="s">
        <v>54</v>
      </c>
    </row>
    <row r="38" spans="1:11" x14ac:dyDescent="0.25">
      <c r="A38" t="s">
        <v>49</v>
      </c>
      <c r="B38" t="s">
        <v>42</v>
      </c>
      <c r="C38">
        <v>3</v>
      </c>
      <c r="D38" t="s">
        <v>43</v>
      </c>
      <c r="F38" s="2" t="s">
        <v>43</v>
      </c>
      <c r="G38" s="3">
        <v>10</v>
      </c>
      <c r="H38" s="3">
        <v>7</v>
      </c>
      <c r="I38" s="3"/>
      <c r="J38" s="3"/>
      <c r="K38" s="3">
        <v>17</v>
      </c>
    </row>
    <row r="39" spans="1:11" x14ac:dyDescent="0.25">
      <c r="A39" t="s">
        <v>51</v>
      </c>
      <c r="B39" t="s">
        <v>42</v>
      </c>
      <c r="C39">
        <v>3</v>
      </c>
      <c r="D39" t="s">
        <v>43</v>
      </c>
      <c r="F39" s="2" t="s">
        <v>42</v>
      </c>
      <c r="G39" s="3">
        <v>79</v>
      </c>
      <c r="H39" s="3">
        <v>169</v>
      </c>
      <c r="I39" s="3">
        <v>57</v>
      </c>
      <c r="J39" s="3">
        <v>27</v>
      </c>
      <c r="K39" s="3">
        <v>332</v>
      </c>
    </row>
    <row r="40" spans="1:11" x14ac:dyDescent="0.25">
      <c r="A40" t="s">
        <v>40</v>
      </c>
      <c r="B40" t="s">
        <v>42</v>
      </c>
      <c r="C40">
        <v>3</v>
      </c>
      <c r="D40" t="s">
        <v>42</v>
      </c>
      <c r="F40" s="2" t="s">
        <v>54</v>
      </c>
      <c r="G40" s="3">
        <v>89</v>
      </c>
      <c r="H40" s="3">
        <v>176</v>
      </c>
      <c r="I40" s="3">
        <v>57</v>
      </c>
      <c r="J40" s="3">
        <v>27</v>
      </c>
      <c r="K40" s="3">
        <v>349</v>
      </c>
    </row>
    <row r="41" spans="1:11" x14ac:dyDescent="0.25">
      <c r="A41" t="s">
        <v>51</v>
      </c>
      <c r="B41" t="s">
        <v>42</v>
      </c>
      <c r="C41">
        <v>1</v>
      </c>
      <c r="D41" t="s">
        <v>42</v>
      </c>
    </row>
    <row r="42" spans="1:11" x14ac:dyDescent="0.25">
      <c r="A42" t="s">
        <v>49</v>
      </c>
      <c r="B42" t="s">
        <v>42</v>
      </c>
      <c r="C42">
        <v>2</v>
      </c>
      <c r="D42" t="s">
        <v>43</v>
      </c>
      <c r="F42" s="2" t="s">
        <v>263</v>
      </c>
    </row>
    <row r="43" spans="1:11" x14ac:dyDescent="0.25">
      <c r="A43" t="s">
        <v>49</v>
      </c>
      <c r="B43" t="s">
        <v>42</v>
      </c>
      <c r="C43">
        <v>1</v>
      </c>
      <c r="D43" t="s">
        <v>43</v>
      </c>
      <c r="F43" s="2" t="s">
        <v>276</v>
      </c>
      <c r="H43">
        <f>SUM(G39:H39)/GETPIVOTDATA("higher",$F$36)/F49</f>
        <v>0.9358490566037736</v>
      </c>
    </row>
    <row r="44" spans="1:11" x14ac:dyDescent="0.25">
      <c r="A44" t="s">
        <v>40</v>
      </c>
      <c r="B44" t="s">
        <v>42</v>
      </c>
      <c r="C44">
        <v>2</v>
      </c>
      <c r="D44" t="s">
        <v>43</v>
      </c>
      <c r="F44" s="2" t="s">
        <v>277</v>
      </c>
      <c r="H44">
        <f>1-H43</f>
        <v>6.4150943396226401E-2</v>
      </c>
    </row>
    <row r="45" spans="1:11" x14ac:dyDescent="0.25">
      <c r="A45" t="s">
        <v>40</v>
      </c>
      <c r="B45" t="s">
        <v>42</v>
      </c>
      <c r="C45">
        <v>1</v>
      </c>
      <c r="D45" t="s">
        <v>43</v>
      </c>
      <c r="F45" s="2" t="s">
        <v>278</v>
      </c>
      <c r="H45">
        <f>SUM(I39:J39)/GETPIVOTDATA("higher",$F$36)/F51</f>
        <v>1.0000000000000002</v>
      </c>
    </row>
    <row r="46" spans="1:11" x14ac:dyDescent="0.25">
      <c r="A46" t="s">
        <v>40</v>
      </c>
      <c r="B46" t="s">
        <v>42</v>
      </c>
      <c r="C46">
        <v>2</v>
      </c>
      <c r="D46" t="s">
        <v>43</v>
      </c>
      <c r="F46" s="2" t="s">
        <v>279</v>
      </c>
      <c r="H46">
        <f>1-H45</f>
        <v>0</v>
      </c>
    </row>
    <row r="47" spans="1:11" x14ac:dyDescent="0.25">
      <c r="A47" t="s">
        <v>40</v>
      </c>
      <c r="B47" t="s">
        <v>42</v>
      </c>
      <c r="C47">
        <v>2</v>
      </c>
      <c r="D47" t="s">
        <v>42</v>
      </c>
    </row>
    <row r="48" spans="1:11" x14ac:dyDescent="0.25">
      <c r="A48" t="s">
        <v>49</v>
      </c>
      <c r="B48" t="s">
        <v>42</v>
      </c>
      <c r="C48">
        <v>2</v>
      </c>
      <c r="D48" t="s">
        <v>43</v>
      </c>
      <c r="F48" s="2" t="s">
        <v>280</v>
      </c>
    </row>
    <row r="49" spans="1:6" x14ac:dyDescent="0.25">
      <c r="A49" t="s">
        <v>51</v>
      </c>
      <c r="B49" t="s">
        <v>42</v>
      </c>
      <c r="C49">
        <v>4</v>
      </c>
      <c r="D49" t="s">
        <v>43</v>
      </c>
      <c r="F49">
        <f>SUM(G40:H40)/GETPIVOTDATA("higher",$F$36)</f>
        <v>0.75931232091690548</v>
      </c>
    </row>
    <row r="50" spans="1:6" x14ac:dyDescent="0.25">
      <c r="A50" t="s">
        <v>49</v>
      </c>
      <c r="B50" t="s">
        <v>42</v>
      </c>
      <c r="C50">
        <v>2</v>
      </c>
      <c r="D50" t="s">
        <v>42</v>
      </c>
      <c r="F50" s="2" t="s">
        <v>281</v>
      </c>
    </row>
    <row r="51" spans="1:6" x14ac:dyDescent="0.25">
      <c r="A51" t="s">
        <v>45</v>
      </c>
      <c r="B51" t="s">
        <v>42</v>
      </c>
      <c r="C51">
        <v>2</v>
      </c>
      <c r="D51" t="s">
        <v>43</v>
      </c>
      <c r="F51">
        <f>1-F49</f>
        <v>0.24068767908309452</v>
      </c>
    </row>
    <row r="52" spans="1:6" x14ac:dyDescent="0.25">
      <c r="A52" t="s">
        <v>40</v>
      </c>
      <c r="B52" t="s">
        <v>42</v>
      </c>
      <c r="C52">
        <v>2</v>
      </c>
      <c r="D52" t="s">
        <v>42</v>
      </c>
    </row>
    <row r="53" spans="1:6" x14ac:dyDescent="0.25">
      <c r="A53" t="s">
        <v>45</v>
      </c>
      <c r="B53" t="s">
        <v>42</v>
      </c>
      <c r="C53">
        <v>2</v>
      </c>
      <c r="D53" t="s">
        <v>42</v>
      </c>
    </row>
    <row r="54" spans="1:6" x14ac:dyDescent="0.25">
      <c r="A54" t="s">
        <v>45</v>
      </c>
      <c r="B54" t="s">
        <v>42</v>
      </c>
      <c r="C54">
        <v>1</v>
      </c>
      <c r="D54" t="s">
        <v>43</v>
      </c>
    </row>
    <row r="55" spans="1:6" x14ac:dyDescent="0.25">
      <c r="A55" t="s">
        <v>40</v>
      </c>
      <c r="B55" t="s">
        <v>42</v>
      </c>
      <c r="C55">
        <v>1</v>
      </c>
      <c r="D55" t="s">
        <v>42</v>
      </c>
    </row>
    <row r="56" spans="1:6" x14ac:dyDescent="0.25">
      <c r="A56" t="s">
        <v>45</v>
      </c>
      <c r="B56" t="s">
        <v>42</v>
      </c>
      <c r="C56">
        <v>1</v>
      </c>
      <c r="D56" t="s">
        <v>42</v>
      </c>
    </row>
    <row r="57" spans="1:6" x14ac:dyDescent="0.25">
      <c r="A57" t="s">
        <v>45</v>
      </c>
      <c r="B57" t="s">
        <v>42</v>
      </c>
      <c r="C57">
        <v>2</v>
      </c>
      <c r="D57" t="s">
        <v>42</v>
      </c>
    </row>
    <row r="58" spans="1:6" x14ac:dyDescent="0.25">
      <c r="A58" t="s">
        <v>51</v>
      </c>
      <c r="B58" t="s">
        <v>42</v>
      </c>
      <c r="C58">
        <v>2</v>
      </c>
      <c r="D58" t="s">
        <v>42</v>
      </c>
    </row>
    <row r="59" spans="1:6" x14ac:dyDescent="0.25">
      <c r="A59" t="s">
        <v>51</v>
      </c>
      <c r="B59" t="s">
        <v>42</v>
      </c>
      <c r="C59">
        <v>2</v>
      </c>
      <c r="D59" t="s">
        <v>43</v>
      </c>
    </row>
    <row r="60" spans="1:6" x14ac:dyDescent="0.25">
      <c r="A60" t="s">
        <v>49</v>
      </c>
      <c r="B60" t="s">
        <v>42</v>
      </c>
      <c r="C60">
        <v>2</v>
      </c>
      <c r="D60" t="s">
        <v>43</v>
      </c>
    </row>
    <row r="61" spans="1:6" x14ac:dyDescent="0.25">
      <c r="A61" t="s">
        <v>40</v>
      </c>
      <c r="B61" t="s">
        <v>42</v>
      </c>
      <c r="C61">
        <v>2</v>
      </c>
      <c r="D61" t="s">
        <v>43</v>
      </c>
    </row>
    <row r="62" spans="1:6" x14ac:dyDescent="0.25">
      <c r="A62" t="s">
        <v>45</v>
      </c>
      <c r="B62" t="s">
        <v>42</v>
      </c>
      <c r="C62">
        <v>2</v>
      </c>
      <c r="D62" t="s">
        <v>43</v>
      </c>
    </row>
    <row r="63" spans="1:6" x14ac:dyDescent="0.25">
      <c r="A63" t="s">
        <v>40</v>
      </c>
      <c r="B63" t="s">
        <v>42</v>
      </c>
      <c r="C63">
        <v>1</v>
      </c>
      <c r="D63" t="s">
        <v>43</v>
      </c>
    </row>
    <row r="64" spans="1:6" x14ac:dyDescent="0.25">
      <c r="A64" t="s">
        <v>51</v>
      </c>
      <c r="B64" t="s">
        <v>42</v>
      </c>
      <c r="C64">
        <v>2</v>
      </c>
      <c r="D64" t="s">
        <v>43</v>
      </c>
    </row>
    <row r="65" spans="1:4" x14ac:dyDescent="0.25">
      <c r="A65" t="s">
        <v>49</v>
      </c>
      <c r="B65" t="s">
        <v>42</v>
      </c>
      <c r="C65">
        <v>3</v>
      </c>
      <c r="D65" t="s">
        <v>42</v>
      </c>
    </row>
    <row r="66" spans="1:4" x14ac:dyDescent="0.25">
      <c r="A66" t="s">
        <v>51</v>
      </c>
      <c r="B66" t="s">
        <v>42</v>
      </c>
      <c r="C66">
        <v>2</v>
      </c>
      <c r="D66" t="s">
        <v>43</v>
      </c>
    </row>
    <row r="67" spans="1:4" x14ac:dyDescent="0.25">
      <c r="A67" t="s">
        <v>40</v>
      </c>
      <c r="B67" t="s">
        <v>42</v>
      </c>
      <c r="C67">
        <v>2</v>
      </c>
      <c r="D67" t="s">
        <v>43</v>
      </c>
    </row>
    <row r="68" spans="1:4" x14ac:dyDescent="0.25">
      <c r="A68" t="s">
        <v>51</v>
      </c>
      <c r="B68" t="s">
        <v>42</v>
      </c>
      <c r="C68">
        <v>4</v>
      </c>
      <c r="D68" t="s">
        <v>43</v>
      </c>
    </row>
    <row r="69" spans="1:4" x14ac:dyDescent="0.25">
      <c r="A69" t="s">
        <v>40</v>
      </c>
      <c r="B69" t="s">
        <v>42</v>
      </c>
      <c r="C69">
        <v>4</v>
      </c>
      <c r="D69" t="s">
        <v>42</v>
      </c>
    </row>
    <row r="70" spans="1:4" x14ac:dyDescent="0.25">
      <c r="A70" t="s">
        <v>51</v>
      </c>
      <c r="B70" t="s">
        <v>42</v>
      </c>
      <c r="C70">
        <v>2</v>
      </c>
      <c r="D70" t="s">
        <v>42</v>
      </c>
    </row>
    <row r="71" spans="1:4" x14ac:dyDescent="0.25">
      <c r="A71" t="s">
        <v>51</v>
      </c>
      <c r="B71" t="s">
        <v>42</v>
      </c>
      <c r="C71">
        <v>4</v>
      </c>
      <c r="D71" t="s">
        <v>43</v>
      </c>
    </row>
    <row r="72" spans="1:4" x14ac:dyDescent="0.25">
      <c r="A72" t="s">
        <v>51</v>
      </c>
      <c r="B72" t="s">
        <v>42</v>
      </c>
      <c r="C72">
        <v>4</v>
      </c>
      <c r="D72" t="s">
        <v>42</v>
      </c>
    </row>
    <row r="73" spans="1:4" x14ac:dyDescent="0.25">
      <c r="A73" t="s">
        <v>40</v>
      </c>
      <c r="B73" t="s">
        <v>42</v>
      </c>
      <c r="C73">
        <v>4</v>
      </c>
      <c r="D73" t="s">
        <v>43</v>
      </c>
    </row>
    <row r="74" spans="1:4" x14ac:dyDescent="0.25">
      <c r="A74" t="s">
        <v>51</v>
      </c>
      <c r="B74" t="s">
        <v>42</v>
      </c>
      <c r="C74">
        <v>2</v>
      </c>
      <c r="D74" t="s">
        <v>43</v>
      </c>
    </row>
    <row r="75" spans="1:4" x14ac:dyDescent="0.25">
      <c r="A75" t="s">
        <v>51</v>
      </c>
      <c r="B75" t="s">
        <v>42</v>
      </c>
      <c r="C75">
        <v>1</v>
      </c>
      <c r="D75" t="s">
        <v>43</v>
      </c>
    </row>
    <row r="76" spans="1:4" x14ac:dyDescent="0.25">
      <c r="A76" t="s">
        <v>49</v>
      </c>
      <c r="B76" t="s">
        <v>42</v>
      </c>
      <c r="C76">
        <v>2</v>
      </c>
      <c r="D76" t="s">
        <v>42</v>
      </c>
    </row>
    <row r="77" spans="1:4" x14ac:dyDescent="0.25">
      <c r="A77" t="s">
        <v>49</v>
      </c>
      <c r="B77" t="s">
        <v>42</v>
      </c>
      <c r="C77">
        <v>2</v>
      </c>
      <c r="D77" t="s">
        <v>42</v>
      </c>
    </row>
    <row r="78" spans="1:4" x14ac:dyDescent="0.25">
      <c r="A78" t="s">
        <v>40</v>
      </c>
      <c r="B78" t="s">
        <v>42</v>
      </c>
      <c r="C78">
        <v>4</v>
      </c>
      <c r="D78" t="s">
        <v>43</v>
      </c>
    </row>
    <row r="79" spans="1:4" x14ac:dyDescent="0.25">
      <c r="A79" t="s">
        <v>51</v>
      </c>
      <c r="B79" t="s">
        <v>42</v>
      </c>
      <c r="C79">
        <v>4</v>
      </c>
      <c r="D79" t="s">
        <v>42</v>
      </c>
    </row>
    <row r="80" spans="1:4" x14ac:dyDescent="0.25">
      <c r="A80" t="s">
        <v>49</v>
      </c>
      <c r="B80" t="s">
        <v>43</v>
      </c>
      <c r="C80">
        <v>1</v>
      </c>
      <c r="D80" t="s">
        <v>43</v>
      </c>
    </row>
    <row r="81" spans="1:4" x14ac:dyDescent="0.25">
      <c r="A81" t="s">
        <v>40</v>
      </c>
      <c r="B81" t="s">
        <v>42</v>
      </c>
      <c r="C81">
        <v>2</v>
      </c>
      <c r="D81" t="s">
        <v>43</v>
      </c>
    </row>
    <row r="82" spans="1:4" x14ac:dyDescent="0.25">
      <c r="A82" t="s">
        <v>40</v>
      </c>
      <c r="B82" t="s">
        <v>42</v>
      </c>
      <c r="C82">
        <v>1</v>
      </c>
      <c r="D82" t="s">
        <v>42</v>
      </c>
    </row>
    <row r="83" spans="1:4" x14ac:dyDescent="0.25">
      <c r="A83" t="s">
        <v>49</v>
      </c>
      <c r="B83" t="s">
        <v>42</v>
      </c>
      <c r="C83">
        <v>3</v>
      </c>
      <c r="D83" t="s">
        <v>42</v>
      </c>
    </row>
    <row r="84" spans="1:4" x14ac:dyDescent="0.25">
      <c r="A84" t="s">
        <v>51</v>
      </c>
      <c r="B84" t="s">
        <v>42</v>
      </c>
      <c r="C84">
        <v>2</v>
      </c>
      <c r="D84" t="s">
        <v>42</v>
      </c>
    </row>
    <row r="85" spans="1:4" x14ac:dyDescent="0.25">
      <c r="A85" t="s">
        <v>49</v>
      </c>
      <c r="B85" t="s">
        <v>42</v>
      </c>
      <c r="C85">
        <v>2</v>
      </c>
      <c r="D85" t="s">
        <v>42</v>
      </c>
    </row>
    <row r="86" spans="1:4" x14ac:dyDescent="0.25">
      <c r="A86" t="s">
        <v>49</v>
      </c>
      <c r="B86" t="s">
        <v>42</v>
      </c>
      <c r="C86">
        <v>2</v>
      </c>
      <c r="D86" t="s">
        <v>43</v>
      </c>
    </row>
    <row r="87" spans="1:4" x14ac:dyDescent="0.25">
      <c r="A87" t="s">
        <v>51</v>
      </c>
      <c r="B87" t="s">
        <v>42</v>
      </c>
      <c r="C87">
        <v>2</v>
      </c>
      <c r="D87" t="s">
        <v>42</v>
      </c>
    </row>
    <row r="88" spans="1:4" x14ac:dyDescent="0.25">
      <c r="A88" t="s">
        <v>40</v>
      </c>
      <c r="B88" t="s">
        <v>42</v>
      </c>
      <c r="C88">
        <v>2</v>
      </c>
      <c r="D88" t="s">
        <v>43</v>
      </c>
    </row>
    <row r="89" spans="1:4" x14ac:dyDescent="0.25">
      <c r="A89" t="s">
        <v>51</v>
      </c>
      <c r="B89" t="s">
        <v>42</v>
      </c>
      <c r="C89">
        <v>3</v>
      </c>
      <c r="D89" t="s">
        <v>43</v>
      </c>
    </row>
    <row r="90" spans="1:4" x14ac:dyDescent="0.25">
      <c r="A90" t="s">
        <v>51</v>
      </c>
      <c r="B90" t="s">
        <v>42</v>
      </c>
      <c r="C90">
        <v>2</v>
      </c>
      <c r="D90" t="s">
        <v>42</v>
      </c>
    </row>
    <row r="91" spans="1:4" x14ac:dyDescent="0.25">
      <c r="A91" t="s">
        <v>51</v>
      </c>
      <c r="B91" t="s">
        <v>42</v>
      </c>
      <c r="C91">
        <v>2</v>
      </c>
      <c r="D91" t="s">
        <v>43</v>
      </c>
    </row>
    <row r="92" spans="1:4" x14ac:dyDescent="0.25">
      <c r="A92" t="s">
        <v>49</v>
      </c>
      <c r="B92" t="s">
        <v>42</v>
      </c>
      <c r="C92">
        <v>3</v>
      </c>
      <c r="D92" t="s">
        <v>42</v>
      </c>
    </row>
    <row r="93" spans="1:4" x14ac:dyDescent="0.25">
      <c r="A93" t="s">
        <v>51</v>
      </c>
      <c r="B93" t="s">
        <v>42</v>
      </c>
      <c r="C93">
        <v>1</v>
      </c>
      <c r="D93" t="s">
        <v>42</v>
      </c>
    </row>
    <row r="94" spans="1:4" x14ac:dyDescent="0.25">
      <c r="A94" t="s">
        <v>49</v>
      </c>
      <c r="B94" t="s">
        <v>42</v>
      </c>
      <c r="C94">
        <v>2</v>
      </c>
      <c r="D94" t="s">
        <v>43</v>
      </c>
    </row>
    <row r="95" spans="1:4" x14ac:dyDescent="0.25">
      <c r="A95" t="s">
        <v>49</v>
      </c>
      <c r="B95" t="s">
        <v>42</v>
      </c>
      <c r="C95">
        <v>2</v>
      </c>
      <c r="D95" t="s">
        <v>42</v>
      </c>
    </row>
    <row r="96" spans="1:4" x14ac:dyDescent="0.25">
      <c r="A96" t="s">
        <v>51</v>
      </c>
      <c r="B96" t="s">
        <v>42</v>
      </c>
      <c r="C96">
        <v>4</v>
      </c>
      <c r="D96" t="s">
        <v>43</v>
      </c>
    </row>
    <row r="97" spans="1:4" x14ac:dyDescent="0.25">
      <c r="A97" t="s">
        <v>49</v>
      </c>
      <c r="B97" t="s">
        <v>42</v>
      </c>
      <c r="C97">
        <v>4</v>
      </c>
      <c r="D97" t="s">
        <v>42</v>
      </c>
    </row>
    <row r="98" spans="1:4" x14ac:dyDescent="0.25">
      <c r="A98" t="s">
        <v>51</v>
      </c>
      <c r="B98" t="s">
        <v>42</v>
      </c>
      <c r="C98">
        <v>1</v>
      </c>
      <c r="D98" t="s">
        <v>43</v>
      </c>
    </row>
    <row r="99" spans="1:4" x14ac:dyDescent="0.25">
      <c r="A99" t="s">
        <v>40</v>
      </c>
      <c r="B99" t="s">
        <v>42</v>
      </c>
      <c r="C99">
        <v>2</v>
      </c>
      <c r="D99" t="s">
        <v>42</v>
      </c>
    </row>
    <row r="100" spans="1:4" x14ac:dyDescent="0.25">
      <c r="A100" t="s">
        <v>51</v>
      </c>
      <c r="B100" t="s">
        <v>42</v>
      </c>
      <c r="C100">
        <v>1</v>
      </c>
      <c r="D100" t="s">
        <v>43</v>
      </c>
    </row>
    <row r="101" spans="1:4" x14ac:dyDescent="0.25">
      <c r="A101" t="s">
        <v>40</v>
      </c>
      <c r="B101" t="s">
        <v>42</v>
      </c>
      <c r="C101">
        <v>3</v>
      </c>
      <c r="D101" t="s">
        <v>42</v>
      </c>
    </row>
    <row r="102" spans="1:4" x14ac:dyDescent="0.25">
      <c r="A102" t="s">
        <v>45</v>
      </c>
      <c r="B102" t="s">
        <v>42</v>
      </c>
      <c r="C102">
        <v>1</v>
      </c>
      <c r="D102" t="s">
        <v>42</v>
      </c>
    </row>
    <row r="103" spans="1:4" x14ac:dyDescent="0.25">
      <c r="A103" t="s">
        <v>45</v>
      </c>
      <c r="B103" t="s">
        <v>42</v>
      </c>
      <c r="C103">
        <v>3</v>
      </c>
      <c r="D103" t="s">
        <v>43</v>
      </c>
    </row>
    <row r="104" spans="1:4" x14ac:dyDescent="0.25">
      <c r="A104" t="s">
        <v>40</v>
      </c>
      <c r="B104" t="s">
        <v>42</v>
      </c>
      <c r="C104">
        <v>1</v>
      </c>
      <c r="D104" t="s">
        <v>43</v>
      </c>
    </row>
    <row r="105" spans="1:4" x14ac:dyDescent="0.25">
      <c r="A105" t="s">
        <v>49</v>
      </c>
      <c r="B105" t="s">
        <v>42</v>
      </c>
      <c r="C105">
        <v>2</v>
      </c>
      <c r="D105" t="s">
        <v>42</v>
      </c>
    </row>
    <row r="106" spans="1:4" x14ac:dyDescent="0.25">
      <c r="A106" t="s">
        <v>40</v>
      </c>
      <c r="B106" t="s">
        <v>42</v>
      </c>
      <c r="C106">
        <v>2</v>
      </c>
      <c r="D106" t="s">
        <v>42</v>
      </c>
    </row>
    <row r="107" spans="1:4" x14ac:dyDescent="0.25">
      <c r="A107" t="s">
        <v>51</v>
      </c>
      <c r="B107" t="s">
        <v>42</v>
      </c>
      <c r="C107">
        <v>4</v>
      </c>
      <c r="D107" t="s">
        <v>43</v>
      </c>
    </row>
    <row r="108" spans="1:4" x14ac:dyDescent="0.25">
      <c r="A108" t="s">
        <v>40</v>
      </c>
      <c r="B108" t="s">
        <v>42</v>
      </c>
      <c r="C108">
        <v>4</v>
      </c>
      <c r="D108" t="s">
        <v>42</v>
      </c>
    </row>
    <row r="109" spans="1:4" x14ac:dyDescent="0.25">
      <c r="A109" t="s">
        <v>49</v>
      </c>
      <c r="B109" t="s">
        <v>42</v>
      </c>
      <c r="C109">
        <v>3</v>
      </c>
      <c r="D109" t="s">
        <v>43</v>
      </c>
    </row>
    <row r="110" spans="1:4" x14ac:dyDescent="0.25">
      <c r="A110" t="s">
        <v>49</v>
      </c>
      <c r="B110" t="s">
        <v>42</v>
      </c>
      <c r="C110">
        <v>4</v>
      </c>
      <c r="D110" t="s">
        <v>42</v>
      </c>
    </row>
    <row r="111" spans="1:4" x14ac:dyDescent="0.25">
      <c r="A111" t="s">
        <v>45</v>
      </c>
      <c r="B111" t="s">
        <v>42</v>
      </c>
      <c r="C111">
        <v>3</v>
      </c>
      <c r="D111" t="s">
        <v>42</v>
      </c>
    </row>
    <row r="112" spans="1:4" x14ac:dyDescent="0.25">
      <c r="A112" t="s">
        <v>40</v>
      </c>
      <c r="B112" t="s">
        <v>42</v>
      </c>
      <c r="C112">
        <v>1</v>
      </c>
      <c r="D112" t="s">
        <v>43</v>
      </c>
    </row>
    <row r="113" spans="1:4" x14ac:dyDescent="0.25">
      <c r="A113" t="s">
        <v>51</v>
      </c>
      <c r="B113" t="s">
        <v>42</v>
      </c>
      <c r="C113">
        <v>3</v>
      </c>
      <c r="D113" t="s">
        <v>43</v>
      </c>
    </row>
    <row r="114" spans="1:4" x14ac:dyDescent="0.25">
      <c r="A114" t="s">
        <v>49</v>
      </c>
      <c r="B114" t="s">
        <v>42</v>
      </c>
      <c r="C114">
        <v>2</v>
      </c>
      <c r="D114" t="s">
        <v>43</v>
      </c>
    </row>
    <row r="115" spans="1:4" x14ac:dyDescent="0.25">
      <c r="A115" t="s">
        <v>40</v>
      </c>
      <c r="B115" t="s">
        <v>42</v>
      </c>
      <c r="C115">
        <v>1</v>
      </c>
      <c r="D115" t="s">
        <v>43</v>
      </c>
    </row>
    <row r="116" spans="1:4" x14ac:dyDescent="0.25">
      <c r="A116" t="s">
        <v>51</v>
      </c>
      <c r="B116" t="s">
        <v>42</v>
      </c>
      <c r="C116">
        <v>2</v>
      </c>
      <c r="D116" t="s">
        <v>43</v>
      </c>
    </row>
    <row r="117" spans="1:4" x14ac:dyDescent="0.25">
      <c r="A117" t="s">
        <v>40</v>
      </c>
      <c r="B117" t="s">
        <v>42</v>
      </c>
      <c r="C117">
        <v>2</v>
      </c>
      <c r="D117" t="s">
        <v>43</v>
      </c>
    </row>
    <row r="118" spans="1:4" x14ac:dyDescent="0.25">
      <c r="A118" t="s">
        <v>51</v>
      </c>
      <c r="B118" t="s">
        <v>42</v>
      </c>
      <c r="C118">
        <v>2</v>
      </c>
      <c r="D118" t="s">
        <v>43</v>
      </c>
    </row>
    <row r="119" spans="1:4" x14ac:dyDescent="0.25">
      <c r="A119" t="s">
        <v>49</v>
      </c>
      <c r="B119" t="s">
        <v>42</v>
      </c>
      <c r="C119">
        <v>1</v>
      </c>
      <c r="D119" t="s">
        <v>43</v>
      </c>
    </row>
    <row r="120" spans="1:4" x14ac:dyDescent="0.25">
      <c r="A120" t="s">
        <v>40</v>
      </c>
      <c r="B120" t="s">
        <v>42</v>
      </c>
      <c r="C120">
        <v>2</v>
      </c>
      <c r="D120" t="s">
        <v>43</v>
      </c>
    </row>
    <row r="121" spans="1:4" x14ac:dyDescent="0.25">
      <c r="A121" t="s">
        <v>51</v>
      </c>
      <c r="B121" t="s">
        <v>42</v>
      </c>
      <c r="C121">
        <v>1</v>
      </c>
      <c r="D121" t="s">
        <v>43</v>
      </c>
    </row>
    <row r="122" spans="1:4" x14ac:dyDescent="0.25">
      <c r="A122" t="s">
        <v>40</v>
      </c>
      <c r="B122" t="s">
        <v>42</v>
      </c>
      <c r="C122">
        <v>2</v>
      </c>
      <c r="D122" t="s">
        <v>43</v>
      </c>
    </row>
    <row r="123" spans="1:4" x14ac:dyDescent="0.25">
      <c r="A123" t="s">
        <v>49</v>
      </c>
      <c r="B123" t="s">
        <v>42</v>
      </c>
      <c r="C123">
        <v>4</v>
      </c>
      <c r="D123" t="s">
        <v>42</v>
      </c>
    </row>
    <row r="124" spans="1:4" x14ac:dyDescent="0.25">
      <c r="A124" t="s">
        <v>40</v>
      </c>
      <c r="B124" t="s">
        <v>42</v>
      </c>
      <c r="C124">
        <v>2</v>
      </c>
      <c r="D124" t="s">
        <v>42</v>
      </c>
    </row>
    <row r="125" spans="1:4" x14ac:dyDescent="0.25">
      <c r="A125" t="s">
        <v>40</v>
      </c>
      <c r="B125" t="s">
        <v>42</v>
      </c>
      <c r="C125">
        <v>1</v>
      </c>
      <c r="D125" t="s">
        <v>43</v>
      </c>
    </row>
    <row r="126" spans="1:4" x14ac:dyDescent="0.25">
      <c r="A126" t="s">
        <v>49</v>
      </c>
      <c r="B126" t="s">
        <v>42</v>
      </c>
      <c r="C126">
        <v>2</v>
      </c>
      <c r="D126" t="s">
        <v>42</v>
      </c>
    </row>
    <row r="127" spans="1:4" x14ac:dyDescent="0.25">
      <c r="A127" t="s">
        <v>49</v>
      </c>
      <c r="B127" t="s">
        <v>42</v>
      </c>
      <c r="C127">
        <v>1</v>
      </c>
      <c r="D127" t="s">
        <v>43</v>
      </c>
    </row>
    <row r="128" spans="1:4" x14ac:dyDescent="0.25">
      <c r="A128" t="s">
        <v>49</v>
      </c>
      <c r="B128" t="s">
        <v>42</v>
      </c>
      <c r="C128">
        <v>2</v>
      </c>
      <c r="D128" t="s">
        <v>43</v>
      </c>
    </row>
    <row r="129" spans="1:4" x14ac:dyDescent="0.25">
      <c r="A129" t="s">
        <v>40</v>
      </c>
      <c r="B129" t="s">
        <v>43</v>
      </c>
      <c r="C129">
        <v>2</v>
      </c>
      <c r="D129" t="s">
        <v>43</v>
      </c>
    </row>
    <row r="130" spans="1:4" x14ac:dyDescent="0.25">
      <c r="A130" t="s">
        <v>51</v>
      </c>
      <c r="B130" t="s">
        <v>42</v>
      </c>
      <c r="C130">
        <v>1</v>
      </c>
      <c r="D130" t="s">
        <v>43</v>
      </c>
    </row>
    <row r="131" spans="1:4" x14ac:dyDescent="0.25">
      <c r="A131" t="s">
        <v>40</v>
      </c>
      <c r="B131" t="s">
        <v>42</v>
      </c>
      <c r="C131">
        <v>1</v>
      </c>
      <c r="D131" t="s">
        <v>42</v>
      </c>
    </row>
    <row r="132" spans="1:4" x14ac:dyDescent="0.25">
      <c r="A132" t="s">
        <v>40</v>
      </c>
      <c r="B132" t="s">
        <v>42</v>
      </c>
      <c r="C132">
        <v>3</v>
      </c>
      <c r="D132" t="s">
        <v>43</v>
      </c>
    </row>
    <row r="133" spans="1:4" x14ac:dyDescent="0.25">
      <c r="A133" t="s">
        <v>40</v>
      </c>
      <c r="B133" t="s">
        <v>42</v>
      </c>
      <c r="C133">
        <v>1</v>
      </c>
      <c r="D133" t="s">
        <v>43</v>
      </c>
    </row>
    <row r="134" spans="1:4" x14ac:dyDescent="0.25">
      <c r="A134" t="s">
        <v>40</v>
      </c>
      <c r="B134" t="s">
        <v>42</v>
      </c>
      <c r="C134">
        <v>1</v>
      </c>
      <c r="D134" t="s">
        <v>43</v>
      </c>
    </row>
    <row r="135" spans="1:4" x14ac:dyDescent="0.25">
      <c r="A135" t="s">
        <v>40</v>
      </c>
      <c r="B135" t="s">
        <v>42</v>
      </c>
      <c r="C135">
        <v>1</v>
      </c>
      <c r="D135" t="s">
        <v>43</v>
      </c>
    </row>
    <row r="136" spans="1:4" x14ac:dyDescent="0.25">
      <c r="A136" t="s">
        <v>40</v>
      </c>
      <c r="B136" t="s">
        <v>42</v>
      </c>
      <c r="C136">
        <v>2</v>
      </c>
      <c r="D136" t="s">
        <v>43</v>
      </c>
    </row>
    <row r="137" spans="1:4" x14ac:dyDescent="0.25">
      <c r="A137" t="s">
        <v>40</v>
      </c>
      <c r="B137" t="s">
        <v>42</v>
      </c>
      <c r="C137">
        <v>3</v>
      </c>
      <c r="D137" t="s">
        <v>43</v>
      </c>
    </row>
    <row r="138" spans="1:4" x14ac:dyDescent="0.25">
      <c r="A138" t="s">
        <v>40</v>
      </c>
      <c r="B138" t="s">
        <v>42</v>
      </c>
      <c r="C138">
        <v>2</v>
      </c>
      <c r="D138" t="s">
        <v>43</v>
      </c>
    </row>
    <row r="139" spans="1:4" x14ac:dyDescent="0.25">
      <c r="A139" t="s">
        <v>40</v>
      </c>
      <c r="B139" t="s">
        <v>42</v>
      </c>
      <c r="C139">
        <v>1</v>
      </c>
      <c r="D139" t="s">
        <v>43</v>
      </c>
    </row>
    <row r="140" spans="1:4" x14ac:dyDescent="0.25">
      <c r="A140" t="s">
        <v>40</v>
      </c>
      <c r="B140" t="s">
        <v>42</v>
      </c>
      <c r="C140">
        <v>2</v>
      </c>
      <c r="D140" t="s">
        <v>43</v>
      </c>
    </row>
    <row r="141" spans="1:4" x14ac:dyDescent="0.25">
      <c r="A141" t="s">
        <v>40</v>
      </c>
      <c r="B141" t="s">
        <v>42</v>
      </c>
      <c r="C141">
        <v>1</v>
      </c>
      <c r="D141" t="s">
        <v>43</v>
      </c>
    </row>
    <row r="142" spans="1:4" x14ac:dyDescent="0.25">
      <c r="A142" t="s">
        <v>40</v>
      </c>
      <c r="B142" t="s">
        <v>42</v>
      </c>
      <c r="C142">
        <v>4</v>
      </c>
      <c r="D142" t="s">
        <v>43</v>
      </c>
    </row>
    <row r="143" spans="1:4" x14ac:dyDescent="0.25">
      <c r="A143" t="s">
        <v>51</v>
      </c>
      <c r="B143" t="s">
        <v>42</v>
      </c>
      <c r="C143">
        <v>1</v>
      </c>
      <c r="D143" t="s">
        <v>43</v>
      </c>
    </row>
    <row r="144" spans="1:4" x14ac:dyDescent="0.25">
      <c r="A144" t="s">
        <v>40</v>
      </c>
      <c r="B144" t="s">
        <v>42</v>
      </c>
      <c r="C144">
        <v>3</v>
      </c>
      <c r="D144" t="s">
        <v>42</v>
      </c>
    </row>
    <row r="145" spans="1:4" x14ac:dyDescent="0.25">
      <c r="A145" t="s">
        <v>40</v>
      </c>
      <c r="B145" t="s">
        <v>42</v>
      </c>
      <c r="C145">
        <v>1</v>
      </c>
      <c r="D145" t="s">
        <v>43</v>
      </c>
    </row>
    <row r="146" spans="1:4" x14ac:dyDescent="0.25">
      <c r="A146" t="s">
        <v>49</v>
      </c>
      <c r="B146" t="s">
        <v>42</v>
      </c>
      <c r="C146">
        <v>1</v>
      </c>
      <c r="D146" t="s">
        <v>43</v>
      </c>
    </row>
    <row r="147" spans="1:4" x14ac:dyDescent="0.25">
      <c r="A147" t="s">
        <v>40</v>
      </c>
      <c r="B147" t="s">
        <v>42</v>
      </c>
      <c r="C147">
        <v>2</v>
      </c>
      <c r="D147" t="s">
        <v>42</v>
      </c>
    </row>
    <row r="148" spans="1:4" x14ac:dyDescent="0.25">
      <c r="A148" t="s">
        <v>49</v>
      </c>
      <c r="B148" t="s">
        <v>42</v>
      </c>
      <c r="C148">
        <v>2</v>
      </c>
      <c r="D148" t="s">
        <v>43</v>
      </c>
    </row>
    <row r="149" spans="1:4" x14ac:dyDescent="0.25">
      <c r="A149" t="s">
        <v>40</v>
      </c>
      <c r="B149" t="s">
        <v>42</v>
      </c>
      <c r="C149">
        <v>2</v>
      </c>
      <c r="D149" t="s">
        <v>42</v>
      </c>
    </row>
    <row r="150" spans="1:4" x14ac:dyDescent="0.25">
      <c r="A150" t="s">
        <v>40</v>
      </c>
      <c r="B150" t="s">
        <v>43</v>
      </c>
      <c r="C150">
        <v>1</v>
      </c>
      <c r="D150" t="s">
        <v>43</v>
      </c>
    </row>
    <row r="151" spans="1:4" x14ac:dyDescent="0.25">
      <c r="A151" t="s">
        <v>40</v>
      </c>
      <c r="B151" t="s">
        <v>42</v>
      </c>
      <c r="C151">
        <v>1</v>
      </c>
      <c r="D151" t="s">
        <v>43</v>
      </c>
    </row>
    <row r="152" spans="1:4" x14ac:dyDescent="0.25">
      <c r="A152" t="s">
        <v>40</v>
      </c>
      <c r="B152" t="s">
        <v>43</v>
      </c>
      <c r="C152">
        <v>1</v>
      </c>
      <c r="D152" t="s">
        <v>43</v>
      </c>
    </row>
    <row r="153" spans="1:4" x14ac:dyDescent="0.25">
      <c r="A153" t="s">
        <v>40</v>
      </c>
      <c r="B153" t="s">
        <v>42</v>
      </c>
      <c r="C153">
        <v>1</v>
      </c>
      <c r="D153" t="s">
        <v>43</v>
      </c>
    </row>
    <row r="154" spans="1:4" x14ac:dyDescent="0.25">
      <c r="A154" t="s">
        <v>51</v>
      </c>
      <c r="B154" t="s">
        <v>42</v>
      </c>
      <c r="C154">
        <v>3</v>
      </c>
      <c r="D154" t="s">
        <v>42</v>
      </c>
    </row>
    <row r="155" spans="1:4" x14ac:dyDescent="0.25">
      <c r="A155" t="s">
        <v>49</v>
      </c>
      <c r="B155" t="s">
        <v>43</v>
      </c>
      <c r="C155">
        <v>1</v>
      </c>
      <c r="D155" t="s">
        <v>43</v>
      </c>
    </row>
    <row r="156" spans="1:4" x14ac:dyDescent="0.25">
      <c r="A156" t="s">
        <v>40</v>
      </c>
      <c r="B156" t="s">
        <v>42</v>
      </c>
      <c r="C156">
        <v>1</v>
      </c>
      <c r="D156" t="s">
        <v>43</v>
      </c>
    </row>
    <row r="157" spans="1:4" x14ac:dyDescent="0.25">
      <c r="A157" t="s">
        <v>40</v>
      </c>
      <c r="B157" t="s">
        <v>42</v>
      </c>
      <c r="C157">
        <v>2</v>
      </c>
      <c r="D157" t="s">
        <v>42</v>
      </c>
    </row>
    <row r="158" spans="1:4" x14ac:dyDescent="0.25">
      <c r="A158" t="s">
        <v>51</v>
      </c>
      <c r="B158" t="s">
        <v>42</v>
      </c>
      <c r="C158">
        <v>1</v>
      </c>
      <c r="D158" t="s">
        <v>43</v>
      </c>
    </row>
    <row r="159" spans="1:4" x14ac:dyDescent="0.25">
      <c r="A159" t="s">
        <v>40</v>
      </c>
      <c r="B159" t="s">
        <v>42</v>
      </c>
      <c r="C159">
        <v>1</v>
      </c>
      <c r="D159" t="s">
        <v>43</v>
      </c>
    </row>
    <row r="160" spans="1:4" x14ac:dyDescent="0.25">
      <c r="A160" t="s">
        <v>40</v>
      </c>
      <c r="B160" t="s">
        <v>42</v>
      </c>
      <c r="C160">
        <v>1</v>
      </c>
      <c r="D160" t="s">
        <v>43</v>
      </c>
    </row>
    <row r="161" spans="1:4" x14ac:dyDescent="0.25">
      <c r="A161" t="s">
        <v>40</v>
      </c>
      <c r="B161" t="s">
        <v>42</v>
      </c>
      <c r="C161">
        <v>2</v>
      </c>
      <c r="D161" t="s">
        <v>42</v>
      </c>
    </row>
    <row r="162" spans="1:4" x14ac:dyDescent="0.25">
      <c r="A162" t="s">
        <v>40</v>
      </c>
      <c r="B162" t="s">
        <v>43</v>
      </c>
      <c r="C162">
        <v>1</v>
      </c>
      <c r="D162" t="s">
        <v>43</v>
      </c>
    </row>
    <row r="163" spans="1:4" x14ac:dyDescent="0.25">
      <c r="A163" t="s">
        <v>40</v>
      </c>
      <c r="B163" t="s">
        <v>42</v>
      </c>
      <c r="C163">
        <v>2</v>
      </c>
      <c r="D163" t="s">
        <v>43</v>
      </c>
    </row>
    <row r="164" spans="1:4" x14ac:dyDescent="0.25">
      <c r="A164" t="s">
        <v>40</v>
      </c>
      <c r="B164" t="s">
        <v>42</v>
      </c>
      <c r="C164">
        <v>1</v>
      </c>
      <c r="D164" t="s">
        <v>43</v>
      </c>
    </row>
    <row r="165" spans="1:4" x14ac:dyDescent="0.25">
      <c r="A165" t="s">
        <v>40</v>
      </c>
      <c r="B165" t="s">
        <v>43</v>
      </c>
      <c r="C165">
        <v>1</v>
      </c>
      <c r="D165" t="s">
        <v>43</v>
      </c>
    </row>
    <row r="166" spans="1:4" x14ac:dyDescent="0.25">
      <c r="A166" t="s">
        <v>40</v>
      </c>
      <c r="B166" t="s">
        <v>43</v>
      </c>
      <c r="C166">
        <v>2</v>
      </c>
      <c r="D166" t="s">
        <v>43</v>
      </c>
    </row>
    <row r="167" spans="1:4" x14ac:dyDescent="0.25">
      <c r="A167" t="s">
        <v>40</v>
      </c>
      <c r="B167" t="s">
        <v>43</v>
      </c>
      <c r="C167">
        <v>1</v>
      </c>
      <c r="D167" t="s">
        <v>43</v>
      </c>
    </row>
    <row r="168" spans="1:4" x14ac:dyDescent="0.25">
      <c r="A168" t="s">
        <v>40</v>
      </c>
      <c r="B168" t="s">
        <v>43</v>
      </c>
      <c r="C168">
        <v>2</v>
      </c>
      <c r="D168" t="s">
        <v>43</v>
      </c>
    </row>
    <row r="169" spans="1:4" x14ac:dyDescent="0.25">
      <c r="A169" t="s">
        <v>49</v>
      </c>
      <c r="B169" t="s">
        <v>42</v>
      </c>
      <c r="C169">
        <v>2</v>
      </c>
      <c r="D169" t="s">
        <v>42</v>
      </c>
    </row>
    <row r="170" spans="1:4" x14ac:dyDescent="0.25">
      <c r="A170" t="s">
        <v>49</v>
      </c>
      <c r="B170" t="s">
        <v>42</v>
      </c>
      <c r="C170">
        <v>2</v>
      </c>
      <c r="D170" t="s">
        <v>42</v>
      </c>
    </row>
    <row r="171" spans="1:4" x14ac:dyDescent="0.25">
      <c r="A171" t="s">
        <v>51</v>
      </c>
      <c r="B171" t="s">
        <v>42</v>
      </c>
      <c r="C171">
        <v>2</v>
      </c>
      <c r="D171" t="s">
        <v>42</v>
      </c>
    </row>
    <row r="172" spans="1:4" x14ac:dyDescent="0.25">
      <c r="A172" t="s">
        <v>40</v>
      </c>
      <c r="B172" t="s">
        <v>42</v>
      </c>
      <c r="C172">
        <v>1</v>
      </c>
      <c r="D172" t="s">
        <v>43</v>
      </c>
    </row>
    <row r="173" spans="1:4" x14ac:dyDescent="0.25">
      <c r="A173" t="s">
        <v>51</v>
      </c>
      <c r="B173" t="s">
        <v>42</v>
      </c>
      <c r="C173">
        <v>2</v>
      </c>
      <c r="D173" t="s">
        <v>42</v>
      </c>
    </row>
    <row r="174" spans="1:4" x14ac:dyDescent="0.25">
      <c r="A174" t="s">
        <v>51</v>
      </c>
      <c r="B174" t="s">
        <v>42</v>
      </c>
      <c r="C174">
        <v>2</v>
      </c>
      <c r="D174" t="s">
        <v>42</v>
      </c>
    </row>
    <row r="175" spans="1:4" x14ac:dyDescent="0.25">
      <c r="A175" t="s">
        <v>49</v>
      </c>
      <c r="B175" t="s">
        <v>42</v>
      </c>
      <c r="C175">
        <v>2</v>
      </c>
      <c r="D175" t="s">
        <v>43</v>
      </c>
    </row>
    <row r="176" spans="1:4" x14ac:dyDescent="0.25">
      <c r="A176" t="s">
        <v>51</v>
      </c>
      <c r="B176" t="s">
        <v>42</v>
      </c>
      <c r="C176">
        <v>2</v>
      </c>
      <c r="D176" t="s">
        <v>42</v>
      </c>
    </row>
    <row r="177" spans="1:4" x14ac:dyDescent="0.25">
      <c r="A177" t="s">
        <v>40</v>
      </c>
      <c r="B177" t="s">
        <v>42</v>
      </c>
      <c r="C177">
        <v>2</v>
      </c>
      <c r="D177" t="s">
        <v>42</v>
      </c>
    </row>
    <row r="178" spans="1:4" x14ac:dyDescent="0.25">
      <c r="A178" t="s">
        <v>51</v>
      </c>
      <c r="B178" t="s">
        <v>42</v>
      </c>
      <c r="C178">
        <v>2</v>
      </c>
      <c r="D178" t="s">
        <v>42</v>
      </c>
    </row>
    <row r="179" spans="1:4" x14ac:dyDescent="0.25">
      <c r="A179" t="s">
        <v>51</v>
      </c>
      <c r="B179" t="s">
        <v>42</v>
      </c>
      <c r="C179">
        <v>2</v>
      </c>
      <c r="D179" t="s">
        <v>43</v>
      </c>
    </row>
    <row r="180" spans="1:4" x14ac:dyDescent="0.25">
      <c r="A180" t="s">
        <v>45</v>
      </c>
      <c r="B180" t="s">
        <v>42</v>
      </c>
      <c r="C180">
        <v>1</v>
      </c>
      <c r="D180" t="s">
        <v>43</v>
      </c>
    </row>
    <row r="181" spans="1:4" x14ac:dyDescent="0.25">
      <c r="A181" t="s">
        <v>40</v>
      </c>
      <c r="B181" t="s">
        <v>42</v>
      </c>
      <c r="C181">
        <v>2</v>
      </c>
      <c r="D181" t="s">
        <v>43</v>
      </c>
    </row>
    <row r="182" spans="1:4" x14ac:dyDescent="0.25">
      <c r="A182" t="s">
        <v>49</v>
      </c>
      <c r="B182" t="s">
        <v>42</v>
      </c>
      <c r="C182">
        <v>2</v>
      </c>
      <c r="D182" t="s">
        <v>42</v>
      </c>
    </row>
    <row r="183" spans="1:4" x14ac:dyDescent="0.25">
      <c r="A183" t="s">
        <v>49</v>
      </c>
      <c r="B183" t="s">
        <v>42</v>
      </c>
      <c r="C183">
        <v>2</v>
      </c>
      <c r="D183" t="s">
        <v>42</v>
      </c>
    </row>
    <row r="184" spans="1:4" x14ac:dyDescent="0.25">
      <c r="A184" t="s">
        <v>51</v>
      </c>
      <c r="B184" t="s">
        <v>42</v>
      </c>
      <c r="C184">
        <v>2</v>
      </c>
      <c r="D184" t="s">
        <v>43</v>
      </c>
    </row>
    <row r="185" spans="1:4" x14ac:dyDescent="0.25">
      <c r="A185" t="s">
        <v>51</v>
      </c>
      <c r="B185" t="s">
        <v>42</v>
      </c>
      <c r="C185">
        <v>2</v>
      </c>
      <c r="D185" t="s">
        <v>43</v>
      </c>
    </row>
    <row r="186" spans="1:4" x14ac:dyDescent="0.25">
      <c r="A186" t="s">
        <v>51</v>
      </c>
      <c r="B186" t="s">
        <v>42</v>
      </c>
      <c r="C186">
        <v>2</v>
      </c>
      <c r="D186" t="s">
        <v>42</v>
      </c>
    </row>
    <row r="187" spans="1:4" x14ac:dyDescent="0.25">
      <c r="A187" t="s">
        <v>45</v>
      </c>
      <c r="B187" t="s">
        <v>42</v>
      </c>
      <c r="C187">
        <v>2</v>
      </c>
      <c r="D187" t="s">
        <v>43</v>
      </c>
    </row>
    <row r="188" spans="1:4" x14ac:dyDescent="0.25">
      <c r="A188" t="s">
        <v>45</v>
      </c>
      <c r="B188" t="s">
        <v>42</v>
      </c>
      <c r="C188">
        <v>1</v>
      </c>
      <c r="D188" t="s">
        <v>42</v>
      </c>
    </row>
    <row r="189" spans="1:4" x14ac:dyDescent="0.25">
      <c r="A189" t="s">
        <v>40</v>
      </c>
      <c r="B189" t="s">
        <v>42</v>
      </c>
      <c r="C189">
        <v>2</v>
      </c>
      <c r="D189" t="s">
        <v>42</v>
      </c>
    </row>
    <row r="190" spans="1:4" x14ac:dyDescent="0.25">
      <c r="A190" t="s">
        <v>51</v>
      </c>
      <c r="B190" t="s">
        <v>42</v>
      </c>
      <c r="C190">
        <v>2</v>
      </c>
      <c r="D190" t="s">
        <v>43</v>
      </c>
    </row>
    <row r="191" spans="1:4" x14ac:dyDescent="0.25">
      <c r="A191" t="s">
        <v>49</v>
      </c>
      <c r="B191" t="s">
        <v>42</v>
      </c>
      <c r="C191">
        <v>2</v>
      </c>
      <c r="D191" t="s">
        <v>43</v>
      </c>
    </row>
    <row r="192" spans="1:4" x14ac:dyDescent="0.25">
      <c r="A192" t="s">
        <v>40</v>
      </c>
      <c r="B192" t="s">
        <v>42</v>
      </c>
      <c r="C192">
        <v>2</v>
      </c>
      <c r="D192" t="s">
        <v>43</v>
      </c>
    </row>
    <row r="193" spans="1:4" x14ac:dyDescent="0.25">
      <c r="A193" t="s">
        <v>40</v>
      </c>
      <c r="B193" t="s">
        <v>42</v>
      </c>
      <c r="C193">
        <v>2</v>
      </c>
      <c r="D193" t="s">
        <v>43</v>
      </c>
    </row>
    <row r="194" spans="1:4" x14ac:dyDescent="0.25">
      <c r="A194" t="s">
        <v>45</v>
      </c>
      <c r="B194" t="s">
        <v>42</v>
      </c>
      <c r="C194">
        <v>2</v>
      </c>
      <c r="D194" t="s">
        <v>42</v>
      </c>
    </row>
    <row r="195" spans="1:4" x14ac:dyDescent="0.25">
      <c r="A195" t="s">
        <v>51</v>
      </c>
      <c r="B195" t="s">
        <v>42</v>
      </c>
      <c r="C195">
        <v>1</v>
      </c>
      <c r="D195" t="s">
        <v>43</v>
      </c>
    </row>
    <row r="196" spans="1:4" x14ac:dyDescent="0.25">
      <c r="A196" t="s">
        <v>49</v>
      </c>
      <c r="B196" t="s">
        <v>42</v>
      </c>
      <c r="C196">
        <v>1</v>
      </c>
      <c r="D196" t="s">
        <v>43</v>
      </c>
    </row>
    <row r="197" spans="1:4" x14ac:dyDescent="0.25">
      <c r="A197" t="s">
        <v>40</v>
      </c>
      <c r="B197" t="s">
        <v>42</v>
      </c>
      <c r="C197">
        <v>2</v>
      </c>
      <c r="D197" t="s">
        <v>43</v>
      </c>
    </row>
    <row r="198" spans="1:4" x14ac:dyDescent="0.25">
      <c r="A198" t="s">
        <v>49</v>
      </c>
      <c r="B198" t="s">
        <v>42</v>
      </c>
      <c r="C198">
        <v>1</v>
      </c>
      <c r="D198" t="s">
        <v>43</v>
      </c>
    </row>
    <row r="199" spans="1:4" x14ac:dyDescent="0.25">
      <c r="A199" t="s">
        <v>49</v>
      </c>
      <c r="B199" t="s">
        <v>42</v>
      </c>
      <c r="C199">
        <v>1</v>
      </c>
      <c r="D199" t="s">
        <v>42</v>
      </c>
    </row>
    <row r="200" spans="1:4" x14ac:dyDescent="0.25">
      <c r="A200" t="s">
        <v>49</v>
      </c>
      <c r="B200" t="s">
        <v>42</v>
      </c>
      <c r="C200">
        <v>1</v>
      </c>
      <c r="D200" t="s">
        <v>43</v>
      </c>
    </row>
    <row r="201" spans="1:4" x14ac:dyDescent="0.25">
      <c r="A201" t="s">
        <v>51</v>
      </c>
      <c r="B201" t="s">
        <v>42</v>
      </c>
      <c r="C201">
        <v>2</v>
      </c>
      <c r="D201" t="s">
        <v>42</v>
      </c>
    </row>
    <row r="202" spans="1:4" x14ac:dyDescent="0.25">
      <c r="A202" t="s">
        <v>49</v>
      </c>
      <c r="B202" t="s">
        <v>42</v>
      </c>
      <c r="C202">
        <v>2</v>
      </c>
      <c r="D202" t="s">
        <v>43</v>
      </c>
    </row>
    <row r="203" spans="1:4" x14ac:dyDescent="0.25">
      <c r="A203" t="s">
        <v>51</v>
      </c>
      <c r="B203" t="s">
        <v>42</v>
      </c>
      <c r="C203">
        <v>2</v>
      </c>
      <c r="D203" t="s">
        <v>42</v>
      </c>
    </row>
    <row r="204" spans="1:4" x14ac:dyDescent="0.25">
      <c r="A204" t="s">
        <v>40</v>
      </c>
      <c r="B204" t="s">
        <v>42</v>
      </c>
      <c r="C204">
        <v>2</v>
      </c>
      <c r="D204" t="s">
        <v>42</v>
      </c>
    </row>
    <row r="205" spans="1:4" x14ac:dyDescent="0.25">
      <c r="A205" t="s">
        <v>51</v>
      </c>
      <c r="B205" t="s">
        <v>42</v>
      </c>
      <c r="C205">
        <v>1</v>
      </c>
      <c r="D205" t="s">
        <v>43</v>
      </c>
    </row>
    <row r="206" spans="1:4" x14ac:dyDescent="0.25">
      <c r="A206" t="s">
        <v>51</v>
      </c>
      <c r="B206" t="s">
        <v>42</v>
      </c>
      <c r="C206">
        <v>4</v>
      </c>
      <c r="D206" t="s">
        <v>42</v>
      </c>
    </row>
    <row r="207" spans="1:4" x14ac:dyDescent="0.25">
      <c r="A207" t="s">
        <v>49</v>
      </c>
      <c r="B207" t="s">
        <v>42</v>
      </c>
      <c r="C207">
        <v>3</v>
      </c>
      <c r="D207" t="s">
        <v>42</v>
      </c>
    </row>
    <row r="208" spans="1:4" x14ac:dyDescent="0.25">
      <c r="A208" t="s">
        <v>40</v>
      </c>
      <c r="B208" t="s">
        <v>42</v>
      </c>
      <c r="C208">
        <v>2</v>
      </c>
      <c r="D208" t="s">
        <v>42</v>
      </c>
    </row>
    <row r="209" spans="1:4" x14ac:dyDescent="0.25">
      <c r="A209" t="s">
        <v>45</v>
      </c>
      <c r="B209" t="s">
        <v>42</v>
      </c>
      <c r="C209">
        <v>2</v>
      </c>
      <c r="D209" t="s">
        <v>42</v>
      </c>
    </row>
    <row r="210" spans="1:4" x14ac:dyDescent="0.25">
      <c r="A210" t="s">
        <v>49</v>
      </c>
      <c r="B210" t="s">
        <v>42</v>
      </c>
      <c r="C210">
        <v>1</v>
      </c>
      <c r="D210" t="s">
        <v>42</v>
      </c>
    </row>
    <row r="211" spans="1:4" x14ac:dyDescent="0.25">
      <c r="A211" t="s">
        <v>51</v>
      </c>
      <c r="B211" t="s">
        <v>42</v>
      </c>
      <c r="C211">
        <v>3</v>
      </c>
      <c r="D211" t="s">
        <v>42</v>
      </c>
    </row>
    <row r="212" spans="1:4" x14ac:dyDescent="0.25">
      <c r="A212" t="s">
        <v>51</v>
      </c>
      <c r="B212" t="s">
        <v>42</v>
      </c>
      <c r="C212">
        <v>4</v>
      </c>
      <c r="D212" t="s">
        <v>42</v>
      </c>
    </row>
    <row r="213" spans="1:4" x14ac:dyDescent="0.25">
      <c r="A213" t="s">
        <v>49</v>
      </c>
      <c r="B213" t="s">
        <v>42</v>
      </c>
      <c r="C213">
        <v>2</v>
      </c>
      <c r="D213" t="s">
        <v>42</v>
      </c>
    </row>
    <row r="214" spans="1:4" x14ac:dyDescent="0.25">
      <c r="A214" t="s">
        <v>51</v>
      </c>
      <c r="B214" t="s">
        <v>42</v>
      </c>
      <c r="C214">
        <v>2</v>
      </c>
      <c r="D214" t="s">
        <v>42</v>
      </c>
    </row>
    <row r="215" spans="1:4" x14ac:dyDescent="0.25">
      <c r="A215" t="s">
        <v>49</v>
      </c>
      <c r="B215" t="s">
        <v>42</v>
      </c>
      <c r="C215">
        <v>2</v>
      </c>
      <c r="D215" t="s">
        <v>42</v>
      </c>
    </row>
    <row r="216" spans="1:4" x14ac:dyDescent="0.25">
      <c r="A216" t="s">
        <v>45</v>
      </c>
      <c r="B216" t="s">
        <v>42</v>
      </c>
      <c r="C216">
        <v>1</v>
      </c>
      <c r="D216" t="s">
        <v>42</v>
      </c>
    </row>
    <row r="217" spans="1:4" x14ac:dyDescent="0.25">
      <c r="A217" t="s">
        <v>51</v>
      </c>
      <c r="B217" t="s">
        <v>42</v>
      </c>
      <c r="C217">
        <v>2</v>
      </c>
      <c r="D217" t="s">
        <v>42</v>
      </c>
    </row>
    <row r="218" spans="1:4" x14ac:dyDescent="0.25">
      <c r="A218" t="s">
        <v>51</v>
      </c>
      <c r="B218" t="s">
        <v>42</v>
      </c>
      <c r="C218">
        <v>2</v>
      </c>
      <c r="D218" t="s">
        <v>42</v>
      </c>
    </row>
    <row r="219" spans="1:4" x14ac:dyDescent="0.25">
      <c r="A219" t="s">
        <v>49</v>
      </c>
      <c r="B219" t="s">
        <v>42</v>
      </c>
      <c r="C219">
        <v>2</v>
      </c>
      <c r="D219" t="s">
        <v>42</v>
      </c>
    </row>
    <row r="220" spans="1:4" x14ac:dyDescent="0.25">
      <c r="A220" t="s">
        <v>49</v>
      </c>
      <c r="B220" t="s">
        <v>42</v>
      </c>
      <c r="C220">
        <v>1</v>
      </c>
      <c r="D220" t="s">
        <v>42</v>
      </c>
    </row>
    <row r="221" spans="1:4" x14ac:dyDescent="0.25">
      <c r="A221" t="s">
        <v>40</v>
      </c>
      <c r="B221" t="s">
        <v>42</v>
      </c>
      <c r="C221">
        <v>3</v>
      </c>
      <c r="D221" t="s">
        <v>42</v>
      </c>
    </row>
    <row r="222" spans="1:4" x14ac:dyDescent="0.25">
      <c r="A222" t="s">
        <v>51</v>
      </c>
      <c r="B222" t="s">
        <v>42</v>
      </c>
      <c r="C222">
        <v>2</v>
      </c>
      <c r="D222" t="s">
        <v>43</v>
      </c>
    </row>
    <row r="223" spans="1:4" x14ac:dyDescent="0.25">
      <c r="A223" t="s">
        <v>51</v>
      </c>
      <c r="B223" t="s">
        <v>42</v>
      </c>
      <c r="C223">
        <v>3</v>
      </c>
      <c r="D223" t="s">
        <v>43</v>
      </c>
    </row>
    <row r="224" spans="1:4" x14ac:dyDescent="0.25">
      <c r="A224" t="s">
        <v>45</v>
      </c>
      <c r="B224" t="s">
        <v>42</v>
      </c>
      <c r="C224">
        <v>2</v>
      </c>
      <c r="D224" t="s">
        <v>43</v>
      </c>
    </row>
    <row r="225" spans="1:4" x14ac:dyDescent="0.25">
      <c r="A225" t="s">
        <v>49</v>
      </c>
      <c r="B225" t="s">
        <v>42</v>
      </c>
      <c r="C225">
        <v>2</v>
      </c>
      <c r="D225" t="s">
        <v>42</v>
      </c>
    </row>
    <row r="226" spans="1:4" x14ac:dyDescent="0.25">
      <c r="A226" t="s">
        <v>49</v>
      </c>
      <c r="B226" t="s">
        <v>42</v>
      </c>
      <c r="C226">
        <v>3</v>
      </c>
      <c r="D226" t="s">
        <v>43</v>
      </c>
    </row>
    <row r="227" spans="1:4" x14ac:dyDescent="0.25">
      <c r="A227" t="s">
        <v>51</v>
      </c>
      <c r="B227" t="s">
        <v>42</v>
      </c>
      <c r="C227">
        <v>2</v>
      </c>
      <c r="D227" t="s">
        <v>43</v>
      </c>
    </row>
    <row r="228" spans="1:4" x14ac:dyDescent="0.25">
      <c r="A228" t="s">
        <v>40</v>
      </c>
      <c r="B228" t="s">
        <v>42</v>
      </c>
      <c r="C228">
        <v>2</v>
      </c>
      <c r="D228" t="s">
        <v>43</v>
      </c>
    </row>
    <row r="229" spans="1:4" x14ac:dyDescent="0.25">
      <c r="A229" t="s">
        <v>51</v>
      </c>
      <c r="B229" t="s">
        <v>42</v>
      </c>
      <c r="C229">
        <v>2</v>
      </c>
      <c r="D229" t="s">
        <v>42</v>
      </c>
    </row>
    <row r="230" spans="1:4" x14ac:dyDescent="0.25">
      <c r="A230" t="s">
        <v>40</v>
      </c>
      <c r="B230" t="s">
        <v>42</v>
      </c>
      <c r="C230">
        <v>2</v>
      </c>
      <c r="D230" t="s">
        <v>42</v>
      </c>
    </row>
    <row r="231" spans="1:4" x14ac:dyDescent="0.25">
      <c r="A231" t="s">
        <v>40</v>
      </c>
      <c r="B231" t="s">
        <v>42</v>
      </c>
      <c r="C231">
        <v>3</v>
      </c>
      <c r="D231" t="s">
        <v>43</v>
      </c>
    </row>
    <row r="232" spans="1:4" x14ac:dyDescent="0.25">
      <c r="A232" t="s">
        <v>51</v>
      </c>
      <c r="B232" t="s">
        <v>42</v>
      </c>
      <c r="C232">
        <v>2</v>
      </c>
      <c r="D232" t="s">
        <v>43</v>
      </c>
    </row>
    <row r="233" spans="1:4" x14ac:dyDescent="0.25">
      <c r="A233" t="s">
        <v>40</v>
      </c>
      <c r="B233" t="s">
        <v>42</v>
      </c>
      <c r="C233">
        <v>2</v>
      </c>
      <c r="D233" t="s">
        <v>42</v>
      </c>
    </row>
    <row r="234" spans="1:4" x14ac:dyDescent="0.25">
      <c r="A234" t="s">
        <v>51</v>
      </c>
      <c r="B234" t="s">
        <v>42</v>
      </c>
      <c r="C234">
        <v>2</v>
      </c>
      <c r="D234" t="s">
        <v>43</v>
      </c>
    </row>
    <row r="235" spans="1:4" x14ac:dyDescent="0.25">
      <c r="A235" t="s">
        <v>51</v>
      </c>
      <c r="B235" t="s">
        <v>42</v>
      </c>
      <c r="C235">
        <v>2</v>
      </c>
      <c r="D235" t="s">
        <v>42</v>
      </c>
    </row>
    <row r="236" spans="1:4" x14ac:dyDescent="0.25">
      <c r="A236" t="s">
        <v>49</v>
      </c>
      <c r="B236" t="s">
        <v>42</v>
      </c>
      <c r="C236">
        <v>2</v>
      </c>
      <c r="D236" t="s">
        <v>42</v>
      </c>
    </row>
    <row r="237" spans="1:4" x14ac:dyDescent="0.25">
      <c r="A237" t="s">
        <v>51</v>
      </c>
      <c r="B237" t="s">
        <v>42</v>
      </c>
      <c r="C237">
        <v>3</v>
      </c>
      <c r="D237" t="s">
        <v>43</v>
      </c>
    </row>
    <row r="238" spans="1:4" x14ac:dyDescent="0.25">
      <c r="A238" t="s">
        <v>49</v>
      </c>
      <c r="B238" t="s">
        <v>42</v>
      </c>
      <c r="C238">
        <v>2</v>
      </c>
      <c r="D238" t="s">
        <v>42</v>
      </c>
    </row>
    <row r="239" spans="1:4" x14ac:dyDescent="0.25">
      <c r="A239" t="s">
        <v>49</v>
      </c>
      <c r="B239" t="s">
        <v>42</v>
      </c>
      <c r="C239">
        <v>1</v>
      </c>
      <c r="D239" t="s">
        <v>43</v>
      </c>
    </row>
    <row r="240" spans="1:4" x14ac:dyDescent="0.25">
      <c r="A240" t="s">
        <v>40</v>
      </c>
      <c r="B240" t="s">
        <v>42</v>
      </c>
      <c r="C240">
        <v>2</v>
      </c>
      <c r="D240" t="s">
        <v>43</v>
      </c>
    </row>
    <row r="241" spans="1:4" x14ac:dyDescent="0.25">
      <c r="A241" t="s">
        <v>51</v>
      </c>
      <c r="B241" t="s">
        <v>43</v>
      </c>
      <c r="C241">
        <v>2</v>
      </c>
      <c r="D241" t="s">
        <v>43</v>
      </c>
    </row>
    <row r="242" spans="1:4" x14ac:dyDescent="0.25">
      <c r="A242" t="s">
        <v>40</v>
      </c>
      <c r="B242" t="s">
        <v>42</v>
      </c>
      <c r="C242">
        <v>2</v>
      </c>
      <c r="D242" t="s">
        <v>43</v>
      </c>
    </row>
    <row r="243" spans="1:4" x14ac:dyDescent="0.25">
      <c r="A243" t="s">
        <v>40</v>
      </c>
      <c r="B243" t="s">
        <v>42</v>
      </c>
      <c r="C243">
        <v>2</v>
      </c>
      <c r="D243" t="s">
        <v>42</v>
      </c>
    </row>
    <row r="244" spans="1:4" x14ac:dyDescent="0.25">
      <c r="A244" t="s">
        <v>40</v>
      </c>
      <c r="B244" t="s">
        <v>42</v>
      </c>
      <c r="C244">
        <v>1</v>
      </c>
      <c r="D244" t="s">
        <v>43</v>
      </c>
    </row>
    <row r="245" spans="1:4" x14ac:dyDescent="0.25">
      <c r="A245" t="s">
        <v>40</v>
      </c>
      <c r="B245" t="s">
        <v>42</v>
      </c>
      <c r="C245">
        <v>1</v>
      </c>
      <c r="D245" t="s">
        <v>43</v>
      </c>
    </row>
    <row r="246" spans="1:4" x14ac:dyDescent="0.25">
      <c r="A246" t="s">
        <v>40</v>
      </c>
      <c r="B246" t="s">
        <v>42</v>
      </c>
      <c r="C246">
        <v>3</v>
      </c>
      <c r="D246" t="s">
        <v>42</v>
      </c>
    </row>
    <row r="247" spans="1:4" x14ac:dyDescent="0.25">
      <c r="A247" t="s">
        <v>40</v>
      </c>
      <c r="B247" t="s">
        <v>42</v>
      </c>
      <c r="C247">
        <v>1</v>
      </c>
      <c r="D247" t="s">
        <v>43</v>
      </c>
    </row>
    <row r="248" spans="1:4" x14ac:dyDescent="0.25">
      <c r="A248" t="s">
        <v>40</v>
      </c>
      <c r="B248" t="s">
        <v>42</v>
      </c>
      <c r="C248">
        <v>1</v>
      </c>
      <c r="D248" t="s">
        <v>43</v>
      </c>
    </row>
    <row r="249" spans="1:4" x14ac:dyDescent="0.25">
      <c r="A249" t="s">
        <v>45</v>
      </c>
      <c r="B249" t="s">
        <v>43</v>
      </c>
      <c r="C249">
        <v>1</v>
      </c>
      <c r="D249" t="s">
        <v>43</v>
      </c>
    </row>
    <row r="250" spans="1:4" x14ac:dyDescent="0.25">
      <c r="A250" t="s">
        <v>40</v>
      </c>
      <c r="B250" t="s">
        <v>42</v>
      </c>
      <c r="C250">
        <v>2</v>
      </c>
      <c r="D250" t="s">
        <v>43</v>
      </c>
    </row>
    <row r="251" spans="1:4" x14ac:dyDescent="0.25">
      <c r="A251" t="s">
        <v>45</v>
      </c>
      <c r="B251" t="s">
        <v>42</v>
      </c>
      <c r="C251">
        <v>1</v>
      </c>
      <c r="D251" t="s">
        <v>42</v>
      </c>
    </row>
    <row r="252" spans="1:4" x14ac:dyDescent="0.25">
      <c r="A252" t="s">
        <v>40</v>
      </c>
      <c r="B252" t="s">
        <v>43</v>
      </c>
      <c r="C252">
        <v>1</v>
      </c>
      <c r="D252" t="s">
        <v>43</v>
      </c>
    </row>
    <row r="253" spans="1:4" x14ac:dyDescent="0.25">
      <c r="A253" t="s">
        <v>51</v>
      </c>
      <c r="B253" t="s">
        <v>42</v>
      </c>
      <c r="C253">
        <v>2</v>
      </c>
      <c r="D253" t="s">
        <v>43</v>
      </c>
    </row>
    <row r="254" spans="1:4" x14ac:dyDescent="0.25">
      <c r="A254" t="s">
        <v>45</v>
      </c>
      <c r="B254" t="s">
        <v>43</v>
      </c>
      <c r="C254">
        <v>1</v>
      </c>
      <c r="D254" t="s">
        <v>43</v>
      </c>
    </row>
    <row r="255" spans="1:4" x14ac:dyDescent="0.25">
      <c r="A255" t="s">
        <v>40</v>
      </c>
      <c r="B255" t="s">
        <v>42</v>
      </c>
      <c r="C255">
        <v>1</v>
      </c>
      <c r="D255" t="s">
        <v>43</v>
      </c>
    </row>
    <row r="256" spans="1:4" x14ac:dyDescent="0.25">
      <c r="A256" t="s">
        <v>40</v>
      </c>
      <c r="B256" t="s">
        <v>42</v>
      </c>
      <c r="C256">
        <v>1</v>
      </c>
      <c r="D256" t="s">
        <v>43</v>
      </c>
    </row>
    <row r="257" spans="1:4" x14ac:dyDescent="0.25">
      <c r="A257" t="s">
        <v>40</v>
      </c>
      <c r="B257" t="s">
        <v>42</v>
      </c>
      <c r="C257">
        <v>1</v>
      </c>
      <c r="D257" t="s">
        <v>43</v>
      </c>
    </row>
    <row r="258" spans="1:4" x14ac:dyDescent="0.25">
      <c r="A258" t="s">
        <v>51</v>
      </c>
      <c r="B258" t="s">
        <v>42</v>
      </c>
      <c r="C258">
        <v>4</v>
      </c>
      <c r="D258" t="s">
        <v>42</v>
      </c>
    </row>
    <row r="259" spans="1:4" x14ac:dyDescent="0.25">
      <c r="A259" t="s">
        <v>51</v>
      </c>
      <c r="B259" t="s">
        <v>42</v>
      </c>
      <c r="C259">
        <v>2</v>
      </c>
      <c r="D259" t="s">
        <v>43</v>
      </c>
    </row>
    <row r="260" spans="1:4" x14ac:dyDescent="0.25">
      <c r="A260" t="s">
        <v>49</v>
      </c>
      <c r="B260" t="s">
        <v>42</v>
      </c>
      <c r="C260">
        <v>2</v>
      </c>
      <c r="D260" t="s">
        <v>43</v>
      </c>
    </row>
    <row r="261" spans="1:4" x14ac:dyDescent="0.25">
      <c r="A261" t="s">
        <v>40</v>
      </c>
      <c r="B261" t="s">
        <v>42</v>
      </c>
      <c r="C261">
        <v>4</v>
      </c>
      <c r="D261" t="s">
        <v>42</v>
      </c>
    </row>
    <row r="262" spans="1:4" x14ac:dyDescent="0.25">
      <c r="A262" t="s">
        <v>49</v>
      </c>
      <c r="B262" t="s">
        <v>42</v>
      </c>
      <c r="C262">
        <v>2</v>
      </c>
      <c r="D262" t="s">
        <v>42</v>
      </c>
    </row>
    <row r="263" spans="1:4" x14ac:dyDescent="0.25">
      <c r="A263" t="s">
        <v>40</v>
      </c>
      <c r="B263" t="s">
        <v>42</v>
      </c>
      <c r="C263">
        <v>2</v>
      </c>
      <c r="D263" t="s">
        <v>42</v>
      </c>
    </row>
    <row r="264" spans="1:4" x14ac:dyDescent="0.25">
      <c r="A264" t="s">
        <v>40</v>
      </c>
      <c r="B264" t="s">
        <v>42</v>
      </c>
      <c r="C264">
        <v>3</v>
      </c>
      <c r="D264" t="s">
        <v>43</v>
      </c>
    </row>
    <row r="265" spans="1:4" x14ac:dyDescent="0.25">
      <c r="A265" t="s">
        <v>49</v>
      </c>
      <c r="B265" t="s">
        <v>42</v>
      </c>
      <c r="C265">
        <v>3</v>
      </c>
      <c r="D265" t="s">
        <v>43</v>
      </c>
    </row>
    <row r="266" spans="1:4" x14ac:dyDescent="0.25">
      <c r="A266" t="s">
        <v>49</v>
      </c>
      <c r="B266" t="s">
        <v>42</v>
      </c>
      <c r="C266">
        <v>3</v>
      </c>
      <c r="D266" t="s">
        <v>42</v>
      </c>
    </row>
    <row r="267" spans="1:4" x14ac:dyDescent="0.25">
      <c r="A267" t="s">
        <v>51</v>
      </c>
      <c r="B267" t="s">
        <v>42</v>
      </c>
      <c r="C267">
        <v>2</v>
      </c>
      <c r="D267" t="s">
        <v>42</v>
      </c>
    </row>
    <row r="268" spans="1:4" x14ac:dyDescent="0.25">
      <c r="A268" t="s">
        <v>45</v>
      </c>
      <c r="B268" t="s">
        <v>42</v>
      </c>
      <c r="C268">
        <v>2</v>
      </c>
      <c r="D268" t="s">
        <v>42</v>
      </c>
    </row>
    <row r="269" spans="1:4" x14ac:dyDescent="0.25">
      <c r="A269" t="s">
        <v>51</v>
      </c>
      <c r="B269" t="s">
        <v>42</v>
      </c>
      <c r="C269">
        <v>2</v>
      </c>
      <c r="D269" t="s">
        <v>42</v>
      </c>
    </row>
    <row r="270" spans="1:4" x14ac:dyDescent="0.25">
      <c r="A270" t="s">
        <v>51</v>
      </c>
      <c r="B270" t="s">
        <v>42</v>
      </c>
      <c r="C270">
        <v>2</v>
      </c>
      <c r="D270" t="s">
        <v>42</v>
      </c>
    </row>
    <row r="271" spans="1:4" x14ac:dyDescent="0.25">
      <c r="A271" t="s">
        <v>51</v>
      </c>
      <c r="B271" t="s">
        <v>43</v>
      </c>
      <c r="C271">
        <v>2</v>
      </c>
      <c r="D271" t="s">
        <v>43</v>
      </c>
    </row>
    <row r="272" spans="1:4" x14ac:dyDescent="0.25">
      <c r="A272" t="s">
        <v>49</v>
      </c>
      <c r="B272" t="s">
        <v>42</v>
      </c>
      <c r="C272">
        <v>2</v>
      </c>
      <c r="D272" t="s">
        <v>42</v>
      </c>
    </row>
    <row r="273" spans="1:4" x14ac:dyDescent="0.25">
      <c r="A273" t="s">
        <v>51</v>
      </c>
      <c r="B273" t="s">
        <v>42</v>
      </c>
      <c r="C273">
        <v>4</v>
      </c>
      <c r="D273" t="s">
        <v>42</v>
      </c>
    </row>
    <row r="274" spans="1:4" x14ac:dyDescent="0.25">
      <c r="A274" t="s">
        <v>49</v>
      </c>
      <c r="B274" t="s">
        <v>42</v>
      </c>
      <c r="C274">
        <v>2</v>
      </c>
      <c r="D274" t="s">
        <v>42</v>
      </c>
    </row>
    <row r="275" spans="1:4" x14ac:dyDescent="0.25">
      <c r="A275" t="s">
        <v>49</v>
      </c>
      <c r="B275" t="s">
        <v>42</v>
      </c>
      <c r="C275">
        <v>2</v>
      </c>
      <c r="D275" t="s">
        <v>42</v>
      </c>
    </row>
    <row r="276" spans="1:4" x14ac:dyDescent="0.25">
      <c r="A276" t="s">
        <v>51</v>
      </c>
      <c r="B276" t="s">
        <v>42</v>
      </c>
      <c r="C276">
        <v>2</v>
      </c>
      <c r="D276" t="s">
        <v>42</v>
      </c>
    </row>
    <row r="277" spans="1:4" x14ac:dyDescent="0.25">
      <c r="A277" t="s">
        <v>40</v>
      </c>
      <c r="B277" t="s">
        <v>42</v>
      </c>
      <c r="C277">
        <v>2</v>
      </c>
      <c r="D277" t="s">
        <v>42</v>
      </c>
    </row>
    <row r="278" spans="1:4" x14ac:dyDescent="0.25">
      <c r="A278" t="s">
        <v>49</v>
      </c>
      <c r="B278" t="s">
        <v>43</v>
      </c>
      <c r="C278">
        <v>2</v>
      </c>
      <c r="D278" t="s">
        <v>43</v>
      </c>
    </row>
    <row r="279" spans="1:4" x14ac:dyDescent="0.25">
      <c r="A279" t="s">
        <v>49</v>
      </c>
      <c r="B279" t="s">
        <v>42</v>
      </c>
      <c r="C279">
        <v>1</v>
      </c>
      <c r="D279" t="s">
        <v>42</v>
      </c>
    </row>
    <row r="280" spans="1:4" x14ac:dyDescent="0.25">
      <c r="A280" t="s">
        <v>51</v>
      </c>
      <c r="B280" t="s">
        <v>42</v>
      </c>
      <c r="C280">
        <v>2</v>
      </c>
      <c r="D280" t="s">
        <v>43</v>
      </c>
    </row>
    <row r="281" spans="1:4" x14ac:dyDescent="0.25">
      <c r="A281" t="s">
        <v>40</v>
      </c>
      <c r="B281" t="s">
        <v>42</v>
      </c>
      <c r="C281">
        <v>1</v>
      </c>
      <c r="D281" t="s">
        <v>42</v>
      </c>
    </row>
    <row r="282" spans="1:4" x14ac:dyDescent="0.25">
      <c r="A282" t="s">
        <v>49</v>
      </c>
      <c r="B282" t="s">
        <v>42</v>
      </c>
      <c r="C282">
        <v>1</v>
      </c>
      <c r="D282" t="s">
        <v>42</v>
      </c>
    </row>
    <row r="283" spans="1:4" x14ac:dyDescent="0.25">
      <c r="A283" t="s">
        <v>49</v>
      </c>
      <c r="B283" t="s">
        <v>42</v>
      </c>
      <c r="C283">
        <v>1</v>
      </c>
      <c r="D283" t="s">
        <v>43</v>
      </c>
    </row>
    <row r="284" spans="1:4" x14ac:dyDescent="0.25">
      <c r="A284" t="s">
        <v>51</v>
      </c>
      <c r="B284" t="s">
        <v>42</v>
      </c>
      <c r="C284">
        <v>4</v>
      </c>
      <c r="D284" t="s">
        <v>42</v>
      </c>
    </row>
    <row r="285" spans="1:4" x14ac:dyDescent="0.25">
      <c r="A285" t="s">
        <v>49</v>
      </c>
      <c r="B285" t="s">
        <v>42</v>
      </c>
      <c r="C285">
        <v>2</v>
      </c>
      <c r="D285" t="s">
        <v>43</v>
      </c>
    </row>
    <row r="286" spans="1:4" x14ac:dyDescent="0.25">
      <c r="A286" t="s">
        <v>40</v>
      </c>
      <c r="B286" t="s">
        <v>42</v>
      </c>
      <c r="C286">
        <v>2</v>
      </c>
      <c r="D286" t="s">
        <v>43</v>
      </c>
    </row>
    <row r="287" spans="1:4" x14ac:dyDescent="0.25">
      <c r="A287" t="s">
        <v>51</v>
      </c>
      <c r="B287" t="s">
        <v>42</v>
      </c>
      <c r="C287">
        <v>2</v>
      </c>
      <c r="D287" t="s">
        <v>42</v>
      </c>
    </row>
    <row r="288" spans="1:4" x14ac:dyDescent="0.25">
      <c r="A288" t="s">
        <v>45</v>
      </c>
      <c r="B288" t="s">
        <v>42</v>
      </c>
      <c r="C288">
        <v>3</v>
      </c>
      <c r="D288" t="s">
        <v>42</v>
      </c>
    </row>
    <row r="289" spans="1:4" x14ac:dyDescent="0.25">
      <c r="A289" t="s">
        <v>51</v>
      </c>
      <c r="B289" t="s">
        <v>42</v>
      </c>
      <c r="C289">
        <v>3</v>
      </c>
      <c r="D289" t="s">
        <v>42</v>
      </c>
    </row>
    <row r="290" spans="1:4" x14ac:dyDescent="0.25">
      <c r="A290" t="s">
        <v>51</v>
      </c>
      <c r="B290" t="s">
        <v>42</v>
      </c>
      <c r="C290">
        <v>3</v>
      </c>
      <c r="D290" t="s">
        <v>42</v>
      </c>
    </row>
    <row r="291" spans="1:4" x14ac:dyDescent="0.25">
      <c r="A291" t="s">
        <v>51</v>
      </c>
      <c r="B291" t="s">
        <v>42</v>
      </c>
      <c r="C291">
        <v>2</v>
      </c>
      <c r="D291" t="s">
        <v>42</v>
      </c>
    </row>
    <row r="292" spans="1:4" x14ac:dyDescent="0.25">
      <c r="A292" t="s">
        <v>49</v>
      </c>
      <c r="B292" t="s">
        <v>42</v>
      </c>
      <c r="C292">
        <v>2</v>
      </c>
      <c r="D292" t="s">
        <v>42</v>
      </c>
    </row>
    <row r="293" spans="1:4" x14ac:dyDescent="0.25">
      <c r="A293" t="s">
        <v>51</v>
      </c>
      <c r="B293" t="s">
        <v>42</v>
      </c>
      <c r="C293">
        <v>3</v>
      </c>
      <c r="D293" t="s">
        <v>42</v>
      </c>
    </row>
    <row r="294" spans="1:4" x14ac:dyDescent="0.25">
      <c r="A294" t="s">
        <v>51</v>
      </c>
      <c r="B294" t="s">
        <v>42</v>
      </c>
      <c r="C294">
        <v>2</v>
      </c>
      <c r="D294" t="s">
        <v>43</v>
      </c>
    </row>
    <row r="295" spans="1:4" x14ac:dyDescent="0.25">
      <c r="A295" t="s">
        <v>51</v>
      </c>
      <c r="B295" t="s">
        <v>42</v>
      </c>
      <c r="C295">
        <v>4</v>
      </c>
      <c r="D295" t="s">
        <v>42</v>
      </c>
    </row>
    <row r="296" spans="1:4" x14ac:dyDescent="0.25">
      <c r="A296" t="s">
        <v>51</v>
      </c>
      <c r="B296" t="s">
        <v>42</v>
      </c>
      <c r="C296">
        <v>3</v>
      </c>
      <c r="D296" t="s">
        <v>42</v>
      </c>
    </row>
    <row r="297" spans="1:4" x14ac:dyDescent="0.25">
      <c r="A297" t="s">
        <v>49</v>
      </c>
      <c r="B297" t="s">
        <v>42</v>
      </c>
      <c r="C297">
        <v>1</v>
      </c>
      <c r="D297" t="s">
        <v>42</v>
      </c>
    </row>
    <row r="298" spans="1:4" x14ac:dyDescent="0.25">
      <c r="A298" t="s">
        <v>51</v>
      </c>
      <c r="B298" t="s">
        <v>42</v>
      </c>
      <c r="C298">
        <v>2</v>
      </c>
      <c r="D298" t="s">
        <v>42</v>
      </c>
    </row>
    <row r="299" spans="1:4" x14ac:dyDescent="0.25">
      <c r="A299" t="s">
        <v>49</v>
      </c>
      <c r="B299" t="s">
        <v>42</v>
      </c>
      <c r="C299">
        <v>2</v>
      </c>
      <c r="D299" t="s">
        <v>42</v>
      </c>
    </row>
    <row r="300" spans="1:4" x14ac:dyDescent="0.25">
      <c r="A300" t="s">
        <v>51</v>
      </c>
      <c r="B300" t="s">
        <v>42</v>
      </c>
      <c r="C300">
        <v>4</v>
      </c>
      <c r="D300" t="s">
        <v>42</v>
      </c>
    </row>
    <row r="301" spans="1:4" x14ac:dyDescent="0.25">
      <c r="A301" t="s">
        <v>49</v>
      </c>
      <c r="B301" t="s">
        <v>42</v>
      </c>
      <c r="C301">
        <v>1</v>
      </c>
      <c r="D301" t="s">
        <v>42</v>
      </c>
    </row>
    <row r="302" spans="1:4" x14ac:dyDescent="0.25">
      <c r="A302" t="s">
        <v>49</v>
      </c>
      <c r="B302" t="s">
        <v>42</v>
      </c>
      <c r="C302">
        <v>2</v>
      </c>
      <c r="D302" t="s">
        <v>43</v>
      </c>
    </row>
    <row r="303" spans="1:4" x14ac:dyDescent="0.25">
      <c r="A303" t="s">
        <v>49</v>
      </c>
      <c r="B303" t="s">
        <v>42</v>
      </c>
      <c r="C303">
        <v>1</v>
      </c>
      <c r="D303" t="s">
        <v>42</v>
      </c>
    </row>
    <row r="304" spans="1:4" x14ac:dyDescent="0.25">
      <c r="A304" t="s">
        <v>51</v>
      </c>
      <c r="B304" t="s">
        <v>42</v>
      </c>
      <c r="C304">
        <v>3</v>
      </c>
      <c r="D304" t="s">
        <v>42</v>
      </c>
    </row>
    <row r="305" spans="1:4" x14ac:dyDescent="0.25">
      <c r="A305" t="s">
        <v>51</v>
      </c>
      <c r="B305" t="s">
        <v>42</v>
      </c>
      <c r="C305">
        <v>4</v>
      </c>
      <c r="D305" t="s">
        <v>42</v>
      </c>
    </row>
    <row r="306" spans="1:4" x14ac:dyDescent="0.25">
      <c r="A306" t="s">
        <v>49</v>
      </c>
      <c r="B306" t="s">
        <v>42</v>
      </c>
      <c r="C306">
        <v>2</v>
      </c>
      <c r="D306" t="s">
        <v>43</v>
      </c>
    </row>
    <row r="307" spans="1:4" x14ac:dyDescent="0.25">
      <c r="A307" t="s">
        <v>51</v>
      </c>
      <c r="B307" t="s">
        <v>42</v>
      </c>
      <c r="C307">
        <v>2</v>
      </c>
      <c r="D307" t="s">
        <v>42</v>
      </c>
    </row>
    <row r="308" spans="1:4" x14ac:dyDescent="0.25">
      <c r="A308" t="s">
        <v>40</v>
      </c>
      <c r="B308" t="s">
        <v>42</v>
      </c>
      <c r="C308">
        <v>1</v>
      </c>
      <c r="D308" t="s">
        <v>43</v>
      </c>
    </row>
    <row r="309" spans="1:4" x14ac:dyDescent="0.25">
      <c r="A309" t="s">
        <v>51</v>
      </c>
      <c r="B309" t="s">
        <v>42</v>
      </c>
      <c r="C309">
        <v>1</v>
      </c>
      <c r="D309" t="s">
        <v>42</v>
      </c>
    </row>
    <row r="310" spans="1:4" x14ac:dyDescent="0.25">
      <c r="A310" t="s">
        <v>51</v>
      </c>
      <c r="B310" t="s">
        <v>42</v>
      </c>
      <c r="C310">
        <v>2</v>
      </c>
      <c r="D310" t="s">
        <v>43</v>
      </c>
    </row>
    <row r="311" spans="1:4" x14ac:dyDescent="0.25">
      <c r="A311" t="s">
        <v>51</v>
      </c>
      <c r="B311" t="s">
        <v>42</v>
      </c>
      <c r="C311">
        <v>2</v>
      </c>
      <c r="D311" t="s">
        <v>43</v>
      </c>
    </row>
    <row r="312" spans="1:4" x14ac:dyDescent="0.25">
      <c r="A312" t="s">
        <v>49</v>
      </c>
      <c r="B312" t="s">
        <v>42</v>
      </c>
      <c r="C312">
        <v>2</v>
      </c>
      <c r="D312" t="s">
        <v>43</v>
      </c>
    </row>
    <row r="313" spans="1:4" x14ac:dyDescent="0.25">
      <c r="A313" t="s">
        <v>45</v>
      </c>
      <c r="B313" t="s">
        <v>43</v>
      </c>
      <c r="C313">
        <v>2</v>
      </c>
      <c r="D313" t="s">
        <v>43</v>
      </c>
    </row>
    <row r="314" spans="1:4" x14ac:dyDescent="0.25">
      <c r="A314" t="s">
        <v>40</v>
      </c>
      <c r="B314" t="s">
        <v>42</v>
      </c>
      <c r="C314">
        <v>2</v>
      </c>
      <c r="D314" t="s">
        <v>43</v>
      </c>
    </row>
    <row r="315" spans="1:4" x14ac:dyDescent="0.25">
      <c r="A315" t="s">
        <v>51</v>
      </c>
      <c r="B315" t="s">
        <v>42</v>
      </c>
      <c r="C315">
        <v>2</v>
      </c>
      <c r="D315" t="s">
        <v>42</v>
      </c>
    </row>
    <row r="316" spans="1:4" x14ac:dyDescent="0.25">
      <c r="A316" t="s">
        <v>49</v>
      </c>
      <c r="B316" t="s">
        <v>42</v>
      </c>
      <c r="C316">
        <v>3</v>
      </c>
      <c r="D316" t="s">
        <v>43</v>
      </c>
    </row>
    <row r="317" spans="1:4" x14ac:dyDescent="0.25">
      <c r="A317" t="s">
        <v>51</v>
      </c>
      <c r="B317" t="s">
        <v>42</v>
      </c>
      <c r="C317">
        <v>3</v>
      </c>
      <c r="D317" t="s">
        <v>43</v>
      </c>
    </row>
    <row r="318" spans="1:4" x14ac:dyDescent="0.25">
      <c r="A318" t="s">
        <v>40</v>
      </c>
      <c r="B318" t="s">
        <v>42</v>
      </c>
      <c r="C318">
        <v>2</v>
      </c>
      <c r="D318" t="s">
        <v>42</v>
      </c>
    </row>
    <row r="319" spans="1:4" x14ac:dyDescent="0.25">
      <c r="A319" t="s">
        <v>40</v>
      </c>
      <c r="B319" t="s">
        <v>42</v>
      </c>
      <c r="C319">
        <v>3</v>
      </c>
      <c r="D319" t="s">
        <v>42</v>
      </c>
    </row>
    <row r="320" spans="1:4" x14ac:dyDescent="0.25">
      <c r="A320" t="s">
        <v>40</v>
      </c>
      <c r="B320" t="s">
        <v>42</v>
      </c>
      <c r="C320">
        <v>3</v>
      </c>
      <c r="D320" t="s">
        <v>42</v>
      </c>
    </row>
    <row r="321" spans="1:4" x14ac:dyDescent="0.25">
      <c r="A321" t="s">
        <v>40</v>
      </c>
      <c r="B321" t="s">
        <v>42</v>
      </c>
      <c r="C321">
        <v>2</v>
      </c>
      <c r="D321" t="s">
        <v>42</v>
      </c>
    </row>
    <row r="322" spans="1:4" x14ac:dyDescent="0.25">
      <c r="A322" t="s">
        <v>40</v>
      </c>
      <c r="B322" t="s">
        <v>42</v>
      </c>
      <c r="C322">
        <v>2</v>
      </c>
      <c r="D322" t="s">
        <v>42</v>
      </c>
    </row>
    <row r="323" spans="1:4" x14ac:dyDescent="0.25">
      <c r="A323" t="s">
        <v>40</v>
      </c>
      <c r="B323" t="s">
        <v>42</v>
      </c>
      <c r="C323">
        <v>2</v>
      </c>
      <c r="D323" t="s">
        <v>43</v>
      </c>
    </row>
    <row r="324" spans="1:4" x14ac:dyDescent="0.25">
      <c r="A324" t="s">
        <v>40</v>
      </c>
      <c r="B324" t="s">
        <v>42</v>
      </c>
      <c r="C324">
        <v>3</v>
      </c>
      <c r="D324" t="s">
        <v>42</v>
      </c>
    </row>
    <row r="325" spans="1:4" x14ac:dyDescent="0.25">
      <c r="A325" t="s">
        <v>40</v>
      </c>
      <c r="B325" t="s">
        <v>42</v>
      </c>
      <c r="C325">
        <v>3</v>
      </c>
      <c r="D325" t="s">
        <v>43</v>
      </c>
    </row>
    <row r="326" spans="1:4" x14ac:dyDescent="0.25">
      <c r="A326" t="s">
        <v>49</v>
      </c>
      <c r="B326" t="s">
        <v>42</v>
      </c>
      <c r="C326">
        <v>3</v>
      </c>
      <c r="D326" t="s">
        <v>43</v>
      </c>
    </row>
    <row r="327" spans="1:4" x14ac:dyDescent="0.25">
      <c r="A327" t="s">
        <v>40</v>
      </c>
      <c r="B327" t="s">
        <v>42</v>
      </c>
      <c r="C327">
        <v>3</v>
      </c>
      <c r="D327" t="s">
        <v>43</v>
      </c>
    </row>
    <row r="328" spans="1:4" x14ac:dyDescent="0.25">
      <c r="A328" t="s">
        <v>51</v>
      </c>
      <c r="B328" t="s">
        <v>42</v>
      </c>
      <c r="C328">
        <v>1</v>
      </c>
      <c r="D328" t="s">
        <v>43</v>
      </c>
    </row>
    <row r="329" spans="1:4" x14ac:dyDescent="0.25">
      <c r="A329" t="s">
        <v>40</v>
      </c>
      <c r="B329" t="s">
        <v>42</v>
      </c>
      <c r="C329">
        <v>1</v>
      </c>
      <c r="D329" t="s">
        <v>43</v>
      </c>
    </row>
    <row r="330" spans="1:4" x14ac:dyDescent="0.25">
      <c r="A330" t="s">
        <v>40</v>
      </c>
      <c r="B330" t="s">
        <v>42</v>
      </c>
      <c r="C330">
        <v>3</v>
      </c>
      <c r="D330" t="s">
        <v>42</v>
      </c>
    </row>
    <row r="331" spans="1:4" x14ac:dyDescent="0.25">
      <c r="A331" t="s">
        <v>40</v>
      </c>
      <c r="B331" t="s">
        <v>42</v>
      </c>
      <c r="C331">
        <v>3</v>
      </c>
      <c r="D331" t="s">
        <v>42</v>
      </c>
    </row>
    <row r="332" spans="1:4" x14ac:dyDescent="0.25">
      <c r="A332" t="s">
        <v>40</v>
      </c>
      <c r="B332" t="s">
        <v>42</v>
      </c>
      <c r="C332">
        <v>4</v>
      </c>
      <c r="D332" t="s">
        <v>43</v>
      </c>
    </row>
    <row r="333" spans="1:4" x14ac:dyDescent="0.25">
      <c r="A333" t="s">
        <v>40</v>
      </c>
      <c r="B333" t="s">
        <v>42</v>
      </c>
      <c r="C333">
        <v>3</v>
      </c>
      <c r="D333" t="s">
        <v>43</v>
      </c>
    </row>
    <row r="334" spans="1:4" x14ac:dyDescent="0.25">
      <c r="A334" t="s">
        <v>49</v>
      </c>
      <c r="B334" t="s">
        <v>42</v>
      </c>
      <c r="C334">
        <v>2</v>
      </c>
      <c r="D334" t="s">
        <v>43</v>
      </c>
    </row>
    <row r="335" spans="1:4" x14ac:dyDescent="0.25">
      <c r="A335" t="s">
        <v>49</v>
      </c>
      <c r="B335" t="s">
        <v>42</v>
      </c>
      <c r="C335">
        <v>2</v>
      </c>
      <c r="D335" t="s">
        <v>43</v>
      </c>
    </row>
    <row r="336" spans="1:4" x14ac:dyDescent="0.25">
      <c r="A336" t="s">
        <v>40</v>
      </c>
      <c r="B336" t="s">
        <v>42</v>
      </c>
      <c r="C336">
        <v>4</v>
      </c>
      <c r="D336" t="s">
        <v>43</v>
      </c>
    </row>
    <row r="337" spans="1:4" x14ac:dyDescent="0.25">
      <c r="A337" t="s">
        <v>40</v>
      </c>
      <c r="B337" t="s">
        <v>42</v>
      </c>
      <c r="C337">
        <v>3</v>
      </c>
      <c r="D337" t="s">
        <v>43</v>
      </c>
    </row>
    <row r="338" spans="1:4" x14ac:dyDescent="0.25">
      <c r="A338" t="s">
        <v>49</v>
      </c>
      <c r="B338" t="s">
        <v>42</v>
      </c>
      <c r="C338">
        <v>3</v>
      </c>
      <c r="D338" t="s">
        <v>42</v>
      </c>
    </row>
    <row r="339" spans="1:4" x14ac:dyDescent="0.25">
      <c r="A339" t="s">
        <v>49</v>
      </c>
      <c r="B339" t="s">
        <v>42</v>
      </c>
      <c r="C339">
        <v>2</v>
      </c>
      <c r="D339" t="s">
        <v>42</v>
      </c>
    </row>
    <row r="340" spans="1:4" x14ac:dyDescent="0.25">
      <c r="A340" t="s">
        <v>49</v>
      </c>
      <c r="B340" t="s">
        <v>42</v>
      </c>
      <c r="C340">
        <v>4</v>
      </c>
      <c r="D340" t="s">
        <v>43</v>
      </c>
    </row>
    <row r="341" spans="1:4" x14ac:dyDescent="0.25">
      <c r="A341" t="s">
        <v>49</v>
      </c>
      <c r="B341" t="s">
        <v>42</v>
      </c>
      <c r="C341">
        <v>2</v>
      </c>
      <c r="D341" t="s">
        <v>42</v>
      </c>
    </row>
    <row r="342" spans="1:4" x14ac:dyDescent="0.25">
      <c r="A342" t="s">
        <v>49</v>
      </c>
      <c r="B342" t="s">
        <v>42</v>
      </c>
      <c r="C342">
        <v>3</v>
      </c>
      <c r="D342" t="s">
        <v>42</v>
      </c>
    </row>
    <row r="343" spans="1:4" x14ac:dyDescent="0.25">
      <c r="A343" t="s">
        <v>49</v>
      </c>
      <c r="B343" t="s">
        <v>42</v>
      </c>
      <c r="C343">
        <v>2</v>
      </c>
      <c r="D343" t="s">
        <v>43</v>
      </c>
    </row>
    <row r="344" spans="1:4" x14ac:dyDescent="0.25">
      <c r="A344" t="s">
        <v>49</v>
      </c>
      <c r="B344" t="s">
        <v>42</v>
      </c>
      <c r="C344">
        <v>2</v>
      </c>
      <c r="D344" t="s">
        <v>43</v>
      </c>
    </row>
    <row r="345" spans="1:4" x14ac:dyDescent="0.25">
      <c r="A345" t="s">
        <v>49</v>
      </c>
      <c r="B345" t="s">
        <v>42</v>
      </c>
      <c r="C345">
        <v>2</v>
      </c>
      <c r="D345" t="s">
        <v>43</v>
      </c>
    </row>
    <row r="346" spans="1:4" x14ac:dyDescent="0.25">
      <c r="A346" t="s">
        <v>40</v>
      </c>
      <c r="B346" t="s">
        <v>42</v>
      </c>
      <c r="C346">
        <v>3</v>
      </c>
      <c r="D346" t="s">
        <v>43</v>
      </c>
    </row>
    <row r="347" spans="1:4" x14ac:dyDescent="0.25">
      <c r="A347" t="s">
        <v>45</v>
      </c>
      <c r="B347" t="s">
        <v>42</v>
      </c>
      <c r="C347">
        <v>3</v>
      </c>
      <c r="D347" t="s">
        <v>43</v>
      </c>
    </row>
    <row r="348" spans="1:4" x14ac:dyDescent="0.25">
      <c r="A348" t="s">
        <v>40</v>
      </c>
      <c r="B348" t="s">
        <v>42</v>
      </c>
      <c r="C348">
        <v>3</v>
      </c>
      <c r="D348" t="s">
        <v>43</v>
      </c>
    </row>
    <row r="349" spans="1:4" x14ac:dyDescent="0.25">
      <c r="A349" t="s">
        <v>40</v>
      </c>
      <c r="B349" t="s">
        <v>42</v>
      </c>
      <c r="C349">
        <v>3</v>
      </c>
      <c r="D349" t="s">
        <v>42</v>
      </c>
    </row>
    <row r="350" spans="1:4" x14ac:dyDescent="0.25">
      <c r="A350" t="s">
        <v>51</v>
      </c>
      <c r="B350" t="s">
        <v>42</v>
      </c>
      <c r="C350">
        <v>3</v>
      </c>
      <c r="D350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opLeftCell="A16" workbookViewId="0">
      <selection activeCell="F23" sqref="F23:G32"/>
    </sheetView>
  </sheetViews>
  <sheetFormatPr baseColWidth="10" defaultRowHeight="15" x14ac:dyDescent="0.25"/>
  <cols>
    <col min="6" max="6" width="25.28515625" customWidth="1"/>
    <col min="7" max="7" width="22.42578125" bestFit="1" customWidth="1"/>
    <col min="8" max="8" width="3" bestFit="1" customWidth="1"/>
    <col min="9" max="9" width="4" bestFit="1" customWidth="1"/>
    <col min="10" max="11" width="3" bestFit="1" customWidth="1"/>
    <col min="12" max="12" width="12.5703125" bestFit="1" customWidth="1"/>
  </cols>
  <sheetData>
    <row r="1" spans="1:9" x14ac:dyDescent="0.25">
      <c r="A1" t="s">
        <v>20</v>
      </c>
      <c r="B1" t="s">
        <v>30</v>
      </c>
      <c r="C1" t="s">
        <v>25</v>
      </c>
      <c r="D1" t="s">
        <v>28</v>
      </c>
    </row>
    <row r="2" spans="1:9" x14ac:dyDescent="0.25">
      <c r="A2" t="s">
        <v>42</v>
      </c>
      <c r="B2">
        <v>5</v>
      </c>
      <c r="C2">
        <v>4</v>
      </c>
      <c r="D2">
        <v>3</v>
      </c>
      <c r="F2" s="1" t="s">
        <v>282</v>
      </c>
      <c r="G2" s="1" t="s">
        <v>62</v>
      </c>
    </row>
    <row r="3" spans="1:9" x14ac:dyDescent="0.25">
      <c r="A3" t="s">
        <v>42</v>
      </c>
      <c r="B3">
        <v>5</v>
      </c>
      <c r="C3">
        <v>3</v>
      </c>
      <c r="D3">
        <v>3</v>
      </c>
      <c r="F3" s="1" t="s">
        <v>53</v>
      </c>
      <c r="G3" t="s">
        <v>43</v>
      </c>
      <c r="H3" t="s">
        <v>42</v>
      </c>
      <c r="I3" t="s">
        <v>54</v>
      </c>
    </row>
    <row r="4" spans="1:9" x14ac:dyDescent="0.25">
      <c r="A4" t="s">
        <v>42</v>
      </c>
      <c r="B4">
        <v>7</v>
      </c>
      <c r="C4">
        <v>2</v>
      </c>
      <c r="D4">
        <v>3</v>
      </c>
      <c r="F4" s="2">
        <v>3</v>
      </c>
      <c r="G4" s="3"/>
      <c r="H4" s="3">
        <v>1</v>
      </c>
      <c r="I4" s="3">
        <v>1</v>
      </c>
    </row>
    <row r="5" spans="1:9" x14ac:dyDescent="0.25">
      <c r="A5" t="s">
        <v>42</v>
      </c>
      <c r="B5">
        <v>15</v>
      </c>
      <c r="C5">
        <v>2</v>
      </c>
      <c r="D5">
        <v>5</v>
      </c>
      <c r="F5" s="2">
        <v>4</v>
      </c>
      <c r="G5" s="3"/>
      <c r="H5" s="3">
        <v>1</v>
      </c>
      <c r="I5" s="3">
        <v>1</v>
      </c>
    </row>
    <row r="6" spans="1:9" x14ac:dyDescent="0.25">
      <c r="A6" t="s">
        <v>42</v>
      </c>
      <c r="B6">
        <v>6</v>
      </c>
      <c r="C6">
        <v>2</v>
      </c>
      <c r="D6">
        <v>5</v>
      </c>
      <c r="F6" s="2">
        <v>5</v>
      </c>
      <c r="G6" s="3">
        <v>2</v>
      </c>
      <c r="H6" s="3">
        <v>5</v>
      </c>
      <c r="I6" s="3">
        <v>7</v>
      </c>
    </row>
    <row r="7" spans="1:9" x14ac:dyDescent="0.25">
      <c r="A7" t="s">
        <v>42</v>
      </c>
      <c r="B7">
        <v>15</v>
      </c>
      <c r="C7">
        <v>2</v>
      </c>
      <c r="D7">
        <v>5</v>
      </c>
      <c r="F7" s="2">
        <v>6</v>
      </c>
      <c r="G7" s="3">
        <v>5</v>
      </c>
      <c r="H7" s="3">
        <v>14</v>
      </c>
      <c r="I7" s="3">
        <v>19</v>
      </c>
    </row>
    <row r="8" spans="1:9" x14ac:dyDescent="0.25">
      <c r="A8" t="s">
        <v>42</v>
      </c>
      <c r="B8">
        <v>12</v>
      </c>
      <c r="C8">
        <v>4</v>
      </c>
      <c r="D8">
        <v>3</v>
      </c>
      <c r="F8" s="2">
        <v>7</v>
      </c>
      <c r="G8" s="3">
        <v>4</v>
      </c>
      <c r="H8" s="3">
        <v>28</v>
      </c>
      <c r="I8" s="3">
        <v>32</v>
      </c>
    </row>
    <row r="9" spans="1:9" x14ac:dyDescent="0.25">
      <c r="A9" t="s">
        <v>42</v>
      </c>
      <c r="B9">
        <v>6</v>
      </c>
      <c r="C9">
        <v>4</v>
      </c>
      <c r="D9">
        <v>1</v>
      </c>
      <c r="F9" s="2">
        <v>8</v>
      </c>
      <c r="G9" s="3">
        <v>1</v>
      </c>
      <c r="H9" s="3">
        <v>34</v>
      </c>
      <c r="I9" s="3">
        <v>35</v>
      </c>
    </row>
    <row r="10" spans="1:9" x14ac:dyDescent="0.25">
      <c r="A10" t="s">
        <v>42</v>
      </c>
      <c r="B10">
        <v>16</v>
      </c>
      <c r="C10">
        <v>2</v>
      </c>
      <c r="D10">
        <v>1</v>
      </c>
      <c r="F10" s="2">
        <v>9</v>
      </c>
      <c r="G10" s="3"/>
      <c r="H10" s="3">
        <v>30</v>
      </c>
      <c r="I10" s="3">
        <v>30</v>
      </c>
    </row>
    <row r="11" spans="1:9" x14ac:dyDescent="0.25">
      <c r="A11" t="s">
        <v>42</v>
      </c>
      <c r="B11">
        <v>14</v>
      </c>
      <c r="C11">
        <v>1</v>
      </c>
      <c r="D11">
        <v>5</v>
      </c>
      <c r="F11" s="2">
        <v>10</v>
      </c>
      <c r="G11" s="3">
        <v>3</v>
      </c>
      <c r="H11" s="3">
        <v>42</v>
      </c>
      <c r="I11" s="3">
        <v>45</v>
      </c>
    </row>
    <row r="12" spans="1:9" x14ac:dyDescent="0.25">
      <c r="A12" t="s">
        <v>42</v>
      </c>
      <c r="B12">
        <v>10</v>
      </c>
      <c r="C12">
        <v>3</v>
      </c>
      <c r="D12">
        <v>2</v>
      </c>
      <c r="F12" s="2">
        <v>11</v>
      </c>
      <c r="G12" s="3"/>
      <c r="H12" s="3">
        <v>34</v>
      </c>
      <c r="I12" s="3">
        <v>34</v>
      </c>
    </row>
    <row r="13" spans="1:9" x14ac:dyDescent="0.25">
      <c r="A13" t="s">
        <v>42</v>
      </c>
      <c r="B13">
        <v>10</v>
      </c>
      <c r="C13">
        <v>2</v>
      </c>
      <c r="D13">
        <v>4</v>
      </c>
      <c r="F13" s="2">
        <v>12</v>
      </c>
      <c r="G13" s="3">
        <v>1</v>
      </c>
      <c r="H13" s="3">
        <v>31</v>
      </c>
      <c r="I13" s="3">
        <v>32</v>
      </c>
    </row>
    <row r="14" spans="1:9" x14ac:dyDescent="0.25">
      <c r="A14" t="s">
        <v>42</v>
      </c>
      <c r="B14">
        <v>14</v>
      </c>
      <c r="C14">
        <v>3</v>
      </c>
      <c r="D14">
        <v>5</v>
      </c>
      <c r="F14" s="2">
        <v>13</v>
      </c>
      <c r="G14" s="3"/>
      <c r="H14" s="3">
        <v>27</v>
      </c>
      <c r="I14" s="3">
        <v>27</v>
      </c>
    </row>
    <row r="15" spans="1:9" x14ac:dyDescent="0.25">
      <c r="A15" t="s">
        <v>42</v>
      </c>
      <c r="B15">
        <v>10</v>
      </c>
      <c r="C15">
        <v>3</v>
      </c>
      <c r="D15">
        <v>3</v>
      </c>
      <c r="F15" s="2">
        <v>14</v>
      </c>
      <c r="G15" s="3">
        <v>1</v>
      </c>
      <c r="H15" s="3">
        <v>26</v>
      </c>
      <c r="I15" s="3">
        <v>27</v>
      </c>
    </row>
    <row r="16" spans="1:9" x14ac:dyDescent="0.25">
      <c r="A16" t="s">
        <v>42</v>
      </c>
      <c r="B16">
        <v>14</v>
      </c>
      <c r="C16">
        <v>2</v>
      </c>
      <c r="D16">
        <v>3</v>
      </c>
      <c r="F16" s="2">
        <v>15</v>
      </c>
      <c r="G16" s="3"/>
      <c r="H16" s="3">
        <v>21</v>
      </c>
      <c r="I16" s="3">
        <v>21</v>
      </c>
    </row>
    <row r="17" spans="1:9" x14ac:dyDescent="0.25">
      <c r="A17" t="s">
        <v>42</v>
      </c>
      <c r="B17">
        <v>14</v>
      </c>
      <c r="C17">
        <v>4</v>
      </c>
      <c r="D17">
        <v>2</v>
      </c>
      <c r="F17" s="2">
        <v>16</v>
      </c>
      <c r="G17" s="3"/>
      <c r="H17" s="3">
        <v>21</v>
      </c>
      <c r="I17" s="3">
        <v>21</v>
      </c>
    </row>
    <row r="18" spans="1:9" x14ac:dyDescent="0.25">
      <c r="A18" t="s">
        <v>42</v>
      </c>
      <c r="B18">
        <v>13</v>
      </c>
      <c r="C18">
        <v>3</v>
      </c>
      <c r="D18">
        <v>2</v>
      </c>
      <c r="F18" s="2">
        <v>17</v>
      </c>
      <c r="G18" s="3"/>
      <c r="H18" s="3">
        <v>8</v>
      </c>
      <c r="I18" s="3">
        <v>8</v>
      </c>
    </row>
    <row r="19" spans="1:9" x14ac:dyDescent="0.25">
      <c r="A19" t="s">
        <v>42</v>
      </c>
      <c r="B19">
        <v>8</v>
      </c>
      <c r="C19">
        <v>2</v>
      </c>
      <c r="D19">
        <v>4</v>
      </c>
      <c r="F19" s="2">
        <v>18</v>
      </c>
      <c r="G19" s="3"/>
      <c r="H19" s="3">
        <v>7</v>
      </c>
      <c r="I19" s="3">
        <v>7</v>
      </c>
    </row>
    <row r="20" spans="1:9" x14ac:dyDescent="0.25">
      <c r="A20" t="s">
        <v>42</v>
      </c>
      <c r="B20">
        <v>6</v>
      </c>
      <c r="C20">
        <v>5</v>
      </c>
      <c r="D20">
        <v>5</v>
      </c>
      <c r="F20" s="2">
        <v>19</v>
      </c>
      <c r="G20" s="3"/>
      <c r="H20" s="3">
        <v>2</v>
      </c>
      <c r="I20" s="3">
        <v>2</v>
      </c>
    </row>
    <row r="21" spans="1:9" x14ac:dyDescent="0.25">
      <c r="A21" t="s">
        <v>42</v>
      </c>
      <c r="B21">
        <v>8</v>
      </c>
      <c r="C21">
        <v>3</v>
      </c>
      <c r="D21">
        <v>5</v>
      </c>
      <c r="F21" s="2" t="s">
        <v>54</v>
      </c>
      <c r="G21" s="3">
        <v>17</v>
      </c>
      <c r="H21" s="3">
        <v>332</v>
      </c>
      <c r="I21" s="3">
        <v>349</v>
      </c>
    </row>
    <row r="22" spans="1:9" x14ac:dyDescent="0.25">
      <c r="A22" t="s">
        <v>42</v>
      </c>
      <c r="B22">
        <v>13</v>
      </c>
      <c r="C22">
        <v>1</v>
      </c>
      <c r="D22">
        <v>1</v>
      </c>
    </row>
    <row r="23" spans="1:9" x14ac:dyDescent="0.25">
      <c r="A23" t="s">
        <v>42</v>
      </c>
      <c r="B23">
        <v>12</v>
      </c>
      <c r="C23">
        <v>2</v>
      </c>
      <c r="D23">
        <v>5</v>
      </c>
      <c r="F23" t="s">
        <v>283</v>
      </c>
    </row>
    <row r="24" spans="1:9" x14ac:dyDescent="0.25">
      <c r="A24" t="s">
        <v>42</v>
      </c>
      <c r="B24">
        <v>15</v>
      </c>
      <c r="C24">
        <v>1</v>
      </c>
      <c r="D24">
        <v>5</v>
      </c>
      <c r="F24" t="s">
        <v>284</v>
      </c>
      <c r="G24">
        <f>SUM(H4:H11)/GETPIVOTDATA("G1",$F$2)/F30</f>
        <v>0.4668674698795181</v>
      </c>
    </row>
    <row r="25" spans="1:9" x14ac:dyDescent="0.25">
      <c r="A25" t="s">
        <v>42</v>
      </c>
      <c r="B25">
        <v>13</v>
      </c>
      <c r="C25">
        <v>4</v>
      </c>
      <c r="D25">
        <v>5</v>
      </c>
      <c r="F25" t="s">
        <v>285</v>
      </c>
      <c r="G25">
        <f>1-G24</f>
        <v>0.5331325301204819</v>
      </c>
    </row>
    <row r="26" spans="1:9" x14ac:dyDescent="0.25">
      <c r="A26" t="s">
        <v>42</v>
      </c>
      <c r="B26">
        <v>10</v>
      </c>
      <c r="C26">
        <v>2</v>
      </c>
      <c r="D26">
        <v>5</v>
      </c>
      <c r="F26" t="s">
        <v>286</v>
      </c>
      <c r="G26">
        <f>SUM(G4:G11)/GETPIVOTDATA("G1",$F$2)/F32</f>
        <v>0.88235294117647034</v>
      </c>
    </row>
    <row r="27" spans="1:9" x14ac:dyDescent="0.25">
      <c r="A27" t="s">
        <v>42</v>
      </c>
      <c r="B27">
        <v>6</v>
      </c>
      <c r="C27">
        <v>2</v>
      </c>
      <c r="D27">
        <v>5</v>
      </c>
      <c r="F27" t="s">
        <v>287</v>
      </c>
      <c r="G27">
        <f>1-G26</f>
        <v>0.11764705882352966</v>
      </c>
    </row>
    <row r="28" spans="1:9" x14ac:dyDescent="0.25">
      <c r="A28" t="s">
        <v>42</v>
      </c>
      <c r="B28">
        <v>12</v>
      </c>
      <c r="C28">
        <v>2</v>
      </c>
      <c r="D28">
        <v>5</v>
      </c>
    </row>
    <row r="29" spans="1:9" x14ac:dyDescent="0.25">
      <c r="A29" t="s">
        <v>42</v>
      </c>
      <c r="B29">
        <v>15</v>
      </c>
      <c r="C29">
        <v>4</v>
      </c>
      <c r="D29">
        <v>1</v>
      </c>
      <c r="F29" t="s">
        <v>288</v>
      </c>
    </row>
    <row r="30" spans="1:9" x14ac:dyDescent="0.25">
      <c r="A30" t="s">
        <v>42</v>
      </c>
      <c r="B30">
        <v>11</v>
      </c>
      <c r="C30">
        <v>3</v>
      </c>
      <c r="D30">
        <v>5</v>
      </c>
      <c r="F30">
        <f>GETPIVOTDATA("G1",$F$2,"higher","yes")/GETPIVOTDATA("G1",$F$2)</f>
        <v>0.95128939828080228</v>
      </c>
    </row>
    <row r="31" spans="1:9" x14ac:dyDescent="0.25">
      <c r="A31" t="s">
        <v>42</v>
      </c>
      <c r="B31">
        <v>10</v>
      </c>
      <c r="C31">
        <v>5</v>
      </c>
      <c r="D31">
        <v>5</v>
      </c>
      <c r="F31" t="s">
        <v>289</v>
      </c>
    </row>
    <row r="32" spans="1:9" x14ac:dyDescent="0.25">
      <c r="A32" t="s">
        <v>42</v>
      </c>
      <c r="B32">
        <v>9</v>
      </c>
      <c r="C32">
        <v>2</v>
      </c>
      <c r="D32">
        <v>5</v>
      </c>
      <c r="F32">
        <f>1-F30</f>
        <v>4.8710601719197721E-2</v>
      </c>
    </row>
    <row r="33" spans="1:12" x14ac:dyDescent="0.25">
      <c r="A33" t="s">
        <v>42</v>
      </c>
      <c r="B33">
        <v>17</v>
      </c>
      <c r="C33">
        <v>1</v>
      </c>
      <c r="D33">
        <v>5</v>
      </c>
    </row>
    <row r="34" spans="1:12" x14ac:dyDescent="0.25">
      <c r="A34" t="s">
        <v>42</v>
      </c>
      <c r="B34">
        <v>17</v>
      </c>
      <c r="C34">
        <v>2</v>
      </c>
      <c r="D34">
        <v>5</v>
      </c>
      <c r="F34" s="1" t="s">
        <v>282</v>
      </c>
      <c r="G34" s="1" t="s">
        <v>62</v>
      </c>
    </row>
    <row r="35" spans="1:12" x14ac:dyDescent="0.25">
      <c r="A35" t="s">
        <v>42</v>
      </c>
      <c r="B35">
        <v>8</v>
      </c>
      <c r="C35">
        <v>2</v>
      </c>
      <c r="D35">
        <v>2</v>
      </c>
      <c r="F35" s="1" t="s">
        <v>53</v>
      </c>
      <c r="G35">
        <v>1</v>
      </c>
      <c r="H35">
        <v>2</v>
      </c>
      <c r="I35">
        <v>3</v>
      </c>
      <c r="J35">
        <v>4</v>
      </c>
      <c r="K35">
        <v>5</v>
      </c>
      <c r="L35" t="s">
        <v>54</v>
      </c>
    </row>
    <row r="36" spans="1:12" x14ac:dyDescent="0.25">
      <c r="A36" t="s">
        <v>42</v>
      </c>
      <c r="B36">
        <v>12</v>
      </c>
      <c r="C36">
        <v>3</v>
      </c>
      <c r="D36">
        <v>5</v>
      </c>
      <c r="F36" s="2">
        <v>3</v>
      </c>
      <c r="G36" s="3"/>
      <c r="H36" s="3"/>
      <c r="I36" s="3"/>
      <c r="J36" s="3"/>
      <c r="K36" s="3">
        <v>1</v>
      </c>
      <c r="L36" s="3">
        <v>1</v>
      </c>
    </row>
    <row r="37" spans="1:12" x14ac:dyDescent="0.25">
      <c r="A37" t="s">
        <v>42</v>
      </c>
      <c r="B37">
        <v>8</v>
      </c>
      <c r="C37">
        <v>1</v>
      </c>
      <c r="D37">
        <v>5</v>
      </c>
      <c r="F37" s="2">
        <v>4</v>
      </c>
      <c r="G37" s="3"/>
      <c r="H37" s="3"/>
      <c r="I37" s="3"/>
      <c r="J37" s="3"/>
      <c r="K37" s="3">
        <v>1</v>
      </c>
      <c r="L37" s="3">
        <v>1</v>
      </c>
    </row>
    <row r="38" spans="1:12" x14ac:dyDescent="0.25">
      <c r="A38" t="s">
        <v>42</v>
      </c>
      <c r="B38">
        <v>15</v>
      </c>
      <c r="C38">
        <v>3</v>
      </c>
      <c r="D38">
        <v>4</v>
      </c>
      <c r="F38" s="2">
        <v>5</v>
      </c>
      <c r="G38" s="3"/>
      <c r="H38" s="3"/>
      <c r="I38" s="3">
        <v>4</v>
      </c>
      <c r="J38" s="3">
        <v>1</v>
      </c>
      <c r="K38" s="3">
        <v>2</v>
      </c>
      <c r="L38" s="3">
        <v>7</v>
      </c>
    </row>
    <row r="39" spans="1:12" x14ac:dyDescent="0.25">
      <c r="A39" t="s">
        <v>42</v>
      </c>
      <c r="B39">
        <v>15</v>
      </c>
      <c r="C39">
        <v>3</v>
      </c>
      <c r="D39">
        <v>5</v>
      </c>
      <c r="F39" s="2">
        <v>6</v>
      </c>
      <c r="G39" s="3">
        <v>3</v>
      </c>
      <c r="H39" s="3">
        <v>1</v>
      </c>
      <c r="I39" s="3">
        <v>3</v>
      </c>
      <c r="J39" s="3">
        <v>4</v>
      </c>
      <c r="K39" s="3">
        <v>8</v>
      </c>
      <c r="L39" s="3">
        <v>19</v>
      </c>
    </row>
    <row r="40" spans="1:12" x14ac:dyDescent="0.25">
      <c r="A40" t="s">
        <v>42</v>
      </c>
      <c r="B40">
        <v>12</v>
      </c>
      <c r="C40">
        <v>2</v>
      </c>
      <c r="D40">
        <v>5</v>
      </c>
      <c r="F40" s="2">
        <v>7</v>
      </c>
      <c r="G40" s="3">
        <v>2</v>
      </c>
      <c r="H40" s="3">
        <v>6</v>
      </c>
      <c r="I40" s="3">
        <v>9</v>
      </c>
      <c r="J40" s="3">
        <v>6</v>
      </c>
      <c r="K40" s="3">
        <v>9</v>
      </c>
      <c r="L40" s="3">
        <v>32</v>
      </c>
    </row>
    <row r="41" spans="1:12" x14ac:dyDescent="0.25">
      <c r="A41" t="s">
        <v>42</v>
      </c>
      <c r="B41">
        <v>14</v>
      </c>
      <c r="C41">
        <v>1</v>
      </c>
      <c r="D41">
        <v>2</v>
      </c>
      <c r="F41" s="2">
        <v>8</v>
      </c>
      <c r="G41" s="3">
        <v>3</v>
      </c>
      <c r="H41" s="3">
        <v>4</v>
      </c>
      <c r="I41" s="3">
        <v>9</v>
      </c>
      <c r="J41" s="3">
        <v>6</v>
      </c>
      <c r="K41" s="3">
        <v>13</v>
      </c>
      <c r="L41" s="3">
        <v>35</v>
      </c>
    </row>
    <row r="42" spans="1:12" x14ac:dyDescent="0.25">
      <c r="A42" t="s">
        <v>42</v>
      </c>
      <c r="B42">
        <v>7</v>
      </c>
      <c r="C42">
        <v>3</v>
      </c>
      <c r="D42">
        <v>3</v>
      </c>
      <c r="F42" s="2">
        <v>9</v>
      </c>
      <c r="G42" s="3">
        <v>2</v>
      </c>
      <c r="H42" s="3">
        <v>2</v>
      </c>
      <c r="I42" s="3">
        <v>7</v>
      </c>
      <c r="J42" s="3">
        <v>6</v>
      </c>
      <c r="K42" s="3">
        <v>13</v>
      </c>
      <c r="L42" s="3">
        <v>30</v>
      </c>
    </row>
    <row r="43" spans="1:12" x14ac:dyDescent="0.25">
      <c r="A43" t="s">
        <v>42</v>
      </c>
      <c r="B43">
        <v>12</v>
      </c>
      <c r="C43">
        <v>3</v>
      </c>
      <c r="D43">
        <v>5</v>
      </c>
      <c r="F43" s="2">
        <v>10</v>
      </c>
      <c r="G43" s="3">
        <v>4</v>
      </c>
      <c r="H43" s="3">
        <v>8</v>
      </c>
      <c r="I43" s="3">
        <v>6</v>
      </c>
      <c r="J43" s="3">
        <v>11</v>
      </c>
      <c r="K43" s="3">
        <v>16</v>
      </c>
      <c r="L43" s="3">
        <v>45</v>
      </c>
    </row>
    <row r="44" spans="1:12" x14ac:dyDescent="0.25">
      <c r="A44" t="s">
        <v>42</v>
      </c>
      <c r="B44">
        <v>19</v>
      </c>
      <c r="C44">
        <v>3</v>
      </c>
      <c r="D44">
        <v>5</v>
      </c>
      <c r="F44" s="2">
        <v>11</v>
      </c>
      <c r="G44" s="3">
        <v>7</v>
      </c>
      <c r="H44" s="3">
        <v>4</v>
      </c>
      <c r="I44" s="3">
        <v>10</v>
      </c>
      <c r="J44" s="3">
        <v>4</v>
      </c>
      <c r="K44" s="3">
        <v>9</v>
      </c>
      <c r="L44" s="3">
        <v>34</v>
      </c>
    </row>
    <row r="45" spans="1:12" x14ac:dyDescent="0.25">
      <c r="A45" t="s">
        <v>42</v>
      </c>
      <c r="B45">
        <v>8</v>
      </c>
      <c r="C45">
        <v>1</v>
      </c>
      <c r="D45">
        <v>1</v>
      </c>
      <c r="F45" s="2">
        <v>12</v>
      </c>
      <c r="G45" s="3">
        <v>1</v>
      </c>
      <c r="H45" s="3">
        <v>2</v>
      </c>
      <c r="I45" s="3">
        <v>7</v>
      </c>
      <c r="J45" s="3">
        <v>7</v>
      </c>
      <c r="K45" s="3">
        <v>15</v>
      </c>
      <c r="L45" s="3">
        <v>32</v>
      </c>
    </row>
    <row r="46" spans="1:12" x14ac:dyDescent="0.25">
      <c r="A46" t="s">
        <v>42</v>
      </c>
      <c r="B46">
        <v>10</v>
      </c>
      <c r="C46">
        <v>3</v>
      </c>
      <c r="D46">
        <v>5</v>
      </c>
      <c r="F46" s="2">
        <v>13</v>
      </c>
      <c r="G46" s="3">
        <v>4</v>
      </c>
      <c r="H46" s="3">
        <v>1</v>
      </c>
      <c r="I46" s="3">
        <v>8</v>
      </c>
      <c r="J46" s="3">
        <v>2</v>
      </c>
      <c r="K46" s="3">
        <v>12</v>
      </c>
      <c r="L46" s="3">
        <v>27</v>
      </c>
    </row>
    <row r="47" spans="1:12" x14ac:dyDescent="0.25">
      <c r="A47" t="s">
        <v>42</v>
      </c>
      <c r="B47">
        <v>8</v>
      </c>
      <c r="C47">
        <v>2</v>
      </c>
      <c r="D47">
        <v>5</v>
      </c>
      <c r="F47" s="2">
        <v>14</v>
      </c>
      <c r="G47" s="3">
        <v>4</v>
      </c>
      <c r="H47" s="3">
        <v>3</v>
      </c>
      <c r="I47" s="3">
        <v>5</v>
      </c>
      <c r="J47" s="3">
        <v>6</v>
      </c>
      <c r="K47" s="3">
        <v>9</v>
      </c>
      <c r="L47" s="3">
        <v>27</v>
      </c>
    </row>
    <row r="48" spans="1:12" x14ac:dyDescent="0.25">
      <c r="A48" t="s">
        <v>42</v>
      </c>
      <c r="B48">
        <v>11</v>
      </c>
      <c r="C48">
        <v>5</v>
      </c>
      <c r="D48">
        <v>3</v>
      </c>
      <c r="F48" s="2">
        <v>15</v>
      </c>
      <c r="G48" s="3">
        <v>2</v>
      </c>
      <c r="H48" s="3">
        <v>3</v>
      </c>
      <c r="I48" s="3">
        <v>4</v>
      </c>
      <c r="J48" s="3">
        <v>3</v>
      </c>
      <c r="K48" s="3">
        <v>9</v>
      </c>
      <c r="L48" s="3">
        <v>21</v>
      </c>
    </row>
    <row r="49" spans="1:12" x14ac:dyDescent="0.25">
      <c r="A49" t="s">
        <v>42</v>
      </c>
      <c r="B49">
        <v>19</v>
      </c>
      <c r="C49">
        <v>2</v>
      </c>
      <c r="D49">
        <v>2</v>
      </c>
      <c r="F49" s="2">
        <v>16</v>
      </c>
      <c r="G49" s="3">
        <v>7</v>
      </c>
      <c r="H49" s="3">
        <v>2</v>
      </c>
      <c r="I49" s="3">
        <v>3</v>
      </c>
      <c r="J49" s="3">
        <v>2</v>
      </c>
      <c r="K49" s="3">
        <v>7</v>
      </c>
      <c r="L49" s="3">
        <v>21</v>
      </c>
    </row>
    <row r="50" spans="1:12" x14ac:dyDescent="0.25">
      <c r="A50" t="s">
        <v>42</v>
      </c>
      <c r="B50">
        <v>15</v>
      </c>
      <c r="C50">
        <v>3</v>
      </c>
      <c r="D50">
        <v>5</v>
      </c>
      <c r="F50" s="2">
        <v>17</v>
      </c>
      <c r="G50" s="3">
        <v>1</v>
      </c>
      <c r="H50" s="3">
        <v>1</v>
      </c>
      <c r="I50" s="3">
        <v>1</v>
      </c>
      <c r="J50" s="3"/>
      <c r="K50" s="3">
        <v>5</v>
      </c>
      <c r="L50" s="3">
        <v>8</v>
      </c>
    </row>
    <row r="51" spans="1:12" x14ac:dyDescent="0.25">
      <c r="A51" t="s">
        <v>42</v>
      </c>
      <c r="B51">
        <v>7</v>
      </c>
      <c r="C51">
        <v>4</v>
      </c>
      <c r="D51">
        <v>3</v>
      </c>
      <c r="F51" s="2">
        <v>18</v>
      </c>
      <c r="G51" s="3"/>
      <c r="H51" s="3">
        <v>2</v>
      </c>
      <c r="I51" s="3">
        <v>2</v>
      </c>
      <c r="J51" s="3">
        <v>3</v>
      </c>
      <c r="K51" s="3"/>
      <c r="L51" s="3">
        <v>7</v>
      </c>
    </row>
    <row r="52" spans="1:12" x14ac:dyDescent="0.25">
      <c r="A52" t="s">
        <v>42</v>
      </c>
      <c r="B52">
        <v>12</v>
      </c>
      <c r="C52">
        <v>3</v>
      </c>
      <c r="D52">
        <v>4</v>
      </c>
      <c r="F52" s="2">
        <v>19</v>
      </c>
      <c r="G52" s="3"/>
      <c r="H52" s="3">
        <v>1</v>
      </c>
      <c r="I52" s="3"/>
      <c r="J52" s="3"/>
      <c r="K52" s="3">
        <v>1</v>
      </c>
      <c r="L52" s="3">
        <v>2</v>
      </c>
    </row>
    <row r="53" spans="1:12" x14ac:dyDescent="0.25">
      <c r="A53" t="s">
        <v>42</v>
      </c>
      <c r="B53">
        <v>11</v>
      </c>
      <c r="C53">
        <v>3</v>
      </c>
      <c r="D53">
        <v>5</v>
      </c>
      <c r="F53" s="2" t="s">
        <v>54</v>
      </c>
      <c r="G53" s="3">
        <v>40</v>
      </c>
      <c r="H53" s="3">
        <v>40</v>
      </c>
      <c r="I53" s="3">
        <v>78</v>
      </c>
      <c r="J53" s="3">
        <v>61</v>
      </c>
      <c r="K53" s="3">
        <v>130</v>
      </c>
      <c r="L53" s="3">
        <v>349</v>
      </c>
    </row>
    <row r="54" spans="1:12" x14ac:dyDescent="0.25">
      <c r="A54" t="s">
        <v>42</v>
      </c>
      <c r="B54">
        <v>11</v>
      </c>
      <c r="C54">
        <v>5</v>
      </c>
      <c r="D54">
        <v>5</v>
      </c>
    </row>
    <row r="55" spans="1:12" x14ac:dyDescent="0.25">
      <c r="A55" t="s">
        <v>42</v>
      </c>
      <c r="B55">
        <v>8</v>
      </c>
      <c r="C55">
        <v>4</v>
      </c>
      <c r="D55">
        <v>5</v>
      </c>
      <c r="F55" t="s">
        <v>283</v>
      </c>
    </row>
    <row r="56" spans="1:12" x14ac:dyDescent="0.25">
      <c r="A56" t="s">
        <v>42</v>
      </c>
      <c r="B56">
        <v>10</v>
      </c>
      <c r="C56">
        <v>4</v>
      </c>
      <c r="D56">
        <v>1</v>
      </c>
      <c r="F56" t="s">
        <v>290</v>
      </c>
      <c r="G56">
        <f>SUM(G36:I43)/GETPIVOTDATA("G1",$F$34)/F62</f>
        <v>0.46202531645569622</v>
      </c>
    </row>
    <row r="57" spans="1:12" x14ac:dyDescent="0.25">
      <c r="A57" t="s">
        <v>42</v>
      </c>
      <c r="B57">
        <v>8</v>
      </c>
      <c r="C57">
        <v>4</v>
      </c>
      <c r="D57">
        <v>2</v>
      </c>
      <c r="F57" t="s">
        <v>291</v>
      </c>
      <c r="G57">
        <f>1-G56</f>
        <v>0.53797468354430378</v>
      </c>
    </row>
    <row r="58" spans="1:12" x14ac:dyDescent="0.25">
      <c r="A58" t="s">
        <v>42</v>
      </c>
      <c r="B58">
        <v>14</v>
      </c>
      <c r="C58">
        <v>2</v>
      </c>
      <c r="D58">
        <v>1</v>
      </c>
      <c r="F58" t="s">
        <v>292</v>
      </c>
      <c r="G58">
        <f>SUM(J36:K43)/GETPIVOTDATA("G1",$F$34)/F64</f>
        <v>0.50785340314136129</v>
      </c>
    </row>
    <row r="59" spans="1:12" x14ac:dyDescent="0.25">
      <c r="A59" t="s">
        <v>42</v>
      </c>
      <c r="B59">
        <v>14</v>
      </c>
      <c r="C59">
        <v>2</v>
      </c>
      <c r="D59">
        <v>5</v>
      </c>
      <c r="F59" t="s">
        <v>293</v>
      </c>
      <c r="G59">
        <f>1-G58</f>
        <v>0.49214659685863871</v>
      </c>
    </row>
    <row r="60" spans="1:12" x14ac:dyDescent="0.25">
      <c r="A60" t="s">
        <v>42</v>
      </c>
      <c r="B60">
        <v>9</v>
      </c>
      <c r="C60">
        <v>2</v>
      </c>
      <c r="D60">
        <v>5</v>
      </c>
    </row>
    <row r="61" spans="1:12" x14ac:dyDescent="0.25">
      <c r="A61" t="s">
        <v>42</v>
      </c>
      <c r="B61">
        <v>15</v>
      </c>
      <c r="C61">
        <v>3</v>
      </c>
      <c r="D61">
        <v>5</v>
      </c>
      <c r="F61" t="s">
        <v>294</v>
      </c>
    </row>
    <row r="62" spans="1:12" x14ac:dyDescent="0.25">
      <c r="A62" t="s">
        <v>42</v>
      </c>
      <c r="B62">
        <v>10</v>
      </c>
      <c r="C62">
        <v>4</v>
      </c>
      <c r="D62">
        <v>4</v>
      </c>
      <c r="F62">
        <f>SUM(G53:I53)/GETPIVOTDATA("G1",$F$34)</f>
        <v>0.45272206303724927</v>
      </c>
    </row>
    <row r="63" spans="1:12" x14ac:dyDescent="0.25">
      <c r="A63" t="s">
        <v>42</v>
      </c>
      <c r="B63">
        <v>10</v>
      </c>
      <c r="C63">
        <v>5</v>
      </c>
      <c r="D63">
        <v>5</v>
      </c>
      <c r="F63" t="s">
        <v>295</v>
      </c>
    </row>
    <row r="64" spans="1:12" x14ac:dyDescent="0.25">
      <c r="A64" t="s">
        <v>42</v>
      </c>
      <c r="B64">
        <v>8</v>
      </c>
      <c r="C64">
        <v>3</v>
      </c>
      <c r="D64">
        <v>1</v>
      </c>
      <c r="F64">
        <f>1-F62</f>
        <v>0.54727793696275073</v>
      </c>
    </row>
    <row r="65" spans="1:12" x14ac:dyDescent="0.25">
      <c r="A65" t="s">
        <v>42</v>
      </c>
      <c r="B65">
        <v>10</v>
      </c>
      <c r="C65">
        <v>4</v>
      </c>
      <c r="D65">
        <v>4</v>
      </c>
    </row>
    <row r="66" spans="1:12" x14ac:dyDescent="0.25">
      <c r="A66" t="s">
        <v>42</v>
      </c>
      <c r="B66">
        <v>10</v>
      </c>
      <c r="C66">
        <v>4</v>
      </c>
      <c r="D66">
        <v>2</v>
      </c>
      <c r="F66" s="1" t="s">
        <v>282</v>
      </c>
      <c r="G66" s="1" t="s">
        <v>62</v>
      </c>
    </row>
    <row r="67" spans="1:12" x14ac:dyDescent="0.25">
      <c r="A67" t="s">
        <v>42</v>
      </c>
      <c r="B67">
        <v>16</v>
      </c>
      <c r="C67">
        <v>3</v>
      </c>
      <c r="D67">
        <v>1</v>
      </c>
      <c r="F67" s="1" t="s">
        <v>53</v>
      </c>
      <c r="G67">
        <v>1</v>
      </c>
      <c r="H67">
        <v>2</v>
      </c>
      <c r="I67">
        <v>3</v>
      </c>
      <c r="J67">
        <v>4</v>
      </c>
      <c r="K67">
        <v>5</v>
      </c>
      <c r="L67" t="s">
        <v>54</v>
      </c>
    </row>
    <row r="68" spans="1:12" x14ac:dyDescent="0.25">
      <c r="A68" t="s">
        <v>42</v>
      </c>
      <c r="B68">
        <v>13</v>
      </c>
      <c r="C68">
        <v>3</v>
      </c>
      <c r="D68">
        <v>3</v>
      </c>
      <c r="F68" s="2">
        <v>3</v>
      </c>
      <c r="G68" s="3"/>
      <c r="H68" s="3"/>
      <c r="I68" s="3">
        <v>1</v>
      </c>
      <c r="J68" s="3"/>
      <c r="K68" s="3"/>
      <c r="L68" s="3">
        <v>1</v>
      </c>
    </row>
    <row r="69" spans="1:12" x14ac:dyDescent="0.25">
      <c r="A69" t="s">
        <v>42</v>
      </c>
      <c r="B69">
        <v>7</v>
      </c>
      <c r="C69">
        <v>3</v>
      </c>
      <c r="D69">
        <v>5</v>
      </c>
      <c r="F69" s="2">
        <v>4</v>
      </c>
      <c r="G69" s="3"/>
      <c r="H69" s="3">
        <v>1</v>
      </c>
      <c r="I69" s="3"/>
      <c r="J69" s="3"/>
      <c r="K69" s="3"/>
      <c r="L69" s="3">
        <v>1</v>
      </c>
    </row>
    <row r="70" spans="1:12" x14ac:dyDescent="0.25">
      <c r="A70" t="s">
        <v>42</v>
      </c>
      <c r="B70">
        <v>8</v>
      </c>
      <c r="C70">
        <v>3</v>
      </c>
      <c r="D70">
        <v>4</v>
      </c>
      <c r="F70" s="2">
        <v>5</v>
      </c>
      <c r="G70" s="3"/>
      <c r="H70" s="3"/>
      <c r="I70" s="3">
        <v>2</v>
      </c>
      <c r="J70" s="3">
        <v>3</v>
      </c>
      <c r="K70" s="3">
        <v>2</v>
      </c>
      <c r="L70" s="3">
        <v>7</v>
      </c>
    </row>
    <row r="71" spans="1:12" x14ac:dyDescent="0.25">
      <c r="A71" t="s">
        <v>42</v>
      </c>
      <c r="B71">
        <v>16</v>
      </c>
      <c r="C71">
        <v>2</v>
      </c>
      <c r="D71">
        <v>3</v>
      </c>
      <c r="F71" s="2">
        <v>6</v>
      </c>
      <c r="G71" s="3"/>
      <c r="H71" s="3">
        <v>3</v>
      </c>
      <c r="I71" s="3"/>
      <c r="J71" s="3">
        <v>5</v>
      </c>
      <c r="K71" s="3">
        <v>11</v>
      </c>
      <c r="L71" s="3">
        <v>19</v>
      </c>
    </row>
    <row r="72" spans="1:12" x14ac:dyDescent="0.25">
      <c r="A72" t="s">
        <v>42</v>
      </c>
      <c r="B72">
        <v>13</v>
      </c>
      <c r="C72">
        <v>2</v>
      </c>
      <c r="D72">
        <v>5</v>
      </c>
      <c r="F72" s="2">
        <v>7</v>
      </c>
      <c r="G72" s="3"/>
      <c r="H72" s="3">
        <v>12</v>
      </c>
      <c r="I72" s="3">
        <v>8</v>
      </c>
      <c r="J72" s="3">
        <v>9</v>
      </c>
      <c r="K72" s="3">
        <v>3</v>
      </c>
      <c r="L72" s="3">
        <v>32</v>
      </c>
    </row>
    <row r="73" spans="1:12" x14ac:dyDescent="0.25">
      <c r="A73" t="s">
        <v>42</v>
      </c>
      <c r="B73">
        <v>10</v>
      </c>
      <c r="C73">
        <v>3</v>
      </c>
      <c r="D73">
        <v>3</v>
      </c>
      <c r="F73" s="2">
        <v>8</v>
      </c>
      <c r="G73" s="3">
        <v>4</v>
      </c>
      <c r="H73" s="3">
        <v>8</v>
      </c>
      <c r="I73" s="3">
        <v>12</v>
      </c>
      <c r="J73" s="3">
        <v>8</v>
      </c>
      <c r="K73" s="3">
        <v>3</v>
      </c>
      <c r="L73" s="3">
        <v>35</v>
      </c>
    </row>
    <row r="74" spans="1:12" x14ac:dyDescent="0.25">
      <c r="A74" t="s">
        <v>42</v>
      </c>
      <c r="B74">
        <v>8</v>
      </c>
      <c r="C74">
        <v>4</v>
      </c>
      <c r="D74">
        <v>5</v>
      </c>
      <c r="F74" s="2">
        <v>9</v>
      </c>
      <c r="G74" s="3">
        <v>1</v>
      </c>
      <c r="H74" s="3">
        <v>8</v>
      </c>
      <c r="I74" s="3">
        <v>10</v>
      </c>
      <c r="J74" s="3">
        <v>8</v>
      </c>
      <c r="K74" s="3">
        <v>3</v>
      </c>
      <c r="L74" s="3">
        <v>30</v>
      </c>
    </row>
    <row r="75" spans="1:12" x14ac:dyDescent="0.25">
      <c r="A75" t="s">
        <v>42</v>
      </c>
      <c r="B75">
        <v>12</v>
      </c>
      <c r="C75">
        <v>2</v>
      </c>
      <c r="D75">
        <v>5</v>
      </c>
      <c r="F75" s="2">
        <v>10</v>
      </c>
      <c r="G75" s="3">
        <v>3</v>
      </c>
      <c r="H75" s="3">
        <v>6</v>
      </c>
      <c r="I75" s="3">
        <v>15</v>
      </c>
      <c r="J75" s="3">
        <v>9</v>
      </c>
      <c r="K75" s="3">
        <v>12</v>
      </c>
      <c r="L75" s="3">
        <v>45</v>
      </c>
    </row>
    <row r="76" spans="1:12" x14ac:dyDescent="0.25">
      <c r="A76" t="s">
        <v>42</v>
      </c>
      <c r="B76">
        <v>11</v>
      </c>
      <c r="C76">
        <v>3</v>
      </c>
      <c r="D76">
        <v>5</v>
      </c>
      <c r="F76" s="2">
        <v>11</v>
      </c>
      <c r="G76" s="3">
        <v>3</v>
      </c>
      <c r="H76" s="3">
        <v>6</v>
      </c>
      <c r="I76" s="3">
        <v>14</v>
      </c>
      <c r="J76" s="3">
        <v>7</v>
      </c>
      <c r="K76" s="3">
        <v>4</v>
      </c>
      <c r="L76" s="3">
        <v>34</v>
      </c>
    </row>
    <row r="77" spans="1:12" x14ac:dyDescent="0.25">
      <c r="A77" t="s">
        <v>42</v>
      </c>
      <c r="B77">
        <v>9</v>
      </c>
      <c r="C77">
        <v>3</v>
      </c>
      <c r="D77">
        <v>5</v>
      </c>
      <c r="F77" s="2">
        <v>12</v>
      </c>
      <c r="G77" s="3">
        <v>1</v>
      </c>
      <c r="H77" s="3">
        <v>10</v>
      </c>
      <c r="I77" s="3">
        <v>12</v>
      </c>
      <c r="J77" s="3">
        <v>7</v>
      </c>
      <c r="K77" s="3">
        <v>2</v>
      </c>
      <c r="L77" s="3">
        <v>32</v>
      </c>
    </row>
    <row r="78" spans="1:12" x14ac:dyDescent="0.25">
      <c r="A78" t="s">
        <v>42</v>
      </c>
      <c r="B78">
        <v>11</v>
      </c>
      <c r="C78">
        <v>3</v>
      </c>
      <c r="D78">
        <v>1</v>
      </c>
      <c r="F78" s="2">
        <v>13</v>
      </c>
      <c r="G78" s="3">
        <v>2</v>
      </c>
      <c r="H78" s="3">
        <v>13</v>
      </c>
      <c r="I78" s="3">
        <v>8</v>
      </c>
      <c r="J78" s="3">
        <v>3</v>
      </c>
      <c r="K78" s="3">
        <v>1</v>
      </c>
      <c r="L78" s="3">
        <v>27</v>
      </c>
    </row>
    <row r="79" spans="1:12" x14ac:dyDescent="0.25">
      <c r="A79" t="s">
        <v>42</v>
      </c>
      <c r="B79">
        <v>11</v>
      </c>
      <c r="C79">
        <v>3</v>
      </c>
      <c r="D79">
        <v>3</v>
      </c>
      <c r="F79" s="2">
        <v>14</v>
      </c>
      <c r="G79" s="3">
        <v>3</v>
      </c>
      <c r="H79" s="3">
        <v>7</v>
      </c>
      <c r="I79" s="3">
        <v>9</v>
      </c>
      <c r="J79" s="3">
        <v>6</v>
      </c>
      <c r="K79" s="3">
        <v>2</v>
      </c>
      <c r="L79" s="3">
        <v>27</v>
      </c>
    </row>
    <row r="80" spans="1:12" x14ac:dyDescent="0.25">
      <c r="A80" t="s">
        <v>43</v>
      </c>
      <c r="B80">
        <v>8</v>
      </c>
      <c r="C80">
        <v>1</v>
      </c>
      <c r="D80">
        <v>3</v>
      </c>
      <c r="F80" s="2">
        <v>15</v>
      </c>
      <c r="G80" s="3">
        <v>1</v>
      </c>
      <c r="H80" s="3">
        <v>5</v>
      </c>
      <c r="I80" s="3">
        <v>9</v>
      </c>
      <c r="J80" s="3">
        <v>5</v>
      </c>
      <c r="K80" s="3">
        <v>1</v>
      </c>
      <c r="L80" s="3">
        <v>21</v>
      </c>
    </row>
    <row r="81" spans="1:12" x14ac:dyDescent="0.25">
      <c r="A81" t="s">
        <v>42</v>
      </c>
      <c r="B81">
        <v>5</v>
      </c>
      <c r="C81">
        <v>3</v>
      </c>
      <c r="D81">
        <v>3</v>
      </c>
      <c r="F81" s="2">
        <v>16</v>
      </c>
      <c r="G81" s="3">
        <v>1</v>
      </c>
      <c r="H81" s="3">
        <v>7</v>
      </c>
      <c r="I81" s="3">
        <v>7</v>
      </c>
      <c r="J81" s="3">
        <v>3</v>
      </c>
      <c r="K81" s="3">
        <v>3</v>
      </c>
      <c r="L81" s="3">
        <v>21</v>
      </c>
    </row>
    <row r="82" spans="1:12" x14ac:dyDescent="0.25">
      <c r="A82" t="s">
        <v>42</v>
      </c>
      <c r="B82">
        <v>10</v>
      </c>
      <c r="C82">
        <v>2</v>
      </c>
      <c r="D82">
        <v>3</v>
      </c>
      <c r="F82" s="2">
        <v>17</v>
      </c>
      <c r="G82" s="3">
        <v>1</v>
      </c>
      <c r="H82" s="3">
        <v>4</v>
      </c>
      <c r="I82" s="3">
        <v>2</v>
      </c>
      <c r="J82" s="3"/>
      <c r="K82" s="3">
        <v>1</v>
      </c>
      <c r="L82" s="3">
        <v>8</v>
      </c>
    </row>
    <row r="83" spans="1:12" x14ac:dyDescent="0.25">
      <c r="A83" t="s">
        <v>42</v>
      </c>
      <c r="B83">
        <v>11</v>
      </c>
      <c r="C83">
        <v>2</v>
      </c>
      <c r="D83">
        <v>5</v>
      </c>
      <c r="F83" s="2">
        <v>18</v>
      </c>
      <c r="G83" s="3"/>
      <c r="H83" s="3">
        <v>2</v>
      </c>
      <c r="I83" s="3">
        <v>3</v>
      </c>
      <c r="J83" s="3">
        <v>1</v>
      </c>
      <c r="K83" s="3">
        <v>1</v>
      </c>
      <c r="L83" s="3">
        <v>7</v>
      </c>
    </row>
    <row r="84" spans="1:12" x14ac:dyDescent="0.25">
      <c r="A84" t="s">
        <v>42</v>
      </c>
      <c r="B84">
        <v>7</v>
      </c>
      <c r="C84">
        <v>4</v>
      </c>
      <c r="D84">
        <v>5</v>
      </c>
      <c r="F84" s="2">
        <v>19</v>
      </c>
      <c r="G84" s="3"/>
      <c r="H84" s="3">
        <v>1</v>
      </c>
      <c r="I84" s="3">
        <v>1</v>
      </c>
      <c r="J84" s="3"/>
      <c r="K84" s="3"/>
      <c r="L84" s="3">
        <v>2</v>
      </c>
    </row>
    <row r="85" spans="1:12" x14ac:dyDescent="0.25">
      <c r="A85" t="s">
        <v>42</v>
      </c>
      <c r="B85">
        <v>15</v>
      </c>
      <c r="C85">
        <v>3</v>
      </c>
      <c r="D85">
        <v>4</v>
      </c>
      <c r="F85" s="2" t="s">
        <v>54</v>
      </c>
      <c r="G85" s="3">
        <v>20</v>
      </c>
      <c r="H85" s="3">
        <v>93</v>
      </c>
      <c r="I85" s="3">
        <v>113</v>
      </c>
      <c r="J85" s="3">
        <v>74</v>
      </c>
      <c r="K85" s="3">
        <v>49</v>
      </c>
      <c r="L85" s="3">
        <v>349</v>
      </c>
    </row>
    <row r="86" spans="1:12" x14ac:dyDescent="0.25">
      <c r="A86" t="s">
        <v>42</v>
      </c>
      <c r="B86">
        <v>9</v>
      </c>
      <c r="C86">
        <v>2</v>
      </c>
      <c r="D86">
        <v>4</v>
      </c>
    </row>
    <row r="87" spans="1:12" x14ac:dyDescent="0.25">
      <c r="A87" t="s">
        <v>42</v>
      </c>
      <c r="B87">
        <v>7</v>
      </c>
      <c r="C87">
        <v>4</v>
      </c>
      <c r="D87">
        <v>5</v>
      </c>
      <c r="F87" t="s">
        <v>283</v>
      </c>
    </row>
    <row r="88" spans="1:12" x14ac:dyDescent="0.25">
      <c r="A88" t="s">
        <v>42</v>
      </c>
      <c r="B88">
        <v>8</v>
      </c>
      <c r="C88">
        <v>4</v>
      </c>
      <c r="D88">
        <v>2</v>
      </c>
      <c r="F88" t="s">
        <v>296</v>
      </c>
      <c r="G88">
        <f>SUM(G68:I75)/GETPIVOTDATA("G1",$F$66)/F94</f>
        <v>0.41592920353982299</v>
      </c>
    </row>
    <row r="89" spans="1:12" x14ac:dyDescent="0.25">
      <c r="A89" t="s">
        <v>42</v>
      </c>
      <c r="B89">
        <v>13</v>
      </c>
      <c r="C89">
        <v>3</v>
      </c>
      <c r="D89">
        <v>1</v>
      </c>
      <c r="F89" t="s">
        <v>297</v>
      </c>
      <c r="G89">
        <f>1-G88</f>
        <v>0.58407079646017701</v>
      </c>
    </row>
    <row r="90" spans="1:12" x14ac:dyDescent="0.25">
      <c r="A90" t="s">
        <v>42</v>
      </c>
      <c r="B90">
        <v>11</v>
      </c>
      <c r="C90">
        <v>2</v>
      </c>
      <c r="D90">
        <v>3</v>
      </c>
      <c r="F90" t="s">
        <v>298</v>
      </c>
      <c r="G90">
        <f>SUM(J68:K75)/GETPIVOTDATA("G1",$F$66)/F96</f>
        <v>0.61788617886178876</v>
      </c>
    </row>
    <row r="91" spans="1:12" x14ac:dyDescent="0.25">
      <c r="A91" t="s">
        <v>42</v>
      </c>
      <c r="B91">
        <v>8</v>
      </c>
      <c r="C91">
        <v>3</v>
      </c>
      <c r="D91">
        <v>5</v>
      </c>
      <c r="F91" t="s">
        <v>299</v>
      </c>
      <c r="G91">
        <f>1-G90</f>
        <v>0.38211382113821124</v>
      </c>
    </row>
    <row r="92" spans="1:12" x14ac:dyDescent="0.25">
      <c r="A92" t="s">
        <v>42</v>
      </c>
      <c r="B92">
        <v>7</v>
      </c>
      <c r="C92">
        <v>3</v>
      </c>
      <c r="D92">
        <v>4</v>
      </c>
    </row>
    <row r="93" spans="1:12" x14ac:dyDescent="0.25">
      <c r="A93" t="s">
        <v>42</v>
      </c>
      <c r="B93">
        <v>16</v>
      </c>
      <c r="C93">
        <v>5</v>
      </c>
      <c r="D93">
        <v>1</v>
      </c>
      <c r="F93" t="s">
        <v>300</v>
      </c>
    </row>
    <row r="94" spans="1:12" x14ac:dyDescent="0.25">
      <c r="A94" t="s">
        <v>42</v>
      </c>
      <c r="B94">
        <v>7</v>
      </c>
      <c r="C94">
        <v>3</v>
      </c>
      <c r="D94">
        <v>2</v>
      </c>
      <c r="F94">
        <f>SUM(G85:I85)/GETPIVOTDATA("G1",$F$66)</f>
        <v>0.64756446991404015</v>
      </c>
    </row>
    <row r="95" spans="1:12" x14ac:dyDescent="0.25">
      <c r="A95" t="s">
        <v>42</v>
      </c>
      <c r="B95">
        <v>11</v>
      </c>
      <c r="C95">
        <v>3</v>
      </c>
      <c r="D95">
        <v>1</v>
      </c>
      <c r="F95" t="s">
        <v>301</v>
      </c>
    </row>
    <row r="96" spans="1:12" x14ac:dyDescent="0.25">
      <c r="A96" t="s">
        <v>42</v>
      </c>
      <c r="B96">
        <v>11</v>
      </c>
      <c r="C96">
        <v>4</v>
      </c>
      <c r="D96">
        <v>4</v>
      </c>
      <c r="F96">
        <f>1-F94</f>
        <v>0.35243553008595985</v>
      </c>
    </row>
    <row r="97" spans="1:4" x14ac:dyDescent="0.25">
      <c r="A97" t="s">
        <v>42</v>
      </c>
      <c r="B97">
        <v>7</v>
      </c>
      <c r="C97">
        <v>2</v>
      </c>
      <c r="D97">
        <v>1</v>
      </c>
    </row>
    <row r="98" spans="1:4" x14ac:dyDescent="0.25">
      <c r="A98" t="s">
        <v>42</v>
      </c>
      <c r="B98">
        <v>11</v>
      </c>
      <c r="C98">
        <v>3</v>
      </c>
      <c r="D98">
        <v>4</v>
      </c>
    </row>
    <row r="99" spans="1:4" x14ac:dyDescent="0.25">
      <c r="A99" t="s">
        <v>42</v>
      </c>
      <c r="B99">
        <v>8</v>
      </c>
      <c r="C99">
        <v>5</v>
      </c>
      <c r="D99">
        <v>5</v>
      </c>
    </row>
    <row r="100" spans="1:4" x14ac:dyDescent="0.25">
      <c r="A100" t="s">
        <v>42</v>
      </c>
      <c r="B100">
        <v>11</v>
      </c>
      <c r="C100">
        <v>4</v>
      </c>
      <c r="D100">
        <v>1</v>
      </c>
    </row>
    <row r="101" spans="1:4" x14ac:dyDescent="0.25">
      <c r="A101" t="s">
        <v>42</v>
      </c>
      <c r="B101">
        <v>7</v>
      </c>
      <c r="C101">
        <v>5</v>
      </c>
      <c r="D101">
        <v>3</v>
      </c>
    </row>
    <row r="102" spans="1:4" x14ac:dyDescent="0.25">
      <c r="A102" t="s">
        <v>42</v>
      </c>
      <c r="B102">
        <v>7</v>
      </c>
      <c r="C102">
        <v>5</v>
      </c>
      <c r="D102">
        <v>4</v>
      </c>
    </row>
    <row r="103" spans="1:4" x14ac:dyDescent="0.25">
      <c r="A103" t="s">
        <v>42</v>
      </c>
      <c r="B103">
        <v>16</v>
      </c>
      <c r="C103">
        <v>3</v>
      </c>
      <c r="D103">
        <v>4</v>
      </c>
    </row>
    <row r="104" spans="1:4" x14ac:dyDescent="0.25">
      <c r="A104" t="s">
        <v>42</v>
      </c>
      <c r="B104">
        <v>10</v>
      </c>
      <c r="C104">
        <v>3</v>
      </c>
      <c r="D104">
        <v>5</v>
      </c>
    </row>
    <row r="105" spans="1:4" x14ac:dyDescent="0.25">
      <c r="A105" t="s">
        <v>42</v>
      </c>
      <c r="B105">
        <v>7</v>
      </c>
      <c r="C105">
        <v>5</v>
      </c>
      <c r="D105">
        <v>2</v>
      </c>
    </row>
    <row r="106" spans="1:4" x14ac:dyDescent="0.25">
      <c r="A106" t="s">
        <v>42</v>
      </c>
      <c r="B106">
        <v>16</v>
      </c>
      <c r="C106">
        <v>4</v>
      </c>
      <c r="D106">
        <v>1</v>
      </c>
    </row>
    <row r="107" spans="1:4" x14ac:dyDescent="0.25">
      <c r="A107" t="s">
        <v>42</v>
      </c>
      <c r="B107">
        <v>10</v>
      </c>
      <c r="C107">
        <v>3</v>
      </c>
      <c r="D107">
        <v>4</v>
      </c>
    </row>
    <row r="108" spans="1:4" x14ac:dyDescent="0.25">
      <c r="A108" t="s">
        <v>42</v>
      </c>
      <c r="B108">
        <v>7</v>
      </c>
      <c r="C108">
        <v>2</v>
      </c>
      <c r="D108">
        <v>3</v>
      </c>
    </row>
    <row r="109" spans="1:4" x14ac:dyDescent="0.25">
      <c r="A109" t="s">
        <v>42</v>
      </c>
      <c r="B109">
        <v>16</v>
      </c>
      <c r="C109">
        <v>3</v>
      </c>
      <c r="D109">
        <v>5</v>
      </c>
    </row>
    <row r="110" spans="1:4" x14ac:dyDescent="0.25">
      <c r="A110" t="s">
        <v>42</v>
      </c>
      <c r="B110">
        <v>10</v>
      </c>
      <c r="C110">
        <v>5</v>
      </c>
      <c r="D110">
        <v>1</v>
      </c>
    </row>
    <row r="111" spans="1:4" x14ac:dyDescent="0.25">
      <c r="A111" t="s">
        <v>42</v>
      </c>
      <c r="B111">
        <v>14</v>
      </c>
      <c r="C111">
        <v>5</v>
      </c>
      <c r="D111">
        <v>4</v>
      </c>
    </row>
    <row r="112" spans="1:4" x14ac:dyDescent="0.25">
      <c r="A112" t="s">
        <v>42</v>
      </c>
      <c r="B112">
        <v>18</v>
      </c>
      <c r="C112">
        <v>3</v>
      </c>
      <c r="D112">
        <v>4</v>
      </c>
    </row>
    <row r="113" spans="1:4" x14ac:dyDescent="0.25">
      <c r="A113" t="s">
        <v>42</v>
      </c>
      <c r="B113">
        <v>7</v>
      </c>
      <c r="C113">
        <v>2</v>
      </c>
      <c r="D113">
        <v>2</v>
      </c>
    </row>
    <row r="114" spans="1:4" x14ac:dyDescent="0.25">
      <c r="A114" t="s">
        <v>42</v>
      </c>
      <c r="B114">
        <v>10</v>
      </c>
      <c r="C114">
        <v>2</v>
      </c>
      <c r="D114">
        <v>5</v>
      </c>
    </row>
    <row r="115" spans="1:4" x14ac:dyDescent="0.25">
      <c r="A115" t="s">
        <v>42</v>
      </c>
      <c r="B115">
        <v>18</v>
      </c>
      <c r="C115">
        <v>2</v>
      </c>
      <c r="D115">
        <v>3</v>
      </c>
    </row>
    <row r="116" spans="1:4" x14ac:dyDescent="0.25">
      <c r="A116" t="s">
        <v>42</v>
      </c>
      <c r="B116">
        <v>9</v>
      </c>
      <c r="C116">
        <v>2</v>
      </c>
      <c r="D116">
        <v>5</v>
      </c>
    </row>
    <row r="117" spans="1:4" x14ac:dyDescent="0.25">
      <c r="A117" t="s">
        <v>42</v>
      </c>
      <c r="B117">
        <v>15</v>
      </c>
      <c r="C117">
        <v>4</v>
      </c>
      <c r="D117">
        <v>5</v>
      </c>
    </row>
    <row r="118" spans="1:4" x14ac:dyDescent="0.25">
      <c r="A118" t="s">
        <v>42</v>
      </c>
      <c r="B118">
        <v>11</v>
      </c>
      <c r="C118">
        <v>3</v>
      </c>
      <c r="D118">
        <v>2</v>
      </c>
    </row>
    <row r="119" spans="1:4" x14ac:dyDescent="0.25">
      <c r="A119" t="s">
        <v>42</v>
      </c>
      <c r="B119">
        <v>13</v>
      </c>
      <c r="C119">
        <v>2</v>
      </c>
      <c r="D119">
        <v>5</v>
      </c>
    </row>
    <row r="120" spans="1:4" x14ac:dyDescent="0.25">
      <c r="A120" t="s">
        <v>42</v>
      </c>
      <c r="B120">
        <v>9</v>
      </c>
      <c r="C120">
        <v>4</v>
      </c>
      <c r="D120">
        <v>5</v>
      </c>
    </row>
    <row r="121" spans="1:4" x14ac:dyDescent="0.25">
      <c r="A121" t="s">
        <v>42</v>
      </c>
      <c r="B121">
        <v>14</v>
      </c>
      <c r="C121">
        <v>3</v>
      </c>
      <c r="D121">
        <v>4</v>
      </c>
    </row>
    <row r="122" spans="1:4" x14ac:dyDescent="0.25">
      <c r="A122" t="s">
        <v>42</v>
      </c>
      <c r="B122">
        <v>16</v>
      </c>
      <c r="C122">
        <v>3</v>
      </c>
      <c r="D122">
        <v>1</v>
      </c>
    </row>
    <row r="123" spans="1:4" x14ac:dyDescent="0.25">
      <c r="A123" t="s">
        <v>42</v>
      </c>
      <c r="B123">
        <v>16</v>
      </c>
      <c r="C123">
        <v>4</v>
      </c>
      <c r="D123">
        <v>5</v>
      </c>
    </row>
    <row r="124" spans="1:4" x14ac:dyDescent="0.25">
      <c r="A124" t="s">
        <v>42</v>
      </c>
      <c r="B124">
        <v>13</v>
      </c>
      <c r="C124">
        <v>2</v>
      </c>
      <c r="D124">
        <v>5</v>
      </c>
    </row>
    <row r="125" spans="1:4" x14ac:dyDescent="0.25">
      <c r="A125" t="s">
        <v>42</v>
      </c>
      <c r="B125">
        <v>14</v>
      </c>
      <c r="C125">
        <v>4</v>
      </c>
      <c r="D125">
        <v>5</v>
      </c>
    </row>
    <row r="126" spans="1:4" x14ac:dyDescent="0.25">
      <c r="A126" t="s">
        <v>42</v>
      </c>
      <c r="B126">
        <v>8</v>
      </c>
      <c r="C126">
        <v>4</v>
      </c>
      <c r="D126">
        <v>5</v>
      </c>
    </row>
    <row r="127" spans="1:4" x14ac:dyDescent="0.25">
      <c r="A127" t="s">
        <v>42</v>
      </c>
      <c r="B127">
        <v>13</v>
      </c>
      <c r="C127">
        <v>5</v>
      </c>
      <c r="D127">
        <v>5</v>
      </c>
    </row>
    <row r="128" spans="1:4" x14ac:dyDescent="0.25">
      <c r="A128" t="s">
        <v>42</v>
      </c>
      <c r="B128">
        <v>7</v>
      </c>
      <c r="C128">
        <v>2</v>
      </c>
      <c r="D128">
        <v>1</v>
      </c>
    </row>
    <row r="129" spans="1:4" x14ac:dyDescent="0.25">
      <c r="A129" t="s">
        <v>43</v>
      </c>
      <c r="B129">
        <v>7</v>
      </c>
      <c r="C129">
        <v>2</v>
      </c>
      <c r="D129">
        <v>5</v>
      </c>
    </row>
    <row r="130" spans="1:4" x14ac:dyDescent="0.25">
      <c r="A130" t="s">
        <v>42</v>
      </c>
      <c r="B130">
        <v>7</v>
      </c>
      <c r="C130">
        <v>3</v>
      </c>
      <c r="D130">
        <v>4</v>
      </c>
    </row>
    <row r="131" spans="1:4" x14ac:dyDescent="0.25">
      <c r="A131" t="s">
        <v>42</v>
      </c>
      <c r="B131">
        <v>18</v>
      </c>
      <c r="C131">
        <v>5</v>
      </c>
      <c r="D131">
        <v>4</v>
      </c>
    </row>
    <row r="132" spans="1:4" x14ac:dyDescent="0.25">
      <c r="A132" t="s">
        <v>42</v>
      </c>
      <c r="B132">
        <v>12</v>
      </c>
      <c r="C132">
        <v>2</v>
      </c>
      <c r="D132">
        <v>5</v>
      </c>
    </row>
    <row r="133" spans="1:4" x14ac:dyDescent="0.25">
      <c r="A133" t="s">
        <v>42</v>
      </c>
      <c r="B133">
        <v>8</v>
      </c>
      <c r="C133">
        <v>3</v>
      </c>
      <c r="D133">
        <v>4</v>
      </c>
    </row>
    <row r="134" spans="1:4" x14ac:dyDescent="0.25">
      <c r="A134" t="s">
        <v>42</v>
      </c>
      <c r="B134">
        <v>10</v>
      </c>
      <c r="C134">
        <v>4</v>
      </c>
      <c r="D134">
        <v>5</v>
      </c>
    </row>
    <row r="135" spans="1:4" x14ac:dyDescent="0.25">
      <c r="A135" t="s">
        <v>42</v>
      </c>
      <c r="B135">
        <v>12</v>
      </c>
      <c r="C135">
        <v>1</v>
      </c>
      <c r="D135">
        <v>5</v>
      </c>
    </row>
    <row r="136" spans="1:4" x14ac:dyDescent="0.25">
      <c r="A136" t="s">
        <v>42</v>
      </c>
      <c r="B136">
        <v>9</v>
      </c>
      <c r="C136">
        <v>3</v>
      </c>
      <c r="D136">
        <v>5</v>
      </c>
    </row>
    <row r="137" spans="1:4" x14ac:dyDescent="0.25">
      <c r="A137" t="s">
        <v>42</v>
      </c>
      <c r="B137">
        <v>11</v>
      </c>
      <c r="C137">
        <v>3</v>
      </c>
      <c r="D137">
        <v>5</v>
      </c>
    </row>
    <row r="138" spans="1:4" x14ac:dyDescent="0.25">
      <c r="A138" t="s">
        <v>42</v>
      </c>
      <c r="B138">
        <v>10</v>
      </c>
      <c r="C138">
        <v>5</v>
      </c>
      <c r="D138">
        <v>5</v>
      </c>
    </row>
    <row r="139" spans="1:4" x14ac:dyDescent="0.25">
      <c r="A139" t="s">
        <v>42</v>
      </c>
      <c r="B139">
        <v>4</v>
      </c>
      <c r="C139">
        <v>2</v>
      </c>
      <c r="D139">
        <v>5</v>
      </c>
    </row>
    <row r="140" spans="1:4" x14ac:dyDescent="0.25">
      <c r="A140" t="s">
        <v>42</v>
      </c>
      <c r="B140">
        <v>14</v>
      </c>
      <c r="C140">
        <v>4</v>
      </c>
      <c r="D140">
        <v>5</v>
      </c>
    </row>
    <row r="141" spans="1:4" x14ac:dyDescent="0.25">
      <c r="A141" t="s">
        <v>42</v>
      </c>
      <c r="B141">
        <v>16</v>
      </c>
      <c r="C141">
        <v>2</v>
      </c>
      <c r="D141">
        <v>5</v>
      </c>
    </row>
    <row r="142" spans="1:4" x14ac:dyDescent="0.25">
      <c r="A142" t="s">
        <v>42</v>
      </c>
      <c r="B142">
        <v>7</v>
      </c>
      <c r="C142">
        <v>2</v>
      </c>
      <c r="D142">
        <v>3</v>
      </c>
    </row>
    <row r="143" spans="1:4" x14ac:dyDescent="0.25">
      <c r="A143" t="s">
        <v>42</v>
      </c>
      <c r="B143">
        <v>9</v>
      </c>
      <c r="C143">
        <v>3</v>
      </c>
      <c r="D143">
        <v>2</v>
      </c>
    </row>
    <row r="144" spans="1:4" x14ac:dyDescent="0.25">
      <c r="A144" t="s">
        <v>42</v>
      </c>
      <c r="B144">
        <v>9</v>
      </c>
      <c r="C144">
        <v>2</v>
      </c>
      <c r="D144">
        <v>5</v>
      </c>
    </row>
    <row r="145" spans="1:4" x14ac:dyDescent="0.25">
      <c r="A145" t="s">
        <v>42</v>
      </c>
      <c r="B145">
        <v>14</v>
      </c>
      <c r="C145">
        <v>4</v>
      </c>
      <c r="D145">
        <v>1</v>
      </c>
    </row>
    <row r="146" spans="1:4" x14ac:dyDescent="0.25">
      <c r="A146" t="s">
        <v>42</v>
      </c>
      <c r="B146">
        <v>5</v>
      </c>
      <c r="C146">
        <v>5</v>
      </c>
      <c r="D146">
        <v>5</v>
      </c>
    </row>
    <row r="147" spans="1:4" x14ac:dyDescent="0.25">
      <c r="A147" t="s">
        <v>42</v>
      </c>
      <c r="B147">
        <v>8</v>
      </c>
      <c r="C147">
        <v>2</v>
      </c>
      <c r="D147">
        <v>5</v>
      </c>
    </row>
    <row r="148" spans="1:4" x14ac:dyDescent="0.25">
      <c r="A148" t="s">
        <v>42</v>
      </c>
      <c r="B148">
        <v>6</v>
      </c>
      <c r="C148">
        <v>2</v>
      </c>
      <c r="D148">
        <v>3</v>
      </c>
    </row>
    <row r="149" spans="1:4" x14ac:dyDescent="0.25">
      <c r="A149" t="s">
        <v>42</v>
      </c>
      <c r="B149">
        <v>10</v>
      </c>
      <c r="C149">
        <v>2</v>
      </c>
      <c r="D149">
        <v>5</v>
      </c>
    </row>
    <row r="150" spans="1:4" x14ac:dyDescent="0.25">
      <c r="A150" t="s">
        <v>43</v>
      </c>
      <c r="B150">
        <v>7</v>
      </c>
      <c r="C150">
        <v>2</v>
      </c>
      <c r="D150">
        <v>5</v>
      </c>
    </row>
    <row r="151" spans="1:4" x14ac:dyDescent="0.25">
      <c r="A151" t="s">
        <v>42</v>
      </c>
      <c r="B151">
        <v>8</v>
      </c>
      <c r="C151">
        <v>5</v>
      </c>
      <c r="D151">
        <v>5</v>
      </c>
    </row>
    <row r="152" spans="1:4" x14ac:dyDescent="0.25">
      <c r="A152" t="s">
        <v>43</v>
      </c>
      <c r="B152">
        <v>6</v>
      </c>
      <c r="C152">
        <v>5</v>
      </c>
      <c r="D152">
        <v>4</v>
      </c>
    </row>
    <row r="153" spans="1:4" x14ac:dyDescent="0.25">
      <c r="A153" t="s">
        <v>42</v>
      </c>
      <c r="B153">
        <v>12</v>
      </c>
      <c r="C153">
        <v>4</v>
      </c>
      <c r="D153">
        <v>5</v>
      </c>
    </row>
    <row r="154" spans="1:4" x14ac:dyDescent="0.25">
      <c r="A154" t="s">
        <v>42</v>
      </c>
      <c r="B154">
        <v>10</v>
      </c>
      <c r="C154">
        <v>1</v>
      </c>
      <c r="D154">
        <v>3</v>
      </c>
    </row>
    <row r="155" spans="1:4" x14ac:dyDescent="0.25">
      <c r="A155" t="s">
        <v>43</v>
      </c>
      <c r="B155">
        <v>5</v>
      </c>
      <c r="C155">
        <v>4</v>
      </c>
      <c r="D155">
        <v>4</v>
      </c>
    </row>
    <row r="156" spans="1:4" x14ac:dyDescent="0.25">
      <c r="A156" t="s">
        <v>42</v>
      </c>
      <c r="B156">
        <v>11</v>
      </c>
      <c r="C156">
        <v>1</v>
      </c>
      <c r="D156">
        <v>4</v>
      </c>
    </row>
    <row r="157" spans="1:4" x14ac:dyDescent="0.25">
      <c r="A157" t="s">
        <v>42</v>
      </c>
      <c r="B157">
        <v>11</v>
      </c>
      <c r="C157">
        <v>4</v>
      </c>
      <c r="D157">
        <v>1</v>
      </c>
    </row>
    <row r="158" spans="1:4" x14ac:dyDescent="0.25">
      <c r="A158" t="s">
        <v>42</v>
      </c>
      <c r="B158">
        <v>16</v>
      </c>
      <c r="C158">
        <v>2</v>
      </c>
      <c r="D158">
        <v>5</v>
      </c>
    </row>
    <row r="159" spans="1:4" x14ac:dyDescent="0.25">
      <c r="A159" t="s">
        <v>42</v>
      </c>
      <c r="B159">
        <v>9</v>
      </c>
      <c r="C159">
        <v>5</v>
      </c>
      <c r="D159">
        <v>4</v>
      </c>
    </row>
    <row r="160" spans="1:4" x14ac:dyDescent="0.25">
      <c r="A160" t="s">
        <v>42</v>
      </c>
      <c r="B160">
        <v>17</v>
      </c>
      <c r="C160">
        <v>2</v>
      </c>
      <c r="D160">
        <v>3</v>
      </c>
    </row>
    <row r="161" spans="1:4" x14ac:dyDescent="0.25">
      <c r="A161" t="s">
        <v>42</v>
      </c>
      <c r="B161">
        <v>10</v>
      </c>
      <c r="C161">
        <v>5</v>
      </c>
      <c r="D161">
        <v>5</v>
      </c>
    </row>
    <row r="162" spans="1:4" x14ac:dyDescent="0.25">
      <c r="A162" t="s">
        <v>43</v>
      </c>
      <c r="B162">
        <v>7</v>
      </c>
      <c r="C162">
        <v>2</v>
      </c>
      <c r="D162">
        <v>5</v>
      </c>
    </row>
    <row r="163" spans="1:4" x14ac:dyDescent="0.25">
      <c r="A163" t="s">
        <v>42</v>
      </c>
      <c r="B163">
        <v>5</v>
      </c>
      <c r="C163">
        <v>4</v>
      </c>
      <c r="D163">
        <v>3</v>
      </c>
    </row>
    <row r="164" spans="1:4" x14ac:dyDescent="0.25">
      <c r="A164" t="s">
        <v>42</v>
      </c>
      <c r="B164">
        <v>7</v>
      </c>
      <c r="C164">
        <v>4</v>
      </c>
      <c r="D164">
        <v>5</v>
      </c>
    </row>
    <row r="165" spans="1:4" x14ac:dyDescent="0.25">
      <c r="A165" t="s">
        <v>43</v>
      </c>
      <c r="B165">
        <v>10</v>
      </c>
      <c r="C165">
        <v>3</v>
      </c>
      <c r="D165">
        <v>2</v>
      </c>
    </row>
    <row r="166" spans="1:4" x14ac:dyDescent="0.25">
      <c r="A166" t="s">
        <v>43</v>
      </c>
      <c r="B166">
        <v>5</v>
      </c>
      <c r="C166">
        <v>5</v>
      </c>
      <c r="D166">
        <v>5</v>
      </c>
    </row>
    <row r="167" spans="1:4" x14ac:dyDescent="0.25">
      <c r="A167" t="s">
        <v>43</v>
      </c>
      <c r="B167">
        <v>12</v>
      </c>
      <c r="C167">
        <v>2</v>
      </c>
      <c r="D167">
        <v>2</v>
      </c>
    </row>
    <row r="168" spans="1:4" x14ac:dyDescent="0.25">
      <c r="A168" t="s">
        <v>43</v>
      </c>
      <c r="B168">
        <v>10</v>
      </c>
      <c r="C168">
        <v>5</v>
      </c>
      <c r="D168">
        <v>4</v>
      </c>
    </row>
    <row r="169" spans="1:4" x14ac:dyDescent="0.25">
      <c r="A169" t="s">
        <v>42</v>
      </c>
      <c r="B169">
        <v>14</v>
      </c>
      <c r="C169">
        <v>3</v>
      </c>
      <c r="D169">
        <v>3</v>
      </c>
    </row>
    <row r="170" spans="1:4" x14ac:dyDescent="0.25">
      <c r="A170" t="s">
        <v>42</v>
      </c>
      <c r="B170">
        <v>6</v>
      </c>
      <c r="C170">
        <v>5</v>
      </c>
      <c r="D170">
        <v>4</v>
      </c>
    </row>
    <row r="171" spans="1:4" x14ac:dyDescent="0.25">
      <c r="A171" t="s">
        <v>42</v>
      </c>
      <c r="B171">
        <v>14</v>
      </c>
      <c r="C171">
        <v>2</v>
      </c>
      <c r="D171">
        <v>3</v>
      </c>
    </row>
    <row r="172" spans="1:4" x14ac:dyDescent="0.25">
      <c r="A172" t="s">
        <v>42</v>
      </c>
      <c r="B172">
        <v>6</v>
      </c>
      <c r="C172">
        <v>5</v>
      </c>
      <c r="D172">
        <v>2</v>
      </c>
    </row>
    <row r="173" spans="1:4" x14ac:dyDescent="0.25">
      <c r="A173" t="s">
        <v>42</v>
      </c>
      <c r="B173">
        <v>13</v>
      </c>
      <c r="C173">
        <v>2</v>
      </c>
      <c r="D173">
        <v>3</v>
      </c>
    </row>
    <row r="174" spans="1:4" x14ac:dyDescent="0.25">
      <c r="A174" t="s">
        <v>42</v>
      </c>
      <c r="B174">
        <v>13</v>
      </c>
      <c r="C174">
        <v>4</v>
      </c>
      <c r="D174">
        <v>5</v>
      </c>
    </row>
    <row r="175" spans="1:4" x14ac:dyDescent="0.25">
      <c r="A175" t="s">
        <v>42</v>
      </c>
      <c r="B175">
        <v>8</v>
      </c>
      <c r="C175">
        <v>5</v>
      </c>
      <c r="D175">
        <v>3</v>
      </c>
    </row>
    <row r="176" spans="1:4" x14ac:dyDescent="0.25">
      <c r="A176" t="s">
        <v>42</v>
      </c>
      <c r="B176">
        <v>10</v>
      </c>
      <c r="C176">
        <v>5</v>
      </c>
      <c r="D176">
        <v>4</v>
      </c>
    </row>
    <row r="177" spans="1:4" x14ac:dyDescent="0.25">
      <c r="A177" t="s">
        <v>42</v>
      </c>
      <c r="B177">
        <v>10</v>
      </c>
      <c r="C177">
        <v>4</v>
      </c>
      <c r="D177">
        <v>4</v>
      </c>
    </row>
    <row r="178" spans="1:4" x14ac:dyDescent="0.25">
      <c r="A178" t="s">
        <v>42</v>
      </c>
      <c r="B178">
        <v>13</v>
      </c>
      <c r="C178">
        <v>4</v>
      </c>
      <c r="D178">
        <v>5</v>
      </c>
    </row>
    <row r="179" spans="1:4" x14ac:dyDescent="0.25">
      <c r="A179" t="s">
        <v>42</v>
      </c>
      <c r="B179">
        <v>6</v>
      </c>
      <c r="C179">
        <v>4</v>
      </c>
      <c r="D179">
        <v>4</v>
      </c>
    </row>
    <row r="180" spans="1:4" x14ac:dyDescent="0.25">
      <c r="A180" t="s">
        <v>42</v>
      </c>
      <c r="B180">
        <v>10</v>
      </c>
      <c r="C180">
        <v>3</v>
      </c>
      <c r="D180">
        <v>3</v>
      </c>
    </row>
    <row r="181" spans="1:4" x14ac:dyDescent="0.25">
      <c r="A181" t="s">
        <v>42</v>
      </c>
      <c r="B181">
        <v>10</v>
      </c>
      <c r="C181">
        <v>3</v>
      </c>
      <c r="D181">
        <v>2</v>
      </c>
    </row>
    <row r="182" spans="1:4" x14ac:dyDescent="0.25">
      <c r="A182" t="s">
        <v>42</v>
      </c>
      <c r="B182">
        <v>9</v>
      </c>
      <c r="C182">
        <v>3</v>
      </c>
      <c r="D182">
        <v>3</v>
      </c>
    </row>
    <row r="183" spans="1:4" x14ac:dyDescent="0.25">
      <c r="A183" t="s">
        <v>42</v>
      </c>
      <c r="B183">
        <v>12</v>
      </c>
      <c r="C183">
        <v>3</v>
      </c>
      <c r="D183">
        <v>3</v>
      </c>
    </row>
    <row r="184" spans="1:4" x14ac:dyDescent="0.25">
      <c r="A184" t="s">
        <v>42</v>
      </c>
      <c r="B184">
        <v>16</v>
      </c>
      <c r="C184">
        <v>2</v>
      </c>
      <c r="D184">
        <v>5</v>
      </c>
    </row>
    <row r="185" spans="1:4" x14ac:dyDescent="0.25">
      <c r="A185" t="s">
        <v>42</v>
      </c>
      <c r="B185">
        <v>9</v>
      </c>
      <c r="C185">
        <v>3</v>
      </c>
      <c r="D185">
        <v>1</v>
      </c>
    </row>
    <row r="186" spans="1:4" x14ac:dyDescent="0.25">
      <c r="A186" t="s">
        <v>42</v>
      </c>
      <c r="B186">
        <v>12</v>
      </c>
      <c r="C186">
        <v>2</v>
      </c>
      <c r="D186">
        <v>1</v>
      </c>
    </row>
    <row r="187" spans="1:4" x14ac:dyDescent="0.25">
      <c r="A187" t="s">
        <v>42</v>
      </c>
      <c r="B187">
        <v>12</v>
      </c>
      <c r="C187">
        <v>4</v>
      </c>
      <c r="D187">
        <v>4</v>
      </c>
    </row>
    <row r="188" spans="1:4" x14ac:dyDescent="0.25">
      <c r="A188" t="s">
        <v>42</v>
      </c>
      <c r="B188">
        <v>11</v>
      </c>
      <c r="C188">
        <v>3</v>
      </c>
      <c r="D188">
        <v>3</v>
      </c>
    </row>
    <row r="189" spans="1:4" x14ac:dyDescent="0.25">
      <c r="A189" t="s">
        <v>42</v>
      </c>
      <c r="B189">
        <v>15</v>
      </c>
      <c r="C189">
        <v>3</v>
      </c>
      <c r="D189">
        <v>5</v>
      </c>
    </row>
    <row r="190" spans="1:4" x14ac:dyDescent="0.25">
      <c r="A190" t="s">
        <v>42</v>
      </c>
      <c r="B190">
        <v>8</v>
      </c>
      <c r="C190">
        <v>3</v>
      </c>
      <c r="D190">
        <v>3</v>
      </c>
    </row>
    <row r="191" spans="1:4" x14ac:dyDescent="0.25">
      <c r="A191" t="s">
        <v>42</v>
      </c>
      <c r="B191">
        <v>8</v>
      </c>
      <c r="C191">
        <v>3</v>
      </c>
      <c r="D191">
        <v>3</v>
      </c>
    </row>
    <row r="192" spans="1:4" x14ac:dyDescent="0.25">
      <c r="A192" t="s">
        <v>42</v>
      </c>
      <c r="B192">
        <v>11</v>
      </c>
      <c r="C192">
        <v>3</v>
      </c>
      <c r="D192">
        <v>2</v>
      </c>
    </row>
    <row r="193" spans="1:4" x14ac:dyDescent="0.25">
      <c r="A193" t="s">
        <v>42</v>
      </c>
      <c r="B193">
        <v>8</v>
      </c>
      <c r="C193">
        <v>3</v>
      </c>
      <c r="D193">
        <v>3</v>
      </c>
    </row>
    <row r="194" spans="1:4" x14ac:dyDescent="0.25">
      <c r="A194" t="s">
        <v>42</v>
      </c>
      <c r="B194">
        <v>7</v>
      </c>
      <c r="C194">
        <v>4</v>
      </c>
      <c r="D194">
        <v>5</v>
      </c>
    </row>
    <row r="195" spans="1:4" x14ac:dyDescent="0.25">
      <c r="A195" t="s">
        <v>42</v>
      </c>
      <c r="B195">
        <v>8</v>
      </c>
      <c r="C195">
        <v>2</v>
      </c>
      <c r="D195">
        <v>5</v>
      </c>
    </row>
    <row r="196" spans="1:4" x14ac:dyDescent="0.25">
      <c r="A196" t="s">
        <v>42</v>
      </c>
      <c r="B196">
        <v>13</v>
      </c>
      <c r="C196">
        <v>3</v>
      </c>
      <c r="D196">
        <v>3</v>
      </c>
    </row>
    <row r="197" spans="1:4" x14ac:dyDescent="0.25">
      <c r="A197" t="s">
        <v>42</v>
      </c>
      <c r="B197">
        <v>14</v>
      </c>
      <c r="C197">
        <v>2</v>
      </c>
      <c r="D197">
        <v>5</v>
      </c>
    </row>
    <row r="198" spans="1:4" x14ac:dyDescent="0.25">
      <c r="A198" t="s">
        <v>42</v>
      </c>
      <c r="B198">
        <v>17</v>
      </c>
      <c r="C198">
        <v>3</v>
      </c>
      <c r="D198">
        <v>5</v>
      </c>
    </row>
    <row r="199" spans="1:4" x14ac:dyDescent="0.25">
      <c r="A199" t="s">
        <v>42</v>
      </c>
      <c r="B199">
        <v>9</v>
      </c>
      <c r="C199">
        <v>4</v>
      </c>
      <c r="D199">
        <v>3</v>
      </c>
    </row>
    <row r="200" spans="1:4" x14ac:dyDescent="0.25">
      <c r="A200" t="s">
        <v>42</v>
      </c>
      <c r="B200">
        <v>18</v>
      </c>
      <c r="C200">
        <v>4</v>
      </c>
      <c r="D200">
        <v>2</v>
      </c>
    </row>
    <row r="201" spans="1:4" x14ac:dyDescent="0.25">
      <c r="A201" t="s">
        <v>42</v>
      </c>
      <c r="B201">
        <v>9</v>
      </c>
      <c r="C201">
        <v>2</v>
      </c>
      <c r="D201">
        <v>3</v>
      </c>
    </row>
    <row r="202" spans="1:4" x14ac:dyDescent="0.25">
      <c r="A202" t="s">
        <v>42</v>
      </c>
      <c r="B202">
        <v>16</v>
      </c>
      <c r="C202">
        <v>5</v>
      </c>
      <c r="D202">
        <v>2</v>
      </c>
    </row>
    <row r="203" spans="1:4" x14ac:dyDescent="0.25">
      <c r="A203" t="s">
        <v>42</v>
      </c>
      <c r="B203">
        <v>8</v>
      </c>
      <c r="C203">
        <v>3</v>
      </c>
      <c r="D203">
        <v>4</v>
      </c>
    </row>
    <row r="204" spans="1:4" x14ac:dyDescent="0.25">
      <c r="A204" t="s">
        <v>42</v>
      </c>
      <c r="B204">
        <v>9</v>
      </c>
      <c r="C204">
        <v>4</v>
      </c>
      <c r="D204">
        <v>1</v>
      </c>
    </row>
    <row r="205" spans="1:4" x14ac:dyDescent="0.25">
      <c r="A205" t="s">
        <v>42</v>
      </c>
      <c r="B205">
        <v>7</v>
      </c>
      <c r="C205">
        <v>2</v>
      </c>
      <c r="D205">
        <v>3</v>
      </c>
    </row>
    <row r="206" spans="1:4" x14ac:dyDescent="0.25">
      <c r="A206" t="s">
        <v>42</v>
      </c>
      <c r="B206">
        <v>10</v>
      </c>
      <c r="C206">
        <v>5</v>
      </c>
      <c r="D206">
        <v>5</v>
      </c>
    </row>
    <row r="207" spans="1:4" x14ac:dyDescent="0.25">
      <c r="A207" t="s">
        <v>42</v>
      </c>
      <c r="B207">
        <v>10</v>
      </c>
      <c r="C207">
        <v>3</v>
      </c>
      <c r="D207">
        <v>5</v>
      </c>
    </row>
    <row r="208" spans="1:4" x14ac:dyDescent="0.25">
      <c r="A208" t="s">
        <v>42</v>
      </c>
      <c r="B208">
        <v>7</v>
      </c>
      <c r="C208">
        <v>3</v>
      </c>
      <c r="D208">
        <v>4</v>
      </c>
    </row>
    <row r="209" spans="1:4" x14ac:dyDescent="0.25">
      <c r="A209" t="s">
        <v>42</v>
      </c>
      <c r="B209">
        <v>11</v>
      </c>
      <c r="C209">
        <v>2</v>
      </c>
      <c r="D209">
        <v>1</v>
      </c>
    </row>
    <row r="210" spans="1:4" x14ac:dyDescent="0.25">
      <c r="A210" t="s">
        <v>42</v>
      </c>
      <c r="B210">
        <v>9</v>
      </c>
      <c r="C210">
        <v>2</v>
      </c>
      <c r="D210">
        <v>5</v>
      </c>
    </row>
    <row r="211" spans="1:4" x14ac:dyDescent="0.25">
      <c r="A211" t="s">
        <v>42</v>
      </c>
      <c r="B211">
        <v>7</v>
      </c>
      <c r="C211">
        <v>2</v>
      </c>
      <c r="D211">
        <v>4</v>
      </c>
    </row>
    <row r="212" spans="1:4" x14ac:dyDescent="0.25">
      <c r="A212" t="s">
        <v>42</v>
      </c>
      <c r="B212">
        <v>8</v>
      </c>
      <c r="C212">
        <v>3</v>
      </c>
      <c r="D212">
        <v>3</v>
      </c>
    </row>
    <row r="213" spans="1:4" x14ac:dyDescent="0.25">
      <c r="A213" t="s">
        <v>42</v>
      </c>
      <c r="B213">
        <v>12</v>
      </c>
      <c r="C213">
        <v>5</v>
      </c>
      <c r="D213">
        <v>3</v>
      </c>
    </row>
    <row r="214" spans="1:4" x14ac:dyDescent="0.25">
      <c r="A214" t="s">
        <v>42</v>
      </c>
      <c r="B214">
        <v>12</v>
      </c>
      <c r="C214">
        <v>4</v>
      </c>
      <c r="D214">
        <v>4</v>
      </c>
    </row>
    <row r="215" spans="1:4" x14ac:dyDescent="0.25">
      <c r="A215" t="s">
        <v>42</v>
      </c>
      <c r="B215">
        <v>6</v>
      </c>
      <c r="C215">
        <v>4</v>
      </c>
      <c r="D215">
        <v>5</v>
      </c>
    </row>
    <row r="216" spans="1:4" x14ac:dyDescent="0.25">
      <c r="A216" t="s">
        <v>42</v>
      </c>
      <c r="B216">
        <v>8</v>
      </c>
      <c r="C216">
        <v>1</v>
      </c>
      <c r="D216">
        <v>3</v>
      </c>
    </row>
    <row r="217" spans="1:4" x14ac:dyDescent="0.25">
      <c r="A217" t="s">
        <v>42</v>
      </c>
      <c r="B217">
        <v>14</v>
      </c>
      <c r="C217">
        <v>4</v>
      </c>
      <c r="D217">
        <v>1</v>
      </c>
    </row>
    <row r="218" spans="1:4" x14ac:dyDescent="0.25">
      <c r="A218" t="s">
        <v>42</v>
      </c>
      <c r="B218">
        <v>6</v>
      </c>
      <c r="C218">
        <v>5</v>
      </c>
      <c r="D218">
        <v>1</v>
      </c>
    </row>
    <row r="219" spans="1:4" x14ac:dyDescent="0.25">
      <c r="A219" t="s">
        <v>42</v>
      </c>
      <c r="B219">
        <v>6</v>
      </c>
      <c r="C219">
        <v>4</v>
      </c>
      <c r="D219">
        <v>4</v>
      </c>
    </row>
    <row r="220" spans="1:4" x14ac:dyDescent="0.25">
      <c r="A220" t="s">
        <v>42</v>
      </c>
      <c r="B220">
        <v>7</v>
      </c>
      <c r="C220">
        <v>3</v>
      </c>
      <c r="D220">
        <v>3</v>
      </c>
    </row>
    <row r="221" spans="1:4" x14ac:dyDescent="0.25">
      <c r="A221" t="s">
        <v>42</v>
      </c>
      <c r="B221">
        <v>9</v>
      </c>
      <c r="C221">
        <v>3</v>
      </c>
      <c r="D221">
        <v>4</v>
      </c>
    </row>
    <row r="222" spans="1:4" x14ac:dyDescent="0.25">
      <c r="A222" t="s">
        <v>42</v>
      </c>
      <c r="B222">
        <v>6</v>
      </c>
      <c r="C222">
        <v>5</v>
      </c>
      <c r="D222">
        <v>5</v>
      </c>
    </row>
    <row r="223" spans="1:4" x14ac:dyDescent="0.25">
      <c r="A223" t="s">
        <v>42</v>
      </c>
      <c r="B223">
        <v>6</v>
      </c>
      <c r="C223">
        <v>4</v>
      </c>
      <c r="D223">
        <v>5</v>
      </c>
    </row>
    <row r="224" spans="1:4" x14ac:dyDescent="0.25">
      <c r="A224" t="s">
        <v>42</v>
      </c>
      <c r="B224">
        <v>16</v>
      </c>
      <c r="C224">
        <v>1</v>
      </c>
      <c r="D224">
        <v>3</v>
      </c>
    </row>
    <row r="225" spans="1:4" x14ac:dyDescent="0.25">
      <c r="A225" t="s">
        <v>42</v>
      </c>
      <c r="B225">
        <v>12</v>
      </c>
      <c r="C225">
        <v>3</v>
      </c>
      <c r="D225">
        <v>4</v>
      </c>
    </row>
    <row r="226" spans="1:4" x14ac:dyDescent="0.25">
      <c r="A226" t="s">
        <v>42</v>
      </c>
      <c r="B226">
        <v>13</v>
      </c>
      <c r="C226">
        <v>2</v>
      </c>
      <c r="D226">
        <v>5</v>
      </c>
    </row>
    <row r="227" spans="1:4" x14ac:dyDescent="0.25">
      <c r="A227" t="s">
        <v>42</v>
      </c>
      <c r="B227">
        <v>9</v>
      </c>
      <c r="C227">
        <v>3</v>
      </c>
      <c r="D227">
        <v>4</v>
      </c>
    </row>
    <row r="228" spans="1:4" x14ac:dyDescent="0.25">
      <c r="A228" t="s">
        <v>42</v>
      </c>
      <c r="B228">
        <v>16</v>
      </c>
      <c r="C228">
        <v>4</v>
      </c>
      <c r="D228">
        <v>3</v>
      </c>
    </row>
    <row r="229" spans="1:4" x14ac:dyDescent="0.25">
      <c r="A229" t="s">
        <v>42</v>
      </c>
      <c r="B229">
        <v>12</v>
      </c>
      <c r="C229">
        <v>3</v>
      </c>
      <c r="D229">
        <v>3</v>
      </c>
    </row>
    <row r="230" spans="1:4" x14ac:dyDescent="0.25">
      <c r="A230" t="s">
        <v>42</v>
      </c>
      <c r="B230">
        <v>10</v>
      </c>
      <c r="C230">
        <v>2</v>
      </c>
      <c r="D230">
        <v>3</v>
      </c>
    </row>
    <row r="231" spans="1:4" x14ac:dyDescent="0.25">
      <c r="A231" t="s">
        <v>42</v>
      </c>
      <c r="B231">
        <v>12</v>
      </c>
      <c r="C231">
        <v>3</v>
      </c>
      <c r="D231">
        <v>3</v>
      </c>
    </row>
    <row r="232" spans="1:4" x14ac:dyDescent="0.25">
      <c r="A232" t="s">
        <v>42</v>
      </c>
      <c r="B232">
        <v>13</v>
      </c>
      <c r="C232">
        <v>3</v>
      </c>
      <c r="D232">
        <v>3</v>
      </c>
    </row>
    <row r="233" spans="1:4" x14ac:dyDescent="0.25">
      <c r="A233" t="s">
        <v>42</v>
      </c>
      <c r="B233">
        <v>11</v>
      </c>
      <c r="C233">
        <v>2</v>
      </c>
      <c r="D233">
        <v>1</v>
      </c>
    </row>
    <row r="234" spans="1:4" x14ac:dyDescent="0.25">
      <c r="A234" t="s">
        <v>42</v>
      </c>
      <c r="B234">
        <v>11</v>
      </c>
      <c r="C234">
        <v>5</v>
      </c>
      <c r="D234">
        <v>2</v>
      </c>
    </row>
    <row r="235" spans="1:4" x14ac:dyDescent="0.25">
      <c r="A235" t="s">
        <v>42</v>
      </c>
      <c r="B235">
        <v>14</v>
      </c>
      <c r="C235">
        <v>4</v>
      </c>
      <c r="D235">
        <v>1</v>
      </c>
    </row>
    <row r="236" spans="1:4" x14ac:dyDescent="0.25">
      <c r="A236" t="s">
        <v>42</v>
      </c>
      <c r="B236">
        <v>9</v>
      </c>
      <c r="C236">
        <v>2</v>
      </c>
      <c r="D236">
        <v>5</v>
      </c>
    </row>
    <row r="237" spans="1:4" x14ac:dyDescent="0.25">
      <c r="A237" t="s">
        <v>42</v>
      </c>
      <c r="B237">
        <v>11</v>
      </c>
      <c r="C237">
        <v>3</v>
      </c>
      <c r="D237">
        <v>2</v>
      </c>
    </row>
    <row r="238" spans="1:4" x14ac:dyDescent="0.25">
      <c r="A238" t="s">
        <v>42</v>
      </c>
      <c r="B238">
        <v>14</v>
      </c>
      <c r="C238">
        <v>2</v>
      </c>
      <c r="D238">
        <v>4</v>
      </c>
    </row>
    <row r="239" spans="1:4" x14ac:dyDescent="0.25">
      <c r="A239" t="s">
        <v>42</v>
      </c>
      <c r="B239">
        <v>13</v>
      </c>
      <c r="C239">
        <v>2</v>
      </c>
      <c r="D239">
        <v>5</v>
      </c>
    </row>
    <row r="240" spans="1:4" x14ac:dyDescent="0.25">
      <c r="A240" t="s">
        <v>42</v>
      </c>
      <c r="B240">
        <v>13</v>
      </c>
      <c r="C240">
        <v>1</v>
      </c>
      <c r="D240">
        <v>3</v>
      </c>
    </row>
    <row r="241" spans="1:4" x14ac:dyDescent="0.25">
      <c r="A241" t="s">
        <v>43</v>
      </c>
      <c r="B241">
        <v>7</v>
      </c>
      <c r="C241">
        <v>4</v>
      </c>
      <c r="D241">
        <v>2</v>
      </c>
    </row>
    <row r="242" spans="1:4" x14ac:dyDescent="0.25">
      <c r="A242" t="s">
        <v>42</v>
      </c>
      <c r="B242">
        <v>12</v>
      </c>
      <c r="C242">
        <v>5</v>
      </c>
      <c r="D242">
        <v>5</v>
      </c>
    </row>
    <row r="243" spans="1:4" x14ac:dyDescent="0.25">
      <c r="A243" t="s">
        <v>42</v>
      </c>
      <c r="B243">
        <v>10</v>
      </c>
      <c r="C243">
        <v>3</v>
      </c>
      <c r="D243">
        <v>4</v>
      </c>
    </row>
    <row r="244" spans="1:4" x14ac:dyDescent="0.25">
      <c r="A244" t="s">
        <v>42</v>
      </c>
      <c r="B244">
        <v>6</v>
      </c>
      <c r="C244">
        <v>5</v>
      </c>
      <c r="D244">
        <v>3</v>
      </c>
    </row>
    <row r="245" spans="1:4" x14ac:dyDescent="0.25">
      <c r="A245" t="s">
        <v>42</v>
      </c>
      <c r="B245">
        <v>13</v>
      </c>
      <c r="C245">
        <v>2</v>
      </c>
      <c r="D245">
        <v>5</v>
      </c>
    </row>
    <row r="246" spans="1:4" x14ac:dyDescent="0.25">
      <c r="A246" t="s">
        <v>42</v>
      </c>
      <c r="B246">
        <v>7</v>
      </c>
      <c r="C246">
        <v>4</v>
      </c>
      <c r="D246">
        <v>3</v>
      </c>
    </row>
    <row r="247" spans="1:4" x14ac:dyDescent="0.25">
      <c r="A247" t="s">
        <v>42</v>
      </c>
      <c r="B247">
        <v>18</v>
      </c>
      <c r="C247">
        <v>3</v>
      </c>
      <c r="D247">
        <v>4</v>
      </c>
    </row>
    <row r="248" spans="1:4" x14ac:dyDescent="0.25">
      <c r="A248" t="s">
        <v>42</v>
      </c>
      <c r="B248">
        <v>12</v>
      </c>
      <c r="C248">
        <v>2</v>
      </c>
      <c r="D248">
        <v>2</v>
      </c>
    </row>
    <row r="249" spans="1:4" x14ac:dyDescent="0.25">
      <c r="A249" t="s">
        <v>43</v>
      </c>
      <c r="B249">
        <v>6</v>
      </c>
      <c r="C249">
        <v>5</v>
      </c>
      <c r="D249">
        <v>1</v>
      </c>
    </row>
    <row r="250" spans="1:4" x14ac:dyDescent="0.25">
      <c r="A250" t="s">
        <v>42</v>
      </c>
      <c r="B250">
        <v>3</v>
      </c>
      <c r="C250">
        <v>3</v>
      </c>
      <c r="D250">
        <v>5</v>
      </c>
    </row>
    <row r="251" spans="1:4" x14ac:dyDescent="0.25">
      <c r="A251" t="s">
        <v>42</v>
      </c>
      <c r="B251">
        <v>13</v>
      </c>
      <c r="C251">
        <v>2</v>
      </c>
      <c r="D251">
        <v>5</v>
      </c>
    </row>
    <row r="252" spans="1:4" x14ac:dyDescent="0.25">
      <c r="A252" t="s">
        <v>43</v>
      </c>
      <c r="B252">
        <v>6</v>
      </c>
      <c r="C252">
        <v>5</v>
      </c>
      <c r="D252">
        <v>5</v>
      </c>
    </row>
    <row r="253" spans="1:4" x14ac:dyDescent="0.25">
      <c r="A253" t="s">
        <v>42</v>
      </c>
      <c r="B253">
        <v>7</v>
      </c>
      <c r="C253">
        <v>3</v>
      </c>
      <c r="D253">
        <v>2</v>
      </c>
    </row>
    <row r="254" spans="1:4" x14ac:dyDescent="0.25">
      <c r="A254" t="s">
        <v>43</v>
      </c>
      <c r="B254">
        <v>6</v>
      </c>
      <c r="C254">
        <v>5</v>
      </c>
      <c r="D254">
        <v>5</v>
      </c>
    </row>
    <row r="255" spans="1:4" x14ac:dyDescent="0.25">
      <c r="A255" t="s">
        <v>42</v>
      </c>
      <c r="B255">
        <v>8</v>
      </c>
      <c r="C255">
        <v>2</v>
      </c>
      <c r="D255">
        <v>3</v>
      </c>
    </row>
    <row r="256" spans="1:4" x14ac:dyDescent="0.25">
      <c r="A256" t="s">
        <v>42</v>
      </c>
      <c r="B256">
        <v>8</v>
      </c>
      <c r="C256">
        <v>2</v>
      </c>
      <c r="D256">
        <v>5</v>
      </c>
    </row>
    <row r="257" spans="1:4" x14ac:dyDescent="0.25">
      <c r="A257" t="s">
        <v>42</v>
      </c>
      <c r="B257">
        <v>7</v>
      </c>
      <c r="C257">
        <v>4</v>
      </c>
      <c r="D257">
        <v>5</v>
      </c>
    </row>
    <row r="258" spans="1:4" x14ac:dyDescent="0.25">
      <c r="A258" t="s">
        <v>42</v>
      </c>
      <c r="B258">
        <v>14</v>
      </c>
      <c r="C258">
        <v>3</v>
      </c>
      <c r="D258">
        <v>4</v>
      </c>
    </row>
    <row r="259" spans="1:4" x14ac:dyDescent="0.25">
      <c r="A259" t="s">
        <v>42</v>
      </c>
      <c r="B259">
        <v>11</v>
      </c>
      <c r="C259">
        <v>1</v>
      </c>
      <c r="D259">
        <v>1</v>
      </c>
    </row>
    <row r="260" spans="1:4" x14ac:dyDescent="0.25">
      <c r="A260" t="s">
        <v>42</v>
      </c>
      <c r="B260">
        <v>15</v>
      </c>
      <c r="C260">
        <v>4</v>
      </c>
      <c r="D260">
        <v>4</v>
      </c>
    </row>
    <row r="261" spans="1:4" x14ac:dyDescent="0.25">
      <c r="A261" t="s">
        <v>42</v>
      </c>
      <c r="B261">
        <v>10</v>
      </c>
      <c r="C261">
        <v>1</v>
      </c>
      <c r="D261">
        <v>2</v>
      </c>
    </row>
    <row r="262" spans="1:4" x14ac:dyDescent="0.25">
      <c r="A262" t="s">
        <v>42</v>
      </c>
      <c r="B262">
        <v>17</v>
      </c>
      <c r="C262">
        <v>2</v>
      </c>
      <c r="D262">
        <v>2</v>
      </c>
    </row>
    <row r="263" spans="1:4" x14ac:dyDescent="0.25">
      <c r="A263" t="s">
        <v>42</v>
      </c>
      <c r="B263">
        <v>8</v>
      </c>
      <c r="C263">
        <v>2</v>
      </c>
      <c r="D263">
        <v>3</v>
      </c>
    </row>
    <row r="264" spans="1:4" x14ac:dyDescent="0.25">
      <c r="A264" t="s">
        <v>42</v>
      </c>
      <c r="B264">
        <v>13</v>
      </c>
      <c r="C264">
        <v>2</v>
      </c>
      <c r="D264">
        <v>3</v>
      </c>
    </row>
    <row r="265" spans="1:4" x14ac:dyDescent="0.25">
      <c r="A265" t="s">
        <v>42</v>
      </c>
      <c r="B265">
        <v>10</v>
      </c>
      <c r="C265">
        <v>3</v>
      </c>
      <c r="D265">
        <v>4</v>
      </c>
    </row>
    <row r="266" spans="1:4" x14ac:dyDescent="0.25">
      <c r="A266" t="s">
        <v>42</v>
      </c>
      <c r="B266">
        <v>9</v>
      </c>
      <c r="C266">
        <v>3</v>
      </c>
      <c r="D266">
        <v>3</v>
      </c>
    </row>
    <row r="267" spans="1:4" x14ac:dyDescent="0.25">
      <c r="A267" t="s">
        <v>42</v>
      </c>
      <c r="B267">
        <v>17</v>
      </c>
      <c r="C267">
        <v>5</v>
      </c>
      <c r="D267">
        <v>1</v>
      </c>
    </row>
    <row r="268" spans="1:4" x14ac:dyDescent="0.25">
      <c r="A268" t="s">
        <v>42</v>
      </c>
      <c r="B268">
        <v>9</v>
      </c>
      <c r="C268">
        <v>4</v>
      </c>
      <c r="D268">
        <v>5</v>
      </c>
    </row>
    <row r="269" spans="1:4" x14ac:dyDescent="0.25">
      <c r="A269" t="s">
        <v>42</v>
      </c>
      <c r="B269">
        <v>12</v>
      </c>
      <c r="C269">
        <v>4</v>
      </c>
      <c r="D269">
        <v>4</v>
      </c>
    </row>
    <row r="270" spans="1:4" x14ac:dyDescent="0.25">
      <c r="A270" t="s">
        <v>42</v>
      </c>
      <c r="B270">
        <v>10</v>
      </c>
      <c r="C270">
        <v>5</v>
      </c>
      <c r="D270">
        <v>5</v>
      </c>
    </row>
    <row r="271" spans="1:4" x14ac:dyDescent="0.25">
      <c r="A271" t="s">
        <v>43</v>
      </c>
      <c r="B271">
        <v>6</v>
      </c>
      <c r="C271">
        <v>5</v>
      </c>
      <c r="D271">
        <v>3</v>
      </c>
    </row>
    <row r="272" spans="1:4" x14ac:dyDescent="0.25">
      <c r="A272" t="s">
        <v>42</v>
      </c>
      <c r="B272">
        <v>9</v>
      </c>
      <c r="C272">
        <v>5</v>
      </c>
      <c r="D272">
        <v>5</v>
      </c>
    </row>
    <row r="273" spans="1:4" x14ac:dyDescent="0.25">
      <c r="A273" t="s">
        <v>42</v>
      </c>
      <c r="B273">
        <v>15</v>
      </c>
      <c r="C273">
        <v>5</v>
      </c>
      <c r="D273">
        <v>2</v>
      </c>
    </row>
    <row r="274" spans="1:4" x14ac:dyDescent="0.25">
      <c r="A274" t="s">
        <v>42</v>
      </c>
      <c r="B274">
        <v>11</v>
      </c>
      <c r="C274">
        <v>3</v>
      </c>
      <c r="D274">
        <v>3</v>
      </c>
    </row>
    <row r="275" spans="1:4" x14ac:dyDescent="0.25">
      <c r="A275" t="s">
        <v>42</v>
      </c>
      <c r="B275">
        <v>15</v>
      </c>
      <c r="C275">
        <v>2</v>
      </c>
      <c r="D275">
        <v>1</v>
      </c>
    </row>
    <row r="276" spans="1:4" x14ac:dyDescent="0.25">
      <c r="A276" t="s">
        <v>42</v>
      </c>
      <c r="B276">
        <v>10</v>
      </c>
      <c r="C276">
        <v>3</v>
      </c>
      <c r="D276">
        <v>1</v>
      </c>
    </row>
    <row r="277" spans="1:4" x14ac:dyDescent="0.25">
      <c r="A277" t="s">
        <v>42</v>
      </c>
      <c r="B277">
        <v>12</v>
      </c>
      <c r="C277">
        <v>4</v>
      </c>
      <c r="D277">
        <v>5</v>
      </c>
    </row>
    <row r="278" spans="1:4" x14ac:dyDescent="0.25">
      <c r="A278" t="s">
        <v>43</v>
      </c>
      <c r="B278">
        <v>10</v>
      </c>
      <c r="C278">
        <v>1</v>
      </c>
      <c r="D278">
        <v>5</v>
      </c>
    </row>
    <row r="279" spans="1:4" x14ac:dyDescent="0.25">
      <c r="A279" t="s">
        <v>42</v>
      </c>
      <c r="B279">
        <v>9</v>
      </c>
      <c r="C279">
        <v>4</v>
      </c>
      <c r="D279">
        <v>3</v>
      </c>
    </row>
    <row r="280" spans="1:4" x14ac:dyDescent="0.25">
      <c r="A280" t="s">
        <v>42</v>
      </c>
      <c r="B280">
        <v>9</v>
      </c>
      <c r="C280">
        <v>4</v>
      </c>
      <c r="D280">
        <v>4</v>
      </c>
    </row>
    <row r="281" spans="1:4" x14ac:dyDescent="0.25">
      <c r="A281" t="s">
        <v>42</v>
      </c>
      <c r="B281">
        <v>10</v>
      </c>
      <c r="C281">
        <v>3</v>
      </c>
      <c r="D281">
        <v>1</v>
      </c>
    </row>
    <row r="282" spans="1:4" x14ac:dyDescent="0.25">
      <c r="A282" t="s">
        <v>42</v>
      </c>
      <c r="B282">
        <v>8</v>
      </c>
      <c r="C282">
        <v>4</v>
      </c>
      <c r="D282">
        <v>5</v>
      </c>
    </row>
    <row r="283" spans="1:4" x14ac:dyDescent="0.25">
      <c r="A283" t="s">
        <v>42</v>
      </c>
      <c r="B283">
        <v>11</v>
      </c>
      <c r="C283">
        <v>4</v>
      </c>
      <c r="D283">
        <v>3</v>
      </c>
    </row>
    <row r="284" spans="1:4" x14ac:dyDescent="0.25">
      <c r="A284" t="s">
        <v>42</v>
      </c>
      <c r="B284">
        <v>12</v>
      </c>
      <c r="C284">
        <v>2</v>
      </c>
      <c r="D284">
        <v>3</v>
      </c>
    </row>
    <row r="285" spans="1:4" x14ac:dyDescent="0.25">
      <c r="A285" t="s">
        <v>42</v>
      </c>
      <c r="B285">
        <v>8</v>
      </c>
      <c r="C285">
        <v>4</v>
      </c>
      <c r="D285">
        <v>4</v>
      </c>
    </row>
    <row r="286" spans="1:4" x14ac:dyDescent="0.25">
      <c r="A286" t="s">
        <v>42</v>
      </c>
      <c r="B286">
        <v>10</v>
      </c>
      <c r="C286">
        <v>5</v>
      </c>
      <c r="D286">
        <v>5</v>
      </c>
    </row>
    <row r="287" spans="1:4" x14ac:dyDescent="0.25">
      <c r="A287" t="s">
        <v>42</v>
      </c>
      <c r="B287">
        <v>12</v>
      </c>
      <c r="C287">
        <v>3</v>
      </c>
      <c r="D287">
        <v>4</v>
      </c>
    </row>
    <row r="288" spans="1:4" x14ac:dyDescent="0.25">
      <c r="A288" t="s">
        <v>42</v>
      </c>
      <c r="B288">
        <v>18</v>
      </c>
      <c r="C288">
        <v>3</v>
      </c>
      <c r="D288">
        <v>2</v>
      </c>
    </row>
    <row r="289" spans="1:4" x14ac:dyDescent="0.25">
      <c r="A289" t="s">
        <v>42</v>
      </c>
      <c r="B289">
        <v>13</v>
      </c>
      <c r="C289">
        <v>3</v>
      </c>
      <c r="D289">
        <v>3</v>
      </c>
    </row>
    <row r="290" spans="1:4" x14ac:dyDescent="0.25">
      <c r="A290" t="s">
        <v>42</v>
      </c>
      <c r="B290">
        <v>15</v>
      </c>
      <c r="C290">
        <v>4</v>
      </c>
      <c r="D290">
        <v>2</v>
      </c>
    </row>
    <row r="291" spans="1:4" x14ac:dyDescent="0.25">
      <c r="A291" t="s">
        <v>42</v>
      </c>
      <c r="B291">
        <v>15</v>
      </c>
      <c r="C291">
        <v>3</v>
      </c>
      <c r="D291">
        <v>2</v>
      </c>
    </row>
    <row r="292" spans="1:4" x14ac:dyDescent="0.25">
      <c r="A292" t="s">
        <v>42</v>
      </c>
      <c r="B292">
        <v>12</v>
      </c>
      <c r="C292">
        <v>2</v>
      </c>
      <c r="D292">
        <v>5</v>
      </c>
    </row>
    <row r="293" spans="1:4" x14ac:dyDescent="0.25">
      <c r="A293" t="s">
        <v>42</v>
      </c>
      <c r="B293">
        <v>15</v>
      </c>
      <c r="C293">
        <v>2</v>
      </c>
      <c r="D293">
        <v>3</v>
      </c>
    </row>
    <row r="294" spans="1:4" x14ac:dyDescent="0.25">
      <c r="A294" t="s">
        <v>42</v>
      </c>
      <c r="B294">
        <v>12</v>
      </c>
      <c r="C294">
        <v>3</v>
      </c>
      <c r="D294">
        <v>5</v>
      </c>
    </row>
    <row r="295" spans="1:4" x14ac:dyDescent="0.25">
      <c r="A295" t="s">
        <v>42</v>
      </c>
      <c r="B295">
        <v>18</v>
      </c>
      <c r="C295">
        <v>2</v>
      </c>
      <c r="D295">
        <v>3</v>
      </c>
    </row>
    <row r="296" spans="1:4" x14ac:dyDescent="0.25">
      <c r="A296" t="s">
        <v>42</v>
      </c>
      <c r="B296">
        <v>14</v>
      </c>
      <c r="C296">
        <v>2</v>
      </c>
      <c r="D296">
        <v>4</v>
      </c>
    </row>
    <row r="297" spans="1:4" x14ac:dyDescent="0.25">
      <c r="A297" t="s">
        <v>42</v>
      </c>
      <c r="B297">
        <v>14</v>
      </c>
      <c r="C297">
        <v>3</v>
      </c>
      <c r="D297">
        <v>5</v>
      </c>
    </row>
    <row r="298" spans="1:4" x14ac:dyDescent="0.25">
      <c r="A298" t="s">
        <v>42</v>
      </c>
      <c r="B298">
        <v>10</v>
      </c>
      <c r="C298">
        <v>4</v>
      </c>
      <c r="D298">
        <v>2</v>
      </c>
    </row>
    <row r="299" spans="1:4" x14ac:dyDescent="0.25">
      <c r="A299" t="s">
        <v>42</v>
      </c>
      <c r="B299">
        <v>10</v>
      </c>
      <c r="C299">
        <v>5</v>
      </c>
      <c r="D299">
        <v>2</v>
      </c>
    </row>
    <row r="300" spans="1:4" x14ac:dyDescent="0.25">
      <c r="A300" t="s">
        <v>42</v>
      </c>
      <c r="B300">
        <v>14</v>
      </c>
      <c r="C300">
        <v>3</v>
      </c>
      <c r="D300">
        <v>3</v>
      </c>
    </row>
    <row r="301" spans="1:4" x14ac:dyDescent="0.25">
      <c r="A301" t="s">
        <v>42</v>
      </c>
      <c r="B301">
        <v>16</v>
      </c>
      <c r="C301">
        <v>2</v>
      </c>
      <c r="D301">
        <v>1</v>
      </c>
    </row>
    <row r="302" spans="1:4" x14ac:dyDescent="0.25">
      <c r="A302" t="s">
        <v>42</v>
      </c>
      <c r="B302">
        <v>12</v>
      </c>
      <c r="C302">
        <v>4</v>
      </c>
      <c r="D302">
        <v>4</v>
      </c>
    </row>
    <row r="303" spans="1:4" x14ac:dyDescent="0.25">
      <c r="A303" t="s">
        <v>42</v>
      </c>
      <c r="B303">
        <v>11</v>
      </c>
      <c r="C303">
        <v>1</v>
      </c>
      <c r="D303">
        <v>5</v>
      </c>
    </row>
    <row r="304" spans="1:4" x14ac:dyDescent="0.25">
      <c r="A304" t="s">
        <v>42</v>
      </c>
      <c r="B304">
        <v>15</v>
      </c>
      <c r="C304">
        <v>3</v>
      </c>
      <c r="D304">
        <v>3</v>
      </c>
    </row>
    <row r="305" spans="1:4" x14ac:dyDescent="0.25">
      <c r="A305" t="s">
        <v>42</v>
      </c>
      <c r="B305">
        <v>17</v>
      </c>
      <c r="C305">
        <v>2</v>
      </c>
      <c r="D305">
        <v>5</v>
      </c>
    </row>
    <row r="306" spans="1:4" x14ac:dyDescent="0.25">
      <c r="A306" t="s">
        <v>42</v>
      </c>
      <c r="B306">
        <v>15</v>
      </c>
      <c r="C306">
        <v>4</v>
      </c>
      <c r="D306">
        <v>3</v>
      </c>
    </row>
    <row r="307" spans="1:4" x14ac:dyDescent="0.25">
      <c r="A307" t="s">
        <v>42</v>
      </c>
      <c r="B307">
        <v>14</v>
      </c>
      <c r="C307">
        <v>3</v>
      </c>
      <c r="D307">
        <v>3</v>
      </c>
    </row>
    <row r="308" spans="1:4" x14ac:dyDescent="0.25">
      <c r="A308" t="s">
        <v>42</v>
      </c>
      <c r="B308">
        <v>17</v>
      </c>
      <c r="C308">
        <v>3</v>
      </c>
      <c r="D308">
        <v>5</v>
      </c>
    </row>
    <row r="309" spans="1:4" x14ac:dyDescent="0.25">
      <c r="A309" t="s">
        <v>42</v>
      </c>
      <c r="B309">
        <v>8</v>
      </c>
      <c r="C309">
        <v>4</v>
      </c>
      <c r="D309">
        <v>4</v>
      </c>
    </row>
    <row r="310" spans="1:4" x14ac:dyDescent="0.25">
      <c r="A310" t="s">
        <v>42</v>
      </c>
      <c r="B310">
        <v>15</v>
      </c>
      <c r="C310">
        <v>3</v>
      </c>
      <c r="D310">
        <v>5</v>
      </c>
    </row>
    <row r="311" spans="1:4" x14ac:dyDescent="0.25">
      <c r="A311" t="s">
        <v>42</v>
      </c>
      <c r="B311">
        <v>12</v>
      </c>
      <c r="C311">
        <v>3</v>
      </c>
      <c r="D311">
        <v>3</v>
      </c>
    </row>
    <row r="312" spans="1:4" x14ac:dyDescent="0.25">
      <c r="A312" t="s">
        <v>42</v>
      </c>
      <c r="B312">
        <v>9</v>
      </c>
      <c r="C312">
        <v>4</v>
      </c>
      <c r="D312">
        <v>3</v>
      </c>
    </row>
    <row r="313" spans="1:4" x14ac:dyDescent="0.25">
      <c r="A313" t="s">
        <v>43</v>
      </c>
      <c r="B313">
        <v>14</v>
      </c>
      <c r="C313">
        <v>1</v>
      </c>
      <c r="D313">
        <v>2</v>
      </c>
    </row>
    <row r="314" spans="1:4" x14ac:dyDescent="0.25">
      <c r="A314" t="s">
        <v>42</v>
      </c>
      <c r="B314">
        <v>13</v>
      </c>
      <c r="C314">
        <v>2</v>
      </c>
      <c r="D314">
        <v>4</v>
      </c>
    </row>
    <row r="315" spans="1:4" x14ac:dyDescent="0.25">
      <c r="A315" t="s">
        <v>42</v>
      </c>
      <c r="B315">
        <v>13</v>
      </c>
      <c r="C315">
        <v>2</v>
      </c>
      <c r="D315">
        <v>1</v>
      </c>
    </row>
    <row r="316" spans="1:4" x14ac:dyDescent="0.25">
      <c r="A316" t="s">
        <v>42</v>
      </c>
      <c r="B316">
        <v>15</v>
      </c>
      <c r="C316">
        <v>2</v>
      </c>
      <c r="D316">
        <v>3</v>
      </c>
    </row>
    <row r="317" spans="1:4" x14ac:dyDescent="0.25">
      <c r="A317" t="s">
        <v>42</v>
      </c>
      <c r="B317">
        <v>13</v>
      </c>
      <c r="C317">
        <v>2</v>
      </c>
      <c r="D317">
        <v>3</v>
      </c>
    </row>
    <row r="318" spans="1:4" x14ac:dyDescent="0.25">
      <c r="A318" t="s">
        <v>42</v>
      </c>
      <c r="B318">
        <v>8</v>
      </c>
      <c r="C318">
        <v>3</v>
      </c>
      <c r="D318">
        <v>1</v>
      </c>
    </row>
    <row r="319" spans="1:4" x14ac:dyDescent="0.25">
      <c r="A319" t="s">
        <v>42</v>
      </c>
      <c r="B319">
        <v>9</v>
      </c>
      <c r="C319">
        <v>4</v>
      </c>
      <c r="D319">
        <v>5</v>
      </c>
    </row>
    <row r="320" spans="1:4" x14ac:dyDescent="0.25">
      <c r="A320" t="s">
        <v>42</v>
      </c>
      <c r="B320">
        <v>11</v>
      </c>
      <c r="C320">
        <v>4</v>
      </c>
      <c r="D320">
        <v>5</v>
      </c>
    </row>
    <row r="321" spans="1:4" x14ac:dyDescent="0.25">
      <c r="A321" t="s">
        <v>42</v>
      </c>
      <c r="B321">
        <v>11</v>
      </c>
      <c r="C321">
        <v>4</v>
      </c>
      <c r="D321">
        <v>5</v>
      </c>
    </row>
    <row r="322" spans="1:4" x14ac:dyDescent="0.25">
      <c r="A322" t="s">
        <v>42</v>
      </c>
      <c r="B322">
        <v>13</v>
      </c>
      <c r="C322">
        <v>2</v>
      </c>
      <c r="D322">
        <v>5</v>
      </c>
    </row>
    <row r="323" spans="1:4" x14ac:dyDescent="0.25">
      <c r="A323" t="s">
        <v>42</v>
      </c>
      <c r="B323">
        <v>11</v>
      </c>
      <c r="C323">
        <v>2</v>
      </c>
      <c r="D323">
        <v>3</v>
      </c>
    </row>
    <row r="324" spans="1:4" x14ac:dyDescent="0.25">
      <c r="A324" t="s">
        <v>42</v>
      </c>
      <c r="B324">
        <v>11</v>
      </c>
      <c r="C324">
        <v>2</v>
      </c>
      <c r="D324">
        <v>3</v>
      </c>
    </row>
    <row r="325" spans="1:4" x14ac:dyDescent="0.25">
      <c r="A325" t="s">
        <v>42</v>
      </c>
      <c r="B325">
        <v>12</v>
      </c>
      <c r="C325">
        <v>3</v>
      </c>
      <c r="D325">
        <v>5</v>
      </c>
    </row>
    <row r="326" spans="1:4" x14ac:dyDescent="0.25">
      <c r="A326" t="s">
        <v>42</v>
      </c>
      <c r="B326">
        <v>16</v>
      </c>
      <c r="C326">
        <v>3</v>
      </c>
      <c r="D326">
        <v>2</v>
      </c>
    </row>
    <row r="327" spans="1:4" x14ac:dyDescent="0.25">
      <c r="A327" t="s">
        <v>42</v>
      </c>
      <c r="B327">
        <v>9</v>
      </c>
      <c r="C327">
        <v>3</v>
      </c>
      <c r="D327">
        <v>3</v>
      </c>
    </row>
    <row r="328" spans="1:4" x14ac:dyDescent="0.25">
      <c r="A328" t="s">
        <v>42</v>
      </c>
      <c r="B328">
        <v>14</v>
      </c>
      <c r="C328">
        <v>5</v>
      </c>
      <c r="D328">
        <v>5</v>
      </c>
    </row>
    <row r="329" spans="1:4" x14ac:dyDescent="0.25">
      <c r="A329" t="s">
        <v>42</v>
      </c>
      <c r="B329">
        <v>11</v>
      </c>
      <c r="C329">
        <v>5</v>
      </c>
      <c r="D329">
        <v>4</v>
      </c>
    </row>
    <row r="330" spans="1:4" x14ac:dyDescent="0.25">
      <c r="A330" t="s">
        <v>42</v>
      </c>
      <c r="B330">
        <v>10</v>
      </c>
      <c r="C330">
        <v>4</v>
      </c>
      <c r="D330">
        <v>4</v>
      </c>
    </row>
    <row r="331" spans="1:4" x14ac:dyDescent="0.25">
      <c r="A331" t="s">
        <v>42</v>
      </c>
      <c r="B331">
        <v>14</v>
      </c>
      <c r="C331">
        <v>3</v>
      </c>
      <c r="D331">
        <v>4</v>
      </c>
    </row>
    <row r="332" spans="1:4" x14ac:dyDescent="0.25">
      <c r="A332" t="s">
        <v>42</v>
      </c>
      <c r="B332">
        <v>9</v>
      </c>
      <c r="C332">
        <v>5</v>
      </c>
      <c r="D332">
        <v>5</v>
      </c>
    </row>
    <row r="333" spans="1:4" x14ac:dyDescent="0.25">
      <c r="A333" t="s">
        <v>42</v>
      </c>
      <c r="B333">
        <v>12</v>
      </c>
      <c r="C333">
        <v>3</v>
      </c>
      <c r="D333">
        <v>5</v>
      </c>
    </row>
    <row r="334" spans="1:4" x14ac:dyDescent="0.25">
      <c r="A334" t="s">
        <v>42</v>
      </c>
      <c r="B334">
        <v>7</v>
      </c>
      <c r="C334">
        <v>4</v>
      </c>
      <c r="D334">
        <v>4</v>
      </c>
    </row>
    <row r="335" spans="1:4" x14ac:dyDescent="0.25">
      <c r="A335" t="s">
        <v>42</v>
      </c>
      <c r="B335">
        <v>8</v>
      </c>
      <c r="C335">
        <v>3</v>
      </c>
      <c r="D335">
        <v>2</v>
      </c>
    </row>
    <row r="336" spans="1:4" x14ac:dyDescent="0.25">
      <c r="A336" t="s">
        <v>42</v>
      </c>
      <c r="B336">
        <v>10</v>
      </c>
      <c r="C336">
        <v>4</v>
      </c>
      <c r="D336">
        <v>4</v>
      </c>
    </row>
    <row r="337" spans="1:4" x14ac:dyDescent="0.25">
      <c r="A337" t="s">
        <v>42</v>
      </c>
      <c r="B337">
        <v>16</v>
      </c>
      <c r="C337">
        <v>5</v>
      </c>
      <c r="D337">
        <v>5</v>
      </c>
    </row>
    <row r="338" spans="1:4" x14ac:dyDescent="0.25">
      <c r="A338" t="s">
        <v>42</v>
      </c>
      <c r="B338">
        <v>14</v>
      </c>
      <c r="C338">
        <v>3</v>
      </c>
      <c r="D338">
        <v>5</v>
      </c>
    </row>
    <row r="339" spans="1:4" x14ac:dyDescent="0.25">
      <c r="A339" t="s">
        <v>42</v>
      </c>
      <c r="B339">
        <v>7</v>
      </c>
      <c r="C339">
        <v>2</v>
      </c>
      <c r="D339">
        <v>2</v>
      </c>
    </row>
    <row r="340" spans="1:4" x14ac:dyDescent="0.25">
      <c r="A340" t="s">
        <v>42</v>
      </c>
      <c r="B340">
        <v>16</v>
      </c>
      <c r="C340">
        <v>3</v>
      </c>
      <c r="D340">
        <v>1</v>
      </c>
    </row>
    <row r="341" spans="1:4" x14ac:dyDescent="0.25">
      <c r="A341" t="s">
        <v>42</v>
      </c>
      <c r="B341">
        <v>9</v>
      </c>
      <c r="C341">
        <v>3</v>
      </c>
      <c r="D341">
        <v>2</v>
      </c>
    </row>
    <row r="342" spans="1:4" x14ac:dyDescent="0.25">
      <c r="A342" t="s">
        <v>42</v>
      </c>
      <c r="B342">
        <v>11</v>
      </c>
      <c r="C342">
        <v>4</v>
      </c>
      <c r="D342">
        <v>3</v>
      </c>
    </row>
    <row r="343" spans="1:4" x14ac:dyDescent="0.25">
      <c r="A343" t="s">
        <v>42</v>
      </c>
      <c r="B343">
        <v>10</v>
      </c>
      <c r="C343">
        <v>3</v>
      </c>
      <c r="D343">
        <v>2</v>
      </c>
    </row>
    <row r="344" spans="1:4" x14ac:dyDescent="0.25">
      <c r="A344" t="s">
        <v>42</v>
      </c>
      <c r="B344">
        <v>16</v>
      </c>
      <c r="C344">
        <v>3</v>
      </c>
      <c r="D344">
        <v>5</v>
      </c>
    </row>
    <row r="345" spans="1:4" x14ac:dyDescent="0.25">
      <c r="A345" t="s">
        <v>42</v>
      </c>
      <c r="B345">
        <v>9</v>
      </c>
      <c r="C345">
        <v>1</v>
      </c>
      <c r="D345">
        <v>4</v>
      </c>
    </row>
    <row r="346" spans="1:4" x14ac:dyDescent="0.25">
      <c r="A346" t="s">
        <v>42</v>
      </c>
      <c r="B346">
        <v>11</v>
      </c>
      <c r="C346">
        <v>3</v>
      </c>
      <c r="D346">
        <v>3</v>
      </c>
    </row>
    <row r="347" spans="1:4" x14ac:dyDescent="0.25">
      <c r="A347" t="s">
        <v>42</v>
      </c>
      <c r="B347">
        <v>13</v>
      </c>
      <c r="C347">
        <v>3</v>
      </c>
      <c r="D347">
        <v>1</v>
      </c>
    </row>
    <row r="348" spans="1:4" x14ac:dyDescent="0.25">
      <c r="A348" t="s">
        <v>42</v>
      </c>
      <c r="B348">
        <v>16</v>
      </c>
      <c r="C348">
        <v>2</v>
      </c>
      <c r="D348">
        <v>4</v>
      </c>
    </row>
    <row r="349" spans="1:4" x14ac:dyDescent="0.25">
      <c r="A349" t="s">
        <v>42</v>
      </c>
      <c r="B349">
        <v>10</v>
      </c>
      <c r="C349">
        <v>5</v>
      </c>
      <c r="D349">
        <v>5</v>
      </c>
    </row>
    <row r="350" spans="1:4" x14ac:dyDescent="0.25">
      <c r="A350" t="s">
        <v>42</v>
      </c>
      <c r="B350">
        <v>13</v>
      </c>
      <c r="C350">
        <v>3</v>
      </c>
      <c r="D350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0"/>
  <sheetViews>
    <sheetView tabSelected="1" topLeftCell="A22" workbookViewId="0">
      <selection activeCell="N56" sqref="N56"/>
    </sheetView>
  </sheetViews>
  <sheetFormatPr baseColWidth="10" defaultRowHeight="15" x14ac:dyDescent="0.25"/>
  <cols>
    <col min="7" max="7" width="25.85546875" customWidth="1"/>
    <col min="8" max="8" width="22.42578125" bestFit="1" customWidth="1"/>
    <col min="9" max="9" width="4" bestFit="1" customWidth="1"/>
    <col min="10" max="10" width="12.5703125" bestFit="1" customWidth="1"/>
    <col min="11" max="11" width="3" bestFit="1" customWidth="1"/>
    <col min="12" max="12" width="4" bestFit="1" customWidth="1"/>
    <col min="13" max="13" width="12.5703125" bestFit="1" customWidth="1"/>
    <col min="14" max="24" width="3" bestFit="1" customWidth="1"/>
    <col min="25" max="25" width="12.5703125" bestFit="1" customWidth="1"/>
  </cols>
  <sheetData>
    <row r="1" spans="1:25" x14ac:dyDescent="0.25">
      <c r="A1" t="s">
        <v>30</v>
      </c>
      <c r="B1" t="s">
        <v>25</v>
      </c>
      <c r="C1" t="s">
        <v>28</v>
      </c>
      <c r="D1" t="s">
        <v>31</v>
      </c>
      <c r="E1" t="s">
        <v>20</v>
      </c>
    </row>
    <row r="2" spans="1:25" x14ac:dyDescent="0.25">
      <c r="A2">
        <v>5</v>
      </c>
      <c r="B2">
        <v>4</v>
      </c>
      <c r="C2">
        <v>3</v>
      </c>
      <c r="D2">
        <v>6</v>
      </c>
      <c r="E2" t="s">
        <v>42</v>
      </c>
      <c r="G2" s="1" t="s">
        <v>302</v>
      </c>
      <c r="H2" s="1" t="s">
        <v>62</v>
      </c>
    </row>
    <row r="3" spans="1:25" x14ac:dyDescent="0.25">
      <c r="A3">
        <v>5</v>
      </c>
      <c r="B3">
        <v>3</v>
      </c>
      <c r="C3">
        <v>3</v>
      </c>
      <c r="D3">
        <v>5</v>
      </c>
      <c r="E3" t="s">
        <v>42</v>
      </c>
      <c r="G3" s="1" t="s">
        <v>53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 t="s">
        <v>54</v>
      </c>
    </row>
    <row r="4" spans="1:25" x14ac:dyDescent="0.25">
      <c r="A4">
        <v>7</v>
      </c>
      <c r="B4">
        <v>2</v>
      </c>
      <c r="C4">
        <v>3</v>
      </c>
      <c r="D4">
        <v>8</v>
      </c>
      <c r="E4" t="s">
        <v>42</v>
      </c>
      <c r="G4" s="2">
        <v>0</v>
      </c>
      <c r="H4" s="3"/>
      <c r="I4" s="3">
        <v>1</v>
      </c>
      <c r="J4" s="3">
        <v>2</v>
      </c>
      <c r="K4" s="3">
        <v>2</v>
      </c>
      <c r="L4" s="3">
        <v>3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/>
      <c r="S4" s="3"/>
      <c r="T4" s="3"/>
      <c r="U4" s="3"/>
      <c r="V4" s="3"/>
      <c r="W4" s="3"/>
      <c r="X4" s="3"/>
      <c r="Y4" s="3">
        <v>13</v>
      </c>
    </row>
    <row r="5" spans="1:25" x14ac:dyDescent="0.25">
      <c r="A5">
        <v>15</v>
      </c>
      <c r="B5">
        <v>2</v>
      </c>
      <c r="C5">
        <v>5</v>
      </c>
      <c r="D5">
        <v>14</v>
      </c>
      <c r="E5" t="s">
        <v>42</v>
      </c>
      <c r="G5" s="2">
        <v>4</v>
      </c>
      <c r="H5" s="3"/>
      <c r="I5" s="3"/>
      <c r="J5" s="3"/>
      <c r="K5" s="3"/>
      <c r="L5" s="3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1</v>
      </c>
    </row>
    <row r="6" spans="1:25" x14ac:dyDescent="0.25">
      <c r="A6">
        <v>6</v>
      </c>
      <c r="B6">
        <v>2</v>
      </c>
      <c r="C6">
        <v>5</v>
      </c>
      <c r="D6">
        <v>10</v>
      </c>
      <c r="E6" t="s">
        <v>42</v>
      </c>
      <c r="G6" s="2">
        <v>5</v>
      </c>
      <c r="H6" s="3">
        <v>1</v>
      </c>
      <c r="I6" s="3"/>
      <c r="J6" s="3">
        <v>2</v>
      </c>
      <c r="K6" s="3">
        <v>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9</v>
      </c>
    </row>
    <row r="7" spans="1:25" x14ac:dyDescent="0.25">
      <c r="A7">
        <v>15</v>
      </c>
      <c r="B7">
        <v>2</v>
      </c>
      <c r="C7">
        <v>5</v>
      </c>
      <c r="D7">
        <v>15</v>
      </c>
      <c r="E7" t="s">
        <v>42</v>
      </c>
      <c r="G7" s="2">
        <v>6</v>
      </c>
      <c r="H7" s="3"/>
      <c r="I7" s="3"/>
      <c r="J7" s="3">
        <v>1</v>
      </c>
      <c r="K7" s="3">
        <v>3</v>
      </c>
      <c r="L7" s="3">
        <v>6</v>
      </c>
      <c r="M7" s="3">
        <v>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12</v>
      </c>
    </row>
    <row r="8" spans="1:25" x14ac:dyDescent="0.25">
      <c r="A8">
        <v>12</v>
      </c>
      <c r="B8">
        <v>4</v>
      </c>
      <c r="C8">
        <v>3</v>
      </c>
      <c r="D8">
        <v>12</v>
      </c>
      <c r="E8" t="s">
        <v>42</v>
      </c>
      <c r="G8" s="2">
        <v>7</v>
      </c>
      <c r="H8" s="3"/>
      <c r="I8" s="3"/>
      <c r="J8" s="3"/>
      <c r="K8" s="3">
        <v>3</v>
      </c>
      <c r="L8" s="3">
        <v>8</v>
      </c>
      <c r="M8" s="3">
        <v>5</v>
      </c>
      <c r="N8" s="3">
        <v>2</v>
      </c>
      <c r="O8" s="3"/>
      <c r="P8" s="3"/>
      <c r="Q8" s="3"/>
      <c r="R8" s="3"/>
      <c r="S8" s="3"/>
      <c r="T8" s="3"/>
      <c r="U8" s="3"/>
      <c r="V8" s="3"/>
      <c r="W8" s="3"/>
      <c r="X8" s="3"/>
      <c r="Y8" s="3">
        <v>18</v>
      </c>
    </row>
    <row r="9" spans="1:25" x14ac:dyDescent="0.25">
      <c r="A9">
        <v>6</v>
      </c>
      <c r="B9">
        <v>4</v>
      </c>
      <c r="C9">
        <v>1</v>
      </c>
      <c r="D9">
        <v>5</v>
      </c>
      <c r="E9" t="s">
        <v>42</v>
      </c>
      <c r="G9" s="2">
        <v>8</v>
      </c>
      <c r="H9" s="3"/>
      <c r="I9" s="3"/>
      <c r="J9" s="3">
        <v>1</v>
      </c>
      <c r="K9" s="3">
        <v>2</v>
      </c>
      <c r="L9" s="3">
        <v>5</v>
      </c>
      <c r="M9" s="3">
        <v>9</v>
      </c>
      <c r="N9" s="3">
        <v>6</v>
      </c>
      <c r="O9" s="3">
        <v>5</v>
      </c>
      <c r="P9" s="3">
        <v>1</v>
      </c>
      <c r="Q9" s="3"/>
      <c r="R9" s="3"/>
      <c r="S9" s="3"/>
      <c r="T9" s="3"/>
      <c r="U9" s="3"/>
      <c r="V9" s="3"/>
      <c r="W9" s="3"/>
      <c r="X9" s="3"/>
      <c r="Y9" s="3">
        <v>29</v>
      </c>
    </row>
    <row r="10" spans="1:25" x14ac:dyDescent="0.25">
      <c r="A10">
        <v>16</v>
      </c>
      <c r="B10">
        <v>2</v>
      </c>
      <c r="C10">
        <v>1</v>
      </c>
      <c r="D10">
        <v>18</v>
      </c>
      <c r="E10" t="s">
        <v>42</v>
      </c>
      <c r="G10" s="2">
        <v>9</v>
      </c>
      <c r="H10" s="3"/>
      <c r="I10" s="3"/>
      <c r="J10" s="3">
        <v>1</v>
      </c>
      <c r="K10" s="3">
        <v>2</v>
      </c>
      <c r="L10" s="3">
        <v>4</v>
      </c>
      <c r="M10" s="3">
        <v>9</v>
      </c>
      <c r="N10" s="3">
        <v>12</v>
      </c>
      <c r="O10" s="3">
        <v>12</v>
      </c>
      <c r="P10" s="3">
        <v>4</v>
      </c>
      <c r="Q10" s="3"/>
      <c r="R10" s="3"/>
      <c r="S10" s="3"/>
      <c r="T10" s="3"/>
      <c r="U10" s="3"/>
      <c r="V10" s="3"/>
      <c r="W10" s="3"/>
      <c r="X10" s="3"/>
      <c r="Y10" s="3">
        <v>44</v>
      </c>
    </row>
    <row r="11" spans="1:25" x14ac:dyDescent="0.25">
      <c r="A11">
        <v>14</v>
      </c>
      <c r="B11">
        <v>1</v>
      </c>
      <c r="C11">
        <v>5</v>
      </c>
      <c r="D11">
        <v>15</v>
      </c>
      <c r="E11" t="s">
        <v>42</v>
      </c>
      <c r="G11" s="2">
        <v>10</v>
      </c>
      <c r="H11" s="3"/>
      <c r="I11" s="3"/>
      <c r="J11" s="3"/>
      <c r="K11" s="3">
        <v>1</v>
      </c>
      <c r="L11" s="3">
        <v>5</v>
      </c>
      <c r="M11" s="3">
        <v>7</v>
      </c>
      <c r="N11" s="3">
        <v>6</v>
      </c>
      <c r="O11" s="3">
        <v>12</v>
      </c>
      <c r="P11" s="3">
        <v>5</v>
      </c>
      <c r="Q11" s="3">
        <v>5</v>
      </c>
      <c r="R11" s="3">
        <v>1</v>
      </c>
      <c r="S11" s="3"/>
      <c r="T11" s="3"/>
      <c r="U11" s="3"/>
      <c r="V11" s="3"/>
      <c r="W11" s="3"/>
      <c r="X11" s="3"/>
      <c r="Y11" s="3">
        <v>42</v>
      </c>
    </row>
    <row r="12" spans="1:25" x14ac:dyDescent="0.25">
      <c r="A12">
        <v>10</v>
      </c>
      <c r="B12">
        <v>3</v>
      </c>
      <c r="C12">
        <v>2</v>
      </c>
      <c r="D12">
        <v>8</v>
      </c>
      <c r="E12" t="s">
        <v>42</v>
      </c>
      <c r="G12" s="2">
        <v>11</v>
      </c>
      <c r="H12" s="3"/>
      <c r="I12" s="3"/>
      <c r="J12" s="3"/>
      <c r="K12" s="3"/>
      <c r="L12" s="3"/>
      <c r="M12" s="3">
        <v>1</v>
      </c>
      <c r="N12" s="3">
        <v>2</v>
      </c>
      <c r="O12" s="3">
        <v>6</v>
      </c>
      <c r="P12" s="3">
        <v>12</v>
      </c>
      <c r="Q12" s="3">
        <v>4</v>
      </c>
      <c r="R12" s="3">
        <v>4</v>
      </c>
      <c r="S12" s="3">
        <v>1</v>
      </c>
      <c r="T12" s="3"/>
      <c r="U12" s="3"/>
      <c r="V12" s="3"/>
      <c r="W12" s="3"/>
      <c r="X12" s="3"/>
      <c r="Y12" s="3">
        <v>30</v>
      </c>
    </row>
    <row r="13" spans="1:25" x14ac:dyDescent="0.25">
      <c r="A13">
        <v>10</v>
      </c>
      <c r="B13">
        <v>2</v>
      </c>
      <c r="C13">
        <v>4</v>
      </c>
      <c r="D13">
        <v>12</v>
      </c>
      <c r="E13" t="s">
        <v>42</v>
      </c>
      <c r="G13" s="2">
        <v>12</v>
      </c>
      <c r="H13" s="3"/>
      <c r="I13" s="3"/>
      <c r="J13" s="3"/>
      <c r="K13" s="3"/>
      <c r="L13" s="3"/>
      <c r="M13" s="3">
        <v>1</v>
      </c>
      <c r="N13" s="3">
        <v>1</v>
      </c>
      <c r="O13" s="3">
        <v>4</v>
      </c>
      <c r="P13" s="3">
        <v>6</v>
      </c>
      <c r="Q13" s="3">
        <v>12</v>
      </c>
      <c r="R13" s="3">
        <v>4</v>
      </c>
      <c r="S13" s="3">
        <v>5</v>
      </c>
      <c r="T13" s="3">
        <v>2</v>
      </c>
      <c r="U13" s="3">
        <v>1</v>
      </c>
      <c r="V13" s="3"/>
      <c r="W13" s="3"/>
      <c r="X13" s="3"/>
      <c r="Y13" s="3">
        <v>36</v>
      </c>
    </row>
    <row r="14" spans="1:25" x14ac:dyDescent="0.25">
      <c r="A14">
        <v>14</v>
      </c>
      <c r="B14">
        <v>3</v>
      </c>
      <c r="C14">
        <v>5</v>
      </c>
      <c r="D14">
        <v>14</v>
      </c>
      <c r="E14" t="s">
        <v>42</v>
      </c>
      <c r="G14" s="2">
        <v>13</v>
      </c>
      <c r="H14" s="3"/>
      <c r="I14" s="3"/>
      <c r="J14" s="3"/>
      <c r="K14" s="3"/>
      <c r="L14" s="3"/>
      <c r="M14" s="3"/>
      <c r="N14" s="3"/>
      <c r="O14" s="3">
        <v>5</v>
      </c>
      <c r="P14" s="3">
        <v>3</v>
      </c>
      <c r="Q14" s="3">
        <v>6</v>
      </c>
      <c r="R14" s="3">
        <v>9</v>
      </c>
      <c r="S14" s="3">
        <v>7</v>
      </c>
      <c r="T14" s="3">
        <v>2</v>
      </c>
      <c r="U14" s="3"/>
      <c r="V14" s="3"/>
      <c r="W14" s="3"/>
      <c r="X14" s="3"/>
      <c r="Y14" s="3">
        <v>32</v>
      </c>
    </row>
    <row r="15" spans="1:25" x14ac:dyDescent="0.25">
      <c r="A15">
        <v>10</v>
      </c>
      <c r="B15">
        <v>3</v>
      </c>
      <c r="C15">
        <v>3</v>
      </c>
      <c r="D15">
        <v>10</v>
      </c>
      <c r="E15" t="s">
        <v>42</v>
      </c>
      <c r="G15" s="2">
        <v>14</v>
      </c>
      <c r="H15" s="3"/>
      <c r="I15" s="3"/>
      <c r="J15" s="3"/>
      <c r="K15" s="3"/>
      <c r="L15" s="3"/>
      <c r="M15" s="3"/>
      <c r="N15" s="3"/>
      <c r="O15" s="3"/>
      <c r="P15" s="3">
        <v>1</v>
      </c>
      <c r="Q15" s="3">
        <v>3</v>
      </c>
      <c r="R15" s="3">
        <v>5</v>
      </c>
      <c r="S15" s="3">
        <v>5</v>
      </c>
      <c r="T15" s="3">
        <v>6</v>
      </c>
      <c r="U15" s="3">
        <v>1</v>
      </c>
      <c r="V15" s="3"/>
      <c r="W15" s="3"/>
      <c r="X15" s="3"/>
      <c r="Y15" s="3">
        <v>21</v>
      </c>
    </row>
    <row r="16" spans="1:25" x14ac:dyDescent="0.25">
      <c r="A16">
        <v>14</v>
      </c>
      <c r="B16">
        <v>2</v>
      </c>
      <c r="C16">
        <v>3</v>
      </c>
      <c r="D16">
        <v>16</v>
      </c>
      <c r="E16" t="s">
        <v>42</v>
      </c>
      <c r="G16" s="2">
        <v>15</v>
      </c>
      <c r="H16" s="3"/>
      <c r="I16" s="3"/>
      <c r="J16" s="3"/>
      <c r="K16" s="3"/>
      <c r="L16" s="3"/>
      <c r="M16" s="3"/>
      <c r="N16" s="3"/>
      <c r="O16" s="3"/>
      <c r="P16" s="3">
        <v>1</v>
      </c>
      <c r="Q16" s="3">
        <v>1</v>
      </c>
      <c r="R16" s="3">
        <v>4</v>
      </c>
      <c r="S16" s="3">
        <v>8</v>
      </c>
      <c r="T16" s="3">
        <v>7</v>
      </c>
      <c r="U16" s="3">
        <v>9</v>
      </c>
      <c r="V16" s="3">
        <v>2</v>
      </c>
      <c r="W16" s="3"/>
      <c r="X16" s="3"/>
      <c r="Y16" s="3">
        <v>32</v>
      </c>
    </row>
    <row r="17" spans="1:25" x14ac:dyDescent="0.25">
      <c r="A17">
        <v>14</v>
      </c>
      <c r="B17">
        <v>4</v>
      </c>
      <c r="C17">
        <v>2</v>
      </c>
      <c r="D17">
        <v>14</v>
      </c>
      <c r="E17" t="s">
        <v>42</v>
      </c>
      <c r="G17" s="2">
        <v>16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1</v>
      </c>
      <c r="T17" s="3">
        <v>4</v>
      </c>
      <c r="U17" s="3">
        <v>4</v>
      </c>
      <c r="V17" s="3">
        <v>2</v>
      </c>
      <c r="W17" s="3"/>
      <c r="X17" s="3"/>
      <c r="Y17" s="3">
        <v>11</v>
      </c>
    </row>
    <row r="18" spans="1:25" x14ac:dyDescent="0.25">
      <c r="A18">
        <v>13</v>
      </c>
      <c r="B18">
        <v>3</v>
      </c>
      <c r="C18">
        <v>2</v>
      </c>
      <c r="D18">
        <v>14</v>
      </c>
      <c r="E18" t="s">
        <v>42</v>
      </c>
      <c r="G18" s="2">
        <v>17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3</v>
      </c>
      <c r="V18" s="3">
        <v>2</v>
      </c>
      <c r="W18" s="3"/>
      <c r="X18" s="3"/>
      <c r="Y18" s="3">
        <v>5</v>
      </c>
    </row>
    <row r="19" spans="1:25" x14ac:dyDescent="0.25">
      <c r="A19">
        <v>8</v>
      </c>
      <c r="B19">
        <v>2</v>
      </c>
      <c r="C19">
        <v>4</v>
      </c>
      <c r="D19">
        <v>10</v>
      </c>
      <c r="E19" t="s">
        <v>42</v>
      </c>
      <c r="G19" s="2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3</v>
      </c>
      <c r="V19" s="3">
        <v>2</v>
      </c>
      <c r="W19" s="3">
        <v>5</v>
      </c>
      <c r="X19" s="3">
        <v>1</v>
      </c>
      <c r="Y19" s="3">
        <v>11</v>
      </c>
    </row>
    <row r="20" spans="1:25" x14ac:dyDescent="0.25">
      <c r="A20">
        <v>6</v>
      </c>
      <c r="B20">
        <v>5</v>
      </c>
      <c r="C20">
        <v>5</v>
      </c>
      <c r="D20">
        <v>5</v>
      </c>
      <c r="E20" t="s">
        <v>42</v>
      </c>
      <c r="G20" s="2">
        <v>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</v>
      </c>
      <c r="X20" s="3">
        <v>1</v>
      </c>
      <c r="Y20" s="3">
        <v>3</v>
      </c>
    </row>
    <row r="21" spans="1:25" x14ac:dyDescent="0.25">
      <c r="A21">
        <v>8</v>
      </c>
      <c r="B21">
        <v>3</v>
      </c>
      <c r="C21">
        <v>5</v>
      </c>
      <c r="D21">
        <v>10</v>
      </c>
      <c r="E21" t="s">
        <v>42</v>
      </c>
      <c r="G21" s="2" t="s">
        <v>54</v>
      </c>
      <c r="H21" s="3">
        <v>1</v>
      </c>
      <c r="I21" s="3">
        <v>1</v>
      </c>
      <c r="J21" s="3">
        <v>7</v>
      </c>
      <c r="K21" s="3">
        <v>19</v>
      </c>
      <c r="L21" s="3">
        <v>32</v>
      </c>
      <c r="M21" s="3">
        <v>35</v>
      </c>
      <c r="N21" s="3">
        <v>30</v>
      </c>
      <c r="O21" s="3">
        <v>45</v>
      </c>
      <c r="P21" s="3">
        <v>34</v>
      </c>
      <c r="Q21" s="3">
        <v>32</v>
      </c>
      <c r="R21" s="3">
        <v>27</v>
      </c>
      <c r="S21" s="3">
        <v>27</v>
      </c>
      <c r="T21" s="3">
        <v>21</v>
      </c>
      <c r="U21" s="3">
        <v>21</v>
      </c>
      <c r="V21" s="3">
        <v>8</v>
      </c>
      <c r="W21" s="3">
        <v>7</v>
      </c>
      <c r="X21" s="3">
        <v>2</v>
      </c>
      <c r="Y21" s="3">
        <v>349</v>
      </c>
    </row>
    <row r="22" spans="1:25" x14ac:dyDescent="0.25">
      <c r="A22">
        <v>13</v>
      </c>
      <c r="B22">
        <v>1</v>
      </c>
      <c r="C22">
        <v>1</v>
      </c>
      <c r="D22">
        <v>14</v>
      </c>
      <c r="E22" t="s">
        <v>42</v>
      </c>
    </row>
    <row r="23" spans="1:25" x14ac:dyDescent="0.25">
      <c r="A23">
        <v>12</v>
      </c>
      <c r="B23">
        <v>2</v>
      </c>
      <c r="C23">
        <v>5</v>
      </c>
      <c r="D23">
        <v>15</v>
      </c>
      <c r="E23" t="s">
        <v>42</v>
      </c>
      <c r="G23" t="s">
        <v>303</v>
      </c>
    </row>
    <row r="24" spans="1:25" x14ac:dyDescent="0.25">
      <c r="A24">
        <v>15</v>
      </c>
      <c r="B24">
        <v>1</v>
      </c>
      <c r="C24">
        <v>5</v>
      </c>
      <c r="D24">
        <v>15</v>
      </c>
      <c r="E24" t="s">
        <v>42</v>
      </c>
      <c r="G24" t="s">
        <v>304</v>
      </c>
      <c r="H24">
        <f>SUM(H4:O11)/GETPIVOTDATA("G2",$G$2)/G30</f>
        <v>0.88235294117647045</v>
      </c>
    </row>
    <row r="25" spans="1:25" x14ac:dyDescent="0.25">
      <c r="A25">
        <v>13</v>
      </c>
      <c r="B25">
        <v>4</v>
      </c>
      <c r="C25">
        <v>5</v>
      </c>
      <c r="D25">
        <v>13</v>
      </c>
      <c r="E25" t="s">
        <v>42</v>
      </c>
      <c r="G25" t="s">
        <v>305</v>
      </c>
      <c r="H25">
        <f>1-H24</f>
        <v>0.11764705882352955</v>
      </c>
    </row>
    <row r="26" spans="1:25" x14ac:dyDescent="0.25">
      <c r="A26">
        <v>10</v>
      </c>
      <c r="B26">
        <v>2</v>
      </c>
      <c r="C26">
        <v>5</v>
      </c>
      <c r="D26">
        <v>9</v>
      </c>
      <c r="E26" t="s">
        <v>42</v>
      </c>
      <c r="G26" t="s">
        <v>306</v>
      </c>
      <c r="H26">
        <f>SUM(P4:X11)/GETPIVOTDATA("G2",$G$2)/G32</f>
        <v>0.1005586592178771</v>
      </c>
    </row>
    <row r="27" spans="1:25" x14ac:dyDescent="0.25">
      <c r="A27">
        <v>6</v>
      </c>
      <c r="B27">
        <v>2</v>
      </c>
      <c r="C27">
        <v>5</v>
      </c>
      <c r="D27">
        <v>9</v>
      </c>
      <c r="E27" t="s">
        <v>42</v>
      </c>
      <c r="G27" t="s">
        <v>307</v>
      </c>
      <c r="H27">
        <f>1-H26</f>
        <v>0.8994413407821229</v>
      </c>
    </row>
    <row r="28" spans="1:25" x14ac:dyDescent="0.25">
      <c r="A28">
        <v>12</v>
      </c>
      <c r="B28">
        <v>2</v>
      </c>
      <c r="C28">
        <v>5</v>
      </c>
      <c r="D28">
        <v>12</v>
      </c>
      <c r="E28" t="s">
        <v>42</v>
      </c>
    </row>
    <row r="29" spans="1:25" x14ac:dyDescent="0.25">
      <c r="A29">
        <v>15</v>
      </c>
      <c r="B29">
        <v>4</v>
      </c>
      <c r="C29">
        <v>1</v>
      </c>
      <c r="D29">
        <v>16</v>
      </c>
      <c r="E29" t="s">
        <v>42</v>
      </c>
      <c r="G29" t="s">
        <v>251</v>
      </c>
    </row>
    <row r="30" spans="1:25" x14ac:dyDescent="0.25">
      <c r="A30">
        <v>11</v>
      </c>
      <c r="B30">
        <v>3</v>
      </c>
      <c r="C30">
        <v>5</v>
      </c>
      <c r="D30">
        <v>11</v>
      </c>
      <c r="E30" t="s">
        <v>42</v>
      </c>
      <c r="G30">
        <f>SUM(H21:O21)/GETPIVOTDATA("G2",$G$2)</f>
        <v>0.4871060171919771</v>
      </c>
    </row>
    <row r="31" spans="1:25" x14ac:dyDescent="0.25">
      <c r="A31">
        <v>10</v>
      </c>
      <c r="B31">
        <v>5</v>
      </c>
      <c r="C31">
        <v>5</v>
      </c>
      <c r="D31">
        <v>12</v>
      </c>
      <c r="E31" t="s">
        <v>42</v>
      </c>
      <c r="G31" t="s">
        <v>255</v>
      </c>
    </row>
    <row r="32" spans="1:25" x14ac:dyDescent="0.25">
      <c r="A32">
        <v>9</v>
      </c>
      <c r="B32">
        <v>2</v>
      </c>
      <c r="C32">
        <v>5</v>
      </c>
      <c r="D32">
        <v>11</v>
      </c>
      <c r="E32" t="s">
        <v>42</v>
      </c>
      <c r="G32">
        <f>1-G30</f>
        <v>0.5128939828080229</v>
      </c>
    </row>
    <row r="33" spans="1:13" x14ac:dyDescent="0.25">
      <c r="A33">
        <v>17</v>
      </c>
      <c r="B33">
        <v>1</v>
      </c>
      <c r="C33">
        <v>5</v>
      </c>
      <c r="D33">
        <v>16</v>
      </c>
      <c r="E33" t="s">
        <v>42</v>
      </c>
    </row>
    <row r="34" spans="1:13" x14ac:dyDescent="0.25">
      <c r="A34">
        <v>17</v>
      </c>
      <c r="B34">
        <v>2</v>
      </c>
      <c r="C34">
        <v>5</v>
      </c>
      <c r="D34">
        <v>16</v>
      </c>
      <c r="E34" t="s">
        <v>42</v>
      </c>
      <c r="G34" s="1" t="s">
        <v>302</v>
      </c>
      <c r="H34" s="1" t="s">
        <v>62</v>
      </c>
    </row>
    <row r="35" spans="1:13" x14ac:dyDescent="0.25">
      <c r="A35">
        <v>8</v>
      </c>
      <c r="B35">
        <v>2</v>
      </c>
      <c r="C35">
        <v>2</v>
      </c>
      <c r="D35">
        <v>10</v>
      </c>
      <c r="E35" t="s">
        <v>42</v>
      </c>
      <c r="G35" s="1" t="s">
        <v>53</v>
      </c>
      <c r="H35">
        <v>1</v>
      </c>
      <c r="I35">
        <v>2</v>
      </c>
      <c r="J35">
        <v>3</v>
      </c>
      <c r="K35">
        <v>4</v>
      </c>
      <c r="L35">
        <v>5</v>
      </c>
      <c r="M35" t="s">
        <v>54</v>
      </c>
    </row>
    <row r="36" spans="1:13" x14ac:dyDescent="0.25">
      <c r="A36">
        <v>12</v>
      </c>
      <c r="B36">
        <v>3</v>
      </c>
      <c r="C36">
        <v>5</v>
      </c>
      <c r="D36">
        <v>14</v>
      </c>
      <c r="E36" t="s">
        <v>42</v>
      </c>
      <c r="G36" s="2">
        <v>0</v>
      </c>
      <c r="H36" s="3"/>
      <c r="I36" s="3">
        <v>2</v>
      </c>
      <c r="J36" s="3">
        <v>3</v>
      </c>
      <c r="K36" s="3">
        <v>4</v>
      </c>
      <c r="L36" s="3">
        <v>4</v>
      </c>
      <c r="M36" s="3">
        <v>13</v>
      </c>
    </row>
    <row r="37" spans="1:13" x14ac:dyDescent="0.25">
      <c r="A37">
        <v>8</v>
      </c>
      <c r="B37">
        <v>1</v>
      </c>
      <c r="C37">
        <v>5</v>
      </c>
      <c r="D37">
        <v>7</v>
      </c>
      <c r="E37" t="s">
        <v>42</v>
      </c>
      <c r="G37" s="2">
        <v>4</v>
      </c>
      <c r="H37" s="3"/>
      <c r="I37" s="3"/>
      <c r="J37" s="3">
        <v>1</v>
      </c>
      <c r="K37" s="3"/>
      <c r="L37" s="3"/>
      <c r="M37" s="3">
        <v>1</v>
      </c>
    </row>
    <row r="38" spans="1:13" x14ac:dyDescent="0.25">
      <c r="A38">
        <v>15</v>
      </c>
      <c r="B38">
        <v>3</v>
      </c>
      <c r="C38">
        <v>4</v>
      </c>
      <c r="D38">
        <v>16</v>
      </c>
      <c r="E38" t="s">
        <v>42</v>
      </c>
      <c r="G38" s="2">
        <v>5</v>
      </c>
      <c r="H38" s="3"/>
      <c r="I38" s="3"/>
      <c r="J38" s="3">
        <v>3</v>
      </c>
      <c r="K38" s="3">
        <v>3</v>
      </c>
      <c r="L38" s="3">
        <v>3</v>
      </c>
      <c r="M38" s="3">
        <v>9</v>
      </c>
    </row>
    <row r="39" spans="1:13" x14ac:dyDescent="0.25">
      <c r="A39">
        <v>15</v>
      </c>
      <c r="B39">
        <v>3</v>
      </c>
      <c r="C39">
        <v>5</v>
      </c>
      <c r="D39">
        <v>16</v>
      </c>
      <c r="E39" t="s">
        <v>42</v>
      </c>
      <c r="G39" s="2">
        <v>6</v>
      </c>
      <c r="H39" s="3"/>
      <c r="I39" s="3">
        <v>3</v>
      </c>
      <c r="J39" s="3">
        <v>2</v>
      </c>
      <c r="K39" s="3">
        <v>4</v>
      </c>
      <c r="L39" s="3">
        <v>3</v>
      </c>
      <c r="M39" s="3">
        <v>12</v>
      </c>
    </row>
    <row r="40" spans="1:13" x14ac:dyDescent="0.25">
      <c r="A40">
        <v>12</v>
      </c>
      <c r="B40">
        <v>2</v>
      </c>
      <c r="C40">
        <v>5</v>
      </c>
      <c r="D40">
        <v>12</v>
      </c>
      <c r="E40" t="s">
        <v>42</v>
      </c>
      <c r="G40" s="2">
        <v>7</v>
      </c>
      <c r="H40" s="3">
        <v>1</v>
      </c>
      <c r="I40" s="3">
        <v>3</v>
      </c>
      <c r="J40" s="3">
        <v>5</v>
      </c>
      <c r="K40" s="3">
        <v>6</v>
      </c>
      <c r="L40" s="3">
        <v>3</v>
      </c>
      <c r="M40" s="3">
        <v>18</v>
      </c>
    </row>
    <row r="41" spans="1:13" x14ac:dyDescent="0.25">
      <c r="A41">
        <v>14</v>
      </c>
      <c r="B41">
        <v>1</v>
      </c>
      <c r="C41">
        <v>2</v>
      </c>
      <c r="D41">
        <v>13</v>
      </c>
      <c r="E41" t="s">
        <v>42</v>
      </c>
      <c r="G41" s="2">
        <v>8</v>
      </c>
      <c r="H41" s="3">
        <v>3</v>
      </c>
      <c r="I41" s="3">
        <v>7</v>
      </c>
      <c r="J41" s="3">
        <v>8</v>
      </c>
      <c r="K41" s="3">
        <v>4</v>
      </c>
      <c r="L41" s="3">
        <v>7</v>
      </c>
      <c r="M41" s="3">
        <v>29</v>
      </c>
    </row>
    <row r="42" spans="1:13" x14ac:dyDescent="0.25">
      <c r="A42">
        <v>7</v>
      </c>
      <c r="B42">
        <v>3</v>
      </c>
      <c r="C42">
        <v>3</v>
      </c>
      <c r="D42">
        <v>10</v>
      </c>
      <c r="E42" t="s">
        <v>42</v>
      </c>
      <c r="G42" s="2">
        <v>9</v>
      </c>
      <c r="H42" s="3">
        <v>2</v>
      </c>
      <c r="I42" s="3">
        <v>9</v>
      </c>
      <c r="J42" s="3">
        <v>8</v>
      </c>
      <c r="K42" s="3">
        <v>17</v>
      </c>
      <c r="L42" s="3">
        <v>8</v>
      </c>
      <c r="M42" s="3">
        <v>44</v>
      </c>
    </row>
    <row r="43" spans="1:13" x14ac:dyDescent="0.25">
      <c r="A43">
        <v>12</v>
      </c>
      <c r="B43">
        <v>3</v>
      </c>
      <c r="C43">
        <v>5</v>
      </c>
      <c r="D43">
        <v>12</v>
      </c>
      <c r="E43" t="s">
        <v>42</v>
      </c>
      <c r="G43" s="2">
        <v>10</v>
      </c>
      <c r="H43" s="3">
        <v>2</v>
      </c>
      <c r="I43" s="3">
        <v>11</v>
      </c>
      <c r="J43" s="3">
        <v>20</v>
      </c>
      <c r="K43" s="3">
        <v>5</v>
      </c>
      <c r="L43" s="3">
        <v>4</v>
      </c>
      <c r="M43" s="3">
        <v>42</v>
      </c>
    </row>
    <row r="44" spans="1:13" x14ac:dyDescent="0.25">
      <c r="A44">
        <v>19</v>
      </c>
      <c r="B44">
        <v>3</v>
      </c>
      <c r="C44">
        <v>5</v>
      </c>
      <c r="D44">
        <v>18</v>
      </c>
      <c r="E44" t="s">
        <v>42</v>
      </c>
      <c r="G44" s="2">
        <v>11</v>
      </c>
      <c r="H44" s="3">
        <v>5</v>
      </c>
      <c r="I44" s="3">
        <v>10</v>
      </c>
      <c r="J44" s="3">
        <v>8</v>
      </c>
      <c r="K44" s="3">
        <v>5</v>
      </c>
      <c r="L44" s="3">
        <v>2</v>
      </c>
      <c r="M44" s="3">
        <v>30</v>
      </c>
    </row>
    <row r="45" spans="1:13" x14ac:dyDescent="0.25">
      <c r="A45">
        <v>8</v>
      </c>
      <c r="B45">
        <v>1</v>
      </c>
      <c r="C45">
        <v>1</v>
      </c>
      <c r="D45">
        <v>8</v>
      </c>
      <c r="E45" t="s">
        <v>42</v>
      </c>
      <c r="G45" s="2">
        <v>12</v>
      </c>
      <c r="H45" s="3">
        <v>1</v>
      </c>
      <c r="I45" s="3">
        <v>13</v>
      </c>
      <c r="J45" s="3">
        <v>12</v>
      </c>
      <c r="K45" s="3">
        <v>5</v>
      </c>
      <c r="L45" s="3">
        <v>5</v>
      </c>
      <c r="M45" s="3">
        <v>36</v>
      </c>
    </row>
    <row r="46" spans="1:13" x14ac:dyDescent="0.25">
      <c r="A46">
        <v>10</v>
      </c>
      <c r="B46">
        <v>3</v>
      </c>
      <c r="C46">
        <v>5</v>
      </c>
      <c r="D46">
        <v>10</v>
      </c>
      <c r="E46" t="s">
        <v>42</v>
      </c>
      <c r="G46" s="2">
        <v>13</v>
      </c>
      <c r="H46" s="3">
        <v>1</v>
      </c>
      <c r="I46" s="3">
        <v>8</v>
      </c>
      <c r="J46" s="3">
        <v>13</v>
      </c>
      <c r="K46" s="3">
        <v>8</v>
      </c>
      <c r="L46" s="3">
        <v>2</v>
      </c>
      <c r="M46" s="3">
        <v>32</v>
      </c>
    </row>
    <row r="47" spans="1:13" x14ac:dyDescent="0.25">
      <c r="A47">
        <v>8</v>
      </c>
      <c r="B47">
        <v>2</v>
      </c>
      <c r="C47">
        <v>5</v>
      </c>
      <c r="D47">
        <v>8</v>
      </c>
      <c r="E47" t="s">
        <v>42</v>
      </c>
      <c r="G47" s="2">
        <v>14</v>
      </c>
      <c r="H47" s="3">
        <v>1</v>
      </c>
      <c r="I47" s="3">
        <v>4</v>
      </c>
      <c r="J47" s="3">
        <v>8</v>
      </c>
      <c r="K47" s="3">
        <v>7</v>
      </c>
      <c r="L47" s="3">
        <v>1</v>
      </c>
      <c r="M47" s="3">
        <v>21</v>
      </c>
    </row>
    <row r="48" spans="1:13" x14ac:dyDescent="0.25">
      <c r="A48">
        <v>11</v>
      </c>
      <c r="B48">
        <v>5</v>
      </c>
      <c r="C48">
        <v>3</v>
      </c>
      <c r="D48">
        <v>12</v>
      </c>
      <c r="E48" t="s">
        <v>42</v>
      </c>
      <c r="G48" s="2">
        <v>15</v>
      </c>
      <c r="H48" s="3">
        <v>2</v>
      </c>
      <c r="I48" s="3">
        <v>12</v>
      </c>
      <c r="J48" s="3">
        <v>12</v>
      </c>
      <c r="K48" s="3">
        <v>3</v>
      </c>
      <c r="L48" s="3">
        <v>3</v>
      </c>
      <c r="M48" s="3">
        <v>32</v>
      </c>
    </row>
    <row r="49" spans="1:13" x14ac:dyDescent="0.25">
      <c r="A49">
        <v>19</v>
      </c>
      <c r="B49">
        <v>2</v>
      </c>
      <c r="C49">
        <v>2</v>
      </c>
      <c r="D49">
        <v>19</v>
      </c>
      <c r="E49" t="s">
        <v>42</v>
      </c>
      <c r="G49" s="2">
        <v>16</v>
      </c>
      <c r="H49" s="3">
        <v>2</v>
      </c>
      <c r="I49" s="3">
        <v>4</v>
      </c>
      <c r="J49" s="3">
        <v>3</v>
      </c>
      <c r="K49" s="3">
        <v>1</v>
      </c>
      <c r="L49" s="3">
        <v>1</v>
      </c>
      <c r="M49" s="3">
        <v>11</v>
      </c>
    </row>
    <row r="50" spans="1:13" x14ac:dyDescent="0.25">
      <c r="A50">
        <v>15</v>
      </c>
      <c r="B50">
        <v>3</v>
      </c>
      <c r="C50">
        <v>5</v>
      </c>
      <c r="D50">
        <v>15</v>
      </c>
      <c r="E50" t="s">
        <v>42</v>
      </c>
      <c r="G50" s="2">
        <v>17</v>
      </c>
      <c r="H50" s="3"/>
      <c r="I50" s="3">
        <v>2</v>
      </c>
      <c r="J50" s="3">
        <v>1</v>
      </c>
      <c r="K50" s="3"/>
      <c r="L50" s="3">
        <v>2</v>
      </c>
      <c r="M50" s="3">
        <v>5</v>
      </c>
    </row>
    <row r="51" spans="1:13" x14ac:dyDescent="0.25">
      <c r="A51">
        <v>7</v>
      </c>
      <c r="B51">
        <v>4</v>
      </c>
      <c r="C51">
        <v>3</v>
      </c>
      <c r="D51">
        <v>7</v>
      </c>
      <c r="E51" t="s">
        <v>42</v>
      </c>
      <c r="G51" s="2">
        <v>18</v>
      </c>
      <c r="H51" s="3"/>
      <c r="I51" s="3">
        <v>3</v>
      </c>
      <c r="J51" s="3">
        <v>5</v>
      </c>
      <c r="K51" s="3">
        <v>2</v>
      </c>
      <c r="L51" s="3">
        <v>1</v>
      </c>
      <c r="M51" s="3">
        <v>11</v>
      </c>
    </row>
    <row r="52" spans="1:13" x14ac:dyDescent="0.25">
      <c r="A52">
        <v>12</v>
      </c>
      <c r="B52">
        <v>3</v>
      </c>
      <c r="C52">
        <v>4</v>
      </c>
      <c r="D52">
        <v>13</v>
      </c>
      <c r="E52" t="s">
        <v>42</v>
      </c>
      <c r="G52" s="2">
        <v>19</v>
      </c>
      <c r="H52" s="3"/>
      <c r="I52" s="3">
        <v>2</v>
      </c>
      <c r="J52" s="3">
        <v>1</v>
      </c>
      <c r="K52" s="3"/>
      <c r="L52" s="3"/>
      <c r="M52" s="3">
        <v>3</v>
      </c>
    </row>
    <row r="53" spans="1:13" x14ac:dyDescent="0.25">
      <c r="A53">
        <v>11</v>
      </c>
      <c r="B53">
        <v>3</v>
      </c>
      <c r="C53">
        <v>5</v>
      </c>
      <c r="D53">
        <v>13</v>
      </c>
      <c r="E53" t="s">
        <v>42</v>
      </c>
      <c r="G53" s="2" t="s">
        <v>54</v>
      </c>
      <c r="H53" s="3">
        <v>20</v>
      </c>
      <c r="I53" s="3">
        <v>93</v>
      </c>
      <c r="J53" s="3">
        <v>113</v>
      </c>
      <c r="K53" s="3">
        <v>74</v>
      </c>
      <c r="L53" s="3">
        <v>49</v>
      </c>
      <c r="M53" s="3">
        <v>349</v>
      </c>
    </row>
    <row r="54" spans="1:13" x14ac:dyDescent="0.25">
      <c r="A54">
        <v>11</v>
      </c>
      <c r="B54">
        <v>5</v>
      </c>
      <c r="C54">
        <v>5</v>
      </c>
      <c r="D54">
        <v>11</v>
      </c>
      <c r="E54" t="s">
        <v>42</v>
      </c>
    </row>
    <row r="55" spans="1:13" x14ac:dyDescent="0.25">
      <c r="A55">
        <v>8</v>
      </c>
      <c r="B55">
        <v>4</v>
      </c>
      <c r="C55">
        <v>5</v>
      </c>
      <c r="D55">
        <v>10</v>
      </c>
      <c r="E55" t="s">
        <v>42</v>
      </c>
      <c r="G55" t="s">
        <v>303</v>
      </c>
    </row>
    <row r="56" spans="1:13" x14ac:dyDescent="0.25">
      <c r="A56">
        <v>10</v>
      </c>
      <c r="B56">
        <v>4</v>
      </c>
      <c r="C56">
        <v>1</v>
      </c>
      <c r="D56">
        <v>13</v>
      </c>
      <c r="E56" t="s">
        <v>42</v>
      </c>
      <c r="G56" t="s">
        <v>308</v>
      </c>
      <c r="H56">
        <f>SUM(H36:J43)/GETPIVOTDATA("G2",$G$34)/G62</f>
        <v>0.41150442477876109</v>
      </c>
    </row>
    <row r="57" spans="1:13" x14ac:dyDescent="0.25">
      <c r="A57">
        <v>8</v>
      </c>
      <c r="B57">
        <v>4</v>
      </c>
      <c r="C57">
        <v>2</v>
      </c>
      <c r="D57">
        <v>9</v>
      </c>
      <c r="E57" t="s">
        <v>42</v>
      </c>
      <c r="G57" t="s">
        <v>309</v>
      </c>
      <c r="H57">
        <f>1-H56</f>
        <v>0.58849557522123885</v>
      </c>
    </row>
    <row r="58" spans="1:13" x14ac:dyDescent="0.25">
      <c r="A58">
        <v>14</v>
      </c>
      <c r="B58">
        <v>2</v>
      </c>
      <c r="C58">
        <v>1</v>
      </c>
      <c r="D58">
        <v>15</v>
      </c>
      <c r="E58" t="s">
        <v>42</v>
      </c>
      <c r="G58" t="s">
        <v>310</v>
      </c>
      <c r="H58">
        <f>SUM(K36:L43)/GETPIVOTDATA("G2",$G$34)/G64</f>
        <v>0.6097560975609756</v>
      </c>
    </row>
    <row r="59" spans="1:13" x14ac:dyDescent="0.25">
      <c r="A59">
        <v>14</v>
      </c>
      <c r="B59">
        <v>2</v>
      </c>
      <c r="C59">
        <v>5</v>
      </c>
      <c r="D59">
        <v>15</v>
      </c>
      <c r="E59" t="s">
        <v>42</v>
      </c>
      <c r="G59" t="s">
        <v>311</v>
      </c>
      <c r="H59">
        <f>1-H58</f>
        <v>0.3902439024390244</v>
      </c>
    </row>
    <row r="60" spans="1:13" x14ac:dyDescent="0.25">
      <c r="A60">
        <v>9</v>
      </c>
      <c r="B60">
        <v>2</v>
      </c>
      <c r="C60">
        <v>5</v>
      </c>
      <c r="D60">
        <v>10</v>
      </c>
      <c r="E60" t="s">
        <v>42</v>
      </c>
    </row>
    <row r="61" spans="1:13" x14ac:dyDescent="0.25">
      <c r="A61">
        <v>15</v>
      </c>
      <c r="B61">
        <v>3</v>
      </c>
      <c r="C61">
        <v>5</v>
      </c>
      <c r="D61">
        <v>16</v>
      </c>
      <c r="E61" t="s">
        <v>42</v>
      </c>
      <c r="G61" t="s">
        <v>300</v>
      </c>
    </row>
    <row r="62" spans="1:13" x14ac:dyDescent="0.25">
      <c r="A62">
        <v>10</v>
      </c>
      <c r="B62">
        <v>4</v>
      </c>
      <c r="C62">
        <v>4</v>
      </c>
      <c r="D62">
        <v>11</v>
      </c>
      <c r="E62" t="s">
        <v>42</v>
      </c>
      <c r="G62">
        <f>SUM(H53:J53)/GETPIVOTDATA("G2",$G$34)</f>
        <v>0.64756446991404015</v>
      </c>
    </row>
    <row r="63" spans="1:13" x14ac:dyDescent="0.25">
      <c r="A63">
        <v>10</v>
      </c>
      <c r="B63">
        <v>5</v>
      </c>
      <c r="C63">
        <v>5</v>
      </c>
      <c r="D63">
        <v>8</v>
      </c>
      <c r="E63" t="s">
        <v>42</v>
      </c>
      <c r="G63" t="s">
        <v>301</v>
      </c>
    </row>
    <row r="64" spans="1:13" x14ac:dyDescent="0.25">
      <c r="A64">
        <v>8</v>
      </c>
      <c r="B64">
        <v>3</v>
      </c>
      <c r="C64">
        <v>1</v>
      </c>
      <c r="D64">
        <v>10</v>
      </c>
      <c r="E64" t="s">
        <v>42</v>
      </c>
      <c r="G64">
        <f>1-G62</f>
        <v>0.35243553008595985</v>
      </c>
    </row>
    <row r="65" spans="1:13" x14ac:dyDescent="0.25">
      <c r="A65">
        <v>10</v>
      </c>
      <c r="B65">
        <v>4</v>
      </c>
      <c r="C65">
        <v>4</v>
      </c>
      <c r="D65">
        <v>9</v>
      </c>
      <c r="E65" t="s">
        <v>42</v>
      </c>
    </row>
    <row r="66" spans="1:13" x14ac:dyDescent="0.25">
      <c r="A66">
        <v>10</v>
      </c>
      <c r="B66">
        <v>4</v>
      </c>
      <c r="C66">
        <v>2</v>
      </c>
      <c r="D66">
        <v>10</v>
      </c>
      <c r="E66" t="s">
        <v>42</v>
      </c>
      <c r="G66" s="1" t="s">
        <v>302</v>
      </c>
      <c r="H66" s="1" t="s">
        <v>62</v>
      </c>
    </row>
    <row r="67" spans="1:13" x14ac:dyDescent="0.25">
      <c r="A67">
        <v>16</v>
      </c>
      <c r="B67">
        <v>3</v>
      </c>
      <c r="C67">
        <v>1</v>
      </c>
      <c r="D67">
        <v>15</v>
      </c>
      <c r="E67" t="s">
        <v>42</v>
      </c>
      <c r="G67" s="1" t="s">
        <v>53</v>
      </c>
      <c r="H67">
        <v>1</v>
      </c>
      <c r="I67">
        <v>2</v>
      </c>
      <c r="J67">
        <v>3</v>
      </c>
      <c r="K67">
        <v>4</v>
      </c>
      <c r="L67">
        <v>5</v>
      </c>
      <c r="M67" t="s">
        <v>54</v>
      </c>
    </row>
    <row r="68" spans="1:13" x14ac:dyDescent="0.25">
      <c r="A68">
        <v>13</v>
      </c>
      <c r="B68">
        <v>3</v>
      </c>
      <c r="C68">
        <v>3</v>
      </c>
      <c r="D68">
        <v>13</v>
      </c>
      <c r="E68" t="s">
        <v>42</v>
      </c>
      <c r="G68" s="2">
        <v>0</v>
      </c>
      <c r="H68" s="3"/>
      <c r="I68" s="3"/>
      <c r="J68" s="3">
        <v>3</v>
      </c>
      <c r="K68" s="3">
        <v>3</v>
      </c>
      <c r="L68" s="3">
        <v>7</v>
      </c>
      <c r="M68" s="3">
        <v>13</v>
      </c>
    </row>
    <row r="69" spans="1:13" x14ac:dyDescent="0.25">
      <c r="A69">
        <v>7</v>
      </c>
      <c r="B69">
        <v>3</v>
      </c>
      <c r="C69">
        <v>5</v>
      </c>
      <c r="D69">
        <v>7</v>
      </c>
      <c r="E69" t="s">
        <v>42</v>
      </c>
      <c r="G69" s="2">
        <v>4</v>
      </c>
      <c r="H69" s="3"/>
      <c r="I69" s="3"/>
      <c r="J69" s="3"/>
      <c r="K69" s="3">
        <v>1</v>
      </c>
      <c r="L69" s="3"/>
      <c r="M69" s="3">
        <v>1</v>
      </c>
    </row>
    <row r="70" spans="1:13" x14ac:dyDescent="0.25">
      <c r="A70">
        <v>8</v>
      </c>
      <c r="B70">
        <v>3</v>
      </c>
      <c r="C70">
        <v>4</v>
      </c>
      <c r="D70">
        <v>9</v>
      </c>
      <c r="E70" t="s">
        <v>42</v>
      </c>
      <c r="G70" s="2">
        <v>5</v>
      </c>
      <c r="H70" s="3">
        <v>1</v>
      </c>
      <c r="I70" s="3">
        <v>1</v>
      </c>
      <c r="J70" s="3">
        <v>2</v>
      </c>
      <c r="K70" s="3">
        <v>2</v>
      </c>
      <c r="L70" s="3">
        <v>3</v>
      </c>
      <c r="M70" s="3">
        <v>9</v>
      </c>
    </row>
    <row r="71" spans="1:13" x14ac:dyDescent="0.25">
      <c r="A71">
        <v>16</v>
      </c>
      <c r="B71">
        <v>2</v>
      </c>
      <c r="C71">
        <v>3</v>
      </c>
      <c r="D71">
        <v>16</v>
      </c>
      <c r="E71" t="s">
        <v>42</v>
      </c>
      <c r="G71" s="2">
        <v>6</v>
      </c>
      <c r="H71" s="3">
        <v>1</v>
      </c>
      <c r="I71" s="3">
        <v>2</v>
      </c>
      <c r="J71" s="3">
        <v>2</v>
      </c>
      <c r="K71" s="3">
        <v>1</v>
      </c>
      <c r="L71" s="3">
        <v>6</v>
      </c>
      <c r="M71" s="3">
        <v>12</v>
      </c>
    </row>
    <row r="72" spans="1:13" x14ac:dyDescent="0.25">
      <c r="A72">
        <v>13</v>
      </c>
      <c r="B72">
        <v>2</v>
      </c>
      <c r="C72">
        <v>5</v>
      </c>
      <c r="D72">
        <v>15</v>
      </c>
      <c r="E72" t="s">
        <v>42</v>
      </c>
      <c r="G72" s="2">
        <v>7</v>
      </c>
      <c r="H72" s="3"/>
      <c r="I72" s="3">
        <v>2</v>
      </c>
      <c r="J72" s="3">
        <v>5</v>
      </c>
      <c r="K72" s="3">
        <v>5</v>
      </c>
      <c r="L72" s="3">
        <v>6</v>
      </c>
      <c r="M72" s="3">
        <v>18</v>
      </c>
    </row>
    <row r="73" spans="1:13" x14ac:dyDescent="0.25">
      <c r="A73">
        <v>10</v>
      </c>
      <c r="B73">
        <v>3</v>
      </c>
      <c r="C73">
        <v>3</v>
      </c>
      <c r="D73">
        <v>10</v>
      </c>
      <c r="E73" t="s">
        <v>42</v>
      </c>
      <c r="G73" s="2">
        <v>8</v>
      </c>
      <c r="H73" s="3">
        <v>4</v>
      </c>
      <c r="I73" s="3">
        <v>4</v>
      </c>
      <c r="J73" s="3">
        <v>9</v>
      </c>
      <c r="K73" s="3">
        <v>4</v>
      </c>
      <c r="L73" s="3">
        <v>8</v>
      </c>
      <c r="M73" s="3">
        <v>29</v>
      </c>
    </row>
    <row r="74" spans="1:13" x14ac:dyDescent="0.25">
      <c r="A74">
        <v>8</v>
      </c>
      <c r="B74">
        <v>4</v>
      </c>
      <c r="C74">
        <v>5</v>
      </c>
      <c r="D74">
        <v>6</v>
      </c>
      <c r="E74" t="s">
        <v>42</v>
      </c>
      <c r="G74" s="2">
        <v>9</v>
      </c>
      <c r="H74" s="3">
        <v>2</v>
      </c>
      <c r="I74" s="3">
        <v>6</v>
      </c>
      <c r="J74" s="3">
        <v>11</v>
      </c>
      <c r="K74" s="3">
        <v>8</v>
      </c>
      <c r="L74" s="3">
        <v>17</v>
      </c>
      <c r="M74" s="3">
        <v>44</v>
      </c>
    </row>
    <row r="75" spans="1:13" x14ac:dyDescent="0.25">
      <c r="A75">
        <v>12</v>
      </c>
      <c r="B75">
        <v>2</v>
      </c>
      <c r="C75">
        <v>5</v>
      </c>
      <c r="D75">
        <v>12</v>
      </c>
      <c r="E75" t="s">
        <v>42</v>
      </c>
      <c r="G75" s="2">
        <v>10</v>
      </c>
      <c r="H75" s="3">
        <v>6</v>
      </c>
      <c r="I75" s="3">
        <v>8</v>
      </c>
      <c r="J75" s="3">
        <v>10</v>
      </c>
      <c r="K75" s="3">
        <v>9</v>
      </c>
      <c r="L75" s="3">
        <v>9</v>
      </c>
      <c r="M75" s="3">
        <v>42</v>
      </c>
    </row>
    <row r="76" spans="1:13" x14ac:dyDescent="0.25">
      <c r="A76">
        <v>11</v>
      </c>
      <c r="B76">
        <v>3</v>
      </c>
      <c r="C76">
        <v>5</v>
      </c>
      <c r="D76">
        <v>12</v>
      </c>
      <c r="E76" t="s">
        <v>42</v>
      </c>
      <c r="G76" s="2">
        <v>11</v>
      </c>
      <c r="H76" s="3">
        <v>4</v>
      </c>
      <c r="I76" s="3">
        <v>1</v>
      </c>
      <c r="J76" s="3">
        <v>6</v>
      </c>
      <c r="K76" s="3">
        <v>6</v>
      </c>
      <c r="L76" s="3">
        <v>13</v>
      </c>
      <c r="M76" s="3">
        <v>30</v>
      </c>
    </row>
    <row r="77" spans="1:13" x14ac:dyDescent="0.25">
      <c r="A77">
        <v>9</v>
      </c>
      <c r="B77">
        <v>3</v>
      </c>
      <c r="C77">
        <v>5</v>
      </c>
      <c r="D77">
        <v>9</v>
      </c>
      <c r="E77" t="s">
        <v>42</v>
      </c>
      <c r="G77" s="2">
        <v>12</v>
      </c>
      <c r="H77" s="3">
        <v>1</v>
      </c>
      <c r="I77" s="3">
        <v>3</v>
      </c>
      <c r="J77" s="3">
        <v>12</v>
      </c>
      <c r="K77" s="3">
        <v>3</v>
      </c>
      <c r="L77" s="3">
        <v>17</v>
      </c>
      <c r="M77" s="3">
        <v>36</v>
      </c>
    </row>
    <row r="78" spans="1:13" x14ac:dyDescent="0.25">
      <c r="A78">
        <v>11</v>
      </c>
      <c r="B78">
        <v>3</v>
      </c>
      <c r="C78">
        <v>1</v>
      </c>
      <c r="D78">
        <v>11</v>
      </c>
      <c r="E78" t="s">
        <v>42</v>
      </c>
      <c r="G78" s="2">
        <v>13</v>
      </c>
      <c r="H78" s="3">
        <v>5</v>
      </c>
      <c r="I78" s="3">
        <v>3</v>
      </c>
      <c r="J78" s="3">
        <v>5</v>
      </c>
      <c r="K78" s="3">
        <v>7</v>
      </c>
      <c r="L78" s="3">
        <v>12</v>
      </c>
      <c r="M78" s="3">
        <v>32</v>
      </c>
    </row>
    <row r="79" spans="1:13" x14ac:dyDescent="0.25">
      <c r="A79">
        <v>11</v>
      </c>
      <c r="B79">
        <v>3</v>
      </c>
      <c r="C79">
        <v>3</v>
      </c>
      <c r="D79">
        <v>11</v>
      </c>
      <c r="E79" t="s">
        <v>42</v>
      </c>
      <c r="G79" s="2">
        <v>14</v>
      </c>
      <c r="H79" s="3">
        <v>5</v>
      </c>
      <c r="I79" s="3">
        <v>4</v>
      </c>
      <c r="J79" s="3">
        <v>3</v>
      </c>
      <c r="K79" s="3">
        <v>2</v>
      </c>
      <c r="L79" s="3">
        <v>7</v>
      </c>
      <c r="M79" s="3">
        <v>21</v>
      </c>
    </row>
    <row r="80" spans="1:13" x14ac:dyDescent="0.25">
      <c r="A80">
        <v>8</v>
      </c>
      <c r="B80">
        <v>1</v>
      </c>
      <c r="C80">
        <v>3</v>
      </c>
      <c r="D80">
        <v>8</v>
      </c>
      <c r="E80" t="s">
        <v>43</v>
      </c>
      <c r="G80" s="2">
        <v>15</v>
      </c>
      <c r="H80" s="3">
        <v>6</v>
      </c>
      <c r="I80" s="3">
        <v>1</v>
      </c>
      <c r="J80" s="3">
        <v>5</v>
      </c>
      <c r="K80" s="3">
        <v>5</v>
      </c>
      <c r="L80" s="3">
        <v>15</v>
      </c>
      <c r="M80" s="3">
        <v>32</v>
      </c>
    </row>
    <row r="81" spans="1:13" x14ac:dyDescent="0.25">
      <c r="A81">
        <v>5</v>
      </c>
      <c r="B81">
        <v>3</v>
      </c>
      <c r="C81">
        <v>3</v>
      </c>
      <c r="D81">
        <v>5</v>
      </c>
      <c r="E81" t="s">
        <v>42</v>
      </c>
      <c r="G81" s="2">
        <v>16</v>
      </c>
      <c r="H81" s="3">
        <v>1</v>
      </c>
      <c r="I81" s="3">
        <v>1</v>
      </c>
      <c r="J81" s="3">
        <v>3</v>
      </c>
      <c r="K81" s="3">
        <v>1</v>
      </c>
      <c r="L81" s="3">
        <v>5</v>
      </c>
      <c r="M81" s="3">
        <v>11</v>
      </c>
    </row>
    <row r="82" spans="1:13" x14ac:dyDescent="0.25">
      <c r="A82">
        <v>10</v>
      </c>
      <c r="B82">
        <v>2</v>
      </c>
      <c r="C82">
        <v>3</v>
      </c>
      <c r="D82">
        <v>12</v>
      </c>
      <c r="E82" t="s">
        <v>42</v>
      </c>
      <c r="G82" s="2">
        <v>17</v>
      </c>
      <c r="H82" s="3">
        <v>2</v>
      </c>
      <c r="I82" s="3"/>
      <c r="J82" s="3"/>
      <c r="K82" s="3">
        <v>1</v>
      </c>
      <c r="L82" s="3">
        <v>2</v>
      </c>
      <c r="M82" s="3">
        <v>5</v>
      </c>
    </row>
    <row r="83" spans="1:13" x14ac:dyDescent="0.25">
      <c r="A83">
        <v>11</v>
      </c>
      <c r="B83">
        <v>2</v>
      </c>
      <c r="C83">
        <v>5</v>
      </c>
      <c r="D83">
        <v>10</v>
      </c>
      <c r="E83" t="s">
        <v>42</v>
      </c>
      <c r="G83" s="2">
        <v>18</v>
      </c>
      <c r="H83" s="3">
        <v>2</v>
      </c>
      <c r="I83" s="3">
        <v>3</v>
      </c>
      <c r="J83" s="3">
        <v>1</v>
      </c>
      <c r="K83" s="3">
        <v>2</v>
      </c>
      <c r="L83" s="3">
        <v>3</v>
      </c>
      <c r="M83" s="3">
        <v>11</v>
      </c>
    </row>
    <row r="84" spans="1:13" x14ac:dyDescent="0.25">
      <c r="A84">
        <v>7</v>
      </c>
      <c r="B84">
        <v>4</v>
      </c>
      <c r="C84">
        <v>5</v>
      </c>
      <c r="D84">
        <v>6</v>
      </c>
      <c r="E84" t="s">
        <v>42</v>
      </c>
      <c r="G84" s="2">
        <v>19</v>
      </c>
      <c r="H84" s="3"/>
      <c r="I84" s="3">
        <v>1</v>
      </c>
      <c r="J84" s="3">
        <v>1</v>
      </c>
      <c r="K84" s="3">
        <v>1</v>
      </c>
      <c r="L84" s="3"/>
      <c r="M84" s="3">
        <v>3</v>
      </c>
    </row>
    <row r="85" spans="1:13" x14ac:dyDescent="0.25">
      <c r="A85">
        <v>15</v>
      </c>
      <c r="B85">
        <v>3</v>
      </c>
      <c r="C85">
        <v>4</v>
      </c>
      <c r="D85">
        <v>15</v>
      </c>
      <c r="E85" t="s">
        <v>42</v>
      </c>
      <c r="G85" s="2" t="s">
        <v>54</v>
      </c>
      <c r="H85" s="3">
        <v>40</v>
      </c>
      <c r="I85" s="3">
        <v>40</v>
      </c>
      <c r="J85" s="3">
        <v>78</v>
      </c>
      <c r="K85" s="3">
        <v>61</v>
      </c>
      <c r="L85" s="3">
        <v>130</v>
      </c>
      <c r="M85" s="3">
        <v>349</v>
      </c>
    </row>
    <row r="86" spans="1:13" x14ac:dyDescent="0.25">
      <c r="A86">
        <v>9</v>
      </c>
      <c r="B86">
        <v>2</v>
      </c>
      <c r="C86">
        <v>4</v>
      </c>
      <c r="D86">
        <v>10</v>
      </c>
      <c r="E86" t="s">
        <v>42</v>
      </c>
    </row>
    <row r="87" spans="1:13" x14ac:dyDescent="0.25">
      <c r="A87">
        <v>7</v>
      </c>
      <c r="B87">
        <v>4</v>
      </c>
      <c r="C87">
        <v>5</v>
      </c>
      <c r="D87">
        <v>9</v>
      </c>
      <c r="E87" t="s">
        <v>42</v>
      </c>
      <c r="G87" t="s">
        <v>303</v>
      </c>
    </row>
    <row r="88" spans="1:13" x14ac:dyDescent="0.25">
      <c r="A88">
        <v>8</v>
      </c>
      <c r="B88">
        <v>4</v>
      </c>
      <c r="C88">
        <v>2</v>
      </c>
      <c r="D88">
        <v>7</v>
      </c>
      <c r="E88" t="s">
        <v>42</v>
      </c>
      <c r="G88" t="s">
        <v>312</v>
      </c>
      <c r="H88">
        <f>SUM('G2'!H68:J75)/GETPIVOTDATA("G2",'G2'!$G$66)/'G2'!G94</f>
        <v>0.5</v>
      </c>
    </row>
    <row r="89" spans="1:13" x14ac:dyDescent="0.25">
      <c r="A89">
        <v>13</v>
      </c>
      <c r="B89">
        <v>3</v>
      </c>
      <c r="C89">
        <v>1</v>
      </c>
      <c r="D89">
        <v>14</v>
      </c>
      <c r="E89" t="s">
        <v>42</v>
      </c>
      <c r="G89" t="s">
        <v>313</v>
      </c>
      <c r="H89">
        <f>1-H88</f>
        <v>0.5</v>
      </c>
    </row>
    <row r="90" spans="1:13" x14ac:dyDescent="0.25">
      <c r="A90">
        <v>11</v>
      </c>
      <c r="B90">
        <v>2</v>
      </c>
      <c r="C90">
        <v>3</v>
      </c>
      <c r="D90">
        <v>10</v>
      </c>
      <c r="E90" t="s">
        <v>42</v>
      </c>
      <c r="G90" t="s">
        <v>314</v>
      </c>
      <c r="H90">
        <f>SUM(K68:L75)/GETPIVOTDATA("G2",$G$66)/G96</f>
        <v>0.46596858638743455</v>
      </c>
    </row>
    <row r="91" spans="1:13" x14ac:dyDescent="0.25">
      <c r="A91">
        <v>8</v>
      </c>
      <c r="B91">
        <v>3</v>
      </c>
      <c r="C91">
        <v>5</v>
      </c>
      <c r="D91">
        <v>6</v>
      </c>
      <c r="E91" t="s">
        <v>42</v>
      </c>
      <c r="G91" t="s">
        <v>315</v>
      </c>
      <c r="H91">
        <f>1-H90</f>
        <v>0.53403141361256545</v>
      </c>
    </row>
    <row r="92" spans="1:13" x14ac:dyDescent="0.25">
      <c r="A92">
        <v>7</v>
      </c>
      <c r="B92">
        <v>3</v>
      </c>
      <c r="C92">
        <v>4</v>
      </c>
      <c r="D92">
        <v>7</v>
      </c>
      <c r="E92" t="s">
        <v>42</v>
      </c>
    </row>
    <row r="93" spans="1:13" x14ac:dyDescent="0.25">
      <c r="A93">
        <v>16</v>
      </c>
      <c r="B93">
        <v>5</v>
      </c>
      <c r="C93">
        <v>1</v>
      </c>
      <c r="D93">
        <v>17</v>
      </c>
      <c r="E93" t="s">
        <v>42</v>
      </c>
      <c r="G93" t="s">
        <v>294</v>
      </c>
    </row>
    <row r="94" spans="1:13" x14ac:dyDescent="0.25">
      <c r="A94">
        <v>7</v>
      </c>
      <c r="B94">
        <v>3</v>
      </c>
      <c r="C94">
        <v>2</v>
      </c>
      <c r="D94">
        <v>6</v>
      </c>
      <c r="E94" t="s">
        <v>42</v>
      </c>
      <c r="G94">
        <f>SUM(H85:J85)/GETPIVOTDATA("G2",$G$66)</f>
        <v>0.45272206303724927</v>
      </c>
    </row>
    <row r="95" spans="1:13" x14ac:dyDescent="0.25">
      <c r="A95">
        <v>11</v>
      </c>
      <c r="B95">
        <v>3</v>
      </c>
      <c r="C95">
        <v>1</v>
      </c>
      <c r="D95">
        <v>10</v>
      </c>
      <c r="E95" t="s">
        <v>42</v>
      </c>
      <c r="G95" t="s">
        <v>295</v>
      </c>
    </row>
    <row r="96" spans="1:13" x14ac:dyDescent="0.25">
      <c r="A96">
        <v>11</v>
      </c>
      <c r="B96">
        <v>4</v>
      </c>
      <c r="C96">
        <v>4</v>
      </c>
      <c r="D96">
        <v>13</v>
      </c>
      <c r="E96" t="s">
        <v>42</v>
      </c>
      <c r="G96">
        <f>1-G94</f>
        <v>0.54727793696275073</v>
      </c>
    </row>
    <row r="97" spans="1:10" x14ac:dyDescent="0.25">
      <c r="A97">
        <v>7</v>
      </c>
      <c r="B97">
        <v>2</v>
      </c>
      <c r="C97">
        <v>1</v>
      </c>
      <c r="D97">
        <v>10</v>
      </c>
      <c r="E97" t="s">
        <v>42</v>
      </c>
    </row>
    <row r="98" spans="1:10" x14ac:dyDescent="0.25">
      <c r="A98">
        <v>11</v>
      </c>
      <c r="B98">
        <v>3</v>
      </c>
      <c r="C98">
        <v>4</v>
      </c>
      <c r="D98">
        <v>15</v>
      </c>
      <c r="E98" t="s">
        <v>42</v>
      </c>
      <c r="G98" s="1" t="s">
        <v>302</v>
      </c>
      <c r="H98" s="1" t="s">
        <v>62</v>
      </c>
    </row>
    <row r="99" spans="1:10" x14ac:dyDescent="0.25">
      <c r="A99">
        <v>8</v>
      </c>
      <c r="B99">
        <v>5</v>
      </c>
      <c r="C99">
        <v>5</v>
      </c>
      <c r="D99">
        <v>9</v>
      </c>
      <c r="E99" t="s">
        <v>42</v>
      </c>
      <c r="G99" s="1" t="s">
        <v>53</v>
      </c>
      <c r="H99" t="s">
        <v>43</v>
      </c>
      <c r="I99" t="s">
        <v>42</v>
      </c>
      <c r="J99" t="s">
        <v>54</v>
      </c>
    </row>
    <row r="100" spans="1:10" x14ac:dyDescent="0.25">
      <c r="A100">
        <v>11</v>
      </c>
      <c r="B100">
        <v>4</v>
      </c>
      <c r="C100">
        <v>1</v>
      </c>
      <c r="D100">
        <v>14</v>
      </c>
      <c r="E100" t="s">
        <v>42</v>
      </c>
      <c r="G100" s="2">
        <v>0</v>
      </c>
      <c r="H100" s="3">
        <v>2</v>
      </c>
      <c r="I100" s="3">
        <v>11</v>
      </c>
      <c r="J100" s="3">
        <v>13</v>
      </c>
    </row>
    <row r="101" spans="1:10" x14ac:dyDescent="0.25">
      <c r="A101">
        <v>7</v>
      </c>
      <c r="B101">
        <v>5</v>
      </c>
      <c r="C101">
        <v>3</v>
      </c>
      <c r="D101">
        <v>9</v>
      </c>
      <c r="E101" t="s">
        <v>42</v>
      </c>
      <c r="G101" s="2">
        <v>4</v>
      </c>
      <c r="H101" s="3"/>
      <c r="I101" s="3">
        <v>1</v>
      </c>
      <c r="J101" s="3">
        <v>1</v>
      </c>
    </row>
    <row r="102" spans="1:10" x14ac:dyDescent="0.25">
      <c r="A102">
        <v>7</v>
      </c>
      <c r="B102">
        <v>5</v>
      </c>
      <c r="C102">
        <v>4</v>
      </c>
      <c r="D102">
        <v>7</v>
      </c>
      <c r="E102" t="s">
        <v>42</v>
      </c>
      <c r="G102" s="2">
        <v>5</v>
      </c>
      <c r="H102" s="3">
        <v>1</v>
      </c>
      <c r="I102" s="3">
        <v>8</v>
      </c>
      <c r="J102" s="3">
        <v>9</v>
      </c>
    </row>
    <row r="103" spans="1:10" x14ac:dyDescent="0.25">
      <c r="A103">
        <v>16</v>
      </c>
      <c r="B103">
        <v>3</v>
      </c>
      <c r="C103">
        <v>4</v>
      </c>
      <c r="D103">
        <v>17</v>
      </c>
      <c r="E103" t="s">
        <v>42</v>
      </c>
      <c r="G103" s="2">
        <v>6</v>
      </c>
      <c r="H103" s="3">
        <v>2</v>
      </c>
      <c r="I103" s="3">
        <v>10</v>
      </c>
      <c r="J103" s="3">
        <v>12</v>
      </c>
    </row>
    <row r="104" spans="1:10" x14ac:dyDescent="0.25">
      <c r="A104">
        <v>10</v>
      </c>
      <c r="B104">
        <v>3</v>
      </c>
      <c r="C104">
        <v>5</v>
      </c>
      <c r="D104">
        <v>13</v>
      </c>
      <c r="E104" t="s">
        <v>42</v>
      </c>
      <c r="G104" s="2">
        <v>7</v>
      </c>
      <c r="H104" s="3">
        <v>1</v>
      </c>
      <c r="I104" s="3">
        <v>17</v>
      </c>
      <c r="J104" s="3">
        <v>18</v>
      </c>
    </row>
    <row r="105" spans="1:10" x14ac:dyDescent="0.25">
      <c r="A105">
        <v>7</v>
      </c>
      <c r="B105">
        <v>5</v>
      </c>
      <c r="C105">
        <v>2</v>
      </c>
      <c r="D105">
        <v>6</v>
      </c>
      <c r="E105" t="s">
        <v>42</v>
      </c>
      <c r="G105" s="2">
        <v>8</v>
      </c>
      <c r="H105" s="3">
        <v>5</v>
      </c>
      <c r="I105" s="3">
        <v>24</v>
      </c>
      <c r="J105" s="3">
        <v>29</v>
      </c>
    </row>
    <row r="106" spans="1:10" x14ac:dyDescent="0.25">
      <c r="A106">
        <v>16</v>
      </c>
      <c r="B106">
        <v>4</v>
      </c>
      <c r="C106">
        <v>1</v>
      </c>
      <c r="D106">
        <v>18</v>
      </c>
      <c r="E106" t="s">
        <v>42</v>
      </c>
      <c r="G106" s="2">
        <v>9</v>
      </c>
      <c r="H106" s="3">
        <v>2</v>
      </c>
      <c r="I106" s="3">
        <v>42</v>
      </c>
      <c r="J106" s="3">
        <v>44</v>
      </c>
    </row>
    <row r="107" spans="1:10" x14ac:dyDescent="0.25">
      <c r="A107">
        <v>10</v>
      </c>
      <c r="B107">
        <v>3</v>
      </c>
      <c r="C107">
        <v>4</v>
      </c>
      <c r="D107">
        <v>11</v>
      </c>
      <c r="E107" t="s">
        <v>42</v>
      </c>
      <c r="G107" s="2">
        <v>10</v>
      </c>
      <c r="H107" s="3">
        <v>2</v>
      </c>
      <c r="I107" s="3">
        <v>40</v>
      </c>
      <c r="J107" s="3">
        <v>42</v>
      </c>
    </row>
    <row r="108" spans="1:10" x14ac:dyDescent="0.25">
      <c r="A108">
        <v>7</v>
      </c>
      <c r="B108">
        <v>2</v>
      </c>
      <c r="C108">
        <v>3</v>
      </c>
      <c r="D108">
        <v>8</v>
      </c>
      <c r="E108" t="s">
        <v>42</v>
      </c>
      <c r="G108" s="2">
        <v>11</v>
      </c>
      <c r="H108" s="3">
        <v>1</v>
      </c>
      <c r="I108" s="3">
        <v>29</v>
      </c>
      <c r="J108" s="3">
        <v>30</v>
      </c>
    </row>
    <row r="109" spans="1:10" x14ac:dyDescent="0.25">
      <c r="A109">
        <v>16</v>
      </c>
      <c r="B109">
        <v>3</v>
      </c>
      <c r="C109">
        <v>5</v>
      </c>
      <c r="D109">
        <v>18</v>
      </c>
      <c r="E109" t="s">
        <v>42</v>
      </c>
      <c r="G109" s="2">
        <v>12</v>
      </c>
      <c r="H109" s="3">
        <v>1</v>
      </c>
      <c r="I109" s="3">
        <v>35</v>
      </c>
      <c r="J109" s="3">
        <v>36</v>
      </c>
    </row>
    <row r="110" spans="1:10" x14ac:dyDescent="0.25">
      <c r="A110">
        <v>10</v>
      </c>
      <c r="B110">
        <v>5</v>
      </c>
      <c r="C110">
        <v>1</v>
      </c>
      <c r="D110">
        <v>13</v>
      </c>
      <c r="E110" t="s">
        <v>42</v>
      </c>
      <c r="G110" s="2">
        <v>13</v>
      </c>
      <c r="H110" s="3"/>
      <c r="I110" s="3">
        <v>32</v>
      </c>
      <c r="J110" s="3">
        <v>32</v>
      </c>
    </row>
    <row r="111" spans="1:10" x14ac:dyDescent="0.25">
      <c r="A111">
        <v>14</v>
      </c>
      <c r="B111">
        <v>5</v>
      </c>
      <c r="C111">
        <v>4</v>
      </c>
      <c r="D111">
        <v>15</v>
      </c>
      <c r="E111" t="s">
        <v>42</v>
      </c>
      <c r="G111" s="2">
        <v>14</v>
      </c>
      <c r="H111" s="3"/>
      <c r="I111" s="3">
        <v>21</v>
      </c>
      <c r="J111" s="3">
        <v>21</v>
      </c>
    </row>
    <row r="112" spans="1:10" x14ac:dyDescent="0.25">
      <c r="A112">
        <v>18</v>
      </c>
      <c r="B112">
        <v>3</v>
      </c>
      <c r="C112">
        <v>4</v>
      </c>
      <c r="D112">
        <v>19</v>
      </c>
      <c r="E112" t="s">
        <v>42</v>
      </c>
      <c r="G112" s="2">
        <v>15</v>
      </c>
      <c r="H112" s="3"/>
      <c r="I112" s="3">
        <v>32</v>
      </c>
      <c r="J112" s="3">
        <v>32</v>
      </c>
    </row>
    <row r="113" spans="1:10" x14ac:dyDescent="0.25">
      <c r="A113">
        <v>7</v>
      </c>
      <c r="B113">
        <v>2</v>
      </c>
      <c r="C113">
        <v>2</v>
      </c>
      <c r="D113">
        <v>10</v>
      </c>
      <c r="E113" t="s">
        <v>42</v>
      </c>
      <c r="G113" s="2">
        <v>16</v>
      </c>
      <c r="H113" s="3"/>
      <c r="I113" s="3">
        <v>11</v>
      </c>
      <c r="J113" s="3">
        <v>11</v>
      </c>
    </row>
    <row r="114" spans="1:10" x14ac:dyDescent="0.25">
      <c r="A114">
        <v>10</v>
      </c>
      <c r="B114">
        <v>2</v>
      </c>
      <c r="C114">
        <v>5</v>
      </c>
      <c r="D114">
        <v>13</v>
      </c>
      <c r="E114" t="s">
        <v>42</v>
      </c>
      <c r="G114" s="2">
        <v>17</v>
      </c>
      <c r="H114" s="3"/>
      <c r="I114" s="3">
        <v>5</v>
      </c>
      <c r="J114" s="3">
        <v>5</v>
      </c>
    </row>
    <row r="115" spans="1:10" x14ac:dyDescent="0.25">
      <c r="A115">
        <v>18</v>
      </c>
      <c r="B115">
        <v>2</v>
      </c>
      <c r="C115">
        <v>3</v>
      </c>
      <c r="D115">
        <v>19</v>
      </c>
      <c r="E115" t="s">
        <v>42</v>
      </c>
      <c r="G115" s="2">
        <v>18</v>
      </c>
      <c r="H115" s="3"/>
      <c r="I115" s="3">
        <v>11</v>
      </c>
      <c r="J115" s="3">
        <v>11</v>
      </c>
    </row>
    <row r="116" spans="1:10" x14ac:dyDescent="0.25">
      <c r="A116">
        <v>9</v>
      </c>
      <c r="B116">
        <v>2</v>
      </c>
      <c r="C116">
        <v>5</v>
      </c>
      <c r="D116">
        <v>9</v>
      </c>
      <c r="E116" t="s">
        <v>42</v>
      </c>
      <c r="G116" s="2">
        <v>19</v>
      </c>
      <c r="H116" s="3"/>
      <c r="I116" s="3">
        <v>3</v>
      </c>
      <c r="J116" s="3">
        <v>3</v>
      </c>
    </row>
    <row r="117" spans="1:10" x14ac:dyDescent="0.25">
      <c r="A117">
        <v>15</v>
      </c>
      <c r="B117">
        <v>4</v>
      </c>
      <c r="C117">
        <v>5</v>
      </c>
      <c r="D117">
        <v>15</v>
      </c>
      <c r="E117" t="s">
        <v>42</v>
      </c>
      <c r="G117" s="2" t="s">
        <v>54</v>
      </c>
      <c r="H117" s="3">
        <v>17</v>
      </c>
      <c r="I117" s="3">
        <v>332</v>
      </c>
      <c r="J117" s="3">
        <v>349</v>
      </c>
    </row>
    <row r="118" spans="1:10" x14ac:dyDescent="0.25">
      <c r="A118">
        <v>11</v>
      </c>
      <c r="B118">
        <v>3</v>
      </c>
      <c r="C118">
        <v>2</v>
      </c>
      <c r="D118">
        <v>13</v>
      </c>
      <c r="E118" t="s">
        <v>42</v>
      </c>
    </row>
    <row r="119" spans="1:10" x14ac:dyDescent="0.25">
      <c r="A119">
        <v>13</v>
      </c>
      <c r="B119">
        <v>2</v>
      </c>
      <c r="C119">
        <v>5</v>
      </c>
      <c r="D119">
        <v>14</v>
      </c>
      <c r="E119" t="s">
        <v>42</v>
      </c>
      <c r="G119" t="s">
        <v>303</v>
      </c>
    </row>
    <row r="120" spans="1:10" x14ac:dyDescent="0.25">
      <c r="A120">
        <v>9</v>
      </c>
      <c r="B120">
        <v>4</v>
      </c>
      <c r="C120">
        <v>5</v>
      </c>
      <c r="D120">
        <v>7</v>
      </c>
      <c r="E120" t="s">
        <v>42</v>
      </c>
      <c r="G120" t="s">
        <v>316</v>
      </c>
      <c r="H120">
        <f>SUM(I100:I107)/GETPIVOTDATA("G2",$G$98)/G126</f>
        <v>0.46084337349397592</v>
      </c>
    </row>
    <row r="121" spans="1:10" x14ac:dyDescent="0.25">
      <c r="A121">
        <v>14</v>
      </c>
      <c r="B121">
        <v>3</v>
      </c>
      <c r="C121">
        <v>4</v>
      </c>
      <c r="D121">
        <v>13</v>
      </c>
      <c r="E121" t="s">
        <v>42</v>
      </c>
      <c r="G121" t="s">
        <v>317</v>
      </c>
      <c r="H121">
        <f>1-H120</f>
        <v>0.53915662650602414</v>
      </c>
    </row>
    <row r="122" spans="1:10" x14ac:dyDescent="0.25">
      <c r="A122">
        <v>16</v>
      </c>
      <c r="B122">
        <v>3</v>
      </c>
      <c r="C122">
        <v>1</v>
      </c>
      <c r="D122">
        <v>15</v>
      </c>
      <c r="E122" t="s">
        <v>42</v>
      </c>
      <c r="G122" t="s">
        <v>318</v>
      </c>
      <c r="H122">
        <f>SUM(H100:H107)/GETPIVOTDATA("G2",$G$98)/G128</f>
        <v>0.88235294117647034</v>
      </c>
    </row>
    <row r="123" spans="1:10" x14ac:dyDescent="0.25">
      <c r="A123">
        <v>16</v>
      </c>
      <c r="B123">
        <v>4</v>
      </c>
      <c r="C123">
        <v>5</v>
      </c>
      <c r="D123">
        <v>14</v>
      </c>
      <c r="E123" t="s">
        <v>42</v>
      </c>
      <c r="G123" t="s">
        <v>319</v>
      </c>
      <c r="H123">
        <f>1-H122</f>
        <v>0.11764705882352966</v>
      </c>
    </row>
    <row r="124" spans="1:10" x14ac:dyDescent="0.25">
      <c r="A124">
        <v>13</v>
      </c>
      <c r="B124">
        <v>2</v>
      </c>
      <c r="C124">
        <v>5</v>
      </c>
      <c r="D124">
        <v>13</v>
      </c>
      <c r="E124" t="s">
        <v>42</v>
      </c>
    </row>
    <row r="125" spans="1:10" x14ac:dyDescent="0.25">
      <c r="A125">
        <v>14</v>
      </c>
      <c r="B125">
        <v>4</v>
      </c>
      <c r="C125">
        <v>5</v>
      </c>
      <c r="D125">
        <v>11</v>
      </c>
      <c r="E125" t="s">
        <v>42</v>
      </c>
      <c r="G125" t="s">
        <v>288</v>
      </c>
    </row>
    <row r="126" spans="1:10" x14ac:dyDescent="0.25">
      <c r="A126">
        <v>8</v>
      </c>
      <c r="B126">
        <v>4</v>
      </c>
      <c r="C126">
        <v>5</v>
      </c>
      <c r="D126">
        <v>7</v>
      </c>
      <c r="E126" t="s">
        <v>42</v>
      </c>
      <c r="G126">
        <f>GETPIVOTDATA("G2",$G$98,"higher","yes")/GETPIVOTDATA("G2",$G$98)</f>
        <v>0.95128939828080228</v>
      </c>
    </row>
    <row r="127" spans="1:10" x14ac:dyDescent="0.25">
      <c r="A127">
        <v>13</v>
      </c>
      <c r="B127">
        <v>5</v>
      </c>
      <c r="C127">
        <v>5</v>
      </c>
      <c r="D127">
        <v>13</v>
      </c>
      <c r="E127" t="s">
        <v>42</v>
      </c>
      <c r="G127" t="s">
        <v>289</v>
      </c>
    </row>
    <row r="128" spans="1:10" x14ac:dyDescent="0.25">
      <c r="A128">
        <v>7</v>
      </c>
      <c r="B128">
        <v>2</v>
      </c>
      <c r="C128">
        <v>1</v>
      </c>
      <c r="D128">
        <v>10</v>
      </c>
      <c r="E128" t="s">
        <v>42</v>
      </c>
      <c r="G128">
        <f>1-G126</f>
        <v>4.8710601719197721E-2</v>
      </c>
    </row>
    <row r="129" spans="1:5" x14ac:dyDescent="0.25">
      <c r="A129">
        <v>7</v>
      </c>
      <c r="B129">
        <v>2</v>
      </c>
      <c r="C129">
        <v>5</v>
      </c>
      <c r="D129">
        <v>8</v>
      </c>
      <c r="E129" t="s">
        <v>43</v>
      </c>
    </row>
    <row r="130" spans="1:5" x14ac:dyDescent="0.25">
      <c r="A130">
        <v>7</v>
      </c>
      <c r="B130">
        <v>3</v>
      </c>
      <c r="C130">
        <v>4</v>
      </c>
      <c r="D130">
        <v>4</v>
      </c>
      <c r="E130" t="s">
        <v>42</v>
      </c>
    </row>
    <row r="131" spans="1:5" x14ac:dyDescent="0.25">
      <c r="A131">
        <v>18</v>
      </c>
      <c r="B131">
        <v>5</v>
      </c>
      <c r="C131">
        <v>4</v>
      </c>
      <c r="D131">
        <v>18</v>
      </c>
      <c r="E131" t="s">
        <v>42</v>
      </c>
    </row>
    <row r="132" spans="1:5" x14ac:dyDescent="0.25">
      <c r="A132">
        <v>12</v>
      </c>
      <c r="B132">
        <v>2</v>
      </c>
      <c r="C132">
        <v>5</v>
      </c>
      <c r="D132">
        <v>0</v>
      </c>
      <c r="E132" t="s">
        <v>42</v>
      </c>
    </row>
    <row r="133" spans="1:5" x14ac:dyDescent="0.25">
      <c r="A133">
        <v>8</v>
      </c>
      <c r="B133">
        <v>3</v>
      </c>
      <c r="C133">
        <v>4</v>
      </c>
      <c r="D133">
        <v>0</v>
      </c>
      <c r="E133" t="s">
        <v>42</v>
      </c>
    </row>
    <row r="134" spans="1:5" x14ac:dyDescent="0.25">
      <c r="A134">
        <v>10</v>
      </c>
      <c r="B134">
        <v>4</v>
      </c>
      <c r="C134">
        <v>5</v>
      </c>
      <c r="D134">
        <v>13</v>
      </c>
      <c r="E134" t="s">
        <v>42</v>
      </c>
    </row>
    <row r="135" spans="1:5" x14ac:dyDescent="0.25">
      <c r="A135">
        <v>12</v>
      </c>
      <c r="B135">
        <v>1</v>
      </c>
      <c r="C135">
        <v>5</v>
      </c>
      <c r="D135">
        <v>11</v>
      </c>
      <c r="E135" t="s">
        <v>42</v>
      </c>
    </row>
    <row r="136" spans="1:5" x14ac:dyDescent="0.25">
      <c r="A136">
        <v>9</v>
      </c>
      <c r="B136">
        <v>3</v>
      </c>
      <c r="C136">
        <v>5</v>
      </c>
      <c r="D136">
        <v>0</v>
      </c>
      <c r="E136" t="s">
        <v>42</v>
      </c>
    </row>
    <row r="137" spans="1:5" x14ac:dyDescent="0.25">
      <c r="A137">
        <v>11</v>
      </c>
      <c r="B137">
        <v>3</v>
      </c>
      <c r="C137">
        <v>5</v>
      </c>
      <c r="D137">
        <v>0</v>
      </c>
      <c r="E137" t="s">
        <v>42</v>
      </c>
    </row>
    <row r="138" spans="1:5" x14ac:dyDescent="0.25">
      <c r="A138">
        <v>10</v>
      </c>
      <c r="B138">
        <v>5</v>
      </c>
      <c r="C138">
        <v>5</v>
      </c>
      <c r="D138">
        <v>0</v>
      </c>
      <c r="E138" t="s">
        <v>42</v>
      </c>
    </row>
    <row r="139" spans="1:5" x14ac:dyDescent="0.25">
      <c r="A139">
        <v>4</v>
      </c>
      <c r="B139">
        <v>2</v>
      </c>
      <c r="C139">
        <v>5</v>
      </c>
      <c r="D139">
        <v>0</v>
      </c>
      <c r="E139" t="s">
        <v>42</v>
      </c>
    </row>
    <row r="140" spans="1:5" x14ac:dyDescent="0.25">
      <c r="A140">
        <v>14</v>
      </c>
      <c r="B140">
        <v>4</v>
      </c>
      <c r="C140">
        <v>5</v>
      </c>
      <c r="D140">
        <v>12</v>
      </c>
      <c r="E140" t="s">
        <v>42</v>
      </c>
    </row>
    <row r="141" spans="1:5" x14ac:dyDescent="0.25">
      <c r="A141">
        <v>16</v>
      </c>
      <c r="B141">
        <v>2</v>
      </c>
      <c r="C141">
        <v>5</v>
      </c>
      <c r="D141">
        <v>16</v>
      </c>
      <c r="E141" t="s">
        <v>42</v>
      </c>
    </row>
    <row r="142" spans="1:5" x14ac:dyDescent="0.25">
      <c r="A142">
        <v>7</v>
      </c>
      <c r="B142">
        <v>2</v>
      </c>
      <c r="C142">
        <v>3</v>
      </c>
      <c r="D142">
        <v>9</v>
      </c>
      <c r="E142" t="s">
        <v>42</v>
      </c>
    </row>
    <row r="143" spans="1:5" x14ac:dyDescent="0.25">
      <c r="A143">
        <v>9</v>
      </c>
      <c r="B143">
        <v>3</v>
      </c>
      <c r="C143">
        <v>2</v>
      </c>
      <c r="D143">
        <v>9</v>
      </c>
      <c r="E143" t="s">
        <v>42</v>
      </c>
    </row>
    <row r="144" spans="1:5" x14ac:dyDescent="0.25">
      <c r="A144">
        <v>9</v>
      </c>
      <c r="B144">
        <v>2</v>
      </c>
      <c r="C144">
        <v>5</v>
      </c>
      <c r="D144">
        <v>11</v>
      </c>
      <c r="E144" t="s">
        <v>42</v>
      </c>
    </row>
    <row r="145" spans="1:5" x14ac:dyDescent="0.25">
      <c r="A145">
        <v>14</v>
      </c>
      <c r="B145">
        <v>4</v>
      </c>
      <c r="C145">
        <v>1</v>
      </c>
      <c r="D145">
        <v>14</v>
      </c>
      <c r="E145" t="s">
        <v>42</v>
      </c>
    </row>
    <row r="146" spans="1:5" x14ac:dyDescent="0.25">
      <c r="A146">
        <v>5</v>
      </c>
      <c r="B146">
        <v>5</v>
      </c>
      <c r="C146">
        <v>5</v>
      </c>
      <c r="D146">
        <v>0</v>
      </c>
      <c r="E146" t="s">
        <v>42</v>
      </c>
    </row>
    <row r="147" spans="1:5" x14ac:dyDescent="0.25">
      <c r="A147">
        <v>8</v>
      </c>
      <c r="B147">
        <v>2</v>
      </c>
      <c r="C147">
        <v>5</v>
      </c>
      <c r="D147">
        <v>11</v>
      </c>
      <c r="E147" t="s">
        <v>42</v>
      </c>
    </row>
    <row r="148" spans="1:5" x14ac:dyDescent="0.25">
      <c r="A148">
        <v>6</v>
      </c>
      <c r="B148">
        <v>2</v>
      </c>
      <c r="C148">
        <v>3</v>
      </c>
      <c r="D148">
        <v>7</v>
      </c>
      <c r="E148" t="s">
        <v>42</v>
      </c>
    </row>
    <row r="149" spans="1:5" x14ac:dyDescent="0.25">
      <c r="A149">
        <v>10</v>
      </c>
      <c r="B149">
        <v>2</v>
      </c>
      <c r="C149">
        <v>5</v>
      </c>
      <c r="D149">
        <v>11</v>
      </c>
      <c r="E149" t="s">
        <v>42</v>
      </c>
    </row>
    <row r="150" spans="1:5" x14ac:dyDescent="0.25">
      <c r="A150">
        <v>7</v>
      </c>
      <c r="B150">
        <v>2</v>
      </c>
      <c r="C150">
        <v>5</v>
      </c>
      <c r="D150">
        <v>6</v>
      </c>
      <c r="E150" t="s">
        <v>43</v>
      </c>
    </row>
    <row r="151" spans="1:5" x14ac:dyDescent="0.25">
      <c r="A151">
        <v>8</v>
      </c>
      <c r="B151">
        <v>5</v>
      </c>
      <c r="C151">
        <v>5</v>
      </c>
      <c r="D151">
        <v>9</v>
      </c>
      <c r="E151" t="s">
        <v>42</v>
      </c>
    </row>
    <row r="152" spans="1:5" x14ac:dyDescent="0.25">
      <c r="A152">
        <v>6</v>
      </c>
      <c r="B152">
        <v>5</v>
      </c>
      <c r="C152">
        <v>4</v>
      </c>
      <c r="D152">
        <v>5</v>
      </c>
      <c r="E152" t="s">
        <v>43</v>
      </c>
    </row>
    <row r="153" spans="1:5" x14ac:dyDescent="0.25">
      <c r="A153">
        <v>12</v>
      </c>
      <c r="B153">
        <v>4</v>
      </c>
      <c r="C153">
        <v>5</v>
      </c>
      <c r="D153">
        <v>13</v>
      </c>
      <c r="E153" t="s">
        <v>42</v>
      </c>
    </row>
    <row r="154" spans="1:5" x14ac:dyDescent="0.25">
      <c r="A154">
        <v>10</v>
      </c>
      <c r="B154">
        <v>1</v>
      </c>
      <c r="C154">
        <v>3</v>
      </c>
      <c r="D154">
        <v>10</v>
      </c>
      <c r="E154" t="s">
        <v>42</v>
      </c>
    </row>
    <row r="155" spans="1:5" x14ac:dyDescent="0.25">
      <c r="A155">
        <v>5</v>
      </c>
      <c r="B155">
        <v>4</v>
      </c>
      <c r="C155">
        <v>4</v>
      </c>
      <c r="D155">
        <v>0</v>
      </c>
      <c r="E155" t="s">
        <v>43</v>
      </c>
    </row>
    <row r="156" spans="1:5" x14ac:dyDescent="0.25">
      <c r="A156">
        <v>11</v>
      </c>
      <c r="B156">
        <v>1</v>
      </c>
      <c r="C156">
        <v>4</v>
      </c>
      <c r="D156">
        <v>11</v>
      </c>
      <c r="E156" t="s">
        <v>42</v>
      </c>
    </row>
    <row r="157" spans="1:5" x14ac:dyDescent="0.25">
      <c r="A157">
        <v>11</v>
      </c>
      <c r="B157">
        <v>4</v>
      </c>
      <c r="C157">
        <v>1</v>
      </c>
      <c r="D157">
        <v>8</v>
      </c>
      <c r="E157" t="s">
        <v>42</v>
      </c>
    </row>
    <row r="158" spans="1:5" x14ac:dyDescent="0.25">
      <c r="A158">
        <v>16</v>
      </c>
      <c r="B158">
        <v>2</v>
      </c>
      <c r="C158">
        <v>5</v>
      </c>
      <c r="D158">
        <v>12</v>
      </c>
      <c r="E158" t="s">
        <v>42</v>
      </c>
    </row>
    <row r="159" spans="1:5" x14ac:dyDescent="0.25">
      <c r="A159">
        <v>9</v>
      </c>
      <c r="B159">
        <v>5</v>
      </c>
      <c r="C159">
        <v>4</v>
      </c>
      <c r="D159">
        <v>8</v>
      </c>
      <c r="E159" t="s">
        <v>42</v>
      </c>
    </row>
    <row r="160" spans="1:5" x14ac:dyDescent="0.25">
      <c r="A160">
        <v>17</v>
      </c>
      <c r="B160">
        <v>2</v>
      </c>
      <c r="C160">
        <v>3</v>
      </c>
      <c r="D160">
        <v>15</v>
      </c>
      <c r="E160" t="s">
        <v>42</v>
      </c>
    </row>
    <row r="161" spans="1:5" x14ac:dyDescent="0.25">
      <c r="A161">
        <v>10</v>
      </c>
      <c r="B161">
        <v>5</v>
      </c>
      <c r="C161">
        <v>5</v>
      </c>
      <c r="D161">
        <v>12</v>
      </c>
      <c r="E161" t="s">
        <v>42</v>
      </c>
    </row>
    <row r="162" spans="1:5" x14ac:dyDescent="0.25">
      <c r="A162">
        <v>7</v>
      </c>
      <c r="B162">
        <v>2</v>
      </c>
      <c r="C162">
        <v>5</v>
      </c>
      <c r="D162">
        <v>6</v>
      </c>
      <c r="E162" t="s">
        <v>43</v>
      </c>
    </row>
    <row r="163" spans="1:5" x14ac:dyDescent="0.25">
      <c r="A163">
        <v>5</v>
      </c>
      <c r="B163">
        <v>4</v>
      </c>
      <c r="C163">
        <v>3</v>
      </c>
      <c r="D163">
        <v>9</v>
      </c>
      <c r="E163" t="s">
        <v>42</v>
      </c>
    </row>
    <row r="164" spans="1:5" x14ac:dyDescent="0.25">
      <c r="A164">
        <v>7</v>
      </c>
      <c r="B164">
        <v>4</v>
      </c>
      <c r="C164">
        <v>5</v>
      </c>
      <c r="D164">
        <v>0</v>
      </c>
      <c r="E164" t="s">
        <v>42</v>
      </c>
    </row>
    <row r="165" spans="1:5" x14ac:dyDescent="0.25">
      <c r="A165">
        <v>10</v>
      </c>
      <c r="B165">
        <v>3</v>
      </c>
      <c r="C165">
        <v>2</v>
      </c>
      <c r="D165">
        <v>10</v>
      </c>
      <c r="E165" t="s">
        <v>43</v>
      </c>
    </row>
    <row r="166" spans="1:5" x14ac:dyDescent="0.25">
      <c r="A166">
        <v>5</v>
      </c>
      <c r="B166">
        <v>5</v>
      </c>
      <c r="C166">
        <v>5</v>
      </c>
      <c r="D166">
        <v>8</v>
      </c>
      <c r="E166" t="s">
        <v>43</v>
      </c>
    </row>
    <row r="167" spans="1:5" x14ac:dyDescent="0.25">
      <c r="A167">
        <v>12</v>
      </c>
      <c r="B167">
        <v>2</v>
      </c>
      <c r="C167">
        <v>2</v>
      </c>
      <c r="D167">
        <v>11</v>
      </c>
      <c r="E167" t="s">
        <v>43</v>
      </c>
    </row>
    <row r="168" spans="1:5" x14ac:dyDescent="0.25">
      <c r="A168">
        <v>10</v>
      </c>
      <c r="B168">
        <v>5</v>
      </c>
      <c r="C168">
        <v>4</v>
      </c>
      <c r="D168">
        <v>10</v>
      </c>
      <c r="E168" t="s">
        <v>43</v>
      </c>
    </row>
    <row r="169" spans="1:5" x14ac:dyDescent="0.25">
      <c r="A169">
        <v>14</v>
      </c>
      <c r="B169">
        <v>3</v>
      </c>
      <c r="C169">
        <v>3</v>
      </c>
      <c r="D169">
        <v>15</v>
      </c>
      <c r="E169" t="s">
        <v>42</v>
      </c>
    </row>
    <row r="170" spans="1:5" x14ac:dyDescent="0.25">
      <c r="A170">
        <v>6</v>
      </c>
      <c r="B170">
        <v>5</v>
      </c>
      <c r="C170">
        <v>4</v>
      </c>
      <c r="D170">
        <v>7</v>
      </c>
      <c r="E170" t="s">
        <v>42</v>
      </c>
    </row>
    <row r="171" spans="1:5" x14ac:dyDescent="0.25">
      <c r="A171">
        <v>14</v>
      </c>
      <c r="B171">
        <v>2</v>
      </c>
      <c r="C171">
        <v>3</v>
      </c>
      <c r="D171">
        <v>14</v>
      </c>
      <c r="E171" t="s">
        <v>42</v>
      </c>
    </row>
    <row r="172" spans="1:5" x14ac:dyDescent="0.25">
      <c r="A172">
        <v>6</v>
      </c>
      <c r="B172">
        <v>5</v>
      </c>
      <c r="C172">
        <v>2</v>
      </c>
      <c r="D172">
        <v>5</v>
      </c>
      <c r="E172" t="s">
        <v>42</v>
      </c>
    </row>
    <row r="173" spans="1:5" x14ac:dyDescent="0.25">
      <c r="A173">
        <v>13</v>
      </c>
      <c r="B173">
        <v>2</v>
      </c>
      <c r="C173">
        <v>3</v>
      </c>
      <c r="D173">
        <v>15</v>
      </c>
      <c r="E173" t="s">
        <v>42</v>
      </c>
    </row>
    <row r="174" spans="1:5" x14ac:dyDescent="0.25">
      <c r="A174">
        <v>13</v>
      </c>
      <c r="B174">
        <v>4</v>
      </c>
      <c r="C174">
        <v>5</v>
      </c>
      <c r="D174">
        <v>11</v>
      </c>
      <c r="E174" t="s">
        <v>42</v>
      </c>
    </row>
    <row r="175" spans="1:5" x14ac:dyDescent="0.25">
      <c r="A175">
        <v>8</v>
      </c>
      <c r="B175">
        <v>5</v>
      </c>
      <c r="C175">
        <v>3</v>
      </c>
      <c r="D175">
        <v>7</v>
      </c>
      <c r="E175" t="s">
        <v>42</v>
      </c>
    </row>
    <row r="176" spans="1:5" x14ac:dyDescent="0.25">
      <c r="A176">
        <v>10</v>
      </c>
      <c r="B176">
        <v>5</v>
      </c>
      <c r="C176">
        <v>4</v>
      </c>
      <c r="D176">
        <v>11</v>
      </c>
      <c r="E176" t="s">
        <v>42</v>
      </c>
    </row>
    <row r="177" spans="1:5" x14ac:dyDescent="0.25">
      <c r="A177">
        <v>10</v>
      </c>
      <c r="B177">
        <v>4</v>
      </c>
      <c r="C177">
        <v>4</v>
      </c>
      <c r="D177">
        <v>9</v>
      </c>
      <c r="E177" t="s">
        <v>42</v>
      </c>
    </row>
    <row r="178" spans="1:5" x14ac:dyDescent="0.25">
      <c r="A178">
        <v>13</v>
      </c>
      <c r="B178">
        <v>4</v>
      </c>
      <c r="C178">
        <v>5</v>
      </c>
      <c r="D178">
        <v>13</v>
      </c>
      <c r="E178" t="s">
        <v>42</v>
      </c>
    </row>
    <row r="179" spans="1:5" x14ac:dyDescent="0.25">
      <c r="A179">
        <v>6</v>
      </c>
      <c r="B179">
        <v>4</v>
      </c>
      <c r="C179">
        <v>4</v>
      </c>
      <c r="D179">
        <v>5</v>
      </c>
      <c r="E179" t="s">
        <v>42</v>
      </c>
    </row>
    <row r="180" spans="1:5" x14ac:dyDescent="0.25">
      <c r="A180">
        <v>10</v>
      </c>
      <c r="B180">
        <v>3</v>
      </c>
      <c r="C180">
        <v>3</v>
      </c>
      <c r="D180">
        <v>8</v>
      </c>
      <c r="E180" t="s">
        <v>42</v>
      </c>
    </row>
    <row r="181" spans="1:5" x14ac:dyDescent="0.25">
      <c r="A181">
        <v>10</v>
      </c>
      <c r="B181">
        <v>3</v>
      </c>
      <c r="C181">
        <v>2</v>
      </c>
      <c r="D181">
        <v>10</v>
      </c>
      <c r="E181" t="s">
        <v>42</v>
      </c>
    </row>
    <row r="182" spans="1:5" x14ac:dyDescent="0.25">
      <c r="A182">
        <v>9</v>
      </c>
      <c r="B182">
        <v>3</v>
      </c>
      <c r="C182">
        <v>3</v>
      </c>
      <c r="D182">
        <v>8</v>
      </c>
      <c r="E182" t="s">
        <v>42</v>
      </c>
    </row>
    <row r="183" spans="1:5" x14ac:dyDescent="0.25">
      <c r="A183">
        <v>12</v>
      </c>
      <c r="B183">
        <v>3</v>
      </c>
      <c r="C183">
        <v>3</v>
      </c>
      <c r="D183">
        <v>13</v>
      </c>
      <c r="E183" t="s">
        <v>42</v>
      </c>
    </row>
    <row r="184" spans="1:5" x14ac:dyDescent="0.25">
      <c r="A184">
        <v>16</v>
      </c>
      <c r="B184">
        <v>2</v>
      </c>
      <c r="C184">
        <v>5</v>
      </c>
      <c r="D184">
        <v>17</v>
      </c>
      <c r="E184" t="s">
        <v>42</v>
      </c>
    </row>
    <row r="185" spans="1:5" x14ac:dyDescent="0.25">
      <c r="A185">
        <v>9</v>
      </c>
      <c r="B185">
        <v>3</v>
      </c>
      <c r="C185">
        <v>1</v>
      </c>
      <c r="D185">
        <v>9</v>
      </c>
      <c r="E185" t="s">
        <v>42</v>
      </c>
    </row>
    <row r="186" spans="1:5" x14ac:dyDescent="0.25">
      <c r="A186">
        <v>12</v>
      </c>
      <c r="B186">
        <v>2</v>
      </c>
      <c r="C186">
        <v>1</v>
      </c>
      <c r="D186">
        <v>13</v>
      </c>
      <c r="E186" t="s">
        <v>42</v>
      </c>
    </row>
    <row r="187" spans="1:5" x14ac:dyDescent="0.25">
      <c r="A187">
        <v>12</v>
      </c>
      <c r="B187">
        <v>4</v>
      </c>
      <c r="C187">
        <v>4</v>
      </c>
      <c r="D187">
        <v>12</v>
      </c>
      <c r="E187" t="s">
        <v>42</v>
      </c>
    </row>
    <row r="188" spans="1:5" x14ac:dyDescent="0.25">
      <c r="A188">
        <v>11</v>
      </c>
      <c r="B188">
        <v>3</v>
      </c>
      <c r="C188">
        <v>3</v>
      </c>
      <c r="D188">
        <v>12</v>
      </c>
      <c r="E188" t="s">
        <v>42</v>
      </c>
    </row>
    <row r="189" spans="1:5" x14ac:dyDescent="0.25">
      <c r="A189">
        <v>15</v>
      </c>
      <c r="B189">
        <v>3</v>
      </c>
      <c r="C189">
        <v>5</v>
      </c>
      <c r="D189">
        <v>15</v>
      </c>
      <c r="E189" t="s">
        <v>42</v>
      </c>
    </row>
    <row r="190" spans="1:5" x14ac:dyDescent="0.25">
      <c r="A190">
        <v>8</v>
      </c>
      <c r="B190">
        <v>3</v>
      </c>
      <c r="C190">
        <v>3</v>
      </c>
      <c r="D190">
        <v>7</v>
      </c>
      <c r="E190" t="s">
        <v>42</v>
      </c>
    </row>
    <row r="191" spans="1:5" x14ac:dyDescent="0.25">
      <c r="A191">
        <v>8</v>
      </c>
      <c r="B191">
        <v>3</v>
      </c>
      <c r="C191">
        <v>3</v>
      </c>
      <c r="D191">
        <v>9</v>
      </c>
      <c r="E191" t="s">
        <v>42</v>
      </c>
    </row>
    <row r="192" spans="1:5" x14ac:dyDescent="0.25">
      <c r="A192">
        <v>11</v>
      </c>
      <c r="B192">
        <v>3</v>
      </c>
      <c r="C192">
        <v>2</v>
      </c>
      <c r="D192">
        <v>12</v>
      </c>
      <c r="E192" t="s">
        <v>42</v>
      </c>
    </row>
    <row r="193" spans="1:5" x14ac:dyDescent="0.25">
      <c r="A193">
        <v>8</v>
      </c>
      <c r="B193">
        <v>3</v>
      </c>
      <c r="C193">
        <v>3</v>
      </c>
      <c r="D193">
        <v>8</v>
      </c>
      <c r="E193" t="s">
        <v>42</v>
      </c>
    </row>
    <row r="194" spans="1:5" x14ac:dyDescent="0.25">
      <c r="A194">
        <v>7</v>
      </c>
      <c r="B194">
        <v>4</v>
      </c>
      <c r="C194">
        <v>5</v>
      </c>
      <c r="D194">
        <v>8</v>
      </c>
      <c r="E194" t="s">
        <v>42</v>
      </c>
    </row>
    <row r="195" spans="1:5" x14ac:dyDescent="0.25">
      <c r="A195">
        <v>8</v>
      </c>
      <c r="B195">
        <v>2</v>
      </c>
      <c r="C195">
        <v>5</v>
      </c>
      <c r="D195">
        <v>9</v>
      </c>
      <c r="E195" t="s">
        <v>42</v>
      </c>
    </row>
    <row r="196" spans="1:5" x14ac:dyDescent="0.25">
      <c r="A196">
        <v>13</v>
      </c>
      <c r="B196">
        <v>3</v>
      </c>
      <c r="C196">
        <v>3</v>
      </c>
      <c r="D196">
        <v>14</v>
      </c>
      <c r="E196" t="s">
        <v>42</v>
      </c>
    </row>
    <row r="197" spans="1:5" x14ac:dyDescent="0.25">
      <c r="A197">
        <v>14</v>
      </c>
      <c r="B197">
        <v>2</v>
      </c>
      <c r="C197">
        <v>5</v>
      </c>
      <c r="D197">
        <v>15</v>
      </c>
      <c r="E197" t="s">
        <v>42</v>
      </c>
    </row>
    <row r="198" spans="1:5" x14ac:dyDescent="0.25">
      <c r="A198">
        <v>17</v>
      </c>
      <c r="B198">
        <v>3</v>
      </c>
      <c r="C198">
        <v>5</v>
      </c>
      <c r="D198">
        <v>15</v>
      </c>
      <c r="E198" t="s">
        <v>42</v>
      </c>
    </row>
    <row r="199" spans="1:5" x14ac:dyDescent="0.25">
      <c r="A199">
        <v>9</v>
      </c>
      <c r="B199">
        <v>4</v>
      </c>
      <c r="C199">
        <v>3</v>
      </c>
      <c r="D199">
        <v>9</v>
      </c>
      <c r="E199" t="s">
        <v>42</v>
      </c>
    </row>
    <row r="200" spans="1:5" x14ac:dyDescent="0.25">
      <c r="A200">
        <v>18</v>
      </c>
      <c r="B200">
        <v>4</v>
      </c>
      <c r="C200">
        <v>2</v>
      </c>
      <c r="D200">
        <v>18</v>
      </c>
      <c r="E200" t="s">
        <v>42</v>
      </c>
    </row>
    <row r="201" spans="1:5" x14ac:dyDescent="0.25">
      <c r="A201">
        <v>9</v>
      </c>
      <c r="B201">
        <v>2</v>
      </c>
      <c r="C201">
        <v>3</v>
      </c>
      <c r="D201">
        <v>9</v>
      </c>
      <c r="E201" t="s">
        <v>42</v>
      </c>
    </row>
    <row r="202" spans="1:5" x14ac:dyDescent="0.25">
      <c r="A202">
        <v>16</v>
      </c>
      <c r="B202">
        <v>5</v>
      </c>
      <c r="C202">
        <v>2</v>
      </c>
      <c r="D202">
        <v>16</v>
      </c>
      <c r="E202" t="s">
        <v>42</v>
      </c>
    </row>
    <row r="203" spans="1:5" x14ac:dyDescent="0.25">
      <c r="A203">
        <v>8</v>
      </c>
      <c r="B203">
        <v>3</v>
      </c>
      <c r="C203">
        <v>4</v>
      </c>
      <c r="D203">
        <v>10</v>
      </c>
      <c r="E203" t="s">
        <v>42</v>
      </c>
    </row>
    <row r="204" spans="1:5" x14ac:dyDescent="0.25">
      <c r="A204">
        <v>9</v>
      </c>
      <c r="B204">
        <v>4</v>
      </c>
      <c r="C204">
        <v>1</v>
      </c>
      <c r="D204">
        <v>9</v>
      </c>
      <c r="E204" t="s">
        <v>42</v>
      </c>
    </row>
    <row r="205" spans="1:5" x14ac:dyDescent="0.25">
      <c r="A205">
        <v>7</v>
      </c>
      <c r="B205">
        <v>2</v>
      </c>
      <c r="C205">
        <v>3</v>
      </c>
      <c r="D205">
        <v>6</v>
      </c>
      <c r="E205" t="s">
        <v>42</v>
      </c>
    </row>
    <row r="206" spans="1:5" x14ac:dyDescent="0.25">
      <c r="A206">
        <v>10</v>
      </c>
      <c r="B206">
        <v>5</v>
      </c>
      <c r="C206">
        <v>5</v>
      </c>
      <c r="D206">
        <v>10</v>
      </c>
      <c r="E206" t="s">
        <v>42</v>
      </c>
    </row>
    <row r="207" spans="1:5" x14ac:dyDescent="0.25">
      <c r="A207">
        <v>10</v>
      </c>
      <c r="B207">
        <v>3</v>
      </c>
      <c r="C207">
        <v>5</v>
      </c>
      <c r="D207">
        <v>9</v>
      </c>
      <c r="E207" t="s">
        <v>42</v>
      </c>
    </row>
    <row r="208" spans="1:5" x14ac:dyDescent="0.25">
      <c r="A208">
        <v>7</v>
      </c>
      <c r="B208">
        <v>3</v>
      </c>
      <c r="C208">
        <v>4</v>
      </c>
      <c r="D208">
        <v>7</v>
      </c>
      <c r="E208" t="s">
        <v>42</v>
      </c>
    </row>
    <row r="209" spans="1:5" x14ac:dyDescent="0.25">
      <c r="A209">
        <v>11</v>
      </c>
      <c r="B209">
        <v>2</v>
      </c>
      <c r="C209">
        <v>1</v>
      </c>
      <c r="D209">
        <v>12</v>
      </c>
      <c r="E209" t="s">
        <v>42</v>
      </c>
    </row>
    <row r="210" spans="1:5" x14ac:dyDescent="0.25">
      <c r="A210">
        <v>9</v>
      </c>
      <c r="B210">
        <v>2</v>
      </c>
      <c r="C210">
        <v>5</v>
      </c>
      <c r="D210">
        <v>9</v>
      </c>
      <c r="E210" t="s">
        <v>42</v>
      </c>
    </row>
    <row r="211" spans="1:5" x14ac:dyDescent="0.25">
      <c r="A211">
        <v>7</v>
      </c>
      <c r="B211">
        <v>2</v>
      </c>
      <c r="C211">
        <v>4</v>
      </c>
      <c r="D211">
        <v>7</v>
      </c>
      <c r="E211" t="s">
        <v>42</v>
      </c>
    </row>
    <row r="212" spans="1:5" x14ac:dyDescent="0.25">
      <c r="A212">
        <v>8</v>
      </c>
      <c r="B212">
        <v>3</v>
      </c>
      <c r="C212">
        <v>3</v>
      </c>
      <c r="D212">
        <v>8</v>
      </c>
      <c r="E212" t="s">
        <v>42</v>
      </c>
    </row>
    <row r="213" spans="1:5" x14ac:dyDescent="0.25">
      <c r="A213">
        <v>12</v>
      </c>
      <c r="B213">
        <v>5</v>
      </c>
      <c r="C213">
        <v>3</v>
      </c>
      <c r="D213">
        <v>12</v>
      </c>
      <c r="E213" t="s">
        <v>42</v>
      </c>
    </row>
    <row r="214" spans="1:5" x14ac:dyDescent="0.25">
      <c r="A214">
        <v>12</v>
      </c>
      <c r="B214">
        <v>4</v>
      </c>
      <c r="C214">
        <v>4</v>
      </c>
      <c r="D214">
        <v>13</v>
      </c>
      <c r="E214" t="s">
        <v>42</v>
      </c>
    </row>
    <row r="215" spans="1:5" x14ac:dyDescent="0.25">
      <c r="A215">
        <v>6</v>
      </c>
      <c r="B215">
        <v>4</v>
      </c>
      <c r="C215">
        <v>5</v>
      </c>
      <c r="D215">
        <v>7</v>
      </c>
      <c r="E215" t="s">
        <v>42</v>
      </c>
    </row>
    <row r="216" spans="1:5" x14ac:dyDescent="0.25">
      <c r="A216">
        <v>8</v>
      </c>
      <c r="B216">
        <v>1</v>
      </c>
      <c r="C216">
        <v>3</v>
      </c>
      <c r="D216">
        <v>10</v>
      </c>
      <c r="E216" t="s">
        <v>42</v>
      </c>
    </row>
    <row r="217" spans="1:5" x14ac:dyDescent="0.25">
      <c r="A217">
        <v>14</v>
      </c>
      <c r="B217">
        <v>4</v>
      </c>
      <c r="C217">
        <v>1</v>
      </c>
      <c r="D217">
        <v>15</v>
      </c>
      <c r="E217" t="s">
        <v>42</v>
      </c>
    </row>
    <row r="218" spans="1:5" x14ac:dyDescent="0.25">
      <c r="A218">
        <v>6</v>
      </c>
      <c r="B218">
        <v>5</v>
      </c>
      <c r="C218">
        <v>1</v>
      </c>
      <c r="D218">
        <v>6</v>
      </c>
      <c r="E218" t="s">
        <v>42</v>
      </c>
    </row>
    <row r="219" spans="1:5" x14ac:dyDescent="0.25">
      <c r="A219">
        <v>6</v>
      </c>
      <c r="B219">
        <v>4</v>
      </c>
      <c r="C219">
        <v>4</v>
      </c>
      <c r="D219">
        <v>6</v>
      </c>
      <c r="E219" t="s">
        <v>42</v>
      </c>
    </row>
    <row r="220" spans="1:5" x14ac:dyDescent="0.25">
      <c r="A220">
        <v>7</v>
      </c>
      <c r="B220">
        <v>3</v>
      </c>
      <c r="C220">
        <v>3</v>
      </c>
      <c r="D220">
        <v>7</v>
      </c>
      <c r="E220" t="s">
        <v>42</v>
      </c>
    </row>
    <row r="221" spans="1:5" x14ac:dyDescent="0.25">
      <c r="A221">
        <v>9</v>
      </c>
      <c r="B221">
        <v>3</v>
      </c>
      <c r="C221">
        <v>4</v>
      </c>
      <c r="D221">
        <v>10</v>
      </c>
      <c r="E221" t="s">
        <v>42</v>
      </c>
    </row>
    <row r="222" spans="1:5" x14ac:dyDescent="0.25">
      <c r="A222">
        <v>6</v>
      </c>
      <c r="B222">
        <v>5</v>
      </c>
      <c r="C222">
        <v>5</v>
      </c>
      <c r="D222">
        <v>6</v>
      </c>
      <c r="E222" t="s">
        <v>42</v>
      </c>
    </row>
    <row r="223" spans="1:5" x14ac:dyDescent="0.25">
      <c r="A223">
        <v>6</v>
      </c>
      <c r="B223">
        <v>4</v>
      </c>
      <c r="C223">
        <v>5</v>
      </c>
      <c r="D223">
        <v>5</v>
      </c>
      <c r="E223" t="s">
        <v>42</v>
      </c>
    </row>
    <row r="224" spans="1:5" x14ac:dyDescent="0.25">
      <c r="A224">
        <v>16</v>
      </c>
      <c r="B224">
        <v>1</v>
      </c>
      <c r="C224">
        <v>3</v>
      </c>
      <c r="D224">
        <v>16</v>
      </c>
      <c r="E224" t="s">
        <v>42</v>
      </c>
    </row>
    <row r="225" spans="1:5" x14ac:dyDescent="0.25">
      <c r="A225">
        <v>12</v>
      </c>
      <c r="B225">
        <v>3</v>
      </c>
      <c r="C225">
        <v>4</v>
      </c>
      <c r="D225">
        <v>13</v>
      </c>
      <c r="E225" t="s">
        <v>42</v>
      </c>
    </row>
    <row r="226" spans="1:5" x14ac:dyDescent="0.25">
      <c r="A226">
        <v>13</v>
      </c>
      <c r="B226">
        <v>2</v>
      </c>
      <c r="C226">
        <v>5</v>
      </c>
      <c r="D226">
        <v>13</v>
      </c>
      <c r="E226" t="s">
        <v>42</v>
      </c>
    </row>
    <row r="227" spans="1:5" x14ac:dyDescent="0.25">
      <c r="A227">
        <v>9</v>
      </c>
      <c r="B227">
        <v>3</v>
      </c>
      <c r="C227">
        <v>4</v>
      </c>
      <c r="D227">
        <v>8</v>
      </c>
      <c r="E227" t="s">
        <v>42</v>
      </c>
    </row>
    <row r="228" spans="1:5" x14ac:dyDescent="0.25">
      <c r="A228">
        <v>16</v>
      </c>
      <c r="B228">
        <v>4</v>
      </c>
      <c r="C228">
        <v>3</v>
      </c>
      <c r="D228">
        <v>15</v>
      </c>
      <c r="E228" t="s">
        <v>42</v>
      </c>
    </row>
    <row r="229" spans="1:5" x14ac:dyDescent="0.25">
      <c r="A229">
        <v>12</v>
      </c>
      <c r="B229">
        <v>3</v>
      </c>
      <c r="C229">
        <v>3</v>
      </c>
      <c r="D229">
        <v>11</v>
      </c>
      <c r="E229" t="s">
        <v>42</v>
      </c>
    </row>
    <row r="230" spans="1:5" x14ac:dyDescent="0.25">
      <c r="A230">
        <v>10</v>
      </c>
      <c r="B230">
        <v>2</v>
      </c>
      <c r="C230">
        <v>3</v>
      </c>
      <c r="D230">
        <v>8</v>
      </c>
      <c r="E230" t="s">
        <v>42</v>
      </c>
    </row>
    <row r="231" spans="1:5" x14ac:dyDescent="0.25">
      <c r="A231">
        <v>12</v>
      </c>
      <c r="B231">
        <v>3</v>
      </c>
      <c r="C231">
        <v>3</v>
      </c>
      <c r="D231">
        <v>10</v>
      </c>
      <c r="E231" t="s">
        <v>42</v>
      </c>
    </row>
    <row r="232" spans="1:5" x14ac:dyDescent="0.25">
      <c r="A232">
        <v>13</v>
      </c>
      <c r="B232">
        <v>3</v>
      </c>
      <c r="C232">
        <v>3</v>
      </c>
      <c r="D232">
        <v>13</v>
      </c>
      <c r="E232" t="s">
        <v>42</v>
      </c>
    </row>
    <row r="233" spans="1:5" x14ac:dyDescent="0.25">
      <c r="A233">
        <v>11</v>
      </c>
      <c r="B233">
        <v>2</v>
      </c>
      <c r="C233">
        <v>1</v>
      </c>
      <c r="D233">
        <v>11</v>
      </c>
      <c r="E233" t="s">
        <v>42</v>
      </c>
    </row>
    <row r="234" spans="1:5" x14ac:dyDescent="0.25">
      <c r="A234">
        <v>11</v>
      </c>
      <c r="B234">
        <v>5</v>
      </c>
      <c r="C234">
        <v>2</v>
      </c>
      <c r="D234">
        <v>9</v>
      </c>
      <c r="E234" t="s">
        <v>42</v>
      </c>
    </row>
    <row r="235" spans="1:5" x14ac:dyDescent="0.25">
      <c r="A235">
        <v>14</v>
      </c>
      <c r="B235">
        <v>4</v>
      </c>
      <c r="C235">
        <v>1</v>
      </c>
      <c r="D235">
        <v>13</v>
      </c>
      <c r="E235" t="s">
        <v>42</v>
      </c>
    </row>
    <row r="236" spans="1:5" x14ac:dyDescent="0.25">
      <c r="A236">
        <v>9</v>
      </c>
      <c r="B236">
        <v>2</v>
      </c>
      <c r="C236">
        <v>5</v>
      </c>
      <c r="D236">
        <v>7</v>
      </c>
      <c r="E236" t="s">
        <v>42</v>
      </c>
    </row>
    <row r="237" spans="1:5" x14ac:dyDescent="0.25">
      <c r="A237">
        <v>11</v>
      </c>
      <c r="B237">
        <v>3</v>
      </c>
      <c r="C237">
        <v>2</v>
      </c>
      <c r="D237">
        <v>9</v>
      </c>
      <c r="E237" t="s">
        <v>42</v>
      </c>
    </row>
    <row r="238" spans="1:5" x14ac:dyDescent="0.25">
      <c r="A238">
        <v>14</v>
      </c>
      <c r="B238">
        <v>2</v>
      </c>
      <c r="C238">
        <v>4</v>
      </c>
      <c r="D238">
        <v>13</v>
      </c>
      <c r="E238" t="s">
        <v>42</v>
      </c>
    </row>
    <row r="239" spans="1:5" x14ac:dyDescent="0.25">
      <c r="A239">
        <v>13</v>
      </c>
      <c r="B239">
        <v>2</v>
      </c>
      <c r="C239">
        <v>5</v>
      </c>
      <c r="D239">
        <v>12</v>
      </c>
      <c r="E239" t="s">
        <v>42</v>
      </c>
    </row>
    <row r="240" spans="1:5" x14ac:dyDescent="0.25">
      <c r="A240">
        <v>13</v>
      </c>
      <c r="B240">
        <v>1</v>
      </c>
      <c r="C240">
        <v>3</v>
      </c>
      <c r="D240">
        <v>11</v>
      </c>
      <c r="E240" t="s">
        <v>42</v>
      </c>
    </row>
    <row r="241" spans="1:5" x14ac:dyDescent="0.25">
      <c r="A241">
        <v>7</v>
      </c>
      <c r="B241">
        <v>4</v>
      </c>
      <c r="C241">
        <v>2</v>
      </c>
      <c r="D241">
        <v>7</v>
      </c>
      <c r="E241" t="s">
        <v>43</v>
      </c>
    </row>
    <row r="242" spans="1:5" x14ac:dyDescent="0.25">
      <c r="A242">
        <v>12</v>
      </c>
      <c r="B242">
        <v>5</v>
      </c>
      <c r="C242">
        <v>5</v>
      </c>
      <c r="D242">
        <v>12</v>
      </c>
      <c r="E242" t="s">
        <v>42</v>
      </c>
    </row>
    <row r="243" spans="1:5" x14ac:dyDescent="0.25">
      <c r="A243">
        <v>10</v>
      </c>
      <c r="B243">
        <v>3</v>
      </c>
      <c r="C243">
        <v>4</v>
      </c>
      <c r="D243">
        <v>11</v>
      </c>
      <c r="E243" t="s">
        <v>42</v>
      </c>
    </row>
    <row r="244" spans="1:5" x14ac:dyDescent="0.25">
      <c r="A244">
        <v>6</v>
      </c>
      <c r="B244">
        <v>5</v>
      </c>
      <c r="C244">
        <v>3</v>
      </c>
      <c r="D244">
        <v>0</v>
      </c>
      <c r="E244" t="s">
        <v>42</v>
      </c>
    </row>
    <row r="245" spans="1:5" x14ac:dyDescent="0.25">
      <c r="A245">
        <v>13</v>
      </c>
      <c r="B245">
        <v>2</v>
      </c>
      <c r="C245">
        <v>5</v>
      </c>
      <c r="D245">
        <v>12</v>
      </c>
      <c r="E245" t="s">
        <v>42</v>
      </c>
    </row>
    <row r="246" spans="1:5" x14ac:dyDescent="0.25">
      <c r="A246">
        <v>7</v>
      </c>
      <c r="B246">
        <v>4</v>
      </c>
      <c r="C246">
        <v>3</v>
      </c>
      <c r="D246">
        <v>0</v>
      </c>
      <c r="E246" t="s">
        <v>42</v>
      </c>
    </row>
    <row r="247" spans="1:5" x14ac:dyDescent="0.25">
      <c r="A247">
        <v>18</v>
      </c>
      <c r="B247">
        <v>3</v>
      </c>
      <c r="C247">
        <v>4</v>
      </c>
      <c r="D247">
        <v>18</v>
      </c>
      <c r="E247" t="s">
        <v>42</v>
      </c>
    </row>
    <row r="248" spans="1:5" x14ac:dyDescent="0.25">
      <c r="A248">
        <v>12</v>
      </c>
      <c r="B248">
        <v>2</v>
      </c>
      <c r="C248">
        <v>2</v>
      </c>
      <c r="D248">
        <v>12</v>
      </c>
      <c r="E248" t="s">
        <v>42</v>
      </c>
    </row>
    <row r="249" spans="1:5" x14ac:dyDescent="0.25">
      <c r="A249">
        <v>6</v>
      </c>
      <c r="B249">
        <v>5</v>
      </c>
      <c r="C249">
        <v>1</v>
      </c>
      <c r="D249">
        <v>8</v>
      </c>
      <c r="E249" t="s">
        <v>43</v>
      </c>
    </row>
    <row r="250" spans="1:5" x14ac:dyDescent="0.25">
      <c r="A250">
        <v>3</v>
      </c>
      <c r="B250">
        <v>3</v>
      </c>
      <c r="C250">
        <v>5</v>
      </c>
      <c r="D250">
        <v>5</v>
      </c>
      <c r="E250" t="s">
        <v>42</v>
      </c>
    </row>
    <row r="251" spans="1:5" x14ac:dyDescent="0.25">
      <c r="A251">
        <v>13</v>
      </c>
      <c r="B251">
        <v>2</v>
      </c>
      <c r="C251">
        <v>5</v>
      </c>
      <c r="D251">
        <v>15</v>
      </c>
      <c r="E251" t="s">
        <v>42</v>
      </c>
    </row>
    <row r="252" spans="1:5" x14ac:dyDescent="0.25">
      <c r="A252">
        <v>6</v>
      </c>
      <c r="B252">
        <v>5</v>
      </c>
      <c r="C252">
        <v>5</v>
      </c>
      <c r="D252">
        <v>8</v>
      </c>
      <c r="E252" t="s">
        <v>43</v>
      </c>
    </row>
    <row r="253" spans="1:5" x14ac:dyDescent="0.25">
      <c r="A253">
        <v>7</v>
      </c>
      <c r="B253">
        <v>3</v>
      </c>
      <c r="C253">
        <v>2</v>
      </c>
      <c r="D253">
        <v>10</v>
      </c>
      <c r="E253" t="s">
        <v>42</v>
      </c>
    </row>
    <row r="254" spans="1:5" x14ac:dyDescent="0.25">
      <c r="A254">
        <v>6</v>
      </c>
      <c r="B254">
        <v>5</v>
      </c>
      <c r="C254">
        <v>5</v>
      </c>
      <c r="D254">
        <v>9</v>
      </c>
      <c r="E254" t="s">
        <v>43</v>
      </c>
    </row>
    <row r="255" spans="1:5" x14ac:dyDescent="0.25">
      <c r="A255">
        <v>8</v>
      </c>
      <c r="B255">
        <v>2</v>
      </c>
      <c r="C255">
        <v>3</v>
      </c>
      <c r="D255">
        <v>9</v>
      </c>
      <c r="E255" t="s">
        <v>42</v>
      </c>
    </row>
    <row r="256" spans="1:5" x14ac:dyDescent="0.25">
      <c r="A256">
        <v>8</v>
      </c>
      <c r="B256">
        <v>2</v>
      </c>
      <c r="C256">
        <v>5</v>
      </c>
      <c r="D256">
        <v>12</v>
      </c>
      <c r="E256" t="s">
        <v>42</v>
      </c>
    </row>
    <row r="257" spans="1:5" x14ac:dyDescent="0.25">
      <c r="A257">
        <v>7</v>
      </c>
      <c r="B257">
        <v>4</v>
      </c>
      <c r="C257">
        <v>5</v>
      </c>
      <c r="D257">
        <v>9</v>
      </c>
      <c r="E257" t="s">
        <v>42</v>
      </c>
    </row>
    <row r="258" spans="1:5" x14ac:dyDescent="0.25">
      <c r="A258">
        <v>14</v>
      </c>
      <c r="B258">
        <v>3</v>
      </c>
      <c r="C258">
        <v>4</v>
      </c>
      <c r="D258">
        <v>12</v>
      </c>
      <c r="E258" t="s">
        <v>42</v>
      </c>
    </row>
    <row r="259" spans="1:5" x14ac:dyDescent="0.25">
      <c r="A259">
        <v>11</v>
      </c>
      <c r="B259">
        <v>1</v>
      </c>
      <c r="C259">
        <v>1</v>
      </c>
      <c r="D259">
        <v>11</v>
      </c>
      <c r="E259" t="s">
        <v>42</v>
      </c>
    </row>
    <row r="260" spans="1:5" x14ac:dyDescent="0.25">
      <c r="A260">
        <v>15</v>
      </c>
      <c r="B260">
        <v>4</v>
      </c>
      <c r="C260">
        <v>4</v>
      </c>
      <c r="D260">
        <v>14</v>
      </c>
      <c r="E260" t="s">
        <v>42</v>
      </c>
    </row>
    <row r="261" spans="1:5" x14ac:dyDescent="0.25">
      <c r="A261">
        <v>10</v>
      </c>
      <c r="B261">
        <v>1</v>
      </c>
      <c r="C261">
        <v>2</v>
      </c>
      <c r="D261">
        <v>9</v>
      </c>
      <c r="E261" t="s">
        <v>42</v>
      </c>
    </row>
    <row r="262" spans="1:5" x14ac:dyDescent="0.25">
      <c r="A262">
        <v>17</v>
      </c>
      <c r="B262">
        <v>2</v>
      </c>
      <c r="C262">
        <v>2</v>
      </c>
      <c r="D262">
        <v>18</v>
      </c>
      <c r="E262" t="s">
        <v>42</v>
      </c>
    </row>
    <row r="263" spans="1:5" x14ac:dyDescent="0.25">
      <c r="A263">
        <v>8</v>
      </c>
      <c r="B263">
        <v>2</v>
      </c>
      <c r="C263">
        <v>3</v>
      </c>
      <c r="D263">
        <v>8</v>
      </c>
      <c r="E263" t="s">
        <v>42</v>
      </c>
    </row>
    <row r="264" spans="1:5" x14ac:dyDescent="0.25">
      <c r="A264">
        <v>13</v>
      </c>
      <c r="B264">
        <v>2</v>
      </c>
      <c r="C264">
        <v>3</v>
      </c>
      <c r="D264">
        <v>12</v>
      </c>
      <c r="E264" t="s">
        <v>42</v>
      </c>
    </row>
    <row r="265" spans="1:5" x14ac:dyDescent="0.25">
      <c r="A265">
        <v>10</v>
      </c>
      <c r="B265">
        <v>3</v>
      </c>
      <c r="C265">
        <v>4</v>
      </c>
      <c r="D265">
        <v>9</v>
      </c>
      <c r="E265" t="s">
        <v>42</v>
      </c>
    </row>
    <row r="266" spans="1:5" x14ac:dyDescent="0.25">
      <c r="A266">
        <v>9</v>
      </c>
      <c r="B266">
        <v>3</v>
      </c>
      <c r="C266">
        <v>3</v>
      </c>
      <c r="D266">
        <v>10</v>
      </c>
      <c r="E266" t="s">
        <v>42</v>
      </c>
    </row>
    <row r="267" spans="1:5" x14ac:dyDescent="0.25">
      <c r="A267">
        <v>17</v>
      </c>
      <c r="B267">
        <v>5</v>
      </c>
      <c r="C267">
        <v>1</v>
      </c>
      <c r="D267">
        <v>17</v>
      </c>
      <c r="E267" t="s">
        <v>42</v>
      </c>
    </row>
    <row r="268" spans="1:5" x14ac:dyDescent="0.25">
      <c r="A268">
        <v>9</v>
      </c>
      <c r="B268">
        <v>4</v>
      </c>
      <c r="C268">
        <v>5</v>
      </c>
      <c r="D268">
        <v>9</v>
      </c>
      <c r="E268" t="s">
        <v>42</v>
      </c>
    </row>
    <row r="269" spans="1:5" x14ac:dyDescent="0.25">
      <c r="A269">
        <v>12</v>
      </c>
      <c r="B269">
        <v>4</v>
      </c>
      <c r="C269">
        <v>4</v>
      </c>
      <c r="D269">
        <v>10</v>
      </c>
      <c r="E269" t="s">
        <v>42</v>
      </c>
    </row>
    <row r="270" spans="1:5" x14ac:dyDescent="0.25">
      <c r="A270">
        <v>10</v>
      </c>
      <c r="B270">
        <v>5</v>
      </c>
      <c r="C270">
        <v>5</v>
      </c>
      <c r="D270">
        <v>9</v>
      </c>
      <c r="E270" t="s">
        <v>42</v>
      </c>
    </row>
    <row r="271" spans="1:5" x14ac:dyDescent="0.25">
      <c r="A271">
        <v>6</v>
      </c>
      <c r="B271">
        <v>5</v>
      </c>
      <c r="C271">
        <v>3</v>
      </c>
      <c r="D271">
        <v>0</v>
      </c>
      <c r="E271" t="s">
        <v>43</v>
      </c>
    </row>
    <row r="272" spans="1:5" x14ac:dyDescent="0.25">
      <c r="A272">
        <v>9</v>
      </c>
      <c r="B272">
        <v>5</v>
      </c>
      <c r="C272">
        <v>5</v>
      </c>
      <c r="D272">
        <v>9</v>
      </c>
      <c r="E272" t="s">
        <v>42</v>
      </c>
    </row>
    <row r="273" spans="1:5" x14ac:dyDescent="0.25">
      <c r="A273">
        <v>15</v>
      </c>
      <c r="B273">
        <v>5</v>
      </c>
      <c r="C273">
        <v>2</v>
      </c>
      <c r="D273">
        <v>14</v>
      </c>
      <c r="E273" t="s">
        <v>42</v>
      </c>
    </row>
    <row r="274" spans="1:5" x14ac:dyDescent="0.25">
      <c r="A274">
        <v>11</v>
      </c>
      <c r="B274">
        <v>3</v>
      </c>
      <c r="C274">
        <v>3</v>
      </c>
      <c r="D274">
        <v>11</v>
      </c>
      <c r="E274" t="s">
        <v>42</v>
      </c>
    </row>
    <row r="275" spans="1:5" x14ac:dyDescent="0.25">
      <c r="A275">
        <v>15</v>
      </c>
      <c r="B275">
        <v>2</v>
      </c>
      <c r="C275">
        <v>1</v>
      </c>
      <c r="D275">
        <v>14</v>
      </c>
      <c r="E275" t="s">
        <v>42</v>
      </c>
    </row>
    <row r="276" spans="1:5" x14ac:dyDescent="0.25">
      <c r="A276">
        <v>10</v>
      </c>
      <c r="B276">
        <v>3</v>
      </c>
      <c r="C276">
        <v>1</v>
      </c>
      <c r="D276">
        <v>10</v>
      </c>
      <c r="E276" t="s">
        <v>42</v>
      </c>
    </row>
    <row r="277" spans="1:5" x14ac:dyDescent="0.25">
      <c r="A277">
        <v>12</v>
      </c>
      <c r="B277">
        <v>4</v>
      </c>
      <c r="C277">
        <v>5</v>
      </c>
      <c r="D277">
        <v>12</v>
      </c>
      <c r="E277" t="s">
        <v>42</v>
      </c>
    </row>
    <row r="278" spans="1:5" x14ac:dyDescent="0.25">
      <c r="A278">
        <v>10</v>
      </c>
      <c r="B278">
        <v>1</v>
      </c>
      <c r="C278">
        <v>5</v>
      </c>
      <c r="D278">
        <v>9</v>
      </c>
      <c r="E278" t="s">
        <v>43</v>
      </c>
    </row>
    <row r="279" spans="1:5" x14ac:dyDescent="0.25">
      <c r="A279">
        <v>9</v>
      </c>
      <c r="B279">
        <v>4</v>
      </c>
      <c r="C279">
        <v>3</v>
      </c>
      <c r="D279">
        <v>9</v>
      </c>
      <c r="E279" t="s">
        <v>42</v>
      </c>
    </row>
    <row r="280" spans="1:5" x14ac:dyDescent="0.25">
      <c r="A280">
        <v>9</v>
      </c>
      <c r="B280">
        <v>4</v>
      </c>
      <c r="C280">
        <v>4</v>
      </c>
      <c r="D280">
        <v>8</v>
      </c>
      <c r="E280" t="s">
        <v>42</v>
      </c>
    </row>
    <row r="281" spans="1:5" x14ac:dyDescent="0.25">
      <c r="A281">
        <v>10</v>
      </c>
      <c r="B281">
        <v>3</v>
      </c>
      <c r="C281">
        <v>1</v>
      </c>
      <c r="D281">
        <v>11</v>
      </c>
      <c r="E281" t="s">
        <v>42</v>
      </c>
    </row>
    <row r="282" spans="1:5" x14ac:dyDescent="0.25">
      <c r="A282">
        <v>8</v>
      </c>
      <c r="B282">
        <v>4</v>
      </c>
      <c r="C282">
        <v>5</v>
      </c>
      <c r="D282">
        <v>8</v>
      </c>
      <c r="E282" t="s">
        <v>42</v>
      </c>
    </row>
    <row r="283" spans="1:5" x14ac:dyDescent="0.25">
      <c r="A283">
        <v>11</v>
      </c>
      <c r="B283">
        <v>4</v>
      </c>
      <c r="C283">
        <v>3</v>
      </c>
      <c r="D283">
        <v>9</v>
      </c>
      <c r="E283" t="s">
        <v>42</v>
      </c>
    </row>
    <row r="284" spans="1:5" x14ac:dyDescent="0.25">
      <c r="A284">
        <v>12</v>
      </c>
      <c r="B284">
        <v>2</v>
      </c>
      <c r="C284">
        <v>3</v>
      </c>
      <c r="D284">
        <v>12</v>
      </c>
      <c r="E284" t="s">
        <v>42</v>
      </c>
    </row>
    <row r="285" spans="1:5" x14ac:dyDescent="0.25">
      <c r="A285">
        <v>8</v>
      </c>
      <c r="B285">
        <v>4</v>
      </c>
      <c r="C285">
        <v>4</v>
      </c>
      <c r="D285">
        <v>9</v>
      </c>
      <c r="E285" t="s">
        <v>42</v>
      </c>
    </row>
    <row r="286" spans="1:5" x14ac:dyDescent="0.25">
      <c r="A286">
        <v>10</v>
      </c>
      <c r="B286">
        <v>5</v>
      </c>
      <c r="C286">
        <v>5</v>
      </c>
      <c r="D286">
        <v>9</v>
      </c>
      <c r="E286" t="s">
        <v>42</v>
      </c>
    </row>
    <row r="287" spans="1:5" x14ac:dyDescent="0.25">
      <c r="A287">
        <v>12</v>
      </c>
      <c r="B287">
        <v>3</v>
      </c>
      <c r="C287">
        <v>4</v>
      </c>
      <c r="D287">
        <v>10</v>
      </c>
      <c r="E287" t="s">
        <v>42</v>
      </c>
    </row>
    <row r="288" spans="1:5" x14ac:dyDescent="0.25">
      <c r="A288">
        <v>18</v>
      </c>
      <c r="B288">
        <v>3</v>
      </c>
      <c r="C288">
        <v>2</v>
      </c>
      <c r="D288">
        <v>18</v>
      </c>
      <c r="E288" t="s">
        <v>42</v>
      </c>
    </row>
    <row r="289" spans="1:5" x14ac:dyDescent="0.25">
      <c r="A289">
        <v>13</v>
      </c>
      <c r="B289">
        <v>3</v>
      </c>
      <c r="C289">
        <v>3</v>
      </c>
      <c r="D289">
        <v>12</v>
      </c>
      <c r="E289" t="s">
        <v>42</v>
      </c>
    </row>
    <row r="290" spans="1:5" x14ac:dyDescent="0.25">
      <c r="A290">
        <v>15</v>
      </c>
      <c r="B290">
        <v>4</v>
      </c>
      <c r="C290">
        <v>2</v>
      </c>
      <c r="D290">
        <v>14</v>
      </c>
      <c r="E290" t="s">
        <v>42</v>
      </c>
    </row>
    <row r="291" spans="1:5" x14ac:dyDescent="0.25">
      <c r="A291">
        <v>15</v>
      </c>
      <c r="B291">
        <v>3</v>
      </c>
      <c r="C291">
        <v>2</v>
      </c>
      <c r="D291">
        <v>13</v>
      </c>
      <c r="E291" t="s">
        <v>42</v>
      </c>
    </row>
    <row r="292" spans="1:5" x14ac:dyDescent="0.25">
      <c r="A292">
        <v>12</v>
      </c>
      <c r="B292">
        <v>2</v>
      </c>
      <c r="C292">
        <v>5</v>
      </c>
      <c r="D292">
        <v>11</v>
      </c>
      <c r="E292" t="s">
        <v>42</v>
      </c>
    </row>
    <row r="293" spans="1:5" x14ac:dyDescent="0.25">
      <c r="A293">
        <v>15</v>
      </c>
      <c r="B293">
        <v>2</v>
      </c>
      <c r="C293">
        <v>3</v>
      </c>
      <c r="D293">
        <v>15</v>
      </c>
      <c r="E293" t="s">
        <v>42</v>
      </c>
    </row>
    <row r="294" spans="1:5" x14ac:dyDescent="0.25">
      <c r="A294">
        <v>12</v>
      </c>
      <c r="B294">
        <v>3</v>
      </c>
      <c r="C294">
        <v>5</v>
      </c>
      <c r="D294">
        <v>12</v>
      </c>
      <c r="E294" t="s">
        <v>42</v>
      </c>
    </row>
    <row r="295" spans="1:5" x14ac:dyDescent="0.25">
      <c r="A295">
        <v>18</v>
      </c>
      <c r="B295">
        <v>2</v>
      </c>
      <c r="C295">
        <v>3</v>
      </c>
      <c r="D295">
        <v>18</v>
      </c>
      <c r="E295" t="s">
        <v>42</v>
      </c>
    </row>
    <row r="296" spans="1:5" x14ac:dyDescent="0.25">
      <c r="A296">
        <v>14</v>
      </c>
      <c r="B296">
        <v>2</v>
      </c>
      <c r="C296">
        <v>4</v>
      </c>
      <c r="D296">
        <v>13</v>
      </c>
      <c r="E296" t="s">
        <v>42</v>
      </c>
    </row>
    <row r="297" spans="1:5" x14ac:dyDescent="0.25">
      <c r="A297">
        <v>14</v>
      </c>
      <c r="B297">
        <v>3</v>
      </c>
      <c r="C297">
        <v>5</v>
      </c>
      <c r="D297">
        <v>12</v>
      </c>
      <c r="E297" t="s">
        <v>42</v>
      </c>
    </row>
    <row r="298" spans="1:5" x14ac:dyDescent="0.25">
      <c r="A298">
        <v>10</v>
      </c>
      <c r="B298">
        <v>4</v>
      </c>
      <c r="C298">
        <v>2</v>
      </c>
      <c r="D298">
        <v>9</v>
      </c>
      <c r="E298" t="s">
        <v>42</v>
      </c>
    </row>
    <row r="299" spans="1:5" x14ac:dyDescent="0.25">
      <c r="A299">
        <v>10</v>
      </c>
      <c r="B299">
        <v>5</v>
      </c>
      <c r="C299">
        <v>2</v>
      </c>
      <c r="D299">
        <v>8</v>
      </c>
      <c r="E299" t="s">
        <v>42</v>
      </c>
    </row>
    <row r="300" spans="1:5" x14ac:dyDescent="0.25">
      <c r="A300">
        <v>14</v>
      </c>
      <c r="B300">
        <v>3</v>
      </c>
      <c r="C300">
        <v>3</v>
      </c>
      <c r="D300">
        <v>13</v>
      </c>
      <c r="E300" t="s">
        <v>42</v>
      </c>
    </row>
    <row r="301" spans="1:5" x14ac:dyDescent="0.25">
      <c r="A301">
        <v>16</v>
      </c>
      <c r="B301">
        <v>2</v>
      </c>
      <c r="C301">
        <v>1</v>
      </c>
      <c r="D301">
        <v>15</v>
      </c>
      <c r="E301" t="s">
        <v>42</v>
      </c>
    </row>
    <row r="302" spans="1:5" x14ac:dyDescent="0.25">
      <c r="A302">
        <v>12</v>
      </c>
      <c r="B302">
        <v>4</v>
      </c>
      <c r="C302">
        <v>4</v>
      </c>
      <c r="D302">
        <v>10</v>
      </c>
      <c r="E302" t="s">
        <v>42</v>
      </c>
    </row>
    <row r="303" spans="1:5" x14ac:dyDescent="0.25">
      <c r="A303">
        <v>11</v>
      </c>
      <c r="B303">
        <v>1</v>
      </c>
      <c r="C303">
        <v>5</v>
      </c>
      <c r="D303">
        <v>11</v>
      </c>
      <c r="E303" t="s">
        <v>42</v>
      </c>
    </row>
    <row r="304" spans="1:5" x14ac:dyDescent="0.25">
      <c r="A304">
        <v>15</v>
      </c>
      <c r="B304">
        <v>3</v>
      </c>
      <c r="C304">
        <v>3</v>
      </c>
      <c r="D304">
        <v>12</v>
      </c>
      <c r="E304" t="s">
        <v>42</v>
      </c>
    </row>
    <row r="305" spans="1:5" x14ac:dyDescent="0.25">
      <c r="A305">
        <v>17</v>
      </c>
      <c r="B305">
        <v>2</v>
      </c>
      <c r="C305">
        <v>5</v>
      </c>
      <c r="D305">
        <v>17</v>
      </c>
      <c r="E305" t="s">
        <v>42</v>
      </c>
    </row>
    <row r="306" spans="1:5" x14ac:dyDescent="0.25">
      <c r="A306">
        <v>15</v>
      </c>
      <c r="B306">
        <v>4</v>
      </c>
      <c r="C306">
        <v>3</v>
      </c>
      <c r="D306">
        <v>14</v>
      </c>
      <c r="E306" t="s">
        <v>42</v>
      </c>
    </row>
    <row r="307" spans="1:5" x14ac:dyDescent="0.25">
      <c r="A307">
        <v>14</v>
      </c>
      <c r="B307">
        <v>3</v>
      </c>
      <c r="C307">
        <v>3</v>
      </c>
      <c r="D307">
        <v>12</v>
      </c>
      <c r="E307" t="s">
        <v>42</v>
      </c>
    </row>
    <row r="308" spans="1:5" x14ac:dyDescent="0.25">
      <c r="A308">
        <v>17</v>
      </c>
      <c r="B308">
        <v>3</v>
      </c>
      <c r="C308">
        <v>5</v>
      </c>
      <c r="D308">
        <v>18</v>
      </c>
      <c r="E308" t="s">
        <v>42</v>
      </c>
    </row>
    <row r="309" spans="1:5" x14ac:dyDescent="0.25">
      <c r="A309">
        <v>8</v>
      </c>
      <c r="B309">
        <v>4</v>
      </c>
      <c r="C309">
        <v>4</v>
      </c>
      <c r="D309">
        <v>9</v>
      </c>
      <c r="E309" t="s">
        <v>42</v>
      </c>
    </row>
    <row r="310" spans="1:5" x14ac:dyDescent="0.25">
      <c r="A310">
        <v>15</v>
      </c>
      <c r="B310">
        <v>3</v>
      </c>
      <c r="C310">
        <v>5</v>
      </c>
      <c r="D310">
        <v>12</v>
      </c>
      <c r="E310" t="s">
        <v>42</v>
      </c>
    </row>
    <row r="311" spans="1:5" x14ac:dyDescent="0.25">
      <c r="A311">
        <v>12</v>
      </c>
      <c r="B311">
        <v>3</v>
      </c>
      <c r="C311">
        <v>3</v>
      </c>
      <c r="D311">
        <v>10</v>
      </c>
      <c r="E311" t="s">
        <v>42</v>
      </c>
    </row>
    <row r="312" spans="1:5" x14ac:dyDescent="0.25">
      <c r="A312">
        <v>9</v>
      </c>
      <c r="B312">
        <v>4</v>
      </c>
      <c r="C312">
        <v>3</v>
      </c>
      <c r="D312">
        <v>9</v>
      </c>
      <c r="E312" t="s">
        <v>42</v>
      </c>
    </row>
    <row r="313" spans="1:5" x14ac:dyDescent="0.25">
      <c r="A313">
        <v>14</v>
      </c>
      <c r="B313">
        <v>1</v>
      </c>
      <c r="C313">
        <v>2</v>
      </c>
      <c r="D313">
        <v>12</v>
      </c>
      <c r="E313" t="s">
        <v>43</v>
      </c>
    </row>
    <row r="314" spans="1:5" x14ac:dyDescent="0.25">
      <c r="A314">
        <v>13</v>
      </c>
      <c r="B314">
        <v>2</v>
      </c>
      <c r="C314">
        <v>4</v>
      </c>
      <c r="D314">
        <v>11</v>
      </c>
      <c r="E314" t="s">
        <v>42</v>
      </c>
    </row>
    <row r="315" spans="1:5" x14ac:dyDescent="0.25">
      <c r="A315">
        <v>13</v>
      </c>
      <c r="B315">
        <v>2</v>
      </c>
      <c r="C315">
        <v>1</v>
      </c>
      <c r="D315">
        <v>10</v>
      </c>
      <c r="E315" t="s">
        <v>42</v>
      </c>
    </row>
    <row r="316" spans="1:5" x14ac:dyDescent="0.25">
      <c r="A316">
        <v>15</v>
      </c>
      <c r="B316">
        <v>2</v>
      </c>
      <c r="C316">
        <v>3</v>
      </c>
      <c r="D316">
        <v>13</v>
      </c>
      <c r="E316" t="s">
        <v>42</v>
      </c>
    </row>
    <row r="317" spans="1:5" x14ac:dyDescent="0.25">
      <c r="A317">
        <v>13</v>
      </c>
      <c r="B317">
        <v>2</v>
      </c>
      <c r="C317">
        <v>3</v>
      </c>
      <c r="D317">
        <v>11</v>
      </c>
      <c r="E317" t="s">
        <v>42</v>
      </c>
    </row>
    <row r="318" spans="1:5" x14ac:dyDescent="0.25">
      <c r="A318">
        <v>8</v>
      </c>
      <c r="B318">
        <v>3</v>
      </c>
      <c r="C318">
        <v>1</v>
      </c>
      <c r="D318">
        <v>8</v>
      </c>
      <c r="E318" t="s">
        <v>42</v>
      </c>
    </row>
    <row r="319" spans="1:5" x14ac:dyDescent="0.25">
      <c r="A319">
        <v>9</v>
      </c>
      <c r="B319">
        <v>4</v>
      </c>
      <c r="C319">
        <v>5</v>
      </c>
      <c r="D319">
        <v>10</v>
      </c>
      <c r="E319" t="s">
        <v>42</v>
      </c>
    </row>
    <row r="320" spans="1:5" x14ac:dyDescent="0.25">
      <c r="A320">
        <v>11</v>
      </c>
      <c r="B320">
        <v>4</v>
      </c>
      <c r="C320">
        <v>5</v>
      </c>
      <c r="D320">
        <v>11</v>
      </c>
      <c r="E320" t="s">
        <v>42</v>
      </c>
    </row>
    <row r="321" spans="1:5" x14ac:dyDescent="0.25">
      <c r="A321">
        <v>11</v>
      </c>
      <c r="B321">
        <v>4</v>
      </c>
      <c r="C321">
        <v>5</v>
      </c>
      <c r="D321">
        <v>11</v>
      </c>
      <c r="E321" t="s">
        <v>42</v>
      </c>
    </row>
    <row r="322" spans="1:5" x14ac:dyDescent="0.25">
      <c r="A322">
        <v>13</v>
      </c>
      <c r="B322">
        <v>2</v>
      </c>
      <c r="C322">
        <v>5</v>
      </c>
      <c r="D322">
        <v>13</v>
      </c>
      <c r="E322" t="s">
        <v>42</v>
      </c>
    </row>
    <row r="323" spans="1:5" x14ac:dyDescent="0.25">
      <c r="A323">
        <v>11</v>
      </c>
      <c r="B323">
        <v>2</v>
      </c>
      <c r="C323">
        <v>3</v>
      </c>
      <c r="D323">
        <v>9</v>
      </c>
      <c r="E323" t="s">
        <v>42</v>
      </c>
    </row>
    <row r="324" spans="1:5" x14ac:dyDescent="0.25">
      <c r="A324">
        <v>11</v>
      </c>
      <c r="B324">
        <v>2</v>
      </c>
      <c r="C324">
        <v>3</v>
      </c>
      <c r="D324">
        <v>11</v>
      </c>
      <c r="E324" t="s">
        <v>42</v>
      </c>
    </row>
    <row r="325" spans="1:5" x14ac:dyDescent="0.25">
      <c r="A325">
        <v>12</v>
      </c>
      <c r="B325">
        <v>3</v>
      </c>
      <c r="C325">
        <v>5</v>
      </c>
      <c r="D325">
        <v>14</v>
      </c>
      <c r="E325" t="s">
        <v>42</v>
      </c>
    </row>
    <row r="326" spans="1:5" x14ac:dyDescent="0.25">
      <c r="A326">
        <v>16</v>
      </c>
      <c r="B326">
        <v>3</v>
      </c>
      <c r="C326">
        <v>2</v>
      </c>
      <c r="D326">
        <v>15</v>
      </c>
      <c r="E326" t="s">
        <v>42</v>
      </c>
    </row>
    <row r="327" spans="1:5" x14ac:dyDescent="0.25">
      <c r="A327">
        <v>9</v>
      </c>
      <c r="B327">
        <v>3</v>
      </c>
      <c r="C327">
        <v>3</v>
      </c>
      <c r="D327">
        <v>12</v>
      </c>
      <c r="E327" t="s">
        <v>42</v>
      </c>
    </row>
    <row r="328" spans="1:5" x14ac:dyDescent="0.25">
      <c r="A328">
        <v>14</v>
      </c>
      <c r="B328">
        <v>5</v>
      </c>
      <c r="C328">
        <v>5</v>
      </c>
      <c r="D328">
        <v>15</v>
      </c>
      <c r="E328" t="s">
        <v>42</v>
      </c>
    </row>
    <row r="329" spans="1:5" x14ac:dyDescent="0.25">
      <c r="A329">
        <v>11</v>
      </c>
      <c r="B329">
        <v>5</v>
      </c>
      <c r="C329">
        <v>4</v>
      </c>
      <c r="D329">
        <v>10</v>
      </c>
      <c r="E329" t="s">
        <v>42</v>
      </c>
    </row>
    <row r="330" spans="1:5" x14ac:dyDescent="0.25">
      <c r="A330">
        <v>10</v>
      </c>
      <c r="B330">
        <v>4</v>
      </c>
      <c r="C330">
        <v>4</v>
      </c>
      <c r="D330">
        <v>9</v>
      </c>
      <c r="E330" t="s">
        <v>42</v>
      </c>
    </row>
    <row r="331" spans="1:5" x14ac:dyDescent="0.25">
      <c r="A331">
        <v>14</v>
      </c>
      <c r="B331">
        <v>3</v>
      </c>
      <c r="C331">
        <v>4</v>
      </c>
      <c r="D331">
        <v>14</v>
      </c>
      <c r="E331" t="s">
        <v>42</v>
      </c>
    </row>
    <row r="332" spans="1:5" x14ac:dyDescent="0.25">
      <c r="A332">
        <v>9</v>
      </c>
      <c r="B332">
        <v>5</v>
      </c>
      <c r="C332">
        <v>5</v>
      </c>
      <c r="D332">
        <v>8</v>
      </c>
      <c r="E332" t="s">
        <v>42</v>
      </c>
    </row>
    <row r="333" spans="1:5" x14ac:dyDescent="0.25">
      <c r="A333">
        <v>12</v>
      </c>
      <c r="B333">
        <v>3</v>
      </c>
      <c r="C333">
        <v>5</v>
      </c>
      <c r="D333">
        <v>14</v>
      </c>
      <c r="E333" t="s">
        <v>42</v>
      </c>
    </row>
    <row r="334" spans="1:5" x14ac:dyDescent="0.25">
      <c r="A334">
        <v>7</v>
      </c>
      <c r="B334">
        <v>4</v>
      </c>
      <c r="C334">
        <v>4</v>
      </c>
      <c r="D334">
        <v>0</v>
      </c>
      <c r="E334" t="s">
        <v>42</v>
      </c>
    </row>
    <row r="335" spans="1:5" x14ac:dyDescent="0.25">
      <c r="A335">
        <v>8</v>
      </c>
      <c r="B335">
        <v>3</v>
      </c>
      <c r="C335">
        <v>2</v>
      </c>
      <c r="D335">
        <v>8</v>
      </c>
      <c r="E335" t="s">
        <v>42</v>
      </c>
    </row>
    <row r="336" spans="1:5" x14ac:dyDescent="0.25">
      <c r="A336">
        <v>10</v>
      </c>
      <c r="B336">
        <v>4</v>
      </c>
      <c r="C336">
        <v>4</v>
      </c>
      <c r="D336">
        <v>9</v>
      </c>
      <c r="E336" t="s">
        <v>42</v>
      </c>
    </row>
    <row r="337" spans="1:5" x14ac:dyDescent="0.25">
      <c r="A337">
        <v>16</v>
      </c>
      <c r="B337">
        <v>5</v>
      </c>
      <c r="C337">
        <v>5</v>
      </c>
      <c r="D337">
        <v>15</v>
      </c>
      <c r="E337" t="s">
        <v>42</v>
      </c>
    </row>
    <row r="338" spans="1:5" x14ac:dyDescent="0.25">
      <c r="A338">
        <v>14</v>
      </c>
      <c r="B338">
        <v>3</v>
      </c>
      <c r="C338">
        <v>5</v>
      </c>
      <c r="D338">
        <v>13</v>
      </c>
      <c r="E338" t="s">
        <v>42</v>
      </c>
    </row>
    <row r="339" spans="1:5" x14ac:dyDescent="0.25">
      <c r="A339">
        <v>7</v>
      </c>
      <c r="B339">
        <v>2</v>
      </c>
      <c r="C339">
        <v>2</v>
      </c>
      <c r="D339">
        <v>8</v>
      </c>
      <c r="E339" t="s">
        <v>42</v>
      </c>
    </row>
    <row r="340" spans="1:5" x14ac:dyDescent="0.25">
      <c r="A340">
        <v>16</v>
      </c>
      <c r="B340">
        <v>3</v>
      </c>
      <c r="C340">
        <v>1</v>
      </c>
      <c r="D340">
        <v>15</v>
      </c>
      <c r="E340" t="s">
        <v>42</v>
      </c>
    </row>
    <row r="341" spans="1:5" x14ac:dyDescent="0.25">
      <c r="A341">
        <v>9</v>
      </c>
      <c r="B341">
        <v>3</v>
      </c>
      <c r="C341">
        <v>2</v>
      </c>
      <c r="D341">
        <v>10</v>
      </c>
      <c r="E341" t="s">
        <v>42</v>
      </c>
    </row>
    <row r="342" spans="1:5" x14ac:dyDescent="0.25">
      <c r="A342">
        <v>11</v>
      </c>
      <c r="B342">
        <v>4</v>
      </c>
      <c r="C342">
        <v>3</v>
      </c>
      <c r="D342">
        <v>12</v>
      </c>
      <c r="E342" t="s">
        <v>42</v>
      </c>
    </row>
    <row r="343" spans="1:5" x14ac:dyDescent="0.25">
      <c r="A343">
        <v>10</v>
      </c>
      <c r="B343">
        <v>3</v>
      </c>
      <c r="C343">
        <v>2</v>
      </c>
      <c r="D343">
        <v>10</v>
      </c>
      <c r="E343" t="s">
        <v>42</v>
      </c>
    </row>
    <row r="344" spans="1:5" x14ac:dyDescent="0.25">
      <c r="A344">
        <v>16</v>
      </c>
      <c r="B344">
        <v>3</v>
      </c>
      <c r="C344">
        <v>5</v>
      </c>
      <c r="D344">
        <v>15</v>
      </c>
      <c r="E344" t="s">
        <v>42</v>
      </c>
    </row>
    <row r="345" spans="1:5" x14ac:dyDescent="0.25">
      <c r="A345">
        <v>9</v>
      </c>
      <c r="B345">
        <v>1</v>
      </c>
      <c r="C345">
        <v>4</v>
      </c>
      <c r="D345">
        <v>8</v>
      </c>
      <c r="E345" t="s">
        <v>42</v>
      </c>
    </row>
    <row r="346" spans="1:5" x14ac:dyDescent="0.25">
      <c r="A346">
        <v>11</v>
      </c>
      <c r="B346">
        <v>3</v>
      </c>
      <c r="C346">
        <v>3</v>
      </c>
      <c r="D346">
        <v>10</v>
      </c>
      <c r="E346" t="s">
        <v>42</v>
      </c>
    </row>
    <row r="347" spans="1:5" x14ac:dyDescent="0.25">
      <c r="A347">
        <v>13</v>
      </c>
      <c r="B347">
        <v>3</v>
      </c>
      <c r="C347">
        <v>1</v>
      </c>
      <c r="D347">
        <v>13</v>
      </c>
      <c r="E347" t="s">
        <v>42</v>
      </c>
    </row>
    <row r="348" spans="1:5" x14ac:dyDescent="0.25">
      <c r="A348">
        <v>16</v>
      </c>
      <c r="B348">
        <v>2</v>
      </c>
      <c r="C348">
        <v>4</v>
      </c>
      <c r="D348">
        <v>15</v>
      </c>
      <c r="E348" t="s">
        <v>42</v>
      </c>
    </row>
    <row r="349" spans="1:5" x14ac:dyDescent="0.25">
      <c r="A349">
        <v>10</v>
      </c>
      <c r="B349">
        <v>5</v>
      </c>
      <c r="C349">
        <v>5</v>
      </c>
      <c r="D349">
        <v>10</v>
      </c>
      <c r="E349" t="s">
        <v>42</v>
      </c>
    </row>
    <row r="350" spans="1:5" x14ac:dyDescent="0.25">
      <c r="A350">
        <v>13</v>
      </c>
      <c r="B350">
        <v>3</v>
      </c>
      <c r="C350">
        <v>4</v>
      </c>
      <c r="D350">
        <v>15</v>
      </c>
      <c r="E35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dataAlumnos</vt:lpstr>
      <vt:lpstr>CAW</vt:lpstr>
      <vt:lpstr>CAD</vt:lpstr>
      <vt:lpstr>TrabajoMama</vt:lpstr>
      <vt:lpstr>TrabajoPapa</vt:lpstr>
      <vt:lpstr>ConvivenciaPadres</vt:lpstr>
      <vt:lpstr>TiempoViaje</vt:lpstr>
      <vt:lpstr>Internet</vt:lpstr>
      <vt:lpstr>ApoyoEduExtra</vt:lpstr>
      <vt:lpstr>ActividadesExtra</vt:lpstr>
      <vt:lpstr>ClasesExtra</vt:lpstr>
      <vt:lpstr>TiempoEstudio</vt:lpstr>
      <vt:lpstr>Ausencias</vt:lpstr>
      <vt:lpstr>ApoyoEducacionDeFamilia</vt:lpstr>
      <vt:lpstr>CalidadRelacionFamiliar</vt:lpstr>
      <vt:lpstr>EstadoSalud</vt:lpstr>
      <vt:lpstr>SalirAmigos</vt:lpstr>
      <vt:lpstr>G3</vt:lpstr>
      <vt:lpstr>EducacionSuperior</vt:lpstr>
      <vt:lpstr>G1</vt:lpstr>
      <vt:lpstr>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Moreno</dc:creator>
  <cp:lastModifiedBy>Edu Moreno</cp:lastModifiedBy>
  <dcterms:created xsi:type="dcterms:W3CDTF">2018-06-21T08:06:07Z</dcterms:created>
  <dcterms:modified xsi:type="dcterms:W3CDTF">2018-06-22T03:04:25Z</dcterms:modified>
</cp:coreProperties>
</file>