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ibkacat-my.sharepoint.com/personal/sebastian_hepp_student_uibk_ac_at/Documents/Studium/Bachelor_4. Semester/PS Software Engineering/g6t1/documents/zeitaufzeichnung/"/>
    </mc:Choice>
  </mc:AlternateContent>
  <xr:revisionPtr revIDLastSave="263" documentId="11_AD4DB114E441178AC67DF4EAB656CEA0693EDF1D" xr6:coauthVersionLast="47" xr6:coauthVersionMax="47" xr10:uidLastSave="{A4F275E9-4647-4695-9B21-D4D9913B4F55}"/>
  <bookViews>
    <workbookView xWindow="29160" yWindow="165" windowWidth="21990" windowHeight="20400" activeTab="2" xr2:uid="{00000000-000D-0000-FFFF-FFFF00000000}"/>
  </bookViews>
  <sheets>
    <sheet name="Zeitaufstellungen" sheetId="1" r:id="rId1"/>
    <sheet name="Aktivitäten" sheetId="2" r:id="rId2"/>
    <sheet name="geplant_realer_aufw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G20" i="3"/>
  <c r="G17" i="3"/>
  <c r="G4" i="3"/>
  <c r="G5" i="3"/>
  <c r="G6" i="3"/>
  <c r="G7" i="3"/>
  <c r="G8" i="3"/>
  <c r="G9" i="3"/>
  <c r="G10" i="3"/>
  <c r="G12" i="3"/>
  <c r="G13" i="3"/>
  <c r="G14" i="3"/>
  <c r="G15" i="3"/>
  <c r="G16" i="3"/>
  <c r="G3" i="3"/>
  <c r="C16" i="3"/>
  <c r="C9" i="3"/>
  <c r="E12" i="3"/>
  <c r="E10" i="3"/>
  <c r="E7" i="3"/>
  <c r="E8" i="3"/>
  <c r="E6" i="3"/>
  <c r="C3" i="3"/>
  <c r="C4" i="3"/>
  <c r="C5" i="3"/>
  <c r="C14" i="3"/>
  <c r="C15" i="3"/>
  <c r="B11" i="3"/>
  <c r="B3" i="3"/>
  <c r="B14" i="3"/>
  <c r="B13" i="2"/>
  <c r="D13" i="2"/>
  <c r="E13" i="2"/>
  <c r="F13" i="2"/>
  <c r="A13" i="2"/>
  <c r="N2" i="1"/>
  <c r="L2" i="1"/>
  <c r="J2" i="1"/>
  <c r="H2" i="1"/>
  <c r="F2" i="1"/>
  <c r="D2" i="1"/>
  <c r="B2" i="1"/>
  <c r="C6" i="2"/>
  <c r="C4" i="2"/>
  <c r="D4" i="2"/>
  <c r="E4" i="2"/>
  <c r="F4" i="2"/>
  <c r="C5" i="2"/>
  <c r="D5" i="2"/>
  <c r="E5" i="2"/>
  <c r="F5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B4" i="2"/>
  <c r="B5" i="2"/>
  <c r="B6" i="2"/>
  <c r="B7" i="2"/>
  <c r="B8" i="2"/>
  <c r="B9" i="2"/>
  <c r="B10" i="2"/>
  <c r="B11" i="2"/>
  <c r="B12" i="2"/>
  <c r="A4" i="2"/>
  <c r="A5" i="2"/>
  <c r="A6" i="2"/>
  <c r="A7" i="2"/>
  <c r="A8" i="2"/>
  <c r="A9" i="2"/>
  <c r="A10" i="2"/>
  <c r="A11" i="2"/>
  <c r="A12" i="2"/>
  <c r="E17" i="3" l="1"/>
  <c r="C17" i="3"/>
  <c r="B17" i="3"/>
  <c r="C13" i="2"/>
  <c r="H3" i="2"/>
  <c r="I3" i="2" s="1"/>
  <c r="H12" i="2"/>
  <c r="I12" i="2" s="1"/>
  <c r="H11" i="2"/>
  <c r="H10" i="2"/>
  <c r="I10" i="2" s="1"/>
  <c r="H8" i="2"/>
  <c r="I8" i="2" s="1"/>
  <c r="H6" i="2"/>
  <c r="I6" i="2" s="1"/>
  <c r="H5" i="2"/>
  <c r="I5" i="2" s="1"/>
  <c r="H9" i="2"/>
  <c r="I9" i="2" s="1"/>
  <c r="H7" i="2"/>
  <c r="H4" i="2"/>
  <c r="I4" i="2" s="1"/>
  <c r="I7" i="2" l="1"/>
  <c r="E18" i="3"/>
  <c r="I11" i="2"/>
  <c r="H13" i="2"/>
</calcChain>
</file>

<file path=xl/sharedStrings.xml><?xml version="1.0" encoding="utf-8"?>
<sst xmlns="http://schemas.openxmlformats.org/spreadsheetml/2006/main" count="365" uniqueCount="38">
  <si>
    <t>LV-Einheit</t>
  </si>
  <si>
    <t>Konfiguration und Deployment</t>
  </si>
  <si>
    <t>Koordination und Projektmanagement</t>
  </si>
  <si>
    <t>Softwarekonzept</t>
  </si>
  <si>
    <t>Software/System Design und Architektur</t>
  </si>
  <si>
    <t>Implementierung</t>
  </si>
  <si>
    <t>Systemtest (fremdes System)</t>
  </si>
  <si>
    <t>Implementation</t>
  </si>
  <si>
    <t>Dokumentation Abnahmetests</t>
  </si>
  <si>
    <t>Tests</t>
  </si>
  <si>
    <t>FA</t>
  </si>
  <si>
    <t>AT</t>
  </si>
  <si>
    <t>SH</t>
  </si>
  <si>
    <t>MH</t>
  </si>
  <si>
    <t>Einarbeitung, Dokumentation lesen</t>
  </si>
  <si>
    <t>MAH</t>
  </si>
  <si>
    <t>IÜ</t>
  </si>
  <si>
    <t>Abschlussbericht</t>
  </si>
  <si>
    <t>GESAMT</t>
  </si>
  <si>
    <r>
      <t>Pr</t>
    </r>
    <r>
      <rPr>
        <b/>
        <sz val="11"/>
        <color rgb="FF000000"/>
        <rFont val="Calibri"/>
        <family val="2"/>
        <scheme val="minor"/>
      </rPr>
      <t>ojektteil</t>
    </r>
  </si>
  <si>
    <t>Stunden</t>
  </si>
  <si>
    <t>veranschlagt</t>
  </si>
  <si>
    <t>benötigt</t>
  </si>
  <si>
    <t>Model</t>
  </si>
  <si>
    <t>Database Data</t>
  </si>
  <si>
    <t>MySQL</t>
  </si>
  <si>
    <t>Hardware setup</t>
  </si>
  <si>
    <t>REST API</t>
  </si>
  <si>
    <t>Software core functionalities</t>
  </si>
  <si>
    <t>Bugfixing</t>
  </si>
  <si>
    <t>Docker</t>
  </si>
  <si>
    <t>Testdrehbuch &amp; Abnahmetest</t>
  </si>
  <si>
    <t>JUnit Tests</t>
  </si>
  <si>
    <t>Documenting</t>
  </si>
  <si>
    <t>Projektmanagement</t>
  </si>
  <si>
    <t>summe</t>
  </si>
  <si>
    <t>rest = Software core</t>
  </si>
  <si>
    <t>real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</si>
</sst>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9C9C9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8" fontId="2" fillId="2" borderId="0" xfId="0" applyNumberFormat="1" applyFont="1" applyFill="1" applyAlignment="1">
      <alignment horizontal="left" vertical="center" wrapText="1"/>
    </xf>
    <xf numFmtId="168" fontId="2" fillId="2" borderId="1" xfId="0" applyNumberFormat="1" applyFont="1" applyFill="1" applyBorder="1" applyAlignment="1">
      <alignment horizontal="left" vertical="center" wrapText="1"/>
    </xf>
    <xf numFmtId="168" fontId="0" fillId="3" borderId="0" xfId="0" applyNumberFormat="1" applyFill="1"/>
    <xf numFmtId="168" fontId="0" fillId="4" borderId="0" xfId="0" applyNumberFormat="1" applyFill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4C-4394-B8E6-EBFB67B89CB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4C-4394-B8E6-EBFB67B89CB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4C-4394-B8E6-EBFB67B89CB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4C-4394-B8E6-EBFB67B89CB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4C-4394-B8E6-EBFB67B89CB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4C-4394-B8E6-EBFB67B89CB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4C-4394-B8E6-EBFB67B89CB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4C-4394-B8E6-EBFB67B89CB4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4C-4394-B8E6-EBFB67B89CB4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74C-4394-B8E6-EBFB67B89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Aktivitäten!$I$3:$I$12</c:f>
              <c:strCache>
                <c:ptCount val="10"/>
                <c:pt idx="0">
                  <c:v>LV-Einheit: 81,0h</c:v>
                </c:pt>
                <c:pt idx="1">
                  <c:v>Softwarekonzept: 86,0h</c:v>
                </c:pt>
                <c:pt idx="2">
                  <c:v>Systemtest (fremdes System): 19,5h</c:v>
                </c:pt>
                <c:pt idx="3">
                  <c:v>Abschlussbericht: 0,0h</c:v>
                </c:pt>
                <c:pt idx="4">
                  <c:v>Einarbeitung, Dokumentation lesen: 5,5h</c:v>
                </c:pt>
                <c:pt idx="5">
                  <c:v>Software/System Design und Architektur: 15,0h</c:v>
                </c:pt>
                <c:pt idx="6">
                  <c:v>Implementierung: 504,3h</c:v>
                </c:pt>
                <c:pt idx="7">
                  <c:v>Tests: 127,5h</c:v>
                </c:pt>
                <c:pt idx="8">
                  <c:v>Konfiguration und Deployment: 30,0h</c:v>
                </c:pt>
                <c:pt idx="9">
                  <c:v>Koordination und Projektmanagement: 92,0h</c:v>
                </c:pt>
              </c:strCache>
            </c:strRef>
          </c:cat>
          <c:val>
            <c:numRef>
              <c:f>Aktivitäten!$H$3:$H$12</c:f>
              <c:numCache>
                <c:formatCode>0.00</c:formatCode>
                <c:ptCount val="10"/>
                <c:pt idx="0">
                  <c:v>81</c:v>
                </c:pt>
                <c:pt idx="1">
                  <c:v>86.000000000000043</c:v>
                </c:pt>
                <c:pt idx="2">
                  <c:v>19.5</c:v>
                </c:pt>
                <c:pt idx="3">
                  <c:v>0</c:v>
                </c:pt>
                <c:pt idx="4">
                  <c:v>5.5000000000000009</c:v>
                </c:pt>
                <c:pt idx="5">
                  <c:v>15</c:v>
                </c:pt>
                <c:pt idx="6">
                  <c:v>504.25000000000006</c:v>
                </c:pt>
                <c:pt idx="7">
                  <c:v>127.50000000000003</c:v>
                </c:pt>
                <c:pt idx="8">
                  <c:v>30.000000000000021</c:v>
                </c:pt>
                <c:pt idx="9">
                  <c:v>92.000000000000028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BA-4562-AC80-6E8A1D8768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6183847179634"/>
          <c:y val="0.21730250361548073"/>
          <c:w val="0.34179269796938139"/>
          <c:h val="0.56539499276903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13</xdr:row>
      <xdr:rowOff>180179</xdr:rowOff>
    </xdr:from>
    <xdr:to>
      <xdr:col>7</xdr:col>
      <xdr:colOff>619125</xdr:colOff>
      <xdr:row>37</xdr:row>
      <xdr:rowOff>63498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87B38E-47FF-49CE-B941-43910518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3"/>
  <sheetViews>
    <sheetView zoomScale="120" zoomScaleNormal="120" workbookViewId="0">
      <pane ySplit="2" topLeftCell="A23" activePane="bottomLeft" state="frozen"/>
      <selection pane="bottomLeft" activeCell="G54" sqref="G54"/>
    </sheetView>
  </sheetViews>
  <sheetFormatPr baseColWidth="10" defaultColWidth="9.140625" defaultRowHeight="15" x14ac:dyDescent="0.25"/>
  <cols>
    <col min="2" max="2" width="37.7109375" bestFit="1" customWidth="1"/>
    <col min="3" max="3" width="9.140625" style="1"/>
    <col min="4" max="4" width="35.5703125" bestFit="1" customWidth="1"/>
    <col min="5" max="5" width="9.140625" style="1"/>
    <col min="6" max="6" width="35.5703125" bestFit="1" customWidth="1"/>
    <col min="7" max="7" width="9.140625" style="1"/>
    <col min="8" max="8" width="35.5703125" bestFit="1" customWidth="1"/>
    <col min="10" max="10" width="35.5703125" bestFit="1" customWidth="1"/>
    <col min="12" max="12" width="35.5703125" bestFit="1" customWidth="1"/>
    <col min="13" max="13" width="3.7109375" customWidth="1"/>
  </cols>
  <sheetData>
    <row r="2" spans="1:14" x14ac:dyDescent="0.25">
      <c r="A2" t="s">
        <v>12</v>
      </c>
      <c r="B2" s="1">
        <f>SUM(A3:A100)</f>
        <v>231.25</v>
      </c>
      <c r="C2" s="1" t="s">
        <v>11</v>
      </c>
      <c r="D2" s="1">
        <f>SUM(C3:C100)</f>
        <v>128.83333333333337</v>
      </c>
      <c r="E2" t="s">
        <v>10</v>
      </c>
      <c r="F2" s="1">
        <f>SUM(E3:E100)</f>
        <v>174.58333333333337</v>
      </c>
      <c r="G2" s="1" t="s">
        <v>13</v>
      </c>
      <c r="H2" s="1">
        <f>SUM(G3:G100)</f>
        <v>126.25000000000007</v>
      </c>
      <c r="I2" t="s">
        <v>15</v>
      </c>
      <c r="J2" s="1">
        <f>SUM(I3:I100)</f>
        <v>150.75000000000006</v>
      </c>
      <c r="K2" t="s">
        <v>16</v>
      </c>
      <c r="L2" s="1">
        <f>SUM(K3:K100)</f>
        <v>132.50000000000006</v>
      </c>
      <c r="N2" s="1">
        <f>B2+D2+F2+H2+J2+L2</f>
        <v>944.16666666666697</v>
      </c>
    </row>
    <row r="3" spans="1:14" x14ac:dyDescent="0.25">
      <c r="A3" s="1">
        <v>2</v>
      </c>
      <c r="B3" t="s">
        <v>0</v>
      </c>
      <c r="C3" s="1">
        <v>1.9999999999999991</v>
      </c>
      <c r="D3" t="s">
        <v>0</v>
      </c>
      <c r="E3" s="1">
        <v>1.9999999999999991</v>
      </c>
      <c r="F3" t="s">
        <v>0</v>
      </c>
      <c r="G3" s="1">
        <v>1.9999999999999991</v>
      </c>
      <c r="H3" t="s">
        <v>0</v>
      </c>
      <c r="I3" s="1">
        <v>1.9999999999999991</v>
      </c>
      <c r="J3" t="s">
        <v>0</v>
      </c>
      <c r="K3" s="1">
        <v>1.9999999999999991</v>
      </c>
      <c r="L3" t="s">
        <v>0</v>
      </c>
    </row>
    <row r="4" spans="1:14" x14ac:dyDescent="0.25">
      <c r="A4" s="1">
        <v>2</v>
      </c>
      <c r="B4" t="s">
        <v>0</v>
      </c>
      <c r="C4" s="1">
        <v>1.9999999999999991</v>
      </c>
      <c r="D4" t="s">
        <v>0</v>
      </c>
      <c r="E4" s="1">
        <v>1.3333333333333344</v>
      </c>
      <c r="F4" t="s">
        <v>0</v>
      </c>
      <c r="G4" s="1">
        <v>1.9999999999999991</v>
      </c>
      <c r="H4" t="s">
        <v>0</v>
      </c>
      <c r="I4" s="1">
        <v>1.0000000000000009</v>
      </c>
      <c r="J4" t="s">
        <v>2</v>
      </c>
      <c r="K4" s="1">
        <v>1.9999999999999991</v>
      </c>
      <c r="L4" t="s">
        <v>0</v>
      </c>
    </row>
    <row r="5" spans="1:14" x14ac:dyDescent="0.25">
      <c r="A5" s="1">
        <v>2</v>
      </c>
      <c r="B5" t="s">
        <v>1</v>
      </c>
      <c r="C5" s="1">
        <v>1.0000000000000009</v>
      </c>
      <c r="D5" t="s">
        <v>2</v>
      </c>
      <c r="E5" s="1">
        <v>1.7500000000000009</v>
      </c>
      <c r="F5" t="s">
        <v>0</v>
      </c>
      <c r="G5" s="1">
        <v>1.0000000000000009</v>
      </c>
      <c r="H5" t="s">
        <v>2</v>
      </c>
      <c r="I5" s="1">
        <v>0.49999999999999922</v>
      </c>
      <c r="J5" t="s">
        <v>2</v>
      </c>
      <c r="K5" s="1">
        <v>1.9999999999999991</v>
      </c>
      <c r="L5" t="s">
        <v>3</v>
      </c>
    </row>
    <row r="6" spans="1:14" x14ac:dyDescent="0.25">
      <c r="A6" s="1">
        <v>1.5</v>
      </c>
      <c r="B6" t="s">
        <v>2</v>
      </c>
      <c r="C6" s="1">
        <v>1.9999999999999991</v>
      </c>
      <c r="D6" t="s">
        <v>3</v>
      </c>
      <c r="E6" s="1">
        <v>1.0000000000000009</v>
      </c>
      <c r="F6" t="s">
        <v>2</v>
      </c>
      <c r="G6" s="1">
        <v>1.9999999999999991</v>
      </c>
      <c r="H6" t="s">
        <v>3</v>
      </c>
      <c r="I6" s="1">
        <v>1.0000000000000009</v>
      </c>
      <c r="J6" t="s">
        <v>14</v>
      </c>
      <c r="K6" s="1">
        <v>1.0000000000000009</v>
      </c>
      <c r="L6" t="s">
        <v>3</v>
      </c>
    </row>
    <row r="7" spans="1:14" x14ac:dyDescent="0.25">
      <c r="A7" s="1">
        <v>4.5</v>
      </c>
      <c r="B7" t="s">
        <v>3</v>
      </c>
      <c r="C7" s="1">
        <v>9</v>
      </c>
      <c r="D7" t="s">
        <v>3</v>
      </c>
      <c r="E7" s="1">
        <v>3</v>
      </c>
      <c r="F7" t="s">
        <v>3</v>
      </c>
      <c r="G7" s="1">
        <v>1.9999999999999991</v>
      </c>
      <c r="H7" t="s">
        <v>0</v>
      </c>
      <c r="I7" s="1">
        <v>1.7500000000000009</v>
      </c>
      <c r="J7" t="s">
        <v>0</v>
      </c>
      <c r="K7" s="1">
        <v>1.9999999999999991</v>
      </c>
      <c r="L7" t="s">
        <v>3</v>
      </c>
    </row>
    <row r="8" spans="1:14" x14ac:dyDescent="0.25">
      <c r="A8" s="1">
        <v>1</v>
      </c>
      <c r="B8" t="s">
        <v>2</v>
      </c>
      <c r="C8" s="1">
        <v>1.0000000000000009</v>
      </c>
      <c r="D8" t="s">
        <v>3</v>
      </c>
      <c r="E8" s="1">
        <v>10.000000000000009</v>
      </c>
      <c r="F8" t="s">
        <v>3</v>
      </c>
      <c r="G8" s="1">
        <v>1.0000000000000009</v>
      </c>
      <c r="H8" t="s">
        <v>2</v>
      </c>
      <c r="I8" s="1">
        <v>0.49999999999999922</v>
      </c>
      <c r="J8" t="s">
        <v>0</v>
      </c>
      <c r="K8" s="1">
        <v>1.0000000000000009</v>
      </c>
      <c r="L8" t="s">
        <v>2</v>
      </c>
    </row>
    <row r="9" spans="1:14" x14ac:dyDescent="0.25">
      <c r="A9" s="1">
        <v>3</v>
      </c>
      <c r="B9" t="s">
        <v>2</v>
      </c>
      <c r="C9" s="1">
        <v>1.0000000000000009</v>
      </c>
      <c r="D9" t="s">
        <v>2</v>
      </c>
      <c r="E9" s="1">
        <v>4.999999999999992</v>
      </c>
      <c r="F9" t="s">
        <v>3</v>
      </c>
      <c r="G9" s="1">
        <v>4.000000000000008</v>
      </c>
      <c r="H9" t="s">
        <v>3</v>
      </c>
      <c r="I9" s="1">
        <v>1.9999999999999991</v>
      </c>
      <c r="J9" t="s">
        <v>2</v>
      </c>
      <c r="K9" s="1">
        <v>1.9999999999999991</v>
      </c>
      <c r="L9" t="s">
        <v>3</v>
      </c>
    </row>
    <row r="10" spans="1:14" x14ac:dyDescent="0.25">
      <c r="A10" s="1">
        <v>3</v>
      </c>
      <c r="B10" t="s">
        <v>2</v>
      </c>
      <c r="C10" s="1">
        <v>3</v>
      </c>
      <c r="D10" t="s">
        <v>3</v>
      </c>
      <c r="E10" s="1">
        <v>1.0000000000000009</v>
      </c>
      <c r="F10" t="s">
        <v>2</v>
      </c>
      <c r="G10" s="1">
        <v>4.000000000000008</v>
      </c>
      <c r="H10" t="s">
        <v>3</v>
      </c>
      <c r="I10" s="1">
        <v>1.0000000000000009</v>
      </c>
      <c r="J10" t="s">
        <v>3</v>
      </c>
      <c r="K10" s="1">
        <v>1.0000000000000009</v>
      </c>
      <c r="L10" t="s">
        <v>3</v>
      </c>
    </row>
    <row r="11" spans="1:14" x14ac:dyDescent="0.25">
      <c r="A11" s="1">
        <v>1</v>
      </c>
      <c r="B11" t="s">
        <v>0</v>
      </c>
      <c r="C11" s="1">
        <v>4.000000000000008</v>
      </c>
      <c r="D11" t="s">
        <v>3</v>
      </c>
      <c r="E11" s="1">
        <v>3</v>
      </c>
      <c r="F11" t="s">
        <v>2</v>
      </c>
      <c r="G11" s="1">
        <v>1.0000000000000009</v>
      </c>
      <c r="H11" t="s">
        <v>2</v>
      </c>
      <c r="I11" s="1">
        <v>1.0000000000000009</v>
      </c>
      <c r="J11" t="s">
        <v>3</v>
      </c>
      <c r="K11" s="1">
        <v>3</v>
      </c>
      <c r="L11" t="s">
        <v>3</v>
      </c>
    </row>
    <row r="12" spans="1:14" x14ac:dyDescent="0.25">
      <c r="A12" s="1">
        <v>1</v>
      </c>
      <c r="B12" t="s">
        <v>2</v>
      </c>
      <c r="C12" s="1">
        <v>1.9999999999999991</v>
      </c>
      <c r="D12" t="s">
        <v>0</v>
      </c>
      <c r="E12" s="1">
        <v>4.000000000000008</v>
      </c>
      <c r="F12" t="s">
        <v>3</v>
      </c>
      <c r="G12" s="1">
        <v>1.0000000000000009</v>
      </c>
      <c r="H12" t="s">
        <v>14</v>
      </c>
      <c r="I12" s="1">
        <v>1.0000000000000009</v>
      </c>
      <c r="J12" t="s">
        <v>2</v>
      </c>
      <c r="K12" s="1">
        <v>1.9999999999999991</v>
      </c>
      <c r="L12" t="s">
        <v>5</v>
      </c>
    </row>
    <row r="13" spans="1:14" x14ac:dyDescent="0.25">
      <c r="A13" s="1">
        <v>2</v>
      </c>
      <c r="B13" t="s">
        <v>4</v>
      </c>
      <c r="C13" s="1">
        <v>1.9999999999999991</v>
      </c>
      <c r="D13" t="s">
        <v>2</v>
      </c>
      <c r="E13" s="1">
        <v>4.000000000000008</v>
      </c>
      <c r="F13" t="s">
        <v>2</v>
      </c>
      <c r="G13" s="1">
        <v>0.75</v>
      </c>
      <c r="H13" t="s">
        <v>2</v>
      </c>
      <c r="I13" s="1">
        <v>1.0000000000000009</v>
      </c>
      <c r="J13" t="s">
        <v>2</v>
      </c>
      <c r="K13" s="1">
        <v>3</v>
      </c>
      <c r="L13" t="s">
        <v>5</v>
      </c>
    </row>
    <row r="14" spans="1:14" x14ac:dyDescent="0.25">
      <c r="A14" s="1">
        <v>0.5</v>
      </c>
      <c r="B14" t="s">
        <v>2</v>
      </c>
      <c r="C14" s="1">
        <v>0.83333333333333282</v>
      </c>
      <c r="D14" t="s">
        <v>2</v>
      </c>
      <c r="E14" s="1">
        <v>1.7500000000000009</v>
      </c>
      <c r="F14" t="s">
        <v>0</v>
      </c>
      <c r="G14" s="1">
        <v>1.9999999999999991</v>
      </c>
      <c r="H14" t="s">
        <v>5</v>
      </c>
      <c r="I14" s="1">
        <v>1.9999999999999991</v>
      </c>
      <c r="J14" t="s">
        <v>0</v>
      </c>
      <c r="K14" s="1">
        <v>1.0000000000000009</v>
      </c>
      <c r="L14" t="s">
        <v>2</v>
      </c>
    </row>
    <row r="15" spans="1:14" x14ac:dyDescent="0.25">
      <c r="A15" s="1">
        <v>6</v>
      </c>
      <c r="B15" t="s">
        <v>5</v>
      </c>
      <c r="C15" s="1">
        <v>7.9999999999999911</v>
      </c>
      <c r="D15" t="s">
        <v>5</v>
      </c>
      <c r="E15" s="1">
        <v>1.0000000000000009</v>
      </c>
      <c r="F15" t="s">
        <v>2</v>
      </c>
      <c r="G15" s="1">
        <v>1.9999999999999991</v>
      </c>
      <c r="H15" t="s">
        <v>14</v>
      </c>
      <c r="I15" s="1">
        <v>1.0000000000000009</v>
      </c>
      <c r="J15" t="s">
        <v>3</v>
      </c>
      <c r="K15" s="1">
        <v>1.9999999999999991</v>
      </c>
      <c r="L15" t="s">
        <v>5</v>
      </c>
    </row>
    <row r="16" spans="1:14" x14ac:dyDescent="0.25">
      <c r="A16" s="1">
        <v>4.75</v>
      </c>
      <c r="B16" t="s">
        <v>5</v>
      </c>
      <c r="C16" s="1">
        <v>6</v>
      </c>
      <c r="D16" t="s">
        <v>5</v>
      </c>
      <c r="E16" s="1">
        <v>1.8333333333333335</v>
      </c>
      <c r="F16" t="s">
        <v>0</v>
      </c>
      <c r="G16" s="1">
        <v>3</v>
      </c>
      <c r="H16" t="s">
        <v>5</v>
      </c>
      <c r="I16" s="1">
        <v>4.5</v>
      </c>
      <c r="J16" t="s">
        <v>3</v>
      </c>
      <c r="K16" s="1">
        <v>1.9999999999999991</v>
      </c>
      <c r="L16" t="s">
        <v>5</v>
      </c>
    </row>
    <row r="17" spans="1:12" x14ac:dyDescent="0.25">
      <c r="A17" s="1">
        <v>3</v>
      </c>
      <c r="B17" t="s">
        <v>5</v>
      </c>
      <c r="C17" s="1">
        <v>3</v>
      </c>
      <c r="D17" t="s">
        <v>5</v>
      </c>
      <c r="E17" s="1">
        <v>0.75</v>
      </c>
      <c r="F17" t="s">
        <v>2</v>
      </c>
      <c r="G17" s="1">
        <v>0.75</v>
      </c>
      <c r="H17" t="s">
        <v>2</v>
      </c>
      <c r="I17" s="1">
        <v>4.000000000000008</v>
      </c>
      <c r="J17" t="s">
        <v>3</v>
      </c>
      <c r="K17" s="1">
        <v>0.75</v>
      </c>
      <c r="L17" t="s">
        <v>2</v>
      </c>
    </row>
    <row r="18" spans="1:12" x14ac:dyDescent="0.25">
      <c r="A18" s="1">
        <v>2</v>
      </c>
      <c r="B18" t="s">
        <v>5</v>
      </c>
      <c r="C18" s="1">
        <v>1.9999999999999991</v>
      </c>
      <c r="D18" t="s">
        <v>5</v>
      </c>
      <c r="E18" s="1">
        <v>6</v>
      </c>
      <c r="F18" t="s">
        <v>5</v>
      </c>
      <c r="G18" s="1">
        <v>1.9999999999999991</v>
      </c>
      <c r="H18" t="s">
        <v>0</v>
      </c>
      <c r="I18" s="1">
        <v>1.0000000000000009</v>
      </c>
      <c r="J18" t="s">
        <v>1</v>
      </c>
      <c r="K18" s="1">
        <v>1.9999999999999991</v>
      </c>
      <c r="L18" t="s">
        <v>5</v>
      </c>
    </row>
    <row r="19" spans="1:12" x14ac:dyDescent="0.25">
      <c r="A19" s="1">
        <v>4</v>
      </c>
      <c r="B19" t="s">
        <v>5</v>
      </c>
      <c r="C19" s="1">
        <v>0.49999999999999922</v>
      </c>
      <c r="D19" t="s">
        <v>2</v>
      </c>
      <c r="E19" s="1">
        <v>1.9999999999999991</v>
      </c>
      <c r="F19" t="s">
        <v>2</v>
      </c>
      <c r="G19" s="1">
        <v>4.000000000000008</v>
      </c>
      <c r="H19" t="s">
        <v>5</v>
      </c>
      <c r="I19" s="1">
        <v>1.0000000000000009</v>
      </c>
      <c r="J19" t="s">
        <v>0</v>
      </c>
      <c r="K19" s="1">
        <v>1.0000000000000009</v>
      </c>
      <c r="L19" t="s">
        <v>5</v>
      </c>
    </row>
    <row r="20" spans="1:12" x14ac:dyDescent="0.25">
      <c r="A20" s="1">
        <v>3.5</v>
      </c>
      <c r="B20" t="s">
        <v>5</v>
      </c>
      <c r="C20" s="1">
        <v>1.9999999999999991</v>
      </c>
      <c r="D20" t="s">
        <v>0</v>
      </c>
      <c r="E20" s="1">
        <v>10.000000000000009</v>
      </c>
      <c r="F20" t="s">
        <v>5</v>
      </c>
      <c r="G20" s="1">
        <v>3</v>
      </c>
      <c r="H20" t="s">
        <v>5</v>
      </c>
      <c r="I20" s="1">
        <v>1.0000000000000009</v>
      </c>
      <c r="J20" t="s">
        <v>2</v>
      </c>
      <c r="K20" s="1">
        <v>0.75</v>
      </c>
      <c r="L20" t="s">
        <v>5</v>
      </c>
    </row>
    <row r="21" spans="1:12" x14ac:dyDescent="0.25">
      <c r="A21" s="1">
        <v>1</v>
      </c>
      <c r="B21" t="s">
        <v>0</v>
      </c>
      <c r="C21" s="1">
        <v>1.0000000000000009</v>
      </c>
      <c r="D21" t="s">
        <v>5</v>
      </c>
      <c r="E21" s="1">
        <v>1.9999999999999991</v>
      </c>
      <c r="F21" t="s">
        <v>5</v>
      </c>
      <c r="G21" s="1">
        <v>1.0000000000000009</v>
      </c>
      <c r="H21" t="s">
        <v>5</v>
      </c>
      <c r="I21" s="1">
        <v>3</v>
      </c>
      <c r="J21" t="s">
        <v>1</v>
      </c>
      <c r="K21" s="1">
        <v>1.9999999999999991</v>
      </c>
      <c r="L21" t="s">
        <v>5</v>
      </c>
    </row>
    <row r="22" spans="1:12" x14ac:dyDescent="0.25">
      <c r="A22" s="1">
        <v>7</v>
      </c>
      <c r="B22" t="s">
        <v>5</v>
      </c>
      <c r="C22" s="1">
        <v>0.75</v>
      </c>
      <c r="D22" t="s">
        <v>2</v>
      </c>
      <c r="E22" s="1">
        <v>0.49999999999999922</v>
      </c>
      <c r="F22" t="s">
        <v>2</v>
      </c>
      <c r="G22" s="1">
        <v>3</v>
      </c>
      <c r="H22" t="s">
        <v>5</v>
      </c>
      <c r="I22" s="1">
        <v>6</v>
      </c>
      <c r="J22" t="s">
        <v>5</v>
      </c>
      <c r="K22" s="1">
        <v>1.0000000000000009</v>
      </c>
      <c r="L22" t="s">
        <v>5</v>
      </c>
    </row>
    <row r="23" spans="1:12" x14ac:dyDescent="0.25">
      <c r="A23" s="1">
        <v>3</v>
      </c>
      <c r="B23" t="s">
        <v>5</v>
      </c>
      <c r="C23" s="1">
        <v>1.0000000000000009</v>
      </c>
      <c r="D23" t="s">
        <v>5</v>
      </c>
      <c r="E23" s="1">
        <v>3</v>
      </c>
      <c r="F23" t="s">
        <v>5</v>
      </c>
      <c r="G23" s="1">
        <v>4.999999999999992</v>
      </c>
      <c r="H23" t="s">
        <v>5</v>
      </c>
      <c r="I23" s="1">
        <v>4.000000000000008</v>
      </c>
      <c r="J23" t="s">
        <v>5</v>
      </c>
      <c r="K23" s="1">
        <v>1.9999999999999991</v>
      </c>
      <c r="L23" t="s">
        <v>5</v>
      </c>
    </row>
    <row r="24" spans="1:12" x14ac:dyDescent="0.25">
      <c r="A24" s="1">
        <v>5.5</v>
      </c>
      <c r="B24" t="s">
        <v>5</v>
      </c>
      <c r="C24" s="1">
        <v>0.75</v>
      </c>
      <c r="D24" t="s">
        <v>5</v>
      </c>
      <c r="E24" s="1">
        <v>1.9999999999999991</v>
      </c>
      <c r="F24" t="s">
        <v>5</v>
      </c>
      <c r="G24" s="1">
        <v>4.999999999999992</v>
      </c>
      <c r="H24" t="s">
        <v>5</v>
      </c>
      <c r="I24" s="1">
        <v>6</v>
      </c>
      <c r="J24" t="s">
        <v>5</v>
      </c>
      <c r="K24" s="1">
        <v>0.75</v>
      </c>
      <c r="L24" t="s">
        <v>2</v>
      </c>
    </row>
    <row r="25" spans="1:12" x14ac:dyDescent="0.25">
      <c r="A25" s="1">
        <v>5</v>
      </c>
      <c r="B25" t="s">
        <v>5</v>
      </c>
      <c r="C25" s="1">
        <v>1.9999999999999991</v>
      </c>
      <c r="D25" t="s">
        <v>9</v>
      </c>
      <c r="E25" s="1">
        <v>1.9999999999999991</v>
      </c>
      <c r="F25" t="s">
        <v>0</v>
      </c>
      <c r="G25" s="1">
        <v>0.49999999999999922</v>
      </c>
      <c r="H25" t="s">
        <v>2</v>
      </c>
      <c r="I25" s="1">
        <v>0.75</v>
      </c>
      <c r="J25" t="s">
        <v>2</v>
      </c>
      <c r="K25" s="1">
        <v>1.9999999999999991</v>
      </c>
      <c r="L25" t="s">
        <v>5</v>
      </c>
    </row>
    <row r="26" spans="1:12" x14ac:dyDescent="0.25">
      <c r="A26" s="1">
        <v>0.5</v>
      </c>
      <c r="B26" t="s">
        <v>2</v>
      </c>
      <c r="C26" s="1">
        <v>1.9999999999999991</v>
      </c>
      <c r="D26" t="s">
        <v>9</v>
      </c>
      <c r="E26" s="1">
        <v>6</v>
      </c>
      <c r="F26" t="s">
        <v>5</v>
      </c>
      <c r="G26" s="1">
        <v>4.999999999999992</v>
      </c>
      <c r="H26" t="s">
        <v>5</v>
      </c>
      <c r="I26" s="1">
        <v>1.9999999999999991</v>
      </c>
      <c r="J26" t="s">
        <v>5</v>
      </c>
      <c r="K26" s="1">
        <v>1.0000000000000009</v>
      </c>
      <c r="L26" t="s">
        <v>5</v>
      </c>
    </row>
    <row r="27" spans="1:12" x14ac:dyDescent="0.25">
      <c r="A27" s="1">
        <v>10</v>
      </c>
      <c r="B27" t="s">
        <v>5</v>
      </c>
      <c r="C27" s="1">
        <v>4.000000000000008</v>
      </c>
      <c r="D27" t="s">
        <v>9</v>
      </c>
      <c r="E27" s="1">
        <v>0.66666666666666718</v>
      </c>
      <c r="F27" t="s">
        <v>2</v>
      </c>
      <c r="G27" s="1">
        <v>1.0000000000000009</v>
      </c>
      <c r="H27" t="s">
        <v>2</v>
      </c>
      <c r="I27" s="1">
        <v>1.0000000000000009</v>
      </c>
      <c r="J27" t="s">
        <v>1</v>
      </c>
      <c r="K27" s="1">
        <v>1.0000000000000009</v>
      </c>
      <c r="L27" t="s">
        <v>5</v>
      </c>
    </row>
    <row r="28" spans="1:12" x14ac:dyDescent="0.25">
      <c r="A28" s="1">
        <v>12</v>
      </c>
      <c r="B28" t="s">
        <v>5</v>
      </c>
      <c r="C28" s="1">
        <v>1.9999999999999991</v>
      </c>
      <c r="D28" t="s">
        <v>0</v>
      </c>
      <c r="E28" s="1">
        <v>3</v>
      </c>
      <c r="F28" t="s">
        <v>5</v>
      </c>
      <c r="G28" s="1">
        <v>1.5</v>
      </c>
      <c r="H28" t="s">
        <v>0</v>
      </c>
      <c r="I28" s="1">
        <v>1.9999999999999991</v>
      </c>
      <c r="J28" t="s">
        <v>1</v>
      </c>
      <c r="K28" s="1">
        <v>1.9999999999999991</v>
      </c>
      <c r="L28" t="s">
        <v>5</v>
      </c>
    </row>
    <row r="29" spans="1:12" x14ac:dyDescent="0.25">
      <c r="A29" s="1">
        <v>6</v>
      </c>
      <c r="B29" t="s">
        <v>5</v>
      </c>
      <c r="C29" s="1">
        <v>3</v>
      </c>
      <c r="D29" t="s">
        <v>9</v>
      </c>
      <c r="E29" s="1">
        <v>1.9999999999999991</v>
      </c>
      <c r="F29" t="s">
        <v>5</v>
      </c>
      <c r="G29" s="1">
        <v>1.7500000000000009</v>
      </c>
      <c r="H29" t="s">
        <v>2</v>
      </c>
      <c r="I29" s="1">
        <v>4.000000000000008</v>
      </c>
      <c r="J29" t="s">
        <v>1</v>
      </c>
      <c r="K29" s="1">
        <v>3</v>
      </c>
      <c r="L29" t="s">
        <v>5</v>
      </c>
    </row>
    <row r="30" spans="1:12" x14ac:dyDescent="0.25">
      <c r="A30" s="1">
        <v>6</v>
      </c>
      <c r="B30" t="s">
        <v>5</v>
      </c>
      <c r="C30" s="1">
        <v>4.5</v>
      </c>
      <c r="D30" t="s">
        <v>9</v>
      </c>
      <c r="E30" s="1">
        <v>0.75</v>
      </c>
      <c r="F30" t="s">
        <v>2</v>
      </c>
      <c r="G30" s="1">
        <v>1.9999999999999991</v>
      </c>
      <c r="H30" t="s">
        <v>5</v>
      </c>
      <c r="I30" s="1">
        <v>3</v>
      </c>
      <c r="J30" t="s">
        <v>1</v>
      </c>
      <c r="K30" s="1">
        <v>1.0000000000000009</v>
      </c>
      <c r="L30" t="s">
        <v>5</v>
      </c>
    </row>
    <row r="31" spans="1:12" x14ac:dyDescent="0.25">
      <c r="A31" s="1">
        <v>2</v>
      </c>
      <c r="B31" t="s">
        <v>0</v>
      </c>
      <c r="C31" s="1">
        <v>4.000000000000008</v>
      </c>
      <c r="D31" t="s">
        <v>9</v>
      </c>
      <c r="E31" s="1">
        <v>1.0000000000000009</v>
      </c>
      <c r="F31" t="s">
        <v>5</v>
      </c>
      <c r="G31" s="1">
        <v>4.000000000000008</v>
      </c>
      <c r="H31" t="s">
        <v>5</v>
      </c>
      <c r="I31" s="1">
        <v>0.75</v>
      </c>
      <c r="J31" t="s">
        <v>2</v>
      </c>
      <c r="K31" s="1">
        <v>0.75</v>
      </c>
      <c r="L31" t="s">
        <v>2</v>
      </c>
    </row>
    <row r="32" spans="1:12" x14ac:dyDescent="0.25">
      <c r="A32" s="1">
        <v>1</v>
      </c>
      <c r="B32" t="s">
        <v>2</v>
      </c>
      <c r="C32" s="1">
        <v>1.0000000000000009</v>
      </c>
      <c r="D32" t="s">
        <v>2</v>
      </c>
      <c r="E32" s="1">
        <v>7.9999999999999911</v>
      </c>
      <c r="F32" t="s">
        <v>5</v>
      </c>
      <c r="G32" s="1">
        <v>6</v>
      </c>
      <c r="H32" t="s">
        <v>5</v>
      </c>
      <c r="I32" s="1">
        <v>1.5</v>
      </c>
      <c r="J32" t="s">
        <v>0</v>
      </c>
      <c r="K32" s="1">
        <v>4.000000000000008</v>
      </c>
      <c r="L32" t="s">
        <v>5</v>
      </c>
    </row>
    <row r="33" spans="1:12" x14ac:dyDescent="0.25">
      <c r="A33" s="1">
        <v>5</v>
      </c>
      <c r="B33" t="s">
        <v>5</v>
      </c>
      <c r="C33" s="1">
        <v>4.999999999999992</v>
      </c>
      <c r="D33" t="s">
        <v>9</v>
      </c>
      <c r="E33" s="1">
        <v>3</v>
      </c>
      <c r="F33" t="s">
        <v>5</v>
      </c>
      <c r="G33" s="1">
        <v>1.5</v>
      </c>
      <c r="H33" t="s">
        <v>14</v>
      </c>
      <c r="I33" s="1">
        <v>4.000000000000008</v>
      </c>
      <c r="J33" t="s">
        <v>5</v>
      </c>
      <c r="K33" s="1">
        <v>0.49999999999999922</v>
      </c>
      <c r="L33" t="s">
        <v>2</v>
      </c>
    </row>
    <row r="34" spans="1:12" x14ac:dyDescent="0.25">
      <c r="A34" s="1">
        <v>14</v>
      </c>
      <c r="B34" t="s">
        <v>5</v>
      </c>
      <c r="C34" s="1">
        <v>1.0000000000000009</v>
      </c>
      <c r="D34" t="s">
        <v>2</v>
      </c>
      <c r="E34" s="1">
        <v>1.0000000000000009</v>
      </c>
      <c r="F34" t="s">
        <v>2</v>
      </c>
      <c r="G34" s="1">
        <v>1.0000000000000009</v>
      </c>
      <c r="H34" t="s">
        <v>2</v>
      </c>
      <c r="I34" s="1">
        <v>1.9999999999999991</v>
      </c>
      <c r="J34" t="s">
        <v>5</v>
      </c>
      <c r="K34" s="1">
        <v>4.000000000000008</v>
      </c>
      <c r="L34" t="s">
        <v>5</v>
      </c>
    </row>
    <row r="35" spans="1:12" x14ac:dyDescent="0.25">
      <c r="A35" s="1">
        <v>3</v>
      </c>
      <c r="B35" t="s">
        <v>5</v>
      </c>
      <c r="C35" s="1">
        <v>4.999999999999992</v>
      </c>
      <c r="D35" t="s">
        <v>9</v>
      </c>
      <c r="E35" s="1">
        <v>1.9999999999999991</v>
      </c>
      <c r="F35" t="s">
        <v>0</v>
      </c>
      <c r="G35" s="1">
        <v>3</v>
      </c>
      <c r="H35" t="s">
        <v>5</v>
      </c>
      <c r="I35" s="1">
        <v>1.9999999999999991</v>
      </c>
      <c r="J35" t="s">
        <v>1</v>
      </c>
      <c r="K35" s="1">
        <v>4.000000000000008</v>
      </c>
      <c r="L35" t="s">
        <v>5</v>
      </c>
    </row>
    <row r="36" spans="1:12" x14ac:dyDescent="0.25">
      <c r="A36" s="1">
        <v>10</v>
      </c>
      <c r="B36" t="s">
        <v>5</v>
      </c>
      <c r="C36" s="1">
        <v>4.000000000000008</v>
      </c>
      <c r="D36" t="s">
        <v>9</v>
      </c>
      <c r="E36" s="1">
        <v>1.7500000000000009</v>
      </c>
      <c r="F36" t="s">
        <v>2</v>
      </c>
      <c r="G36" s="1">
        <v>4.000000000000008</v>
      </c>
      <c r="H36" t="s">
        <v>5</v>
      </c>
      <c r="I36" s="1">
        <v>3</v>
      </c>
      <c r="J36" t="s">
        <v>5</v>
      </c>
      <c r="K36" s="1">
        <v>1.0000000000000009</v>
      </c>
      <c r="L36" t="s">
        <v>2</v>
      </c>
    </row>
    <row r="37" spans="1:12" x14ac:dyDescent="0.25">
      <c r="A37" s="1">
        <v>2.5</v>
      </c>
      <c r="B37" t="s">
        <v>5</v>
      </c>
      <c r="C37" s="1">
        <v>4.000000000000008</v>
      </c>
      <c r="D37" t="s">
        <v>9</v>
      </c>
      <c r="E37" s="1">
        <v>1.0000000000000009</v>
      </c>
      <c r="F37" t="s">
        <v>5</v>
      </c>
      <c r="G37" s="1">
        <v>4.000000000000008</v>
      </c>
      <c r="H37" t="s">
        <v>5</v>
      </c>
      <c r="I37" s="1">
        <v>1.0000000000000009</v>
      </c>
      <c r="J37" t="s">
        <v>1</v>
      </c>
      <c r="K37" s="1">
        <v>3</v>
      </c>
      <c r="L37" t="s">
        <v>5</v>
      </c>
    </row>
    <row r="38" spans="1:12" x14ac:dyDescent="0.25">
      <c r="A38" s="1">
        <v>9</v>
      </c>
      <c r="B38" t="s">
        <v>5</v>
      </c>
      <c r="C38" s="1">
        <v>3</v>
      </c>
      <c r="D38" t="s">
        <v>9</v>
      </c>
      <c r="E38" s="1">
        <v>0.49999999999999922</v>
      </c>
      <c r="F38" t="s">
        <v>2</v>
      </c>
      <c r="G38" s="1">
        <v>4.999999999999992</v>
      </c>
      <c r="H38" t="s">
        <v>5</v>
      </c>
      <c r="I38" s="1">
        <v>3</v>
      </c>
      <c r="J38" t="s">
        <v>5</v>
      </c>
      <c r="K38" s="1">
        <v>1.9999999999999991</v>
      </c>
      <c r="L38" t="s">
        <v>2</v>
      </c>
    </row>
    <row r="39" spans="1:12" x14ac:dyDescent="0.25">
      <c r="A39" s="1">
        <v>4</v>
      </c>
      <c r="B39" t="s">
        <v>5</v>
      </c>
      <c r="C39" s="1">
        <v>1.0000000000000009</v>
      </c>
      <c r="D39" t="s">
        <v>2</v>
      </c>
      <c r="E39" s="1">
        <v>10.000000000000009</v>
      </c>
      <c r="F39" t="s">
        <v>5</v>
      </c>
      <c r="G39" s="1">
        <v>1.0000000000000009</v>
      </c>
      <c r="H39" t="s">
        <v>2</v>
      </c>
      <c r="I39" s="1">
        <v>4.000000000000008</v>
      </c>
      <c r="J39" t="s">
        <v>5</v>
      </c>
      <c r="K39" s="1">
        <v>7.0000000000000089</v>
      </c>
      <c r="L39" t="s">
        <v>5</v>
      </c>
    </row>
    <row r="40" spans="1:12" x14ac:dyDescent="0.25">
      <c r="A40" s="1">
        <v>4</v>
      </c>
      <c r="B40" t="s">
        <v>5</v>
      </c>
      <c r="C40" s="1">
        <v>1.0000000000000009</v>
      </c>
      <c r="D40" t="s">
        <v>9</v>
      </c>
      <c r="E40" s="1">
        <v>1.0000000000000009</v>
      </c>
      <c r="F40" t="s">
        <v>2</v>
      </c>
      <c r="G40" s="1">
        <v>7.0000000000000089</v>
      </c>
      <c r="H40" t="s">
        <v>5</v>
      </c>
      <c r="I40" s="1">
        <v>0.49999999999999922</v>
      </c>
      <c r="J40" t="s">
        <v>2</v>
      </c>
      <c r="K40" s="1">
        <v>6.4999999999999911</v>
      </c>
      <c r="L40" t="s">
        <v>5</v>
      </c>
    </row>
    <row r="41" spans="1:12" x14ac:dyDescent="0.25">
      <c r="A41" s="1">
        <v>3</v>
      </c>
      <c r="B41" t="s">
        <v>5</v>
      </c>
      <c r="C41" s="1">
        <v>3</v>
      </c>
      <c r="D41" t="s">
        <v>9</v>
      </c>
      <c r="E41" s="1">
        <v>10.000000000000009</v>
      </c>
      <c r="F41" t="s">
        <v>9</v>
      </c>
      <c r="G41" s="1">
        <v>6</v>
      </c>
      <c r="H41" t="s">
        <v>5</v>
      </c>
      <c r="I41" s="1">
        <v>1.5</v>
      </c>
      <c r="J41" t="s">
        <v>5</v>
      </c>
      <c r="K41" s="1">
        <v>9</v>
      </c>
      <c r="L41" t="s">
        <v>5</v>
      </c>
    </row>
    <row r="42" spans="1:12" x14ac:dyDescent="0.25">
      <c r="A42" s="1">
        <v>1.5</v>
      </c>
      <c r="B42" t="s">
        <v>0</v>
      </c>
      <c r="C42" s="1">
        <v>1.0000000000000009</v>
      </c>
      <c r="D42" t="s">
        <v>2</v>
      </c>
      <c r="E42" s="1">
        <v>7.9999999999999911</v>
      </c>
      <c r="F42" t="s">
        <v>9</v>
      </c>
      <c r="G42" s="1">
        <v>3</v>
      </c>
      <c r="H42" t="s">
        <v>5</v>
      </c>
      <c r="I42" s="1">
        <v>1.9999999999999991</v>
      </c>
      <c r="J42" t="s">
        <v>5</v>
      </c>
      <c r="K42" s="1">
        <v>1.0000000000000009</v>
      </c>
      <c r="L42" t="s">
        <v>2</v>
      </c>
    </row>
    <row r="43" spans="1:12" x14ac:dyDescent="0.25">
      <c r="A43" s="1">
        <v>6.5</v>
      </c>
      <c r="B43" t="s">
        <v>5</v>
      </c>
      <c r="C43" s="1">
        <v>1.9999999999999991</v>
      </c>
      <c r="D43" t="s">
        <v>9</v>
      </c>
      <c r="E43" s="1">
        <v>4.999999999999992</v>
      </c>
      <c r="F43" t="s">
        <v>9</v>
      </c>
      <c r="G43" s="1">
        <v>1.9999999999999991</v>
      </c>
      <c r="H43" t="s">
        <v>2</v>
      </c>
      <c r="I43" s="1">
        <v>4.000000000000008</v>
      </c>
      <c r="J43" t="s">
        <v>5</v>
      </c>
      <c r="K43" s="1">
        <v>7.0000000000000089</v>
      </c>
      <c r="L43" t="s">
        <v>5</v>
      </c>
    </row>
    <row r="44" spans="1:12" x14ac:dyDescent="0.25">
      <c r="A44" s="1">
        <v>13</v>
      </c>
      <c r="B44" t="s">
        <v>4</v>
      </c>
      <c r="C44" s="1">
        <v>1.5</v>
      </c>
      <c r="D44" t="s">
        <v>0</v>
      </c>
      <c r="E44" s="1">
        <v>4.000000000000008</v>
      </c>
      <c r="F44" t="s">
        <v>7</v>
      </c>
      <c r="G44" s="1">
        <v>7.0000000000000089</v>
      </c>
      <c r="H44" t="s">
        <v>1</v>
      </c>
      <c r="I44" s="1">
        <v>4.999999999999992</v>
      </c>
      <c r="J44" t="s">
        <v>5</v>
      </c>
      <c r="K44" s="1">
        <v>3</v>
      </c>
      <c r="L44" t="s">
        <v>5</v>
      </c>
    </row>
    <row r="45" spans="1:12" x14ac:dyDescent="0.25">
      <c r="A45" s="1">
        <v>3</v>
      </c>
      <c r="B45" t="s">
        <v>6</v>
      </c>
      <c r="C45" s="1">
        <v>1.9999999999999991</v>
      </c>
      <c r="D45" t="s">
        <v>9</v>
      </c>
      <c r="E45" s="1">
        <v>1.0000000000000009</v>
      </c>
      <c r="F45" t="s">
        <v>2</v>
      </c>
      <c r="G45" s="1">
        <v>1.9999999999999991</v>
      </c>
      <c r="H45" t="s">
        <v>5</v>
      </c>
      <c r="I45" s="1">
        <v>1.9999999999999991</v>
      </c>
      <c r="J45" t="s">
        <v>5</v>
      </c>
      <c r="K45" s="1">
        <v>4.000000000000008</v>
      </c>
      <c r="L45" t="s">
        <v>5</v>
      </c>
    </row>
    <row r="46" spans="1:12" x14ac:dyDescent="0.25">
      <c r="A46" s="1">
        <v>1</v>
      </c>
      <c r="B46" t="s">
        <v>2</v>
      </c>
      <c r="C46" s="1">
        <v>4.000000000000008</v>
      </c>
      <c r="D46" t="s">
        <v>9</v>
      </c>
      <c r="E46" s="1">
        <v>1.9999999999999991</v>
      </c>
      <c r="F46" t="s">
        <v>9</v>
      </c>
      <c r="G46" s="1">
        <v>4.000000000000008</v>
      </c>
      <c r="H46" t="s">
        <v>6</v>
      </c>
      <c r="I46" s="1">
        <v>0.49999999999999922</v>
      </c>
      <c r="J46" t="s">
        <v>2</v>
      </c>
      <c r="K46" s="1">
        <v>1.0000000000000009</v>
      </c>
      <c r="L46" t="s">
        <v>5</v>
      </c>
    </row>
    <row r="47" spans="1:12" x14ac:dyDescent="0.25">
      <c r="A47" s="1">
        <v>6.5</v>
      </c>
      <c r="B47" t="s">
        <v>5</v>
      </c>
      <c r="C47" s="1">
        <v>10.000000000000009</v>
      </c>
      <c r="D47" t="s">
        <v>9</v>
      </c>
      <c r="E47" s="1">
        <v>3</v>
      </c>
      <c r="F47" t="s">
        <v>9</v>
      </c>
      <c r="G47" s="1">
        <v>1.0000000000000009</v>
      </c>
      <c r="H47" t="s">
        <v>6</v>
      </c>
      <c r="I47" s="1">
        <v>0.49999999999999922</v>
      </c>
      <c r="J47" t="s">
        <v>2</v>
      </c>
      <c r="K47" s="1">
        <v>3</v>
      </c>
      <c r="L47" t="s">
        <v>5</v>
      </c>
    </row>
    <row r="48" spans="1:12" x14ac:dyDescent="0.25">
      <c r="A48" s="1">
        <v>2</v>
      </c>
      <c r="B48" t="s">
        <v>2</v>
      </c>
      <c r="C48" s="1">
        <v>1.9999999999999991</v>
      </c>
      <c r="D48" t="s">
        <v>6</v>
      </c>
      <c r="E48" s="1">
        <v>1.0000000000000009</v>
      </c>
      <c r="F48" t="s">
        <v>2</v>
      </c>
      <c r="G48" s="1">
        <v>1.5</v>
      </c>
      <c r="H48" t="s">
        <v>2</v>
      </c>
      <c r="I48" s="1">
        <v>1.5</v>
      </c>
      <c r="J48" t="s">
        <v>0</v>
      </c>
      <c r="K48" s="1">
        <v>1.0000000000000009</v>
      </c>
      <c r="L48" t="s">
        <v>2</v>
      </c>
    </row>
    <row r="49" spans="1:12" x14ac:dyDescent="0.25">
      <c r="A49" s="1">
        <v>4</v>
      </c>
      <c r="B49" t="s">
        <v>5</v>
      </c>
      <c r="C49" s="1">
        <v>1.5</v>
      </c>
      <c r="D49" t="s">
        <v>2</v>
      </c>
      <c r="E49" s="1">
        <v>1.0000000000000009</v>
      </c>
      <c r="F49" t="s">
        <v>9</v>
      </c>
      <c r="I49" s="1">
        <v>3</v>
      </c>
      <c r="J49" t="s">
        <v>5</v>
      </c>
      <c r="K49" s="1">
        <v>1.0000000000000009</v>
      </c>
      <c r="L49" t="s">
        <v>9</v>
      </c>
    </row>
    <row r="50" spans="1:12" x14ac:dyDescent="0.25">
      <c r="A50" s="1">
        <v>2</v>
      </c>
      <c r="B50" t="s">
        <v>5</v>
      </c>
      <c r="C50" s="1">
        <v>0.49999999999999922</v>
      </c>
      <c r="D50" t="s">
        <v>2</v>
      </c>
      <c r="E50" s="1">
        <v>1.9999999999999991</v>
      </c>
      <c r="F50" t="s">
        <v>9</v>
      </c>
      <c r="I50" s="1">
        <v>4.999999999999992</v>
      </c>
      <c r="J50" t="s">
        <v>5</v>
      </c>
      <c r="K50" s="1">
        <v>1.9999999999999991</v>
      </c>
      <c r="L50" t="s">
        <v>5</v>
      </c>
    </row>
    <row r="51" spans="1:12" x14ac:dyDescent="0.25">
      <c r="A51" s="1">
        <v>5</v>
      </c>
      <c r="B51" t="s">
        <v>5</v>
      </c>
      <c r="E51" s="1">
        <v>4.999999999999992</v>
      </c>
      <c r="F51" t="s">
        <v>9</v>
      </c>
      <c r="I51" s="1">
        <v>7.0000000000000089</v>
      </c>
      <c r="J51" t="s">
        <v>5</v>
      </c>
      <c r="K51" s="1">
        <v>4.000000000000008</v>
      </c>
      <c r="L51" t="s">
        <v>9</v>
      </c>
    </row>
    <row r="52" spans="1:12" x14ac:dyDescent="0.25">
      <c r="A52" s="1">
        <v>7</v>
      </c>
      <c r="B52" t="s">
        <v>5</v>
      </c>
      <c r="E52" s="1">
        <v>10.000000000000009</v>
      </c>
      <c r="F52" t="s">
        <v>9</v>
      </c>
      <c r="I52" s="1">
        <v>3</v>
      </c>
      <c r="J52" t="s">
        <v>5</v>
      </c>
      <c r="K52" s="1">
        <v>6</v>
      </c>
      <c r="L52" t="s">
        <v>9</v>
      </c>
    </row>
    <row r="53" spans="1:12" x14ac:dyDescent="0.25">
      <c r="A53" s="1">
        <v>2</v>
      </c>
      <c r="B53" t="s">
        <v>5</v>
      </c>
      <c r="E53" s="1">
        <v>1.0000000000000009</v>
      </c>
      <c r="F53" t="s">
        <v>9</v>
      </c>
      <c r="I53" s="1">
        <v>1.9999999999999991</v>
      </c>
      <c r="J53" t="s">
        <v>5</v>
      </c>
      <c r="K53" s="1">
        <v>4.000000000000008</v>
      </c>
      <c r="L53" t="s">
        <v>5</v>
      </c>
    </row>
    <row r="54" spans="1:12" x14ac:dyDescent="0.25">
      <c r="A54" s="1">
        <v>9.5</v>
      </c>
      <c r="B54" t="s">
        <v>5</v>
      </c>
      <c r="E54" s="1">
        <v>3</v>
      </c>
      <c r="F54" t="s">
        <v>8</v>
      </c>
      <c r="I54" s="1">
        <v>3</v>
      </c>
      <c r="J54" t="s">
        <v>5</v>
      </c>
      <c r="K54" s="1">
        <v>1.0000000000000009</v>
      </c>
      <c r="L54" t="s">
        <v>6</v>
      </c>
    </row>
    <row r="55" spans="1:12" x14ac:dyDescent="0.25">
      <c r="A55" s="1">
        <v>4</v>
      </c>
      <c r="B55" t="s">
        <v>3</v>
      </c>
      <c r="E55" s="1">
        <v>1.0000000000000009</v>
      </c>
      <c r="F55" t="s">
        <v>2</v>
      </c>
      <c r="I55" s="1">
        <v>3</v>
      </c>
      <c r="J55" t="s">
        <v>5</v>
      </c>
      <c r="K55" s="1">
        <v>1.9999999999999991</v>
      </c>
      <c r="L55" t="s">
        <v>6</v>
      </c>
    </row>
    <row r="56" spans="1:12" x14ac:dyDescent="0.25">
      <c r="A56" s="1">
        <v>4</v>
      </c>
      <c r="B56" t="s">
        <v>3</v>
      </c>
      <c r="E56" s="1">
        <v>4.999999999999992</v>
      </c>
      <c r="F56" t="s">
        <v>9</v>
      </c>
      <c r="I56" s="1">
        <v>4.000000000000008</v>
      </c>
      <c r="J56" t="s">
        <v>1</v>
      </c>
      <c r="K56" s="1">
        <v>1.5</v>
      </c>
      <c r="L56" t="s">
        <v>2</v>
      </c>
    </row>
    <row r="57" spans="1:12" x14ac:dyDescent="0.25">
      <c r="E57" s="1">
        <v>1.0000000000000009</v>
      </c>
      <c r="F57" t="s">
        <v>5</v>
      </c>
      <c r="I57" s="1">
        <v>4.999999999999992</v>
      </c>
      <c r="J57" t="s">
        <v>5</v>
      </c>
      <c r="K57" s="1">
        <v>3</v>
      </c>
      <c r="L57" t="s">
        <v>5</v>
      </c>
    </row>
    <row r="58" spans="1:12" x14ac:dyDescent="0.25">
      <c r="E58" s="1">
        <v>1.0000000000000009</v>
      </c>
      <c r="F58" t="s">
        <v>2</v>
      </c>
      <c r="I58" s="1">
        <v>7.0000000000000089</v>
      </c>
      <c r="J58" t="s">
        <v>2</v>
      </c>
    </row>
    <row r="59" spans="1:12" x14ac:dyDescent="0.25">
      <c r="I59" s="1">
        <v>1.9999999999999991</v>
      </c>
      <c r="J59" t="s">
        <v>9</v>
      </c>
    </row>
    <row r="60" spans="1:12" x14ac:dyDescent="0.25">
      <c r="I60" s="1">
        <v>3.499999999999992</v>
      </c>
      <c r="J60" t="s">
        <v>6</v>
      </c>
    </row>
    <row r="61" spans="1:12" x14ac:dyDescent="0.25">
      <c r="I61" s="1">
        <v>3</v>
      </c>
      <c r="J61" t="s">
        <v>6</v>
      </c>
    </row>
    <row r="62" spans="1:12" x14ac:dyDescent="0.25">
      <c r="I62" s="1">
        <v>1.5</v>
      </c>
      <c r="J62" t="s">
        <v>2</v>
      </c>
    </row>
    <row r="63" spans="1:12" x14ac:dyDescent="0.25">
      <c r="I63" s="1">
        <v>1.0000000000000009</v>
      </c>
      <c r="J6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8964-738E-4EEE-837A-E22F723EDDEF}">
  <dimension ref="A2:I13"/>
  <sheetViews>
    <sheetView zoomScale="120" zoomScaleNormal="120" workbookViewId="0">
      <selection activeCell="H12" sqref="H10:H12"/>
    </sheetView>
  </sheetViews>
  <sheetFormatPr baseColWidth="10" defaultRowHeight="15" x14ac:dyDescent="0.25"/>
  <cols>
    <col min="1" max="1" width="11.42578125" style="1"/>
    <col min="7" max="7" width="37.7109375" bestFit="1" customWidth="1"/>
    <col min="9" max="9" width="42.42578125" bestFit="1" customWidth="1"/>
  </cols>
  <sheetData>
    <row r="2" spans="1:9" x14ac:dyDescent="0.25">
      <c r="A2" s="1" t="s">
        <v>12</v>
      </c>
      <c r="B2" s="1" t="s">
        <v>11</v>
      </c>
      <c r="C2" t="s">
        <v>10</v>
      </c>
      <c r="D2" s="1" t="s">
        <v>13</v>
      </c>
      <c r="E2" t="s">
        <v>15</v>
      </c>
      <c r="F2" t="s">
        <v>16</v>
      </c>
      <c r="H2" t="s">
        <v>18</v>
      </c>
    </row>
    <row r="3" spans="1:9" x14ac:dyDescent="0.25">
      <c r="A3" s="1">
        <v>13.5</v>
      </c>
      <c r="B3" s="1">
        <v>13.5</v>
      </c>
      <c r="C3" s="1">
        <v>13.5</v>
      </c>
      <c r="D3" s="1">
        <v>13.5</v>
      </c>
      <c r="E3" s="1">
        <v>13.5</v>
      </c>
      <c r="F3" s="1">
        <v>13.5</v>
      </c>
      <c r="G3" t="s">
        <v>0</v>
      </c>
      <c r="H3" s="1">
        <f>SUM(A3:F3)</f>
        <v>81</v>
      </c>
      <c r="I3" t="str">
        <f>G3&amp;": "&amp;TEXT(H3,"0,0")&amp;"h"</f>
        <v>LV-Einheit: 81,0h</v>
      </c>
    </row>
    <row r="4" spans="1:9" x14ac:dyDescent="0.25">
      <c r="A4" s="1">
        <f>SUMIF(Zeitaufstellungen!$B$3:$B$100,G4,Zeitaufstellungen!$A$3:$A$100)</f>
        <v>12.5</v>
      </c>
      <c r="B4" s="1">
        <f>SUMIF(Zeitaufstellungen!$D$3:$D$100,$G4,Zeitaufstellungen!$C$3:$C$100)</f>
        <v>19.000000000000007</v>
      </c>
      <c r="C4" s="1">
        <f>SUMIF(Zeitaufstellungen!$F$3:$F$100,$G4,Zeitaufstellungen!$E$3:$E$100)</f>
        <v>22.000000000000007</v>
      </c>
      <c r="D4" s="1">
        <f>SUMIF(Zeitaufstellungen!$H$3:$H$100,$G4,Zeitaufstellungen!$G$3:$G$100)</f>
        <v>10.000000000000014</v>
      </c>
      <c r="E4" s="1">
        <f>SUMIF(Zeitaufstellungen!$J$3:$J$100,$G4,Zeitaufstellungen!$I$3:$I$100)</f>
        <v>11.500000000000011</v>
      </c>
      <c r="F4" s="1">
        <f>SUMIF(Zeitaufstellungen!$L$3:$L$100,$G4,Zeitaufstellungen!$K$3:$K$100)</f>
        <v>11</v>
      </c>
      <c r="G4" t="s">
        <v>3</v>
      </c>
      <c r="H4" s="1">
        <f t="shared" ref="H4:H12" si="0">SUM(A4:F4)</f>
        <v>86.000000000000043</v>
      </c>
      <c r="I4" t="str">
        <f t="shared" ref="I4:I12" si="1">G4&amp;": "&amp;TEXT(H4,"0,0")&amp;"h"</f>
        <v>Softwarekonzept: 86,0h</v>
      </c>
    </row>
    <row r="5" spans="1:9" x14ac:dyDescent="0.25">
      <c r="A5" s="1">
        <f>SUMIF(Zeitaufstellungen!$B$3:$B$100,G5,Zeitaufstellungen!$A$3:$A$100)</f>
        <v>3</v>
      </c>
      <c r="B5" s="1">
        <f>SUMIF(Zeitaufstellungen!$D$3:$D$100,$G5,Zeitaufstellungen!$C$3:$C$100)</f>
        <v>1.9999999999999991</v>
      </c>
      <c r="C5" s="1">
        <f>SUMIF(Zeitaufstellungen!$F$3:$F$100,$G5,Zeitaufstellungen!$E$3:$E$100)</f>
        <v>0</v>
      </c>
      <c r="D5" s="1">
        <f>SUMIF(Zeitaufstellungen!$H$3:$H$100,$G5,Zeitaufstellungen!$G$3:$G$100)</f>
        <v>5.0000000000000089</v>
      </c>
      <c r="E5" s="1">
        <f>SUMIF(Zeitaufstellungen!$J$3:$J$100,$G5,Zeitaufstellungen!$I$3:$I$100)</f>
        <v>6.499999999999992</v>
      </c>
      <c r="F5" s="1">
        <f>SUMIF(Zeitaufstellungen!$L$3:$L$100,$G5,Zeitaufstellungen!$K$3:$K$100)</f>
        <v>3</v>
      </c>
      <c r="G5" t="s">
        <v>6</v>
      </c>
      <c r="H5" s="1">
        <f t="shared" si="0"/>
        <v>19.5</v>
      </c>
      <c r="I5" t="str">
        <f t="shared" si="1"/>
        <v>Systemtest (fremdes System): 19,5h</v>
      </c>
    </row>
    <row r="6" spans="1:9" x14ac:dyDescent="0.25">
      <c r="A6" s="1">
        <f>SUMIF(Zeitaufstellungen!$B$3:$B$100,G6,Zeitaufstellungen!$A$3:$A$100)</f>
        <v>0</v>
      </c>
      <c r="B6" s="1">
        <f>SUMIF(Zeitaufstellungen!$D$3:$D$100,$G6,Zeitaufstellungen!$C$3:$C$100)</f>
        <v>0</v>
      </c>
      <c r="C6" s="1">
        <f>SUMIF(Zeitaufstellungen!$F$3:$F$100,$G6,Zeitaufstellungen!$E$3:$E$100)</f>
        <v>0</v>
      </c>
      <c r="D6" s="1">
        <f>SUMIF(Zeitaufstellungen!$H$3:$H$100,$G6,Zeitaufstellungen!$G$3:$G$100)</f>
        <v>0</v>
      </c>
      <c r="E6" s="1">
        <f>SUMIF(Zeitaufstellungen!$J$3:$J$100,$G6,Zeitaufstellungen!$I$3:$I$100)</f>
        <v>0</v>
      </c>
      <c r="F6" s="1">
        <f>SUMIF(Zeitaufstellungen!$L$3:$L$100,$G6,Zeitaufstellungen!$K$3:$K$100)</f>
        <v>0</v>
      </c>
      <c r="G6" t="s">
        <v>17</v>
      </c>
      <c r="H6" s="1">
        <f t="shared" si="0"/>
        <v>0</v>
      </c>
      <c r="I6" t="str">
        <f t="shared" si="1"/>
        <v>Abschlussbericht: 0,0h</v>
      </c>
    </row>
    <row r="7" spans="1:9" x14ac:dyDescent="0.25">
      <c r="A7" s="1">
        <f>SUMIF(Zeitaufstellungen!$B$3:$B$100,G7,Zeitaufstellungen!$A$3:$A$100)</f>
        <v>0</v>
      </c>
      <c r="B7" s="1">
        <f>SUMIF(Zeitaufstellungen!$D$3:$D$100,$G7,Zeitaufstellungen!$C$3:$C$100)</f>
        <v>0</v>
      </c>
      <c r="C7" s="1">
        <f>SUMIF(Zeitaufstellungen!$F$3:$F$100,$G7,Zeitaufstellungen!$E$3:$E$100)</f>
        <v>0</v>
      </c>
      <c r="D7" s="1">
        <f>SUMIF(Zeitaufstellungen!$H$3:$H$100,$G7,Zeitaufstellungen!$G$3:$G$100)</f>
        <v>4.5</v>
      </c>
      <c r="E7" s="1">
        <f>SUMIF(Zeitaufstellungen!$J$3:$J$100,$G7,Zeitaufstellungen!$I$3:$I$100)</f>
        <v>1.0000000000000009</v>
      </c>
      <c r="F7" s="1">
        <f>SUMIF(Zeitaufstellungen!$L$3:$L$100,$G7,Zeitaufstellungen!$K$3:$K$100)</f>
        <v>0</v>
      </c>
      <c r="G7" t="s">
        <v>14</v>
      </c>
      <c r="H7" s="1">
        <f t="shared" si="0"/>
        <v>5.5000000000000009</v>
      </c>
      <c r="I7" t="str">
        <f t="shared" si="1"/>
        <v>Einarbeitung, Dokumentation lesen: 5,5h</v>
      </c>
    </row>
    <row r="8" spans="1:9" x14ac:dyDescent="0.25">
      <c r="A8" s="1">
        <f>SUMIF(Zeitaufstellungen!$B$3:$B$100,G8,Zeitaufstellungen!$A$3:$A$100)</f>
        <v>15</v>
      </c>
      <c r="B8" s="1">
        <f>SUMIF(Zeitaufstellungen!$D$3:$D$100,$G8,Zeitaufstellungen!$C$3:$C$100)</f>
        <v>0</v>
      </c>
      <c r="C8" s="1">
        <f>SUMIF(Zeitaufstellungen!$F$3:$F$100,$G8,Zeitaufstellungen!$E$3:$E$100)</f>
        <v>0</v>
      </c>
      <c r="D8" s="1">
        <f>SUMIF(Zeitaufstellungen!$H$3:$H$100,$G8,Zeitaufstellungen!$G$3:$G$100)</f>
        <v>0</v>
      </c>
      <c r="E8" s="1">
        <f>SUMIF(Zeitaufstellungen!$J$3:$J$100,$G8,Zeitaufstellungen!$I$3:$I$100)</f>
        <v>0</v>
      </c>
      <c r="F8" s="1">
        <f>SUMIF(Zeitaufstellungen!$L$3:$L$100,$G8,Zeitaufstellungen!$K$3:$K$100)</f>
        <v>0</v>
      </c>
      <c r="G8" t="s">
        <v>4</v>
      </c>
      <c r="H8" s="1">
        <f t="shared" si="0"/>
        <v>15</v>
      </c>
      <c r="I8" t="str">
        <f t="shared" si="1"/>
        <v>Software/System Design und Architektur: 15,0h</v>
      </c>
    </row>
    <row r="9" spans="1:9" x14ac:dyDescent="0.25">
      <c r="A9" s="1">
        <f>SUMIF(Zeitaufstellungen!$B$3:$B$100,G9,Zeitaufstellungen!$A$3:$A$100)</f>
        <v>174.75</v>
      </c>
      <c r="B9" s="1">
        <f>SUMIF(Zeitaufstellungen!$D$3:$D$100,$G9,Zeitaufstellungen!$C$3:$C$100)</f>
        <v>21.749999999999993</v>
      </c>
      <c r="C9" s="1">
        <f>SUMIF(Zeitaufstellungen!$F$3:$F$100,$G9,Zeitaufstellungen!$E$3:$E$100)</f>
        <v>58.000000000000007</v>
      </c>
      <c r="D9" s="1">
        <f>SUMIF(Zeitaufstellungen!$H$3:$H$100,$G9,Zeitaufstellungen!$G$3:$G$100)</f>
        <v>77.000000000000014</v>
      </c>
      <c r="E9" s="1">
        <f>SUMIF(Zeitaufstellungen!$J$3:$J$100,$G9,Zeitaufstellungen!$I$3:$I$100)</f>
        <v>80.500000000000014</v>
      </c>
      <c r="F9" s="1">
        <f>SUMIF(Zeitaufstellungen!$L$3:$L$100,$G9,Zeitaufstellungen!$K$3:$K$100)</f>
        <v>92.250000000000071</v>
      </c>
      <c r="G9" t="s">
        <v>5</v>
      </c>
      <c r="H9" s="1">
        <f t="shared" si="0"/>
        <v>504.25000000000006</v>
      </c>
      <c r="I9" t="str">
        <f t="shared" si="1"/>
        <v>Implementierung: 504,3h</v>
      </c>
    </row>
    <row r="10" spans="1:9" x14ac:dyDescent="0.25">
      <c r="A10" s="1">
        <f>SUMIF(Zeitaufstellungen!$B$3:$B$100,G10,Zeitaufstellungen!$A$3:$A$100)</f>
        <v>0</v>
      </c>
      <c r="B10" s="1">
        <f>SUMIF(Zeitaufstellungen!$D$3:$D$100,$G10,Zeitaufstellungen!$C$3:$C$100)</f>
        <v>62.500000000000028</v>
      </c>
      <c r="C10" s="1">
        <f>SUMIF(Zeitaufstellungen!$F$3:$F$100,$G10,Zeitaufstellungen!$E$3:$E$100)</f>
        <v>51.999999999999986</v>
      </c>
      <c r="D10" s="1">
        <f>SUMIF(Zeitaufstellungen!$H$3:$H$100,$G10,Zeitaufstellungen!$G$3:$G$100)</f>
        <v>0</v>
      </c>
      <c r="E10" s="1">
        <f>SUMIF(Zeitaufstellungen!$J$3:$J$100,$G10,Zeitaufstellungen!$I$3:$I$100)</f>
        <v>1.9999999999999991</v>
      </c>
      <c r="F10" s="1">
        <f>SUMIF(Zeitaufstellungen!$L$3:$L$100,$G10,Zeitaufstellungen!$K$3:$K$100)</f>
        <v>11.000000000000009</v>
      </c>
      <c r="G10" t="s">
        <v>9</v>
      </c>
      <c r="H10" s="1">
        <f t="shared" si="0"/>
        <v>127.50000000000003</v>
      </c>
      <c r="I10" t="str">
        <f t="shared" si="1"/>
        <v>Tests: 127,5h</v>
      </c>
    </row>
    <row r="11" spans="1:9" x14ac:dyDescent="0.25">
      <c r="A11" s="1">
        <f>SUMIF(Zeitaufstellungen!$B$3:$B$100,G11,Zeitaufstellungen!$A$3:$A$100)</f>
        <v>2</v>
      </c>
      <c r="B11" s="1">
        <f>SUMIF(Zeitaufstellungen!$D$3:$D$100,$G11,Zeitaufstellungen!$C$3:$C$100)</f>
        <v>0</v>
      </c>
      <c r="C11" s="1">
        <f>SUMIF(Zeitaufstellungen!$F$3:$F$100,$G11,Zeitaufstellungen!$E$3:$E$100)</f>
        <v>0</v>
      </c>
      <c r="D11" s="1">
        <f>SUMIF(Zeitaufstellungen!$H$3:$H$100,$G11,Zeitaufstellungen!$G$3:$G$100)</f>
        <v>7.0000000000000089</v>
      </c>
      <c r="E11" s="1">
        <f>SUMIF(Zeitaufstellungen!$J$3:$J$100,$G11,Zeitaufstellungen!$I$3:$I$100)</f>
        <v>21.000000000000014</v>
      </c>
      <c r="F11" s="1">
        <f>SUMIF(Zeitaufstellungen!$L$3:$L$100,$G11,Zeitaufstellungen!$K$3:$K$100)</f>
        <v>0</v>
      </c>
      <c r="G11" t="s">
        <v>1</v>
      </c>
      <c r="H11" s="1">
        <f t="shared" si="0"/>
        <v>30.000000000000021</v>
      </c>
      <c r="I11" t="str">
        <f t="shared" si="1"/>
        <v>Konfiguration und Deployment: 30,0h</v>
      </c>
    </row>
    <row r="12" spans="1:9" x14ac:dyDescent="0.25">
      <c r="A12" s="1">
        <f>SUMIF(Zeitaufstellungen!$B$3:$B$100,G12,Zeitaufstellungen!$A$3:$A$100)</f>
        <v>14.5</v>
      </c>
      <c r="B12" s="1">
        <f>SUMIF(Zeitaufstellungen!$D$3:$D$100,$G12,Zeitaufstellungen!$C$3:$C$100)</f>
        <v>12.083333333333336</v>
      </c>
      <c r="C12" s="1">
        <f>SUMIF(Zeitaufstellungen!$F$3:$F$100,$G12,Zeitaufstellungen!$E$3:$E$100)</f>
        <v>22.916666666666679</v>
      </c>
      <c r="D12" s="1">
        <f>SUMIF(Zeitaufstellungen!$H$3:$H$100,$G12,Zeitaufstellungen!$G$3:$G$100)</f>
        <v>13.250000000000004</v>
      </c>
      <c r="E12" s="1">
        <f>SUMIF(Zeitaufstellungen!$J$3:$J$100,$G12,Zeitaufstellungen!$I$3:$I$100)</f>
        <v>18.000000000000011</v>
      </c>
      <c r="F12" s="1">
        <f>SUMIF(Zeitaufstellungen!$L$3:$L$100,$G12,Zeitaufstellungen!$K$3:$K$100)</f>
        <v>11.250000000000004</v>
      </c>
      <c r="G12" t="s">
        <v>2</v>
      </c>
      <c r="H12" s="1">
        <f t="shared" si="0"/>
        <v>92.000000000000028</v>
      </c>
      <c r="I12" t="str">
        <f t="shared" si="1"/>
        <v>Koordination und Projektmanagement: 92,0h</v>
      </c>
    </row>
    <row r="13" spans="1:9" x14ac:dyDescent="0.25">
      <c r="A13" s="1">
        <f>SUM(A3:A12)</f>
        <v>235.25</v>
      </c>
      <c r="B13" s="1">
        <f t="shared" ref="B13:F13" si="2">SUM(B3:B12)</f>
        <v>130.83333333333337</v>
      </c>
      <c r="C13" s="1">
        <f t="shared" si="2"/>
        <v>168.41666666666669</v>
      </c>
      <c r="D13" s="1">
        <f t="shared" si="2"/>
        <v>130.25000000000006</v>
      </c>
      <c r="E13" s="1">
        <f t="shared" si="2"/>
        <v>154.00000000000006</v>
      </c>
      <c r="F13" s="1">
        <f t="shared" si="2"/>
        <v>142.00000000000009</v>
      </c>
      <c r="H13" s="1">
        <f>SUM(H3:H12)</f>
        <v>960.75000000000011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4D8E-149E-445C-B498-4AF3BDC6B817}">
  <dimension ref="A1:G20"/>
  <sheetViews>
    <sheetView tabSelected="1" zoomScale="120" zoomScaleNormal="120" workbookViewId="0">
      <selection activeCell="C26" sqref="C26"/>
    </sheetView>
  </sheetViews>
  <sheetFormatPr baseColWidth="10" defaultRowHeight="15" x14ac:dyDescent="0.25"/>
  <cols>
    <col min="1" max="1" width="39.5703125" customWidth="1"/>
    <col min="2" max="2" width="17.5703125" style="8" customWidth="1"/>
    <col min="3" max="3" width="14" style="8" customWidth="1"/>
    <col min="4" max="4" width="3.140625" customWidth="1"/>
    <col min="6" max="6" width="23.28515625" customWidth="1"/>
  </cols>
  <sheetData>
    <row r="1" spans="1:7" x14ac:dyDescent="0.25">
      <c r="A1" s="2" t="s">
        <v>19</v>
      </c>
      <c r="B1" s="4" t="s">
        <v>20</v>
      </c>
      <c r="C1" s="4" t="s">
        <v>20</v>
      </c>
    </row>
    <row r="2" spans="1:7" ht="15.75" thickBot="1" x14ac:dyDescent="0.3">
      <c r="A2" s="3"/>
      <c r="B2" s="5" t="s">
        <v>21</v>
      </c>
      <c r="C2" s="5" t="s">
        <v>22</v>
      </c>
    </row>
    <row r="3" spans="1:7" ht="15.75" thickTop="1" x14ac:dyDescent="0.25">
      <c r="A3" t="s">
        <v>0</v>
      </c>
      <c r="B3" s="8">
        <f>9*2*6</f>
        <v>108</v>
      </c>
      <c r="C3" s="6">
        <f>Aktivitäten!H3</f>
        <v>81</v>
      </c>
      <c r="G3" s="1">
        <f>C3</f>
        <v>81</v>
      </c>
    </row>
    <row r="4" spans="1:7" x14ac:dyDescent="0.25">
      <c r="A4" t="s">
        <v>34</v>
      </c>
      <c r="C4" s="6">
        <f>Aktivitäten!H12-C13</f>
        <v>85.000000000000028</v>
      </c>
      <c r="G4" s="1">
        <f t="shared" ref="G4:G16" si="0">C4</f>
        <v>85.000000000000028</v>
      </c>
    </row>
    <row r="5" spans="1:7" x14ac:dyDescent="0.25">
      <c r="A5" t="s">
        <v>3</v>
      </c>
      <c r="B5" s="8">
        <v>70</v>
      </c>
      <c r="C5" s="6">
        <f>Aktivitäten!H4</f>
        <v>86.000000000000043</v>
      </c>
      <c r="G5" s="1">
        <f t="shared" si="0"/>
        <v>86.000000000000043</v>
      </c>
    </row>
    <row r="6" spans="1:7" x14ac:dyDescent="0.25">
      <c r="A6" t="s">
        <v>23</v>
      </c>
      <c r="B6" s="8">
        <v>35</v>
      </c>
      <c r="C6" s="7">
        <v>25</v>
      </c>
      <c r="E6">
        <f>C6</f>
        <v>25</v>
      </c>
      <c r="G6" s="1">
        <f t="shared" si="0"/>
        <v>25</v>
      </c>
    </row>
    <row r="7" spans="1:7" x14ac:dyDescent="0.25">
      <c r="A7" t="s">
        <v>24</v>
      </c>
      <c r="B7" s="8">
        <v>20</v>
      </c>
      <c r="C7" s="7">
        <v>20</v>
      </c>
      <c r="E7">
        <f t="shared" ref="E7:E8" si="1">C7</f>
        <v>20</v>
      </c>
      <c r="G7" s="1">
        <f t="shared" si="0"/>
        <v>20</v>
      </c>
    </row>
    <row r="8" spans="1:7" x14ac:dyDescent="0.25">
      <c r="A8" t="s">
        <v>25</v>
      </c>
      <c r="B8" s="8">
        <v>20</v>
      </c>
      <c r="C8" s="7">
        <v>20</v>
      </c>
      <c r="E8">
        <f t="shared" si="1"/>
        <v>20</v>
      </c>
      <c r="G8" s="1">
        <f t="shared" si="0"/>
        <v>20</v>
      </c>
    </row>
    <row r="9" spans="1:7" x14ac:dyDescent="0.25">
      <c r="A9" t="s">
        <v>26</v>
      </c>
      <c r="B9" s="8">
        <v>40</v>
      </c>
      <c r="C9" s="6">
        <f>Aktivitäten!H11</f>
        <v>30.000000000000021</v>
      </c>
      <c r="G9" s="1">
        <f t="shared" si="0"/>
        <v>30.000000000000021</v>
      </c>
    </row>
    <row r="10" spans="1:7" x14ac:dyDescent="0.25">
      <c r="A10" t="s">
        <v>27</v>
      </c>
      <c r="B10" s="8">
        <v>30</v>
      </c>
      <c r="C10" s="7">
        <v>15</v>
      </c>
      <c r="E10">
        <f>C10</f>
        <v>15</v>
      </c>
      <c r="G10" s="1">
        <f t="shared" si="0"/>
        <v>15</v>
      </c>
    </row>
    <row r="11" spans="1:7" x14ac:dyDescent="0.25">
      <c r="A11" t="s">
        <v>28</v>
      </c>
      <c r="B11" s="8">
        <f>150+20+2</f>
        <v>172</v>
      </c>
      <c r="C11" s="8">
        <f>G20-G17</f>
        <v>380.75</v>
      </c>
      <c r="G11" s="1"/>
    </row>
    <row r="12" spans="1:7" x14ac:dyDescent="0.25">
      <c r="A12" t="s">
        <v>29</v>
      </c>
      <c r="B12" s="8">
        <v>80</v>
      </c>
      <c r="C12" s="7">
        <v>60</v>
      </c>
      <c r="E12">
        <f>C12</f>
        <v>60</v>
      </c>
      <c r="G12" s="1">
        <f t="shared" si="0"/>
        <v>60</v>
      </c>
    </row>
    <row r="13" spans="1:7" x14ac:dyDescent="0.25">
      <c r="A13" t="s">
        <v>30</v>
      </c>
      <c r="B13" s="8">
        <v>25</v>
      </c>
      <c r="C13" s="7">
        <v>7</v>
      </c>
      <c r="G13" s="1">
        <f t="shared" si="0"/>
        <v>7</v>
      </c>
    </row>
    <row r="14" spans="1:7" x14ac:dyDescent="0.25">
      <c r="A14" t="s">
        <v>31</v>
      </c>
      <c r="B14" s="8">
        <f>40+10+30</f>
        <v>80</v>
      </c>
      <c r="C14" s="6">
        <f>Aktivitäten!H5</f>
        <v>19.5</v>
      </c>
      <c r="G14" s="1">
        <f t="shared" si="0"/>
        <v>19.5</v>
      </c>
    </row>
    <row r="15" spans="1:7" x14ac:dyDescent="0.25">
      <c r="A15" t="s">
        <v>32</v>
      </c>
      <c r="B15" s="8">
        <v>50</v>
      </c>
      <c r="C15" s="6">
        <f>Aktivitäten!H10</f>
        <v>127.50000000000003</v>
      </c>
      <c r="G15" s="1">
        <f t="shared" si="0"/>
        <v>127.50000000000003</v>
      </c>
    </row>
    <row r="16" spans="1:7" x14ac:dyDescent="0.25">
      <c r="A16" t="s">
        <v>33</v>
      </c>
      <c r="B16" s="8">
        <v>20</v>
      </c>
      <c r="C16" s="8">
        <f>4+Aktivitäten!H6</f>
        <v>4</v>
      </c>
      <c r="G16" s="1">
        <f t="shared" si="0"/>
        <v>4</v>
      </c>
    </row>
    <row r="17" spans="2:7" x14ac:dyDescent="0.25">
      <c r="B17" s="8">
        <f>SUM(B3:B16)</f>
        <v>750</v>
      </c>
      <c r="C17" s="8">
        <f>SUM(C3:C16)</f>
        <v>960.75</v>
      </c>
      <c r="E17">
        <f>SUM(E3:E16)</f>
        <v>140</v>
      </c>
      <c r="F17" t="s">
        <v>35</v>
      </c>
      <c r="G17" s="1">
        <f>SUM(G3:G16)</f>
        <v>580.00000000000011</v>
      </c>
    </row>
    <row r="18" spans="2:7" x14ac:dyDescent="0.25">
      <c r="E18" s="1">
        <f>Aktivitäten!H7+Aktivitäten!H9+Aktivitäten!H8</f>
        <v>524.75</v>
      </c>
      <c r="F18" t="s">
        <v>37</v>
      </c>
    </row>
    <row r="19" spans="2:7" x14ac:dyDescent="0.25">
      <c r="F19" t="s">
        <v>36</v>
      </c>
    </row>
    <row r="20" spans="2:7" x14ac:dyDescent="0.25">
      <c r="G20" s="1">
        <f>Aktivitäten!H13</f>
        <v>960.75000000000011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Zeitaufstellungen</vt:lpstr>
      <vt:lpstr>Aktivitäten</vt:lpstr>
      <vt:lpstr>geplant_realer_aufwand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Hepp</cp:lastModifiedBy>
  <dcterms:created xsi:type="dcterms:W3CDTF">2015-06-05T18:19:34Z</dcterms:created>
  <dcterms:modified xsi:type="dcterms:W3CDTF">2021-06-12T22:40:26Z</dcterms:modified>
</cp:coreProperties>
</file>