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ib\OneDrive\Desktop\"/>
    </mc:Choice>
  </mc:AlternateContent>
  <xr:revisionPtr revIDLastSave="0" documentId="8_{1CAFE5AD-F636-4FA4-88F0-C130CA9EC0B2}" xr6:coauthVersionLast="47" xr6:coauthVersionMax="47" xr10:uidLastSave="{00000000-0000-0000-0000-000000000000}"/>
  <bookViews>
    <workbookView xWindow="-110" yWindow="-110" windowWidth="19420" windowHeight="10540" firstSheet="1" activeTab="5" xr2:uid="{00000000-000D-0000-FFFF-FFFF00000000}"/>
  </bookViews>
  <sheets>
    <sheet name="Sheet1" sheetId="1" r:id="rId1"/>
    <sheet name="Sheet2" sheetId="5" r:id="rId2"/>
    <sheet name="Sheet3" sheetId="6" r:id="rId3"/>
    <sheet name="Sheet4" sheetId="7" r:id="rId4"/>
    <sheet name="Sheet5" sheetId="13" r:id="rId5"/>
    <sheet name="Sheet6" sheetId="17" r:id="rId6"/>
    <sheet name="Sheet7" sheetId="18" r:id="rId7"/>
  </sheets>
  <calcPr calcId="191029"/>
  <pivotCaches>
    <pivotCache cacheId="3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J17" i="17"/>
  <c r="J16" i="17"/>
  <c r="J15" i="17"/>
  <c r="M8" i="17"/>
  <c r="M7" i="17"/>
  <c r="L8" i="17"/>
  <c r="J9" i="17"/>
  <c r="J8" i="17"/>
  <c r="J7" i="17"/>
  <c r="M9" i="17"/>
  <c r="L9" i="17"/>
  <c r="Q24" i="7"/>
  <c r="Q23" i="7"/>
  <c r="Q22" i="7"/>
  <c r="L7" i="17" l="1"/>
  <c r="Q18" i="7" l="1"/>
  <c r="Q19" i="7"/>
  <c r="Q20" i="7"/>
  <c r="Q21" i="7"/>
  <c r="Q17" i="7"/>
  <c r="P18" i="7"/>
  <c r="P19" i="7"/>
  <c r="P20" i="7"/>
  <c r="P21" i="7"/>
  <c r="P22" i="7"/>
  <c r="P17" i="7"/>
  <c r="L13" i="1" l="1"/>
  <c r="L12" i="1"/>
  <c r="L11" i="1"/>
  <c r="L10" i="1"/>
  <c r="L9" i="1"/>
  <c r="L8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s="1"/>
</calcChain>
</file>

<file path=xl/sharedStrings.xml><?xml version="1.0" encoding="utf-8"?>
<sst xmlns="http://schemas.openxmlformats.org/spreadsheetml/2006/main" count="457" uniqueCount="94">
  <si>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</si>
  <si>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</si>
  <si>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</si>
  <si>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</si>
  <si>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</si>
  <si>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</si>
  <si>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</si>
  <si>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</si>
  <si>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</si>
  <si>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</si>
  <si>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</si>
  <si>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</si>
  <si>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</si>
  <si>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</si>
  <si>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</si>
  <si>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</si>
  <si>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</si>
  <si>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</si>
  <si>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</si>
  <si>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</si>
  <si>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</si>
  <si>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</si>
  <si>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</si>
  <si>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</si>
  <si>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sell</t>
  </si>
  <si>
    <t>Row Labels</t>
  </si>
  <si>
    <t>Grand Total</t>
  </si>
  <si>
    <t>Sum of Total Sales (BDT)</t>
  </si>
  <si>
    <t>Sum of Quantity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</si>
  <si>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</si>
  <si>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</si>
  <si>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</si>
  <si>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</si>
  <si>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</si>
  <si>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</si>
  <si>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</si>
  <si>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</si>
  <si>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 xml:space="preserve">Oishi Das </t>
  </si>
  <si>
    <t xml:space="preserve">Eva Karim </t>
  </si>
  <si>
    <t xml:space="preserve">Nabila Sultana </t>
  </si>
  <si>
    <t xml:space="preserve">Parvez Hasan </t>
  </si>
  <si>
    <t>Sum of Salary</t>
  </si>
  <si>
    <t>Sum of Sales</t>
  </si>
  <si>
    <t>Sum of Bonus</t>
  </si>
  <si>
    <t>Sum of Total</t>
  </si>
  <si>
    <t>Ans to the Q. no 1 (a,b,c)</t>
  </si>
  <si>
    <t>Ans to the Q. no 1 (d)</t>
  </si>
  <si>
    <t>Ans to the Q. no 1 (e)</t>
  </si>
  <si>
    <t>Average</t>
  </si>
  <si>
    <t>Round</t>
  </si>
  <si>
    <t>Ans to the Q. no 2 (a,b,c,d)</t>
  </si>
  <si>
    <t>Supporting draft</t>
  </si>
  <si>
    <t>Expense Report of XYZ Company</t>
  </si>
  <si>
    <t>Item</t>
  </si>
  <si>
    <t>Category</t>
  </si>
  <si>
    <t>Unit Price</t>
  </si>
  <si>
    <t>Office rent</t>
  </si>
  <si>
    <t>Rent Expense</t>
  </si>
  <si>
    <t>Adverisement</t>
  </si>
  <si>
    <t>Marketing Expanse</t>
  </si>
  <si>
    <t>Warehouse rent</t>
  </si>
  <si>
    <t>Internet</t>
  </si>
  <si>
    <t>Office Expense</t>
  </si>
  <si>
    <t>Staff salary</t>
  </si>
  <si>
    <t>Operation Expanse</t>
  </si>
  <si>
    <t>Administration</t>
  </si>
  <si>
    <t>Computer Bill</t>
  </si>
  <si>
    <t>Voucher</t>
  </si>
  <si>
    <t>Printing material</t>
  </si>
  <si>
    <t>Additional Cost</t>
  </si>
  <si>
    <t>February</t>
  </si>
  <si>
    <t>March</t>
  </si>
  <si>
    <t>Answer to the Question no 3 (a)</t>
  </si>
  <si>
    <t>Month</t>
  </si>
  <si>
    <t>Expenses</t>
  </si>
  <si>
    <t>Retail Profit</t>
  </si>
  <si>
    <t>Profit/Loss</t>
  </si>
  <si>
    <t>Answer to the Question no 3 (b)</t>
  </si>
  <si>
    <t>Item Under Product</t>
  </si>
  <si>
    <t>Answer to the Question no 4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</si>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</sst>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79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2" fillId="7" borderId="1" xfId="0" applyFont="1" applyFill="1" applyBorder="1"/>
    <xf numFmtId="0" fontId="7" fillId="0" borderId="0" xfId="0" applyFont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3" fontId="8" fillId="0" borderId="0" xfId="0" applyNumberFormat="1" applyFont="1" applyAlignment="1">
      <alignment horizontal="justify" vertical="center" wrapText="1"/>
    </xf>
    <xf numFmtId="0" fontId="0" fillId="2" borderId="0" xfId="0" applyFill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F2F200"/>
      <color rgb="FF9900FF"/>
      <color rgb="FFFF9797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Sheet1!$L$7</c:f>
              <c:strCache>
                <c:ptCount val="1"/>
                <c:pt idx="0">
                  <c:v>Total sell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83-46BB-AF19-AC00CFEC2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83-46BB-AF19-AC00CFEC2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83-46BB-AF19-AC00CFEC2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83-46BB-AF19-AC00CFEC2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83-46BB-AF19-AC00CFEC21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83-46BB-AF19-AC00CFEC2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Sheet1!$K$8:$K$13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Sheet1!$L$8:$L$13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008-B571-8A1DCF6B5C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[Meraz Hossen Cesti, Excel Part of Project 2.xlsx]Sheet2!PivotTable3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Sheet2!$E$7:$E$11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Sheet2!$F$7:$F$11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B-4092-866B-E454C63792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94752"/>
        <c:axId val="212397440"/>
      </c:barChart>
      <c:catAx>
        <c:axId val="2123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440"/>
        <c:crosses val="autoZero"/>
        <c:auto val="1"/>
        <c:lblAlgn val="ctr"/>
        <c:lblOffset val="100"/>
        <c:noMultiLvlLbl val="0"/>
      </c:catAx>
      <c:valAx>
        <c:axId val="2123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Sheet4!$Q$16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Sheet4!$L$17:$M$22</c:f>
              <c:multiLvlStrCache>
                <c:ptCount val="6"/>
                <c:lvl>
                  <c:pt idx="0">
                    <c:v>Parvez Hasan </c:v>
                  </c:pt>
                  <c:pt idx="1">
                    <c:v>Arif Hossain</c:v>
                  </c:pt>
                  <c:pt idx="2">
                    <c:v>Nabila Sultana </c:v>
                  </c:pt>
                  <c:pt idx="3">
                    <c:v>Eva Karim </c:v>
                  </c:pt>
                  <c:pt idx="4">
                    <c:v>Oishi Das 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Sheet4!$Q$17:$Q$22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F-47B5-92ED-CC21C0EFAB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2101504"/>
        <c:axId val="32209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Sheet4!$N$16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Sheet4!$L$17:$M$22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 </c:v>
                        </c:pt>
                        <c:pt idx="1">
                          <c:v>Arif Hossain</c:v>
                        </c:pt>
                        <c:pt idx="2">
                          <c:v>Nabila Sultana </c:v>
                        </c:pt>
                        <c:pt idx="3">
                          <c:v>Eva Karim </c:v>
                        </c:pt>
                        <c:pt idx="4">
                          <c:v>Oishi Das 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Sheet4!$N$17:$N$22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CF-47B5-92ED-CC21C0EFAB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Sheet4!$O$16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Sheet4!$L$17:$M$22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 </c:v>
                        </c:pt>
                        <c:pt idx="1">
                          <c:v>Arif Hossain</c:v>
                        </c:pt>
                        <c:pt idx="2">
                          <c:v>Nabila Sultana </c:v>
                        </c:pt>
                        <c:pt idx="3">
                          <c:v>Eva Karim </c:v>
                        </c:pt>
                        <c:pt idx="4">
                          <c:v>Oishi Das 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Sheet4!$O$17:$O$22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1150000</c:v>
                      </c:pt>
                      <c:pt idx="1">
                        <c:v>1760000</c:v>
                      </c:pt>
                      <c:pt idx="2">
                        <c:v>3340000</c:v>
                      </c:pt>
                      <c:pt idx="3">
                        <c:v>960000</c:v>
                      </c:pt>
                      <c:pt idx="4">
                        <c:v>840000</c:v>
                      </c:pt>
                      <c:pt idx="5">
                        <c:v>700000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CF-47B5-92ED-CC21C0EFAB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Sheet4!$P$16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Sheet4!$L$17:$M$22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 </c:v>
                        </c:pt>
                        <c:pt idx="1">
                          <c:v>Arif Hossain</c:v>
                        </c:pt>
                        <c:pt idx="2">
                          <c:v>Nabila Sultana </c:v>
                        </c:pt>
                        <c:pt idx="3">
                          <c:v>Eva Karim </c:v>
                        </c:pt>
                        <c:pt idx="4">
                          <c:v>Oishi Das 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Sheet4!$P$17:$P$22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92000</c:v>
                      </c:pt>
                      <c:pt idx="1">
                        <c:v>140800</c:v>
                      </c:pt>
                      <c:pt idx="2">
                        <c:v>334000</c:v>
                      </c:pt>
                      <c:pt idx="3">
                        <c:v>57600</c:v>
                      </c:pt>
                      <c:pt idx="4">
                        <c:v>50400</c:v>
                      </c:pt>
                      <c:pt idx="5">
                        <c:v>42000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CF-47B5-92ED-CC21C0EFABA6}"/>
                  </c:ext>
                </c:extLst>
              </c15:ser>
            </c15:filteredBarSeries>
          </c:ext>
        </c:extLst>
      </c:barChart>
      <c:catAx>
        <c:axId val="322101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Representative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98144"/>
        <c:crosses val="autoZero"/>
        <c:auto val="1"/>
        <c:lblAlgn val="ctr"/>
        <c:lblOffset val="100"/>
        <c:noMultiLvlLbl val="0"/>
      </c:catAx>
      <c:valAx>
        <c:axId val="3220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541033968927398"/>
          <c:y val="0.89409667541557303"/>
          <c:w val="0.1239736813720202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Sheet7!$G$8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Sheet7!$F$9:$F$20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A-4E7E-BCCA-AA2B778FE0EE}"/>
            </c:ext>
          </c:extLst>
        </c:ser>
        <c:ser>
          <c:idx val="1"/>
          <c:order val="1"/>
          <c:tx>
            <c:strRef>
              <c:f>Sheet7!$H$8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Sheet7!$F$9:$F$20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A-4E7E-BCCA-AA2B778FE0EE}"/>
            </c:ext>
          </c:extLst>
        </c:ser>
        <c:ser>
          <c:idx val="2"/>
          <c:order val="2"/>
          <c:tx>
            <c:strRef>
              <c:f>Sheet7!$I$8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Sheet7!$F$9:$F$20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A-4E7E-BCCA-AA2B778FE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9599791"/>
        <c:axId val="999600271"/>
      </c:lineChart>
      <c:catAx>
        <c:axId val="99959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00271"/>
        <c:crosses val="autoZero"/>
        <c:auto val="1"/>
        <c:lblAlgn val="ctr"/>
        <c:lblOffset val="100"/>
        <c:noMultiLvlLbl val="0"/>
      </c:catAx>
      <c:valAx>
        <c:axId val="9996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[Meraz Hossen Cesti, Excel Part of Project 2.xlsx]Sheet6!PivotTable1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Sheet6!$J$19:$J$20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Sheet6!$I$21:$I$24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Sheet6!$J$21:$J$24</c:f>
              <c:numCache>
                <c:formatCode>General</c:formatCode>
                <c:ptCount val="3"/>
                <c:pt idx="0">
                  <c:v>48</c:v>
                </c:pt>
                <c:pt idx="1">
                  <c:v>50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5-43E5-85D6-B876BA6AD35E}"/>
            </c:ext>
          </c:extLst>
        </c:ser>
        <c:ser>
          <c:idx val="1"/>
          <c:order val="1"/>
          <c:tx>
            <c:strRef>
              <c:f>Sheet6!$K$19:$K$20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Sheet6!$I$21:$I$24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Sheet6!$K$21:$K$24</c:f>
              <c:numCache>
                <c:formatCode>General</c:formatCode>
                <c:ptCount val="3"/>
                <c:pt idx="0">
                  <c:v>53</c:v>
                </c:pt>
                <c:pt idx="1">
                  <c:v>55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5-43E5-85D6-B876BA6AD35E}"/>
            </c:ext>
          </c:extLst>
        </c:ser>
        <c:ser>
          <c:idx val="2"/>
          <c:order val="2"/>
          <c:tx>
            <c:strRef>
              <c:f>Sheet6!$L$19:$L$20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Sheet6!$I$21:$I$24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Sheet6!$L$21:$L$24</c:f>
              <c:numCache>
                <c:formatCode>General</c:formatCode>
                <c:ptCount val="3"/>
                <c:pt idx="0">
                  <c:v>56</c:v>
                </c:pt>
                <c:pt idx="1">
                  <c:v>79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5-43E5-85D6-B876BA6AD35E}"/>
            </c:ext>
          </c:extLst>
        </c:ser>
        <c:ser>
          <c:idx val="3"/>
          <c:order val="3"/>
          <c:tx>
            <c:strRef>
              <c:f>Sheet6!$M$19:$M$20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Sheet6!$I$21:$I$24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Sheet6!$M$21:$M$24</c:f>
              <c:numCache>
                <c:formatCode>General</c:formatCode>
                <c:ptCount val="3"/>
                <c:pt idx="0">
                  <c:v>48</c:v>
                </c:pt>
                <c:pt idx="1">
                  <c:v>60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5-43E5-85D6-B876BA6AD3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44576"/>
        <c:axId val="2057048304"/>
      </c:barChart>
      <c:catAx>
        <c:axId val="135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48304"/>
        <c:crosses val="autoZero"/>
        <c:auto val="1"/>
        <c:lblAlgn val="ctr"/>
        <c:lblOffset val="100"/>
        <c:noMultiLvlLbl val="0"/>
      </c:catAx>
      <c:valAx>
        <c:axId val="205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Sheet7!$G$8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Sheet7!$F$9:$F$20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B-4727-809A-78033E45FC4C}"/>
            </c:ext>
          </c:extLst>
        </c:ser>
        <c:ser>
          <c:idx val="1"/>
          <c:order val="1"/>
          <c:tx>
            <c:strRef>
              <c:f>Sheet7!$H$8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2F2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Sheet7!$F$9:$F$20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B-4727-809A-78033E45FC4C}"/>
            </c:ext>
          </c:extLst>
        </c:ser>
        <c:ser>
          <c:idx val="2"/>
          <c:order val="2"/>
          <c:tx>
            <c:strRef>
              <c:f>Sheet7!$I$8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Sheet7!$F$9:$F$20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B-4727-809A-78033E45FC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0623247"/>
        <c:axId val="1120623727"/>
      </c:barChart>
      <c:catAx>
        <c:axId val="112062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23727"/>
        <c:crosses val="autoZero"/>
        <c:auto val="1"/>
        <c:lblAlgn val="ctr"/>
        <c:lblOffset val="100"/>
        <c:noMultiLvlLbl val="0"/>
      </c:catAx>
      <c:valAx>
        <c:axId val="11206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13</xdr:row>
      <xdr:rowOff>153987</xdr:rowOff>
    </xdr:from>
    <xdr:to>
      <xdr:col>14</xdr:col>
      <xdr:colOff>82550</xdr:colOff>
      <xdr:row>27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DA672-B15F-340F-2F44-F5144C25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12</xdr:row>
      <xdr:rowOff>71437</xdr:rowOff>
    </xdr:from>
    <xdr:to>
      <xdr:col>7</xdr:col>
      <xdr:colOff>190500</xdr:colOff>
      <xdr:row>26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854A3-DF1E-84DC-134C-94FAC741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24</xdr:row>
      <xdr:rowOff>153987</xdr:rowOff>
    </xdr:from>
    <xdr:to>
      <xdr:col>18</xdr:col>
      <xdr:colOff>371474</xdr:colOff>
      <xdr:row>39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DEDFA-CEA6-3D8B-6EA5-FAC1BD1F6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448203</xdr:colOff>
      <xdr:row>59</xdr:row>
      <xdr:rowOff>89429</xdr:rowOff>
    </xdr:from>
    <xdr:to>
      <xdr:col>15</xdr:col>
      <xdr:colOff>572028</xdr:colOff>
      <xdr:row>75</xdr:row>
      <xdr:rowOff>171980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2AB4C-4C66-16AB-B930-668B1F86F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199572</xdr:colOff>
      <xdr:row>24</xdr:row>
      <xdr:rowOff>179614</xdr:rowOff>
    </xdr:from>
    <xdr:to>
      <xdr:col>12</xdr:col>
      <xdr:colOff>616857</xdr:colOff>
      <xdr:row>33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60BAE-C6B8-27A0-B157-51F760394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13</xdr:col>
      <xdr:colOff>503918</xdr:colOff>
      <xdr:row>44</xdr:row>
      <xdr:rowOff>58057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A26B4-5C45-4C08-A00E-05CDC579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a" refreshedDate="45623.869838888888" createdVersion="8" refreshedVersion="8" minRefreshableVersion="3" recordCount="76" xr:uid="{00000000-000A-0000-FFFF-FFFF05000000}">
  <cacheSource type="worksheet">
    <worksheetSource ref="A3:G79" sheet="Sheet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T LAB" refreshedDate="45625.607979513887" createdVersion="4" refreshedVersion="4" minRefreshableVersion="3" recordCount="25" xr:uid="{00000000-000A-0000-FFFF-FFFF09000000}">
  <cacheSource type="worksheet">
    <worksheetSource ref="A3:G28" sheet="Sheet1"/>
  </cacheSource>
  <cacheFields count="7">
    <cacheField name="Date" numFmtId="14">
      <sharedItems containsSemiMixedTypes="0" containsNonDate="0" containsDate="1" containsString="0" minDate="2024-01-05T00:00:00" maxDate="2024-01-30T00:00:00" count="25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7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T LAB" refreshedDate="45625.618300462964" createdVersion="4" refreshedVersion="4" minRefreshableVersion="3" recordCount="6" xr:uid="{00000000-000A-0000-FFFF-FFFF0C000000}">
  <cacheSource type="worksheet">
    <worksheetSource ref="L16:Q22" sheet="Sheet4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 "/>
        <s v="Arif Hossain"/>
        <s v="Nabila Sultana "/>
        <s v="Eva Karim "/>
        <s v="Oishi Das "/>
        <s v="Farhan Islam"/>
      </sharedItems>
    </cacheField>
    <cacheField name="Salary" numFmtId="0">
      <sharedItems containsSemiMixedTypes="0" containsString="0" containsNumber="1" containsInteger="1" minValue="30000" maxValue="30000"/>
    </cacheField>
    <cacheField name="Sales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" numFmtId="0">
      <sharedItems containsSemiMixedTypes="0" containsString="0" containsNumber="1" containsInteger="1" minValue="742000" maxValue="367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x v="0"/>
    <x v="0"/>
    <x v="0"/>
    <n v="70000"/>
    <n v="350000"/>
  </r>
  <r>
    <x v="1"/>
    <s v="Chittagong"/>
    <x v="1"/>
    <x v="1"/>
    <x v="1"/>
    <n v="50000"/>
    <n v="500000"/>
  </r>
  <r>
    <x v="2"/>
    <s v="Khulna"/>
    <x v="2"/>
    <x v="2"/>
    <x v="2"/>
    <n v="20000"/>
    <n v="140000"/>
  </r>
  <r>
    <x v="3"/>
    <s v="Rajshahi"/>
    <x v="3"/>
    <x v="3"/>
    <x v="3"/>
    <n v="30000"/>
    <n v="450000"/>
  </r>
  <r>
    <x v="4"/>
    <s v="Sylhet"/>
    <x v="4"/>
    <x v="0"/>
    <x v="4"/>
    <n v="70000"/>
    <n v="210000"/>
  </r>
  <r>
    <x v="5"/>
    <s v="Dhaka"/>
    <x v="5"/>
    <x v="1"/>
    <x v="5"/>
    <n v="50000"/>
    <n v="300000"/>
  </r>
  <r>
    <x v="6"/>
    <s v="Chittagong"/>
    <x v="2"/>
    <x v="2"/>
    <x v="6"/>
    <n v="20000"/>
    <n v="80000"/>
  </r>
  <r>
    <x v="7"/>
    <s v="Khulna"/>
    <x v="3"/>
    <x v="3"/>
    <x v="1"/>
    <n v="30000"/>
    <n v="300000"/>
  </r>
  <r>
    <x v="8"/>
    <s v="Barishal"/>
    <x v="0"/>
    <x v="0"/>
    <x v="7"/>
    <n v="70000"/>
    <n v="560000"/>
  </r>
  <r>
    <x v="9"/>
    <s v="Sylhet"/>
    <x v="0"/>
    <x v="1"/>
    <x v="8"/>
    <n v="50000"/>
    <n v="600000"/>
  </r>
  <r>
    <x v="10"/>
    <s v="Dhaka"/>
    <x v="1"/>
    <x v="2"/>
    <x v="9"/>
    <n v="20000"/>
    <n v="180000"/>
  </r>
  <r>
    <x v="11"/>
    <s v="Chittagong"/>
    <x v="2"/>
    <x v="3"/>
    <x v="0"/>
    <n v="30000"/>
    <n v="150000"/>
  </r>
  <r>
    <x v="12"/>
    <s v="Khulna"/>
    <x v="3"/>
    <x v="0"/>
    <x v="10"/>
    <n v="70000"/>
    <n v="770000"/>
  </r>
  <r>
    <x v="13"/>
    <s v="Rajshahi"/>
    <x v="4"/>
    <x v="1"/>
    <x v="2"/>
    <n v="50000"/>
    <n v="350000"/>
  </r>
  <r>
    <x v="14"/>
    <s v="Sylhet"/>
    <x v="5"/>
    <x v="2"/>
    <x v="5"/>
    <n v="20000"/>
    <n v="120000"/>
  </r>
  <r>
    <x v="15"/>
    <s v="Dhaka"/>
    <x v="2"/>
    <x v="3"/>
    <x v="11"/>
    <n v="30000"/>
    <n v="390000"/>
  </r>
  <r>
    <x v="16"/>
    <s v="Barishal"/>
    <x v="3"/>
    <x v="0"/>
    <x v="9"/>
    <n v="70000"/>
    <n v="630000"/>
  </r>
  <r>
    <x v="17"/>
    <s v="Khulna"/>
    <x v="4"/>
    <x v="1"/>
    <x v="7"/>
    <n v="50000"/>
    <n v="400000"/>
  </r>
  <r>
    <x v="18"/>
    <s v="Rajshahi"/>
    <x v="5"/>
    <x v="2"/>
    <x v="12"/>
    <n v="20000"/>
    <n v="280000"/>
  </r>
  <r>
    <x v="19"/>
    <s v="Sylhet"/>
    <x v="2"/>
    <x v="3"/>
    <x v="2"/>
    <n v="30000"/>
    <n v="210000"/>
  </r>
  <r>
    <x v="20"/>
    <s v="Dhaka"/>
    <x v="3"/>
    <x v="0"/>
    <x v="1"/>
    <n v="70000"/>
    <n v="700000"/>
  </r>
  <r>
    <x v="21"/>
    <s v="Chittagong"/>
    <x v="0"/>
    <x v="1"/>
    <x v="0"/>
    <n v="50000"/>
    <n v="250000"/>
  </r>
  <r>
    <x v="22"/>
    <s v="Barishal"/>
    <x v="1"/>
    <x v="2"/>
    <x v="7"/>
    <n v="20000"/>
    <n v="160000"/>
  </r>
  <r>
    <x v="23"/>
    <s v="Rajshahi"/>
    <x v="2"/>
    <x v="3"/>
    <x v="5"/>
    <n v="30000"/>
    <n v="180000"/>
  </r>
  <r>
    <x v="24"/>
    <s v="Sylhet"/>
    <x v="3"/>
    <x v="0"/>
    <x v="2"/>
    <n v="70000"/>
    <n v="490000"/>
  </r>
  <r>
    <x v="25"/>
    <s v="Dhaka"/>
    <x v="4"/>
    <x v="0"/>
    <x v="7"/>
    <n v="70000"/>
    <n v="560000"/>
  </r>
  <r>
    <x v="26"/>
    <s v="Chittagong"/>
    <x v="5"/>
    <x v="1"/>
    <x v="5"/>
    <n v="50000"/>
    <n v="300000"/>
  </r>
  <r>
    <x v="27"/>
    <s v="Khulna"/>
    <x v="2"/>
    <x v="2"/>
    <x v="1"/>
    <n v="20000"/>
    <n v="200000"/>
  </r>
  <r>
    <x v="28"/>
    <s v="Rajshahi"/>
    <x v="0"/>
    <x v="3"/>
    <x v="13"/>
    <n v="30000"/>
    <n v="600000"/>
  </r>
  <r>
    <x v="29"/>
    <s v="Barishal"/>
    <x v="4"/>
    <x v="0"/>
    <x v="6"/>
    <n v="70000"/>
    <n v="280000"/>
  </r>
  <r>
    <x v="30"/>
    <s v="Dhaka"/>
    <x v="5"/>
    <x v="1"/>
    <x v="9"/>
    <n v="50000"/>
    <n v="450000"/>
  </r>
  <r>
    <x v="31"/>
    <s v="Chittagong"/>
    <x v="4"/>
    <x v="2"/>
    <x v="0"/>
    <n v="20000"/>
    <n v="100000"/>
  </r>
  <r>
    <x v="32"/>
    <s v="Barishal"/>
    <x v="5"/>
    <x v="3"/>
    <x v="3"/>
    <n v="30000"/>
    <n v="450000"/>
  </r>
  <r>
    <x v="33"/>
    <s v="Rajshahi"/>
    <x v="2"/>
    <x v="0"/>
    <x v="2"/>
    <n v="70000"/>
    <n v="490000"/>
  </r>
  <r>
    <x v="34"/>
    <s v="Sylhet"/>
    <x v="3"/>
    <x v="1"/>
    <x v="10"/>
    <n v="50000"/>
    <n v="550000"/>
  </r>
  <r>
    <x v="35"/>
    <s v="Dhaka"/>
    <x v="0"/>
    <x v="2"/>
    <x v="8"/>
    <n v="20000"/>
    <n v="240000"/>
  </r>
  <r>
    <x v="36"/>
    <s v="Chittagong"/>
    <x v="0"/>
    <x v="3"/>
    <x v="1"/>
    <n v="30000"/>
    <n v="300000"/>
  </r>
  <r>
    <x v="37"/>
    <s v="Khulna"/>
    <x v="1"/>
    <x v="0"/>
    <x v="9"/>
    <n v="70000"/>
    <n v="630000"/>
  </r>
  <r>
    <x v="38"/>
    <s v="Rajshahi"/>
    <x v="2"/>
    <x v="1"/>
    <x v="7"/>
    <n v="50000"/>
    <n v="400000"/>
  </r>
  <r>
    <x v="39"/>
    <s v="Sylhet"/>
    <x v="3"/>
    <x v="2"/>
    <x v="10"/>
    <n v="20000"/>
    <n v="220000"/>
  </r>
  <r>
    <x v="40"/>
    <s v="Barishal"/>
    <x v="4"/>
    <x v="3"/>
    <x v="12"/>
    <n v="30000"/>
    <n v="420000"/>
  </r>
  <r>
    <x v="41"/>
    <s v="Chittagong"/>
    <x v="5"/>
    <x v="0"/>
    <x v="1"/>
    <n v="70000"/>
    <n v="700000"/>
  </r>
  <r>
    <x v="42"/>
    <s v="Khulna"/>
    <x v="2"/>
    <x v="1"/>
    <x v="9"/>
    <n v="50000"/>
    <n v="450000"/>
  </r>
  <r>
    <x v="43"/>
    <s v="Rajshahi"/>
    <x v="3"/>
    <x v="2"/>
    <x v="11"/>
    <n v="20000"/>
    <n v="260000"/>
  </r>
  <r>
    <x v="44"/>
    <s v="Sylhet"/>
    <x v="4"/>
    <x v="3"/>
    <x v="7"/>
    <n v="30000"/>
    <n v="240000"/>
  </r>
  <r>
    <x v="45"/>
    <s v="Dhaka"/>
    <x v="5"/>
    <x v="0"/>
    <x v="8"/>
    <n v="70000"/>
    <n v="840000"/>
  </r>
  <r>
    <x v="46"/>
    <s v="Chittagong"/>
    <x v="2"/>
    <x v="1"/>
    <x v="2"/>
    <n v="50000"/>
    <n v="350000"/>
  </r>
  <r>
    <x v="47"/>
    <s v="Khulna"/>
    <x v="3"/>
    <x v="2"/>
    <x v="9"/>
    <n v="20000"/>
    <n v="180000"/>
  </r>
  <r>
    <x v="48"/>
    <s v="Barishal"/>
    <x v="0"/>
    <x v="3"/>
    <x v="8"/>
    <n v="30000"/>
    <n v="360000"/>
  </r>
  <r>
    <x v="49"/>
    <s v="Sylhet"/>
    <x v="1"/>
    <x v="0"/>
    <x v="0"/>
    <n v="70000"/>
    <n v="350000"/>
  </r>
  <r>
    <x v="50"/>
    <s v="Dhaka"/>
    <x v="0"/>
    <x v="0"/>
    <x v="8"/>
    <n v="70000"/>
    <n v="840000"/>
  </r>
  <r>
    <x v="51"/>
    <s v="Chittagong"/>
    <x v="0"/>
    <x v="1"/>
    <x v="7"/>
    <n v="50000"/>
    <n v="400000"/>
  </r>
  <r>
    <x v="52"/>
    <s v="Khulna"/>
    <x v="4"/>
    <x v="2"/>
    <x v="2"/>
    <n v="20000"/>
    <n v="140000"/>
  </r>
  <r>
    <x v="53"/>
    <s v="Rajshahi"/>
    <x v="5"/>
    <x v="3"/>
    <x v="9"/>
    <n v="30000"/>
    <n v="270000"/>
  </r>
  <r>
    <x v="54"/>
    <s v="Sylhet"/>
    <x v="4"/>
    <x v="0"/>
    <x v="5"/>
    <n v="70000"/>
    <n v="420000"/>
  </r>
  <r>
    <x v="55"/>
    <s v="Barishal"/>
    <x v="5"/>
    <x v="1"/>
    <x v="1"/>
    <n v="50000"/>
    <n v="500000"/>
  </r>
  <r>
    <x v="56"/>
    <s v="Chittagong"/>
    <x v="2"/>
    <x v="2"/>
    <x v="7"/>
    <n v="20000"/>
    <n v="160000"/>
  </r>
  <r>
    <x v="57"/>
    <s v="Barishal"/>
    <x v="3"/>
    <x v="3"/>
    <x v="11"/>
    <n v="30000"/>
    <n v="390000"/>
  </r>
  <r>
    <x v="58"/>
    <s v="Rajshahi"/>
    <x v="0"/>
    <x v="0"/>
    <x v="9"/>
    <n v="70000"/>
    <n v="630000"/>
  </r>
  <r>
    <x v="59"/>
    <s v="Sylhet"/>
    <x v="2"/>
    <x v="1"/>
    <x v="0"/>
    <n v="50000"/>
    <n v="250000"/>
  </r>
  <r>
    <x v="60"/>
    <s v="Dhaka"/>
    <x v="1"/>
    <x v="2"/>
    <x v="10"/>
    <n v="20000"/>
    <n v="220000"/>
  </r>
  <r>
    <x v="61"/>
    <s v="Chittagong"/>
    <x v="2"/>
    <x v="3"/>
    <x v="12"/>
    <n v="30000"/>
    <n v="420000"/>
  </r>
  <r>
    <x v="62"/>
    <s v="Khulna"/>
    <x v="3"/>
    <x v="0"/>
    <x v="1"/>
    <n v="70000"/>
    <n v="700000"/>
  </r>
  <r>
    <x v="63"/>
    <s v="Rajshahi"/>
    <x v="4"/>
    <x v="1"/>
    <x v="5"/>
    <n v="50000"/>
    <n v="300000"/>
  </r>
  <r>
    <x v="64"/>
    <s v="Barishal"/>
    <x v="5"/>
    <x v="2"/>
    <x v="7"/>
    <n v="20000"/>
    <n v="160000"/>
  </r>
  <r>
    <x v="65"/>
    <s v="Dhaka"/>
    <x v="2"/>
    <x v="3"/>
    <x v="8"/>
    <n v="30000"/>
    <n v="360000"/>
  </r>
  <r>
    <x v="66"/>
    <s v="Chittagong"/>
    <x v="3"/>
    <x v="0"/>
    <x v="9"/>
    <n v="70000"/>
    <n v="630000"/>
  </r>
  <r>
    <x v="67"/>
    <s v="Barishal"/>
    <x v="1"/>
    <x v="1"/>
    <x v="2"/>
    <n v="50000"/>
    <n v="350000"/>
  </r>
  <r>
    <x v="68"/>
    <s v="Rajshahi"/>
    <x v="2"/>
    <x v="2"/>
    <x v="12"/>
    <n v="20000"/>
    <n v="280000"/>
  </r>
  <r>
    <x v="69"/>
    <s v="Sylhet"/>
    <x v="3"/>
    <x v="3"/>
    <x v="7"/>
    <n v="30000"/>
    <n v="240000"/>
  </r>
  <r>
    <x v="70"/>
    <s v="Dhaka"/>
    <x v="4"/>
    <x v="0"/>
    <x v="10"/>
    <n v="70000"/>
    <n v="770000"/>
  </r>
  <r>
    <x v="71"/>
    <s v="Barishal"/>
    <x v="5"/>
    <x v="1"/>
    <x v="0"/>
    <n v="50000"/>
    <n v="250000"/>
  </r>
  <r>
    <x v="72"/>
    <s v="Khulna"/>
    <x v="2"/>
    <x v="2"/>
    <x v="1"/>
    <n v="20000"/>
    <n v="200000"/>
  </r>
  <r>
    <x v="73"/>
    <s v="Rajshahi"/>
    <x v="3"/>
    <x v="3"/>
    <x v="9"/>
    <n v="30000"/>
    <n v="270000"/>
  </r>
  <r>
    <x v="74"/>
    <s v="Sylhet"/>
    <x v="5"/>
    <x v="0"/>
    <x v="1"/>
    <n v="70000"/>
    <n v="700000"/>
  </r>
  <r>
    <x v="75"/>
    <s v="Barishal"/>
    <x v="3"/>
    <x v="3"/>
    <x v="0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n v="1"/>
    <x v="0"/>
    <n v="30000"/>
    <n v="1150000"/>
    <n v="92000"/>
    <n v="1242000"/>
  </r>
  <r>
    <n v="2"/>
    <x v="1"/>
    <n v="30000"/>
    <n v="1760000"/>
    <n v="140800"/>
    <n v="1900800"/>
  </r>
  <r>
    <n v="3"/>
    <x v="2"/>
    <n v="30000"/>
    <n v="3340000"/>
    <n v="334000"/>
    <n v="3674000"/>
  </r>
  <r>
    <n v="4"/>
    <x v="3"/>
    <n v="30000"/>
    <n v="960000"/>
    <n v="57600"/>
    <n v="1017600"/>
  </r>
  <r>
    <n v="5"/>
    <x v="4"/>
    <n v="30000"/>
    <n v="840000"/>
    <n v="50400"/>
    <n v="890400"/>
  </r>
  <r>
    <n v="6"/>
    <x v="5"/>
    <n v="30000"/>
    <n v="700000"/>
    <n v="42000"/>
    <n v="74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6:F11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F6:G9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>
      <items count="15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6:H23" firstHeaderRow="0" firstDataRow="1" firstDataCol="1"/>
  <pivotFields count="6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ary" fld="2" baseField="0" baseItem="0"/>
    <dataField name="Sum of Sales" fld="3" baseField="0" baseItem="0"/>
    <dataField name="Sum of Bonus" fld="4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7:G14" firstHeaderRow="1" firstDataRow="1" firstDataCol="1"/>
  <pivotFields count="7">
    <pivotField numFmtId="14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6916F-0633-4A8A-BF90-D0080415516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9:N24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4"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opLeftCell="A3" workbookViewId="0">
      <selection activeCell="A3" sqref="A3:G79"/>
    </sheetView>
  </sheetViews>
  <sheetFormatPr defaultRowHeight="14.5" x14ac:dyDescent="0.35"/>
  <cols>
    <col min="1" max="1" width="12.26953125" customWidth="1"/>
    <col min="2" max="2" width="10.26953125" customWidth="1"/>
    <col min="3" max="3" width="14.54296875" customWidth="1"/>
    <col min="4" max="4" width="12.7265625" customWidth="1"/>
    <col min="7" max="7" width="14.7265625" customWidth="1"/>
    <col min="9" max="9" width="10.81640625" customWidth="1"/>
    <col min="11" max="12" width="11.6328125" customWidth="1"/>
    <col min="14" max="14" width="8.7265625" customWidth="1"/>
  </cols>
  <sheetData>
    <row r="1" spans="1:14" x14ac:dyDescent="0.35">
      <c r="A1" s="17" t="s">
        <v>0</v>
      </c>
      <c r="B1" s="17"/>
      <c r="C1" s="17"/>
      <c r="D1" s="17"/>
      <c r="E1" s="17"/>
      <c r="F1" s="17"/>
      <c r="G1" s="17"/>
    </row>
    <row r="2" spans="1:14" x14ac:dyDescent="0.35">
      <c r="A2" s="17"/>
      <c r="B2" s="17"/>
      <c r="C2" s="17"/>
      <c r="D2" s="17"/>
      <c r="E2" s="17"/>
      <c r="F2" s="17"/>
      <c r="G2" s="17"/>
    </row>
    <row r="3" spans="1:14" ht="43.5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4" x14ac:dyDescent="0.3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14" ht="22.5" customHeight="1" x14ac:dyDescent="0.4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J5" s="18" t="s">
        <v>45</v>
      </c>
      <c r="K5" s="19"/>
      <c r="L5" s="19"/>
      <c r="M5" s="20"/>
    </row>
    <row r="6" spans="1:14" x14ac:dyDescent="0.3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14" x14ac:dyDescent="0.3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K7" s="10" t="s">
        <v>2</v>
      </c>
      <c r="L7" s="10" t="s">
        <v>24</v>
      </c>
      <c r="M7" s="9"/>
      <c r="N7" s="9"/>
    </row>
    <row r="8" spans="1:14" x14ac:dyDescent="0.3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K8" s="11" t="s">
        <v>8</v>
      </c>
      <c r="L8" s="7">
        <f>SUMIF(B4:B79,B52,G4:G79)</f>
        <v>5010000</v>
      </c>
    </row>
    <row r="9" spans="1:14" x14ac:dyDescent="0.3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K9" s="7" t="s">
        <v>11</v>
      </c>
      <c r="L9" s="7">
        <f>SUMIF(B4:B79,B5,G4:G79)</f>
        <v>4340000</v>
      </c>
    </row>
    <row r="10" spans="1:14" x14ac:dyDescent="0.3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I10" s="3"/>
      <c r="K10" s="11" t="s">
        <v>14</v>
      </c>
      <c r="L10" s="7">
        <f>SUMIF(B4:B79,B56,G4:G79)</f>
        <v>4110000</v>
      </c>
    </row>
    <row r="11" spans="1:14" x14ac:dyDescent="0.3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  <c r="K11" s="11" t="s">
        <v>17</v>
      </c>
      <c r="L11" s="7">
        <f>SUMIF(B4:B79,B62,G4:G79)</f>
        <v>4760000</v>
      </c>
    </row>
    <row r="12" spans="1:14" x14ac:dyDescent="0.3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  <c r="K12" s="11" t="s">
        <v>20</v>
      </c>
      <c r="L12" s="7">
        <f>SUMIF(B4:B79,B58,G4:G79)</f>
        <v>4600000</v>
      </c>
    </row>
    <row r="13" spans="1:14" x14ac:dyDescent="0.3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  <c r="K13" s="11" t="s">
        <v>22</v>
      </c>
      <c r="L13" s="7">
        <f>SUMIF(B4:B79,B54,G4:G79)</f>
        <v>5850000</v>
      </c>
    </row>
    <row r="14" spans="1:14" x14ac:dyDescent="0.3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4" x14ac:dyDescent="0.3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4" x14ac:dyDescent="0.3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>E27*F27</f>
        <v>180000</v>
      </c>
    </row>
    <row r="28" spans="1:7" x14ac:dyDescent="0.3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>F28*E28</f>
        <v>490000</v>
      </c>
    </row>
    <row r="29" spans="1:7" x14ac:dyDescent="0.3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12" x14ac:dyDescent="0.3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12" x14ac:dyDescent="0.3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12" x14ac:dyDescent="0.3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12" x14ac:dyDescent="0.3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12" x14ac:dyDescent="0.3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12" x14ac:dyDescent="0.3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12" ht="17.5" x14ac:dyDescent="0.3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  <c r="I71" s="14"/>
      <c r="J71" s="14"/>
      <c r="K71" s="14"/>
      <c r="L71" s="14"/>
    </row>
    <row r="72" spans="1:12" ht="18" x14ac:dyDescent="0.3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  <c r="I72" s="15"/>
      <c r="J72" s="15"/>
      <c r="K72" s="16"/>
      <c r="L72" s="16"/>
    </row>
    <row r="73" spans="1:12" ht="18" x14ac:dyDescent="0.3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  <c r="I73" s="15"/>
      <c r="J73" s="15"/>
      <c r="K73" s="16"/>
      <c r="L73" s="16"/>
    </row>
    <row r="74" spans="1:12" ht="18" x14ac:dyDescent="0.3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  <c r="I74" s="15"/>
      <c r="J74" s="15"/>
      <c r="K74" s="16"/>
      <c r="L74" s="16"/>
    </row>
    <row r="75" spans="1:12" ht="18" x14ac:dyDescent="0.3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  <c r="I75" s="15"/>
      <c r="J75" s="15"/>
      <c r="K75" s="16"/>
      <c r="L75" s="16"/>
    </row>
    <row r="76" spans="1:12" x14ac:dyDescent="0.3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12" x14ac:dyDescent="0.3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12" x14ac:dyDescent="0.3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12" x14ac:dyDescent="0.3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12" x14ac:dyDescent="0.35">
      <c r="F80" t="s">
        <v>24</v>
      </c>
      <c r="G80" s="3">
        <f>SUM(G4:G79)</f>
        <v>28670000</v>
      </c>
    </row>
  </sheetData>
  <mergeCells count="2">
    <mergeCell ref="A1:G2"/>
    <mergeCell ref="J5:M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G11"/>
  <sheetViews>
    <sheetView topLeftCell="A7" workbookViewId="0">
      <selection activeCell="D3" sqref="D3:G3"/>
    </sheetView>
  </sheetViews>
  <sheetFormatPr defaultRowHeight="14.5" x14ac:dyDescent="0.35"/>
  <cols>
    <col min="1" max="1" width="13.1796875" bestFit="1" customWidth="1"/>
    <col min="2" max="2" width="22.7265625" bestFit="1" customWidth="1"/>
    <col min="5" max="5" width="12.36328125" bestFit="1" customWidth="1"/>
    <col min="6" max="6" width="21.36328125" bestFit="1" customWidth="1"/>
  </cols>
  <sheetData>
    <row r="3" spans="4:7" ht="18.5" x14ac:dyDescent="0.45">
      <c r="D3" s="18" t="s">
        <v>46</v>
      </c>
      <c r="E3" s="19"/>
      <c r="F3" s="19"/>
      <c r="G3" s="20"/>
    </row>
    <row r="6" spans="4:7" x14ac:dyDescent="0.35">
      <c r="E6" s="4" t="s">
        <v>25</v>
      </c>
      <c r="F6" t="s">
        <v>27</v>
      </c>
    </row>
    <row r="7" spans="4:7" x14ac:dyDescent="0.35">
      <c r="E7" s="5" t="s">
        <v>13</v>
      </c>
      <c r="F7" s="34">
        <v>6950000</v>
      </c>
    </row>
    <row r="8" spans="4:7" x14ac:dyDescent="0.35">
      <c r="E8" s="5" t="s">
        <v>10</v>
      </c>
      <c r="F8" s="34">
        <v>12250000</v>
      </c>
    </row>
    <row r="9" spans="4:7" x14ac:dyDescent="0.35">
      <c r="E9" s="5" t="s">
        <v>19</v>
      </c>
      <c r="F9" s="34">
        <v>6150000</v>
      </c>
    </row>
    <row r="10" spans="4:7" x14ac:dyDescent="0.35">
      <c r="E10" s="5" t="s">
        <v>16</v>
      </c>
      <c r="F10" s="34">
        <v>3320000</v>
      </c>
    </row>
    <row r="11" spans="4:7" x14ac:dyDescent="0.35">
      <c r="E11" s="5" t="s">
        <v>26</v>
      </c>
      <c r="F11" s="34">
        <v>28670000</v>
      </c>
    </row>
  </sheetData>
  <mergeCells count="1">
    <mergeCell ref="D3:G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4:H9"/>
  <sheetViews>
    <sheetView workbookViewId="0">
      <selection activeCell="E4" sqref="E4:H4"/>
    </sheetView>
  </sheetViews>
  <sheetFormatPr defaultRowHeight="14.5" x14ac:dyDescent="0.35"/>
  <cols>
    <col min="1" max="1" width="15.7265625" customWidth="1"/>
    <col min="2" max="2" width="15.453125" bestFit="1" customWidth="1"/>
    <col min="6" max="6" width="14.90625" bestFit="1" customWidth="1"/>
    <col min="7" max="7" width="14.54296875" bestFit="1" customWidth="1"/>
  </cols>
  <sheetData>
    <row r="4" spans="5:8" ht="18.5" x14ac:dyDescent="0.45">
      <c r="E4" s="18" t="s">
        <v>47</v>
      </c>
      <c r="F4" s="19"/>
      <c r="G4" s="19"/>
      <c r="H4" s="20"/>
    </row>
    <row r="6" spans="5:8" x14ac:dyDescent="0.35">
      <c r="F6" s="4" t="s">
        <v>25</v>
      </c>
      <c r="G6" t="s">
        <v>28</v>
      </c>
    </row>
    <row r="7" spans="5:8" x14ac:dyDescent="0.35">
      <c r="F7" s="5" t="s">
        <v>9</v>
      </c>
      <c r="G7" s="34">
        <v>42</v>
      </c>
    </row>
    <row r="8" spans="5:8" x14ac:dyDescent="0.35">
      <c r="F8" s="6" t="s">
        <v>19</v>
      </c>
      <c r="G8" s="34">
        <v>42</v>
      </c>
    </row>
    <row r="9" spans="5:8" x14ac:dyDescent="0.35">
      <c r="F9" s="5" t="s">
        <v>26</v>
      </c>
      <c r="G9" s="34">
        <v>42</v>
      </c>
    </row>
  </sheetData>
  <mergeCells count="1">
    <mergeCell ref="E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5:Q24"/>
  <sheetViews>
    <sheetView topLeftCell="D9" workbookViewId="0">
      <selection activeCell="L9" sqref="L9"/>
    </sheetView>
  </sheetViews>
  <sheetFormatPr defaultRowHeight="14.5" x14ac:dyDescent="0.35"/>
  <cols>
    <col min="6" max="6" width="14.453125" customWidth="1"/>
    <col min="13" max="13" width="13.453125" customWidth="1"/>
    <col min="17" max="17" width="10.08984375" customWidth="1"/>
  </cols>
  <sheetData>
    <row r="5" spans="5:17" x14ac:dyDescent="0.35">
      <c r="E5" s="21" t="s">
        <v>29</v>
      </c>
      <c r="F5" s="22"/>
      <c r="G5" s="22"/>
      <c r="H5" s="22"/>
      <c r="I5" s="22"/>
      <c r="J5" s="23"/>
    </row>
    <row r="6" spans="5:17" x14ac:dyDescent="0.35">
      <c r="E6" s="21" t="s">
        <v>30</v>
      </c>
      <c r="F6" s="22"/>
      <c r="G6" s="22"/>
      <c r="H6" s="22"/>
      <c r="I6" s="22"/>
      <c r="J6" s="23"/>
    </row>
    <row r="7" spans="5:17" x14ac:dyDescent="0.35">
      <c r="E7" s="7" t="s">
        <v>31</v>
      </c>
      <c r="F7" s="7" t="s">
        <v>32</v>
      </c>
      <c r="G7" s="7" t="s">
        <v>33</v>
      </c>
      <c r="H7" s="7" t="s">
        <v>34</v>
      </c>
      <c r="I7" s="7" t="s">
        <v>35</v>
      </c>
      <c r="J7" s="7" t="s">
        <v>36</v>
      </c>
    </row>
    <row r="8" spans="5:17" x14ac:dyDescent="0.35">
      <c r="E8" s="7">
        <v>2</v>
      </c>
      <c r="F8" s="7" t="s">
        <v>9</v>
      </c>
      <c r="G8" s="7">
        <v>30000</v>
      </c>
      <c r="H8" s="7"/>
      <c r="I8" s="7"/>
      <c r="J8" s="7"/>
    </row>
    <row r="9" spans="5:17" x14ac:dyDescent="0.35">
      <c r="E9" s="7">
        <v>5</v>
      </c>
      <c r="F9" s="7" t="s">
        <v>12</v>
      </c>
      <c r="G9" s="7">
        <v>30000</v>
      </c>
      <c r="H9" s="7"/>
      <c r="I9" s="7"/>
      <c r="J9" s="7"/>
    </row>
    <row r="10" spans="5:17" x14ac:dyDescent="0.35">
      <c r="E10" s="7">
        <v>1</v>
      </c>
      <c r="F10" s="7" t="s">
        <v>15</v>
      </c>
      <c r="G10" s="7">
        <v>30000</v>
      </c>
      <c r="H10" s="7"/>
      <c r="I10" s="7"/>
      <c r="J10" s="7"/>
    </row>
    <row r="11" spans="5:17" x14ac:dyDescent="0.35">
      <c r="E11" s="7">
        <v>3</v>
      </c>
      <c r="F11" s="7" t="s">
        <v>18</v>
      </c>
      <c r="G11" s="7">
        <v>30000</v>
      </c>
      <c r="H11" s="7"/>
      <c r="I11" s="7"/>
      <c r="J11" s="7"/>
    </row>
    <row r="12" spans="5:17" ht="18.5" x14ac:dyDescent="0.45">
      <c r="E12" s="7">
        <v>4</v>
      </c>
      <c r="F12" s="7" t="s">
        <v>21</v>
      </c>
      <c r="G12" s="7">
        <v>30000</v>
      </c>
      <c r="H12" s="7"/>
      <c r="I12" s="7"/>
      <c r="J12" s="7"/>
      <c r="M12" s="18" t="s">
        <v>50</v>
      </c>
      <c r="N12" s="19"/>
      <c r="O12" s="19"/>
      <c r="P12" s="20"/>
    </row>
    <row r="13" spans="5:17" x14ac:dyDescent="0.35">
      <c r="E13" s="7">
        <v>6</v>
      </c>
      <c r="F13" s="7" t="s">
        <v>23</v>
      </c>
      <c r="G13" s="7">
        <v>30000</v>
      </c>
      <c r="H13" s="7"/>
      <c r="I13" s="7"/>
      <c r="J13" s="7"/>
    </row>
    <row r="14" spans="5:17" x14ac:dyDescent="0.35">
      <c r="L14" s="21" t="s">
        <v>29</v>
      </c>
      <c r="M14" s="22"/>
      <c r="N14" s="22"/>
      <c r="O14" s="22"/>
      <c r="P14" s="22"/>
      <c r="Q14" s="23"/>
    </row>
    <row r="15" spans="5:17" x14ac:dyDescent="0.35">
      <c r="L15" s="21" t="s">
        <v>30</v>
      </c>
      <c r="M15" s="22"/>
      <c r="N15" s="22"/>
      <c r="O15" s="22"/>
      <c r="P15" s="22"/>
      <c r="Q15" s="23"/>
    </row>
    <row r="16" spans="5:17" x14ac:dyDescent="0.35">
      <c r="L16" s="7" t="s">
        <v>31</v>
      </c>
      <c r="M16" s="7" t="s">
        <v>32</v>
      </c>
      <c r="N16" s="7" t="s">
        <v>33</v>
      </c>
      <c r="O16" s="12" t="s">
        <v>34</v>
      </c>
      <c r="P16" s="7" t="s">
        <v>35</v>
      </c>
      <c r="Q16" s="7" t="s">
        <v>36</v>
      </c>
    </row>
    <row r="17" spans="12:17" x14ac:dyDescent="0.35">
      <c r="L17" s="7">
        <v>1</v>
      </c>
      <c r="M17" s="7" t="s">
        <v>40</v>
      </c>
      <c r="N17" s="7">
        <v>30000</v>
      </c>
      <c r="O17" s="12">
        <v>1150000</v>
      </c>
      <c r="P17" s="7">
        <f>IF(O17&gt;=2000000,O17*10%,IF(O17&lt;1000000,O17*6%,O17*8%))</f>
        <v>92000</v>
      </c>
      <c r="Q17" s="7">
        <f>SUM(N17+P17)</f>
        <v>122000</v>
      </c>
    </row>
    <row r="18" spans="12:17" x14ac:dyDescent="0.35">
      <c r="L18" s="7">
        <v>2</v>
      </c>
      <c r="M18" s="7" t="s">
        <v>9</v>
      </c>
      <c r="N18" s="7">
        <v>30000</v>
      </c>
      <c r="O18" s="12">
        <v>1760000</v>
      </c>
      <c r="P18" s="7">
        <f t="shared" ref="P18:P22" si="0">IF(O18&gt;=2000000,O18*10%,IF(O18&lt;1000000,O18*6%,O18*8%))</f>
        <v>140800</v>
      </c>
      <c r="Q18" s="7">
        <f t="shared" ref="Q18:Q21" si="1">SUM(N18+P18)</f>
        <v>170800</v>
      </c>
    </row>
    <row r="19" spans="12:17" x14ac:dyDescent="0.35">
      <c r="L19" s="7">
        <v>3</v>
      </c>
      <c r="M19" s="7" t="s">
        <v>39</v>
      </c>
      <c r="N19" s="7">
        <v>30000</v>
      </c>
      <c r="O19" s="12">
        <v>3340000</v>
      </c>
      <c r="P19" s="7">
        <f t="shared" si="0"/>
        <v>334000</v>
      </c>
      <c r="Q19" s="7">
        <f t="shared" si="1"/>
        <v>364000</v>
      </c>
    </row>
    <row r="20" spans="12:17" x14ac:dyDescent="0.35">
      <c r="L20" s="7">
        <v>4</v>
      </c>
      <c r="M20" s="7" t="s">
        <v>38</v>
      </c>
      <c r="N20" s="7">
        <v>30000</v>
      </c>
      <c r="O20" s="12">
        <v>960000</v>
      </c>
      <c r="P20" s="7">
        <f t="shared" si="0"/>
        <v>57600</v>
      </c>
      <c r="Q20" s="7">
        <f t="shared" si="1"/>
        <v>87600</v>
      </c>
    </row>
    <row r="21" spans="12:17" x14ac:dyDescent="0.35">
      <c r="L21" s="7">
        <v>5</v>
      </c>
      <c r="M21" s="7" t="s">
        <v>37</v>
      </c>
      <c r="N21" s="7">
        <v>30000</v>
      </c>
      <c r="O21" s="12">
        <v>840000</v>
      </c>
      <c r="P21" s="7">
        <f t="shared" si="0"/>
        <v>50400</v>
      </c>
      <c r="Q21" s="7">
        <f t="shared" si="1"/>
        <v>80400</v>
      </c>
    </row>
    <row r="22" spans="12:17" x14ac:dyDescent="0.35">
      <c r="L22" s="7">
        <v>6</v>
      </c>
      <c r="M22" s="7" t="s">
        <v>23</v>
      </c>
      <c r="N22" s="7">
        <v>30000</v>
      </c>
      <c r="O22" s="12">
        <v>700000</v>
      </c>
      <c r="P22" s="7">
        <f t="shared" si="0"/>
        <v>42000</v>
      </c>
      <c r="Q22" s="7">
        <f>SUM(N22+P22)</f>
        <v>72000</v>
      </c>
    </row>
    <row r="23" spans="12:17" x14ac:dyDescent="0.35">
      <c r="P23" s="7" t="s">
        <v>48</v>
      </c>
      <c r="Q23" s="7">
        <f>AVERAGE(Q17:Q22)</f>
        <v>149466.66666666666</v>
      </c>
    </row>
    <row r="24" spans="12:17" x14ac:dyDescent="0.35">
      <c r="P24" s="7" t="s">
        <v>49</v>
      </c>
      <c r="Q24" s="7">
        <f>INT(Q23)</f>
        <v>149466</v>
      </c>
    </row>
  </sheetData>
  <mergeCells count="5">
    <mergeCell ref="E5:J5"/>
    <mergeCell ref="E6:J6"/>
    <mergeCell ref="L14:Q14"/>
    <mergeCell ref="L15:Q15"/>
    <mergeCell ref="M12:P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4:H23"/>
  <sheetViews>
    <sheetView topLeftCell="A4" workbookViewId="0">
      <selection activeCell="H8" sqref="H8"/>
    </sheetView>
  </sheetViews>
  <sheetFormatPr defaultRowHeight="14.5" x14ac:dyDescent="0.35"/>
  <cols>
    <col min="1" max="1" width="14.26953125" customWidth="1"/>
    <col min="2" max="2" width="12.81640625" customWidth="1"/>
    <col min="3" max="3" width="12.1796875" customWidth="1"/>
    <col min="4" max="4" width="13.1796875" customWidth="1"/>
    <col min="5" max="5" width="12" customWidth="1"/>
    <col min="6" max="6" width="21.90625" customWidth="1"/>
    <col min="7" max="7" width="22.6328125" customWidth="1"/>
    <col min="8" max="8" width="20.81640625" customWidth="1"/>
  </cols>
  <sheetData>
    <row r="4" spans="4:8" x14ac:dyDescent="0.35">
      <c r="E4" s="24" t="s">
        <v>51</v>
      </c>
      <c r="F4" s="25"/>
      <c r="G4" s="25"/>
      <c r="H4" s="26"/>
    </row>
    <row r="5" spans="4:8" x14ac:dyDescent="0.35">
      <c r="E5" s="27"/>
      <c r="F5" s="28"/>
      <c r="G5" s="28"/>
      <c r="H5" s="29"/>
    </row>
    <row r="7" spans="4:8" x14ac:dyDescent="0.35">
      <c r="F7" s="4" t="s">
        <v>25</v>
      </c>
      <c r="G7" t="s">
        <v>27</v>
      </c>
    </row>
    <row r="8" spans="4:8" x14ac:dyDescent="0.35">
      <c r="F8" s="5" t="s">
        <v>9</v>
      </c>
      <c r="G8">
        <v>1760000</v>
      </c>
    </row>
    <row r="9" spans="4:8" x14ac:dyDescent="0.35">
      <c r="F9" s="5" t="s">
        <v>21</v>
      </c>
      <c r="G9">
        <v>960000</v>
      </c>
    </row>
    <row r="10" spans="4:8" x14ac:dyDescent="0.35">
      <c r="F10" s="5" t="s">
        <v>23</v>
      </c>
      <c r="G10">
        <v>700000</v>
      </c>
    </row>
    <row r="11" spans="4:8" x14ac:dyDescent="0.35">
      <c r="F11" s="5" t="s">
        <v>18</v>
      </c>
      <c r="G11">
        <v>3340000</v>
      </c>
    </row>
    <row r="12" spans="4:8" x14ac:dyDescent="0.35">
      <c r="F12" s="5" t="s">
        <v>12</v>
      </c>
      <c r="G12">
        <v>840000</v>
      </c>
    </row>
    <row r="13" spans="4:8" x14ac:dyDescent="0.35">
      <c r="F13" s="5" t="s">
        <v>15</v>
      </c>
      <c r="G13">
        <v>1150000</v>
      </c>
    </row>
    <row r="14" spans="4:8" x14ac:dyDescent="0.35">
      <c r="F14" s="5" t="s">
        <v>26</v>
      </c>
      <c r="G14">
        <v>8750000</v>
      </c>
    </row>
    <row r="16" spans="4:8" x14ac:dyDescent="0.35">
      <c r="D16" s="4" t="s">
        <v>25</v>
      </c>
      <c r="E16" t="s">
        <v>41</v>
      </c>
      <c r="F16" t="s">
        <v>42</v>
      </c>
      <c r="G16" t="s">
        <v>43</v>
      </c>
      <c r="H16" t="s">
        <v>44</v>
      </c>
    </row>
    <row r="17" spans="4:8" x14ac:dyDescent="0.35">
      <c r="D17" s="5" t="s">
        <v>9</v>
      </c>
      <c r="E17">
        <v>30000</v>
      </c>
      <c r="F17">
        <v>1760000</v>
      </c>
      <c r="G17">
        <v>140800</v>
      </c>
      <c r="H17">
        <v>1900800</v>
      </c>
    </row>
    <row r="18" spans="4:8" x14ac:dyDescent="0.35">
      <c r="D18" s="5" t="s">
        <v>38</v>
      </c>
      <c r="E18">
        <v>30000</v>
      </c>
      <c r="F18">
        <v>960000</v>
      </c>
      <c r="G18">
        <v>57600</v>
      </c>
      <c r="H18">
        <v>1017600</v>
      </c>
    </row>
    <row r="19" spans="4:8" x14ac:dyDescent="0.35">
      <c r="D19" s="5" t="s">
        <v>23</v>
      </c>
      <c r="E19">
        <v>30000</v>
      </c>
      <c r="F19">
        <v>700000</v>
      </c>
      <c r="G19">
        <v>42000</v>
      </c>
      <c r="H19">
        <v>742000</v>
      </c>
    </row>
    <row r="20" spans="4:8" x14ac:dyDescent="0.35">
      <c r="D20" s="5" t="s">
        <v>39</v>
      </c>
      <c r="E20">
        <v>30000</v>
      </c>
      <c r="F20">
        <v>3340000</v>
      </c>
      <c r="G20">
        <v>334000</v>
      </c>
      <c r="H20">
        <v>3674000</v>
      </c>
    </row>
    <row r="21" spans="4:8" x14ac:dyDescent="0.35">
      <c r="D21" s="5" t="s">
        <v>37</v>
      </c>
      <c r="E21">
        <v>30000</v>
      </c>
      <c r="F21">
        <v>840000</v>
      </c>
      <c r="G21">
        <v>50400</v>
      </c>
      <c r="H21">
        <v>890400</v>
      </c>
    </row>
    <row r="22" spans="4:8" x14ac:dyDescent="0.35">
      <c r="D22" s="5" t="s">
        <v>40</v>
      </c>
      <c r="E22">
        <v>30000</v>
      </c>
      <c r="F22">
        <v>1150000</v>
      </c>
      <c r="G22">
        <v>92000</v>
      </c>
      <c r="H22">
        <v>1242000</v>
      </c>
    </row>
    <row r="23" spans="4:8" x14ac:dyDescent="0.35">
      <c r="D23" s="5" t="s">
        <v>26</v>
      </c>
      <c r="E23">
        <v>180000</v>
      </c>
      <c r="F23">
        <v>8750000</v>
      </c>
      <c r="G23">
        <v>716800</v>
      </c>
      <c r="H23">
        <v>9466800</v>
      </c>
    </row>
  </sheetData>
  <mergeCells count="1">
    <mergeCell ref="E4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E082-2EA8-45DE-B394-39F43B801D01}">
  <dimension ref="B4:N55"/>
  <sheetViews>
    <sheetView tabSelected="1" topLeftCell="F6" zoomScale="70" zoomScaleNormal="100" workbookViewId="0">
      <selection activeCell="I19" sqref="I19:N24"/>
    </sheetView>
  </sheetViews>
  <sheetFormatPr defaultRowHeight="14.5" x14ac:dyDescent="0.35"/>
  <cols>
    <col min="3" max="3" width="18.36328125" customWidth="1"/>
    <col min="9" max="9" width="12.1796875" customWidth="1"/>
    <col min="10" max="10" width="10.453125" customWidth="1"/>
    <col min="11" max="11" width="11" customWidth="1"/>
    <col min="12" max="12" width="12.81640625" customWidth="1"/>
    <col min="13" max="13" width="12.453125" customWidth="1"/>
  </cols>
  <sheetData>
    <row r="4" spans="2:13" x14ac:dyDescent="0.35">
      <c r="B4" s="30" t="s">
        <v>52</v>
      </c>
      <c r="C4" s="30"/>
      <c r="D4" s="30"/>
      <c r="E4" s="30"/>
      <c r="F4" s="30"/>
      <c r="I4" s="32" t="s">
        <v>72</v>
      </c>
      <c r="J4" s="33"/>
      <c r="K4" s="33"/>
      <c r="L4" s="33"/>
      <c r="M4" s="33"/>
    </row>
    <row r="5" spans="2:13" x14ac:dyDescent="0.35">
      <c r="B5" s="30"/>
      <c r="C5" s="30"/>
      <c r="D5" s="30"/>
      <c r="E5" s="30"/>
      <c r="F5" s="30"/>
      <c r="I5" s="33"/>
      <c r="J5" s="33"/>
      <c r="K5" s="33"/>
      <c r="L5" s="33"/>
      <c r="M5" s="33"/>
    </row>
    <row r="6" spans="2:13" x14ac:dyDescent="0.35">
      <c r="B6" s="31" t="s">
        <v>30</v>
      </c>
      <c r="C6" s="31"/>
      <c r="D6" s="31"/>
      <c r="E6" s="31"/>
      <c r="F6" s="31"/>
      <c r="I6" s="8" t="s">
        <v>73</v>
      </c>
      <c r="J6" s="8" t="s">
        <v>74</v>
      </c>
      <c r="K6" s="8" t="s">
        <v>34</v>
      </c>
      <c r="L6" s="8" t="s">
        <v>75</v>
      </c>
      <c r="M6" s="8" t="s">
        <v>76</v>
      </c>
    </row>
    <row r="7" spans="2:13" x14ac:dyDescent="0.35">
      <c r="B7" s="8" t="s">
        <v>53</v>
      </c>
      <c r="C7" s="8" t="s">
        <v>54</v>
      </c>
      <c r="D7" s="8" t="s">
        <v>5</v>
      </c>
      <c r="E7" s="8" t="s">
        <v>55</v>
      </c>
      <c r="F7" s="8" t="s">
        <v>36</v>
      </c>
      <c r="I7" s="7" t="s">
        <v>30</v>
      </c>
      <c r="J7" s="7">
        <f>SUM(F8:F21)</f>
        <v>7854500</v>
      </c>
      <c r="K7" s="7">
        <v>8750000</v>
      </c>
      <c r="L7" s="7">
        <f>K7-J7</f>
        <v>895500</v>
      </c>
      <c r="M7" s="7" t="str">
        <f>IF(K7&gt;J7,"Profit","Loss")</f>
        <v>Profit</v>
      </c>
    </row>
    <row r="8" spans="2:13" x14ac:dyDescent="0.35">
      <c r="B8" s="7" t="s">
        <v>10</v>
      </c>
      <c r="C8" s="7" t="s">
        <v>4</v>
      </c>
      <c r="D8" s="7">
        <v>53</v>
      </c>
      <c r="E8" s="7">
        <v>60000</v>
      </c>
      <c r="F8" s="7">
        <v>3180000</v>
      </c>
      <c r="I8" s="7" t="s">
        <v>70</v>
      </c>
      <c r="J8" s="7">
        <f>SUM(F25:F38)</f>
        <v>9998300</v>
      </c>
      <c r="K8" s="7">
        <v>9920000</v>
      </c>
      <c r="L8" s="7">
        <f>K8-J8</f>
        <v>-78300</v>
      </c>
      <c r="M8" s="13" t="str">
        <f>IF(K8&gt;J8,"Profit","Loss")</f>
        <v>Loss</v>
      </c>
    </row>
    <row r="9" spans="2:13" x14ac:dyDescent="0.35">
      <c r="B9" s="7" t="s">
        <v>13</v>
      </c>
      <c r="C9" s="7" t="s">
        <v>4</v>
      </c>
      <c r="D9" s="7">
        <v>48</v>
      </c>
      <c r="E9" s="7">
        <v>45000</v>
      </c>
      <c r="F9" s="7">
        <v>2160000</v>
      </c>
      <c r="I9" s="7" t="s">
        <v>71</v>
      </c>
      <c r="J9" s="7">
        <f>SUM(F42:F55)</f>
        <v>8985700</v>
      </c>
      <c r="K9" s="7">
        <v>10000000</v>
      </c>
      <c r="L9" s="7">
        <f>K9-J9</f>
        <v>1014300</v>
      </c>
      <c r="M9" s="7" t="str">
        <f t="shared" ref="M9" si="0">IF(K9&gt;J9,"Profit","Loss")</f>
        <v>Profit</v>
      </c>
    </row>
    <row r="10" spans="2:13" x14ac:dyDescent="0.35">
      <c r="B10" s="7" t="s">
        <v>19</v>
      </c>
      <c r="C10" s="7" t="s">
        <v>4</v>
      </c>
      <c r="D10" s="7">
        <v>56</v>
      </c>
      <c r="E10" s="7">
        <v>26000</v>
      </c>
      <c r="F10" s="7">
        <v>1456000</v>
      </c>
    </row>
    <row r="11" spans="2:13" x14ac:dyDescent="0.35">
      <c r="B11" s="7" t="s">
        <v>16</v>
      </c>
      <c r="C11" s="7" t="s">
        <v>4</v>
      </c>
      <c r="D11" s="7">
        <v>48</v>
      </c>
      <c r="E11" s="7">
        <v>17000</v>
      </c>
      <c r="F11" s="7">
        <v>816000</v>
      </c>
    </row>
    <row r="12" spans="2:13" x14ac:dyDescent="0.35">
      <c r="B12" s="7" t="s">
        <v>56</v>
      </c>
      <c r="C12" s="7" t="s">
        <v>57</v>
      </c>
      <c r="D12" s="7"/>
      <c r="E12" s="7"/>
      <c r="F12" s="7">
        <v>12000</v>
      </c>
      <c r="I12" s="32" t="s">
        <v>77</v>
      </c>
      <c r="J12" s="33"/>
      <c r="K12" s="33"/>
      <c r="L12" s="33"/>
      <c r="M12" s="33"/>
    </row>
    <row r="13" spans="2:13" x14ac:dyDescent="0.35">
      <c r="B13" s="7" t="s">
        <v>58</v>
      </c>
      <c r="C13" s="7" t="s">
        <v>59</v>
      </c>
      <c r="D13" s="7"/>
      <c r="E13" s="7"/>
      <c r="F13" s="7">
        <v>5000</v>
      </c>
      <c r="I13" s="33"/>
      <c r="J13" s="33"/>
      <c r="K13" s="33"/>
      <c r="L13" s="33"/>
      <c r="M13" s="33"/>
    </row>
    <row r="14" spans="2:13" x14ac:dyDescent="0.35">
      <c r="B14" s="7" t="s">
        <v>60</v>
      </c>
      <c r="C14" s="7" t="s">
        <v>57</v>
      </c>
      <c r="D14" s="7"/>
      <c r="E14" s="7"/>
      <c r="F14" s="7">
        <v>8000</v>
      </c>
      <c r="I14" s="8" t="s">
        <v>73</v>
      </c>
      <c r="J14" s="8" t="s">
        <v>78</v>
      </c>
      <c r="K14" s="7"/>
      <c r="L14" s="7"/>
      <c r="M14" s="7"/>
    </row>
    <row r="15" spans="2:13" x14ac:dyDescent="0.35">
      <c r="B15" s="7" t="s">
        <v>61</v>
      </c>
      <c r="C15" s="7" t="s">
        <v>62</v>
      </c>
      <c r="D15" s="7"/>
      <c r="E15" s="7"/>
      <c r="F15" s="7">
        <v>1500</v>
      </c>
      <c r="I15" s="7" t="s">
        <v>30</v>
      </c>
      <c r="J15" s="7">
        <f>COUNTIF(C8:C21,"Product")</f>
        <v>4</v>
      </c>
      <c r="K15" s="7"/>
      <c r="L15" s="7"/>
      <c r="M15" s="7"/>
    </row>
    <row r="16" spans="2:13" x14ac:dyDescent="0.35">
      <c r="B16" s="7" t="s">
        <v>63</v>
      </c>
      <c r="C16" s="7" t="s">
        <v>64</v>
      </c>
      <c r="D16" s="7">
        <v>5</v>
      </c>
      <c r="E16" s="7">
        <v>30000</v>
      </c>
      <c r="F16" s="7">
        <v>150000</v>
      </c>
      <c r="I16" s="7" t="s">
        <v>70</v>
      </c>
      <c r="J16" s="7">
        <f>COUNTIF(C25:C38,"Product")</f>
        <v>4</v>
      </c>
      <c r="K16" s="7"/>
      <c r="L16" s="7"/>
      <c r="M16" s="7"/>
    </row>
    <row r="17" spans="2:14" x14ac:dyDescent="0.35">
      <c r="B17" s="7" t="s">
        <v>65</v>
      </c>
      <c r="C17" s="7" t="s">
        <v>64</v>
      </c>
      <c r="D17" s="7"/>
      <c r="E17" s="7"/>
      <c r="F17" s="7">
        <v>20000</v>
      </c>
      <c r="I17" s="7" t="s">
        <v>71</v>
      </c>
      <c r="J17" s="7">
        <f>COUNTIF(C42:C55,"Product")</f>
        <v>4</v>
      </c>
      <c r="K17" s="7"/>
      <c r="L17" s="7"/>
      <c r="M17" s="7"/>
    </row>
    <row r="18" spans="2:14" x14ac:dyDescent="0.35">
      <c r="B18" s="7" t="s">
        <v>66</v>
      </c>
      <c r="C18" s="7" t="s">
        <v>62</v>
      </c>
      <c r="D18" s="7"/>
      <c r="E18" s="7"/>
      <c r="F18" s="7">
        <v>2000</v>
      </c>
    </row>
    <row r="19" spans="2:14" x14ac:dyDescent="0.35">
      <c r="B19" s="7" t="s">
        <v>67</v>
      </c>
      <c r="C19" s="7" t="s">
        <v>59</v>
      </c>
      <c r="D19" s="7"/>
      <c r="E19" s="7"/>
      <c r="F19" s="7">
        <v>3000</v>
      </c>
      <c r="I19" s="4" t="s">
        <v>28</v>
      </c>
      <c r="J19" s="4" t="s">
        <v>93</v>
      </c>
    </row>
    <row r="20" spans="2:14" x14ac:dyDescent="0.35">
      <c r="B20" s="7" t="s">
        <v>68</v>
      </c>
      <c r="C20" s="7" t="s">
        <v>62</v>
      </c>
      <c r="D20" s="7"/>
      <c r="E20" s="7"/>
      <c r="F20" s="7">
        <v>1000</v>
      </c>
      <c r="I20" s="4" t="s">
        <v>25</v>
      </c>
      <c r="J20" t="s">
        <v>13</v>
      </c>
      <c r="K20" t="s">
        <v>10</v>
      </c>
      <c r="L20" t="s">
        <v>19</v>
      </c>
      <c r="M20" t="s">
        <v>16</v>
      </c>
      <c r="N20" t="s">
        <v>26</v>
      </c>
    </row>
    <row r="21" spans="2:14" x14ac:dyDescent="0.35">
      <c r="B21" s="7" t="s">
        <v>69</v>
      </c>
      <c r="C21" s="7"/>
      <c r="D21" s="7"/>
      <c r="E21" s="7"/>
      <c r="F21" s="7">
        <v>40000</v>
      </c>
      <c r="I21" s="5" t="s">
        <v>90</v>
      </c>
      <c r="J21" s="34">
        <v>48</v>
      </c>
      <c r="K21" s="34">
        <v>53</v>
      </c>
      <c r="L21" s="34">
        <v>56</v>
      </c>
      <c r="M21" s="34">
        <v>48</v>
      </c>
      <c r="N21" s="34">
        <v>205</v>
      </c>
    </row>
    <row r="22" spans="2:14" x14ac:dyDescent="0.35">
      <c r="I22" s="5" t="s">
        <v>91</v>
      </c>
      <c r="J22" s="34">
        <v>50</v>
      </c>
      <c r="K22" s="34">
        <v>55</v>
      </c>
      <c r="L22" s="34">
        <v>79</v>
      </c>
      <c r="M22" s="34">
        <v>60</v>
      </c>
      <c r="N22" s="34">
        <v>244</v>
      </c>
    </row>
    <row r="23" spans="2:14" x14ac:dyDescent="0.35">
      <c r="B23" s="31" t="s">
        <v>70</v>
      </c>
      <c r="C23" s="31"/>
      <c r="D23" s="31"/>
      <c r="E23" s="31"/>
      <c r="F23" s="31"/>
      <c r="I23" s="5" t="s">
        <v>92</v>
      </c>
      <c r="J23" s="34">
        <v>41</v>
      </c>
      <c r="K23" s="34">
        <v>67</v>
      </c>
      <c r="L23" s="34">
        <v>70</v>
      </c>
      <c r="M23" s="34">
        <v>58</v>
      </c>
      <c r="N23" s="34">
        <v>236</v>
      </c>
    </row>
    <row r="24" spans="2:14" x14ac:dyDescent="0.35">
      <c r="B24" s="8" t="s">
        <v>53</v>
      </c>
      <c r="C24" s="8" t="s">
        <v>54</v>
      </c>
      <c r="D24" s="8" t="s">
        <v>5</v>
      </c>
      <c r="E24" s="8" t="s">
        <v>55</v>
      </c>
      <c r="F24" s="8" t="s">
        <v>36</v>
      </c>
      <c r="I24" s="5" t="s">
        <v>26</v>
      </c>
      <c r="J24" s="34">
        <v>139</v>
      </c>
      <c r="K24" s="34">
        <v>175</v>
      </c>
      <c r="L24" s="34">
        <v>205</v>
      </c>
      <c r="M24" s="34">
        <v>166</v>
      </c>
      <c r="N24" s="34">
        <v>685</v>
      </c>
    </row>
    <row r="25" spans="2:14" x14ac:dyDescent="0.35">
      <c r="B25" s="7" t="s">
        <v>10</v>
      </c>
      <c r="C25" s="7" t="s">
        <v>4</v>
      </c>
      <c r="D25" s="7">
        <v>55</v>
      </c>
      <c r="E25" s="7">
        <v>60000</v>
      </c>
      <c r="F25" s="7">
        <v>3300000</v>
      </c>
    </row>
    <row r="26" spans="2:14" x14ac:dyDescent="0.35">
      <c r="B26" s="7" t="s">
        <v>13</v>
      </c>
      <c r="C26" s="7" t="s">
        <v>4</v>
      </c>
      <c r="D26" s="7">
        <v>50</v>
      </c>
      <c r="E26" s="7">
        <v>45000</v>
      </c>
      <c r="F26" s="7">
        <v>2250000</v>
      </c>
    </row>
    <row r="27" spans="2:14" x14ac:dyDescent="0.35">
      <c r="B27" s="7" t="s">
        <v>19</v>
      </c>
      <c r="C27" s="7" t="s">
        <v>4</v>
      </c>
      <c r="D27" s="7">
        <v>79</v>
      </c>
      <c r="E27" s="7">
        <v>26000</v>
      </c>
      <c r="F27" s="7">
        <v>2054000</v>
      </c>
    </row>
    <row r="28" spans="2:14" x14ac:dyDescent="0.35">
      <c r="B28" s="7" t="s">
        <v>16</v>
      </c>
      <c r="C28" s="7" t="s">
        <v>4</v>
      </c>
      <c r="D28" s="7">
        <v>60</v>
      </c>
      <c r="E28" s="7">
        <v>17000</v>
      </c>
      <c r="F28" s="7">
        <v>1020000</v>
      </c>
    </row>
    <row r="29" spans="2:14" x14ac:dyDescent="0.35">
      <c r="B29" s="7" t="s">
        <v>56</v>
      </c>
      <c r="C29" s="7" t="s">
        <v>57</v>
      </c>
      <c r="D29" s="7"/>
      <c r="E29" s="7"/>
      <c r="F29" s="7">
        <v>12000</v>
      </c>
    </row>
    <row r="30" spans="2:14" x14ac:dyDescent="0.35">
      <c r="B30" s="7" t="s">
        <v>58</v>
      </c>
      <c r="C30" s="7" t="s">
        <v>59</v>
      </c>
      <c r="D30" s="7"/>
      <c r="E30" s="7"/>
      <c r="F30" s="7">
        <v>8000</v>
      </c>
    </row>
    <row r="31" spans="2:14" x14ac:dyDescent="0.35">
      <c r="B31" s="7" t="s">
        <v>60</v>
      </c>
      <c r="C31" s="7" t="s">
        <v>57</v>
      </c>
      <c r="D31" s="7"/>
      <c r="E31" s="7"/>
      <c r="F31" s="7">
        <v>8000</v>
      </c>
    </row>
    <row r="32" spans="2:14" x14ac:dyDescent="0.35">
      <c r="B32" s="7" t="s">
        <v>61</v>
      </c>
      <c r="C32" s="7" t="s">
        <v>62</v>
      </c>
      <c r="D32" s="7"/>
      <c r="E32" s="7"/>
      <c r="F32" s="7">
        <v>1500</v>
      </c>
    </row>
    <row r="33" spans="2:6" x14ac:dyDescent="0.35">
      <c r="B33" s="7" t="s">
        <v>63</v>
      </c>
      <c r="C33" s="7" t="s">
        <v>64</v>
      </c>
      <c r="D33" s="7">
        <v>5</v>
      </c>
      <c r="E33" s="7">
        <v>30000</v>
      </c>
      <c r="F33" s="7">
        <v>150000</v>
      </c>
    </row>
    <row r="34" spans="2:6" x14ac:dyDescent="0.35">
      <c r="B34" s="7" t="s">
        <v>65</v>
      </c>
      <c r="C34" s="7" t="s">
        <v>64</v>
      </c>
      <c r="D34" s="7"/>
      <c r="E34" s="7"/>
      <c r="F34" s="7">
        <v>20000</v>
      </c>
    </row>
    <row r="35" spans="2:6" x14ac:dyDescent="0.35">
      <c r="B35" s="7" t="s">
        <v>66</v>
      </c>
      <c r="C35" s="7" t="s">
        <v>62</v>
      </c>
      <c r="D35" s="7"/>
      <c r="E35" s="7"/>
      <c r="F35" s="7">
        <v>3000</v>
      </c>
    </row>
    <row r="36" spans="2:6" x14ac:dyDescent="0.35">
      <c r="B36" s="7" t="s">
        <v>67</v>
      </c>
      <c r="C36" s="7" t="s">
        <v>59</v>
      </c>
      <c r="D36" s="7"/>
      <c r="E36" s="7"/>
      <c r="F36" s="7">
        <v>1000</v>
      </c>
    </row>
    <row r="37" spans="2:6" x14ac:dyDescent="0.35">
      <c r="B37" s="7" t="s">
        <v>68</v>
      </c>
      <c r="C37" s="7" t="s">
        <v>62</v>
      </c>
      <c r="D37" s="7"/>
      <c r="E37" s="7"/>
      <c r="F37" s="7">
        <v>800</v>
      </c>
    </row>
    <row r="38" spans="2:6" x14ac:dyDescent="0.35">
      <c r="B38" s="7" t="s">
        <v>69</v>
      </c>
      <c r="C38" s="7"/>
      <c r="D38" s="7"/>
      <c r="E38" s="7"/>
      <c r="F38" s="7">
        <v>1170000</v>
      </c>
    </row>
    <row r="40" spans="2:6" x14ac:dyDescent="0.35">
      <c r="B40" s="31" t="s">
        <v>71</v>
      </c>
      <c r="C40" s="31"/>
      <c r="D40" s="31"/>
      <c r="E40" s="31"/>
      <c r="F40" s="31"/>
    </row>
    <row r="41" spans="2:6" x14ac:dyDescent="0.35">
      <c r="B41" s="8" t="s">
        <v>53</v>
      </c>
      <c r="C41" s="8" t="s">
        <v>54</v>
      </c>
      <c r="D41" s="8" t="s">
        <v>5</v>
      </c>
      <c r="E41" s="8" t="s">
        <v>55</v>
      </c>
      <c r="F41" s="8" t="s">
        <v>36</v>
      </c>
    </row>
    <row r="42" spans="2:6" x14ac:dyDescent="0.35">
      <c r="B42" s="7" t="s">
        <v>10</v>
      </c>
      <c r="C42" s="7" t="s">
        <v>4</v>
      </c>
      <c r="D42" s="7">
        <v>67</v>
      </c>
      <c r="E42" s="7">
        <v>60000</v>
      </c>
      <c r="F42" s="7">
        <v>4020000</v>
      </c>
    </row>
    <row r="43" spans="2:6" x14ac:dyDescent="0.35">
      <c r="B43" s="7" t="s">
        <v>13</v>
      </c>
      <c r="C43" s="7" t="s">
        <v>4</v>
      </c>
      <c r="D43" s="7">
        <v>41</v>
      </c>
      <c r="E43" s="7">
        <v>45000</v>
      </c>
      <c r="F43" s="7">
        <v>1845000</v>
      </c>
    </row>
    <row r="44" spans="2:6" x14ac:dyDescent="0.35">
      <c r="B44" s="7" t="s">
        <v>19</v>
      </c>
      <c r="C44" s="7" t="s">
        <v>4</v>
      </c>
      <c r="D44" s="7">
        <v>70</v>
      </c>
      <c r="E44" s="7">
        <v>26000</v>
      </c>
      <c r="F44" s="7">
        <v>1820000</v>
      </c>
    </row>
    <row r="45" spans="2:6" x14ac:dyDescent="0.35">
      <c r="B45" s="7" t="s">
        <v>16</v>
      </c>
      <c r="C45" s="7" t="s">
        <v>4</v>
      </c>
      <c r="D45" s="7">
        <v>58</v>
      </c>
      <c r="E45" s="7">
        <v>17000</v>
      </c>
      <c r="F45" s="7">
        <v>986000</v>
      </c>
    </row>
    <row r="46" spans="2:6" x14ac:dyDescent="0.35">
      <c r="B46" s="7" t="s">
        <v>56</v>
      </c>
      <c r="C46" s="7" t="s">
        <v>57</v>
      </c>
      <c r="D46" s="7"/>
      <c r="E46" s="7"/>
      <c r="F46" s="7">
        <v>13000</v>
      </c>
    </row>
    <row r="47" spans="2:6" x14ac:dyDescent="0.35">
      <c r="B47" s="7" t="s">
        <v>58</v>
      </c>
      <c r="C47" s="7" t="s">
        <v>59</v>
      </c>
      <c r="D47" s="7"/>
      <c r="E47" s="7"/>
      <c r="F47" s="7">
        <v>2000</v>
      </c>
    </row>
    <row r="48" spans="2:6" x14ac:dyDescent="0.35">
      <c r="B48" s="7" t="s">
        <v>60</v>
      </c>
      <c r="C48" s="7" t="s">
        <v>57</v>
      </c>
      <c r="D48" s="7"/>
      <c r="E48" s="7"/>
      <c r="F48" s="7">
        <v>8000</v>
      </c>
    </row>
    <row r="49" spans="2:6" x14ac:dyDescent="0.35">
      <c r="B49" s="7" t="s">
        <v>61</v>
      </c>
      <c r="C49" s="7" t="s">
        <v>62</v>
      </c>
      <c r="D49" s="7"/>
      <c r="E49" s="7"/>
      <c r="F49" s="7">
        <v>1500</v>
      </c>
    </row>
    <row r="50" spans="2:6" x14ac:dyDescent="0.35">
      <c r="B50" s="7" t="s">
        <v>63</v>
      </c>
      <c r="C50" s="7" t="s">
        <v>64</v>
      </c>
      <c r="D50" s="7">
        <v>5</v>
      </c>
      <c r="E50" s="7">
        <v>30000</v>
      </c>
      <c r="F50" s="7">
        <v>150000</v>
      </c>
    </row>
    <row r="51" spans="2:6" x14ac:dyDescent="0.35">
      <c r="B51" s="7" t="s">
        <v>65</v>
      </c>
      <c r="C51" s="7" t="s">
        <v>64</v>
      </c>
      <c r="D51" s="7"/>
      <c r="E51" s="7"/>
      <c r="F51" s="7">
        <v>20000</v>
      </c>
    </row>
    <row r="52" spans="2:6" x14ac:dyDescent="0.35">
      <c r="B52" s="7" t="s">
        <v>66</v>
      </c>
      <c r="C52" s="7" t="s">
        <v>62</v>
      </c>
      <c r="D52" s="7"/>
      <c r="E52" s="7"/>
      <c r="F52" s="7">
        <v>2000</v>
      </c>
    </row>
    <row r="53" spans="2:6" x14ac:dyDescent="0.35">
      <c r="B53" s="7" t="s">
        <v>67</v>
      </c>
      <c r="C53" s="7" t="s">
        <v>59</v>
      </c>
      <c r="D53" s="7"/>
      <c r="E53" s="7"/>
      <c r="F53" s="7">
        <v>7000</v>
      </c>
    </row>
    <row r="54" spans="2:6" x14ac:dyDescent="0.35">
      <c r="B54" s="7" t="s">
        <v>68</v>
      </c>
      <c r="C54" s="7" t="s">
        <v>62</v>
      </c>
      <c r="D54" s="7"/>
      <c r="E54" s="7"/>
      <c r="F54" s="7">
        <v>1200</v>
      </c>
    </row>
    <row r="55" spans="2:6" x14ac:dyDescent="0.35">
      <c r="B55" s="7" t="s">
        <v>69</v>
      </c>
      <c r="C55" s="7"/>
      <c r="D55" s="7"/>
      <c r="E55" s="7"/>
      <c r="F55" s="7">
        <v>110000</v>
      </c>
    </row>
  </sheetData>
  <mergeCells count="6">
    <mergeCell ref="B4:F5"/>
    <mergeCell ref="B6:F6"/>
    <mergeCell ref="B23:F23"/>
    <mergeCell ref="B40:F40"/>
    <mergeCell ref="I4:M5"/>
    <mergeCell ref="I12:M13"/>
  </mergeCells>
  <conditionalFormatting sqref="M7">
    <cfRule type="cellIs" dxfId="6" priority="1" operator="greaterThan">
      <formula>$J$7</formula>
    </cfRule>
    <cfRule type="cellIs" dxfId="5" priority="6" operator="greaterThan">
      <formula>$K$6</formula>
    </cfRule>
    <cfRule type="cellIs" dxfId="4" priority="7" operator="lessThan">
      <formula>$K$6</formula>
    </cfRule>
    <cfRule type="expression" dxfId="3" priority="8" stopIfTrue="1">
      <formula>IF(K7&gt;J7,"Profit","Loss")</formula>
    </cfRule>
    <cfRule type="expression" dxfId="2" priority="9" stopIfTrue="1">
      <formula>IF(K7&gt;J7,"Profit","Loss")</formula>
    </cfRule>
    <cfRule type="colorScale" priority="10">
      <colorScale>
        <cfvo type="min"/>
        <cfvo type="max"/>
        <color rgb="FF92D050"/>
        <color rgb="FFFF0000"/>
      </colorScale>
    </cfRule>
  </conditionalFormatting>
  <conditionalFormatting sqref="M8">
    <cfRule type="cellIs" dxfId="1" priority="2" operator="lessThan">
      <formula>$J$8</formula>
    </cfRule>
  </conditionalFormatting>
  <conditionalFormatting sqref="M9">
    <cfRule type="cellIs" dxfId="0" priority="3" operator="greaterThan">
      <formula>$J$9</formula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B611-1765-46C3-A5EC-4B3E6F1DFFA0}">
  <dimension ref="F6:J20"/>
  <sheetViews>
    <sheetView topLeftCell="A19" workbookViewId="0">
      <selection activeCell="D23" sqref="D23"/>
    </sheetView>
  </sheetViews>
  <sheetFormatPr defaultRowHeight="14.5" x14ac:dyDescent="0.35"/>
  <cols>
    <col min="1" max="1" width="14.54296875" bestFit="1" customWidth="1"/>
    <col min="2" max="2" width="15.26953125" bestFit="1" customWidth="1"/>
    <col min="3" max="3" width="6.6328125" bestFit="1" customWidth="1"/>
    <col min="4" max="4" width="11.1796875" bestFit="1" customWidth="1"/>
    <col min="5" max="5" width="6.08984375" bestFit="1" customWidth="1"/>
    <col min="6" max="6" width="10.7265625" bestFit="1" customWidth="1"/>
  </cols>
  <sheetData>
    <row r="6" spans="6:10" ht="15.5" x14ac:dyDescent="0.35">
      <c r="F6" s="32" t="s">
        <v>79</v>
      </c>
      <c r="G6" s="33"/>
      <c r="H6" s="33"/>
      <c r="I6" s="33"/>
      <c r="J6" s="33"/>
    </row>
    <row r="7" spans="6:10" x14ac:dyDescent="0.35">
      <c r="F7" s="33"/>
      <c r="G7" s="33"/>
      <c r="H7" s="33"/>
      <c r="I7" s="33"/>
      <c r="J7" s="33"/>
    </row>
    <row r="8" spans="6:10" x14ac:dyDescent="0.35">
      <c r="F8" s="8" t="s">
        <v>73</v>
      </c>
      <c r="G8" s="8" t="s">
        <v>74</v>
      </c>
      <c r="H8" s="8" t="s">
        <v>34</v>
      </c>
      <c r="I8" s="8" t="s">
        <v>80</v>
      </c>
      <c r="J8" s="7"/>
    </row>
    <row r="9" spans="6:10" x14ac:dyDescent="0.35">
      <c r="F9" s="7" t="s">
        <v>30</v>
      </c>
      <c r="G9" s="7">
        <v>9288500</v>
      </c>
      <c r="H9" s="7">
        <v>8750000</v>
      </c>
      <c r="I9" s="7">
        <v>-538500</v>
      </c>
      <c r="J9" s="7"/>
    </row>
    <row r="10" spans="6:10" x14ac:dyDescent="0.35">
      <c r="F10" s="7" t="s">
        <v>70</v>
      </c>
      <c r="G10" s="7">
        <v>9744300</v>
      </c>
      <c r="H10" s="7">
        <v>9920000</v>
      </c>
      <c r="I10" s="7">
        <v>175700</v>
      </c>
      <c r="J10" s="7"/>
    </row>
    <row r="11" spans="6:10" x14ac:dyDescent="0.35">
      <c r="F11" s="7" t="s">
        <v>71</v>
      </c>
      <c r="G11" s="7">
        <v>8904700</v>
      </c>
      <c r="H11" s="7">
        <v>10000000</v>
      </c>
      <c r="I11" s="7">
        <v>1095300</v>
      </c>
      <c r="J11" s="7"/>
    </row>
    <row r="12" spans="6:10" x14ac:dyDescent="0.35">
      <c r="F12" s="7" t="s">
        <v>81</v>
      </c>
      <c r="G12" s="7">
        <v>7345200</v>
      </c>
      <c r="H12" s="7">
        <v>7957400</v>
      </c>
      <c r="I12" s="7">
        <v>612200</v>
      </c>
      <c r="J12" s="7"/>
    </row>
    <row r="13" spans="6:10" x14ac:dyDescent="0.35">
      <c r="F13" s="7" t="s">
        <v>82</v>
      </c>
      <c r="G13" s="7">
        <v>8987000</v>
      </c>
      <c r="H13" s="7">
        <v>9876500</v>
      </c>
      <c r="I13" s="7">
        <v>889500</v>
      </c>
      <c r="J13" s="7"/>
    </row>
    <row r="14" spans="6:10" x14ac:dyDescent="0.35">
      <c r="F14" s="7" t="s">
        <v>83</v>
      </c>
      <c r="G14" s="7">
        <v>5215400</v>
      </c>
      <c r="H14" s="7">
        <v>5164500</v>
      </c>
      <c r="I14" s="7">
        <v>-50900</v>
      </c>
      <c r="J14" s="7"/>
    </row>
    <row r="15" spans="6:10" x14ac:dyDescent="0.35">
      <c r="F15" s="7" t="s">
        <v>84</v>
      </c>
      <c r="G15" s="7">
        <v>9976500</v>
      </c>
      <c r="H15" s="7">
        <v>11543600</v>
      </c>
      <c r="I15" s="7">
        <v>1567100</v>
      </c>
      <c r="J15" s="7"/>
    </row>
    <row r="16" spans="6:10" x14ac:dyDescent="0.35">
      <c r="F16" s="7" t="s">
        <v>85</v>
      </c>
      <c r="G16" s="7">
        <v>7976700</v>
      </c>
      <c r="H16" s="7">
        <v>8087900</v>
      </c>
      <c r="I16" s="7">
        <v>111200</v>
      </c>
      <c r="J16" s="7"/>
    </row>
    <row r="17" spans="6:10" x14ac:dyDescent="0.35">
      <c r="F17" s="7" t="s">
        <v>86</v>
      </c>
      <c r="G17" s="7">
        <v>9879000</v>
      </c>
      <c r="H17" s="7">
        <v>9969800</v>
      </c>
      <c r="I17" s="7">
        <v>90800</v>
      </c>
      <c r="J17" s="7"/>
    </row>
    <row r="18" spans="6:10" x14ac:dyDescent="0.35">
      <c r="F18" s="7" t="s">
        <v>87</v>
      </c>
      <c r="G18" s="7">
        <v>6234800</v>
      </c>
      <c r="H18" s="7">
        <v>7024000</v>
      </c>
      <c r="I18" s="7">
        <v>789200</v>
      </c>
      <c r="J18" s="7"/>
    </row>
    <row r="19" spans="6:10" x14ac:dyDescent="0.35">
      <c r="F19" s="7" t="s">
        <v>88</v>
      </c>
      <c r="G19" s="7">
        <v>4534800</v>
      </c>
      <c r="H19" s="7">
        <v>4809300</v>
      </c>
      <c r="I19" s="7">
        <v>274500</v>
      </c>
      <c r="J19" s="7"/>
    </row>
    <row r="20" spans="6:10" x14ac:dyDescent="0.35">
      <c r="F20" s="7" t="s">
        <v>89</v>
      </c>
      <c r="G20" s="7">
        <v>8348700</v>
      </c>
      <c r="H20" s="7">
        <v>8834800</v>
      </c>
      <c r="I20" s="7">
        <v>486100</v>
      </c>
      <c r="J20" s="7"/>
    </row>
  </sheetData>
  <mergeCells count="1">
    <mergeCell ref="F6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Rakibul Islam</cp:lastModifiedBy>
  <dcterms:created xsi:type="dcterms:W3CDTF">2024-05-29T21:50:26Z</dcterms:created>
  <dcterms:modified xsi:type="dcterms:W3CDTF">2024-12-06T04:29:36Z</dcterms:modified>
</cp:coreProperties>
</file>