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H35" i="14"/>
  <c r="L25" i="17"/>
  <c r="H37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<sst xmlns="http://schemas.openxmlformats.org/spreadsheetml/2006/main" count="132" uniqueCount="127">
  <si>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</si>
  <si>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</si>
  <si>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</si>
  <si>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</si>
  <si>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</si>
  <si>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</si>
  <si>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</si>
  <si>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</si>
  <si>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</si>
  <si>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</si>
  <si>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</si>
  <si>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</si>
  <si>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</si>
  <si>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</si>
  <si>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</si>
  <si>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</si>
  <si>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</si>
  <si>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</si>
  <si>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</si>
  <si>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</si>
  <si>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</si>
  <si>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</si>
  <si>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</si>
  <si>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</si>
  <si>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</si>
  <si>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</si>
  <si>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</si>
  <si>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</si>
  <si>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</si>
  <si>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</si>
  <si>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</si>
  <si>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</si>
  <si>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</si>
  <si>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</si>
  <si>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</si>
  <si>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</si>
  <si>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</si>
  <si>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</si>
  <si>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</si>
  <si>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</si>
  <si>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</si>
  <si>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</si>
  <si>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</si>
  <si>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</si>
  <si>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</si>
  <si>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</si>
  <si>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</si>
  <si>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</si>
  <si>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</si>
  <si>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</si>
  <si>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</si>
  <si>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</si>
  <si>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</si>
  <si>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</si>
  <si>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</si>
  <si>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</si>
  <si>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</si>
  <si>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</si>
  <si>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</si>
  <si>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</si>
  <si>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</si>
  <si>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</si>
  <si>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</si>
  <si>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</si>
  <si>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</si>
  <si>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</si>
  <si>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</si>
  <si>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</si>
  <si>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</si>
  <si>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</si>
  <si>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</si>
  <si>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</si>
  <si>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</si>
  <si>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</si>
  <si>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</si>
  <si>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</si>
  <si>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</si>
  <si>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</si>
  <si>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</si>
  <si>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</si>
  <si>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</si>
  <si>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</si>
  <si>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</si>
  <si>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</si>
  <si>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</si>
  <si>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</si>
  <si>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</si>
  <si>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</si>
  <si>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</si>
  <si>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</si>
  <si>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</si>
  <si>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</si>
  <si>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</si>
  <si>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</si>
  <si>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</si>
  <si>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</si>
  <si>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</si>
  <si>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</si>
  <si>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</si>
  <si>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</si>
  <si>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</si>
  <si>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</si>
  <si>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</si>
  <si>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</si>
  <si>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</si>
  <si>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</si>
  <si>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</si>
  <si>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</si>
  <si>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</si>
  <si>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</si>
  <si>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</si>
  <si>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</si>
  <si>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</si>
  <si>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</si>
  <si>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</si>
  <si>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</si>
  <si>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</si>
  <si>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</si>
  <si>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</si>
  <si>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</si>
  <si>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</si>
  <si>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</si>
  <si>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</si>
  <si>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</si>
  <si>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</si>
  <si>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CMC-1266</t>
  </si>
  <si>
    <t>Deneme 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</si>
</sst>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3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42990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154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154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42954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CMC-1266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42985</v>
      </c>
      <c r="G18" s="40">
        <f>Record_CMC!F31</f>
        <v>42985</v>
      </c>
      <c r="H18" s="141">
        <f>Record_CMC!G31</f>
        <v>42985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31</v>
      </c>
      <c r="G19" s="118">
        <f>Record_CMC!F32</f>
        <v>31</v>
      </c>
      <c r="H19" s="142">
        <f>Record_CMC!G32</f>
        <v>31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40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26</v>
      </c>
      <c r="G22" s="33">
        <f>Record_CMC!F27</f>
        <v>25.9</v>
      </c>
      <c r="H22" s="144">
        <f>Record_CMC!G27</f>
        <v>22.8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30.4</v>
      </c>
      <c r="G24" s="25">
        <f>Record_CMC!F34</f>
        <v>32.6</v>
      </c>
      <c r="H24" s="130">
        <f>Record_CMC!G34</f>
        <v>28.3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22.4</v>
      </c>
      <c r="G25" s="31">
        <f>Record_CMC!F25</f>
        <v>22.4</v>
      </c>
      <c r="H25" s="143">
        <f>Record_CMC!G25</f>
        <v>22.4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22.9</v>
      </c>
      <c r="G26" s="31">
        <f>Record_CMC!F36</f>
        <v>22.9</v>
      </c>
      <c r="H26" s="143">
        <f>Record_CMC!G36</f>
        <v>22.8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9.5</v>
      </c>
      <c r="G27" s="25">
        <f>Record_CMC!F38</f>
        <v>13.45</v>
      </c>
      <c r="H27" s="130">
        <f>Record_CMC!G38</f>
        <v>12.23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14.31</v>
      </c>
      <c r="G28" s="25">
        <f>Record_CMC!F39</f>
        <v>10.050000000000001</v>
      </c>
      <c r="H28" s="130">
        <f>Record_CMC!G39</f>
        <v>14.63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7.24</v>
      </c>
      <c r="G29" s="25">
        <f>Record_CMC!F40</f>
        <v>15.83</v>
      </c>
      <c r="H29" s="130">
        <f>Record_CMC!G40</f>
        <v>13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10.42</v>
      </c>
      <c r="G30" s="25">
        <f>Record_CMC!F41</f>
        <v>11.19</v>
      </c>
      <c r="H30" s="130">
        <f>Record_CMC!G41</f>
        <v>16.899999999999999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10.41</v>
      </c>
      <c r="G31" s="25">
        <f>Record_CMC!F42</f>
        <v>17.25</v>
      </c>
      <c r="H31" s="130">
        <f>Record_CMC!G42</f>
        <v>14.43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10.82</v>
      </c>
      <c r="G32" s="25">
        <f>Record_CMC!F43</f>
        <v>10.62</v>
      </c>
      <c r="H32" s="156">
        <f>Record_CMC!G43</f>
        <v>15.79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8.73</v>
      </c>
      <c r="G33" s="25">
        <f>Record_CMC!F44</f>
        <v>15.47</v>
      </c>
      <c r="H33" s="130">
        <f>Record_CMC!G44</f>
        <v>12.16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10.204285714285716</v>
      </c>
      <c r="G34" s="25">
        <f>Record_CMC!F46</f>
        <v>13.408571428571429</v>
      </c>
      <c r="H34" s="130">
        <f>Record_CMC!G46</f>
        <v>14.16285714285714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3.3712368956690177</v>
      </c>
      <c r="G35" s="25">
        <f>Record_CMC!F51</f>
        <v>4.5896905896145661</v>
      </c>
      <c r="H35" s="130">
        <f>Record_CMC!G51</f>
        <v>4.8170703756163302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4.2593326202999711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99,6x50</v>
      </c>
      <c r="G37" s="38" t="str">
        <f>(Record_CMC!F50)&amp; "x" &amp; (Record_CMC!K25)</f>
        <v>99,6x50,7</v>
      </c>
      <c r="H37" s="145" t="str">
        <f>(Record_CMC!G50)&amp; "x" &amp; (Record_CMC!L25)</f>
        <v>99,6x50,2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2434.1085271317829</v>
      </c>
      <c r="G38" s="37">
        <f>Record_CMC!F49</f>
        <v>2425.6410256410259</v>
      </c>
      <c r="H38" s="146">
        <f>Record_CMC!G49</f>
        <v>2417.3027989821885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15,52 ; 18,44 and 17,33mm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1" zoomScale="85" zoomScaleSheetLayoutView="85" workbookViewId="0">
      <selection activeCell="G52" sqref="G52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42985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42990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42954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50.1</v>
      </c>
      <c r="F19" s="87">
        <v>51.01</v>
      </c>
      <c r="G19" s="88">
        <v>50.34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49.87</v>
      </c>
      <c r="F20" s="89">
        <v>50.45</v>
      </c>
      <c r="G20" s="90">
        <v>50.01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49.984999999999999</v>
      </c>
      <c r="F21" s="92">
        <f t="shared" ref="F21:G21" si="0">AVERAGE(F19:F20)</f>
        <v>50.730000000000004</v>
      </c>
      <c r="G21" s="92">
        <f t="shared" si="0"/>
        <v>50.174999999999997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22.4</v>
      </c>
      <c r="F25" s="93">
        <v>22.4</v>
      </c>
      <c r="G25" s="94">
        <v>22.4</v>
      </c>
      <c r="H25" s="93"/>
      <c r="I25" s="93"/>
      <c r="J25" s="119">
        <f>ROUND(E21,1)</f>
        <v>50</v>
      </c>
      <c r="K25" s="119">
        <f>ROUND(F21,1)</f>
        <v>50.7</v>
      </c>
      <c r="L25" s="119">
        <f>ROUND(G21,1)</f>
        <v>50.2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26</v>
      </c>
      <c r="F27" s="91">
        <v>25.9</v>
      </c>
      <c r="G27" s="91">
        <v>22.8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40</v>
      </c>
      <c r="F28" s="120">
        <v>40</v>
      </c>
      <c r="G28" s="121">
        <v>40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35.1</v>
      </c>
      <c r="F29" s="91">
        <v>35.1</v>
      </c>
      <c r="G29" s="91">
        <v>30.5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42985</v>
      </c>
      <c r="F31" s="117">
        <v>42985</v>
      </c>
      <c r="G31" s="117">
        <v>42985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31</v>
      </c>
      <c r="F32" s="116">
        <f t="shared" ref="F32:G32" si="1">F31-$E$11</f>
        <v>31</v>
      </c>
      <c r="G32" s="116">
        <f t="shared" si="1"/>
        <v>31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40</v>
      </c>
      <c r="F33" s="97">
        <v>40</v>
      </c>
      <c r="G33" s="98">
        <v>40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30.4</v>
      </c>
      <c r="F34" s="91">
        <v>32.6</v>
      </c>
      <c r="G34" s="91">
        <v>28.3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42986</v>
      </c>
      <c r="F35" s="122">
        <f t="shared" ref="F35:G35" si="2">F31+F30/24</f>
        <v>42986</v>
      </c>
      <c r="G35" s="122">
        <f t="shared" si="2"/>
        <v>42986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22.9</v>
      </c>
      <c r="F36" s="99">
        <v>22.9</v>
      </c>
      <c r="G36" s="100">
        <v>22.8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22.65</v>
      </c>
      <c r="F37" s="104">
        <f>AVERAGE(F36,F25)</f>
        <v>22.65</v>
      </c>
      <c r="G37" s="104">
        <f>AVERAGE(G36,G25)</f>
        <v>22.6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9.5</v>
      </c>
      <c r="F38" s="95">
        <v>13.45</v>
      </c>
      <c r="G38" s="95">
        <v>12.23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14.31</v>
      </c>
      <c r="F39" s="87">
        <v>10.050000000000001</v>
      </c>
      <c r="G39" s="87">
        <v>14.63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7.24</v>
      </c>
      <c r="F40" s="87">
        <v>15.83</v>
      </c>
      <c r="G40" s="87">
        <v>13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10.42</v>
      </c>
      <c r="F41" s="87">
        <v>11.19</v>
      </c>
      <c r="G41" s="87">
        <v>16.899999999999999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10.41</v>
      </c>
      <c r="F42" s="87">
        <v>17.25</v>
      </c>
      <c r="G42" s="87">
        <v>14.43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10.82</v>
      </c>
      <c r="F43" s="87">
        <v>10.62</v>
      </c>
      <c r="G43" s="87">
        <v>15.79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8.73</v>
      </c>
      <c r="F44" s="87">
        <v>15.47</v>
      </c>
      <c r="G44" s="87">
        <v>12.16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15.52</v>
      </c>
      <c r="F45" s="96">
        <v>18.440000000000001</v>
      </c>
      <c r="G45" s="96">
        <v>17.329999999999998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10.204285714285716</v>
      </c>
      <c r="F46" s="109">
        <f>AVERAGE(F38:F44)</f>
        <v>13.408571428571429</v>
      </c>
      <c r="G46" s="109">
        <f>AVERAGE(G38:G44)</f>
        <v>14.16285714285714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942</v>
      </c>
      <c r="F47" s="102">
        <v>946</v>
      </c>
      <c r="G47" s="102">
        <v>950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555</v>
      </c>
      <c r="F48" s="102">
        <v>556</v>
      </c>
      <c r="G48" s="102">
        <v>557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2434.1085271317829</v>
      </c>
      <c r="F49" s="103">
        <f>1000*F47/(F47-F48)</f>
        <v>2425.6410256410259</v>
      </c>
      <c r="G49" s="103">
        <f>1000*G47/(G47-G48)</f>
        <v>2417.3027989821885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99.6</v>
      </c>
      <c r="F50" s="99">
        <v>99.6</v>
      </c>
      <c r="G50" s="100">
        <v>99.6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3.3712368956690177</v>
      </c>
      <c r="F51" s="107">
        <f>(F46-(((((273+F37)*F21*F46)/(F33-2))^(1/2))*0.0238))*(((273+F37)*F21*0.0239)/((F33-2)*F30))</f>
        <v>4.5896905896145661</v>
      </c>
      <c r="G51" s="107">
        <f>(G46-(((((273+G37)*G21*G46)/(G33-2))^(1/2))*0.0238))*(((273+G37)*G21*0.0239)/((G33-2)*G30))</f>
        <v>4.8170703756163302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2018-03-21T21:00:42Z</dcterms:modified>
</cp:coreProperties>
</file>