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saulnier/Documents/PELCA_local/ReliabilityEvaluator/PELCA Reliability evaluator/PELCA_internal/inverter_reliability/data/"/>
    </mc:Choice>
  </mc:AlternateContent>
  <xr:revisionPtr revIDLastSave="0" documentId="13_ncr:1_{7E7B7BC3-E400-7944-AE33-E9BEECD7E117}" xr6:coauthVersionLast="47" xr6:coauthVersionMax="47" xr10:uidLastSave="{00000000-0000-0000-0000-000000000000}"/>
  <bookViews>
    <workbookView xWindow="0" yWindow="600" windowWidth="38400" windowHeight="19840" activeTab="7" xr2:uid="{00000000-000D-0000-FFFF-FFFF00000000}"/>
  </bookViews>
  <sheets>
    <sheet name="comment" sheetId="1" r:id="rId1"/>
    <sheet name="parameters" sheetId="2" r:id="rId2"/>
    <sheet name="options" sheetId="3" r:id="rId3"/>
    <sheet name="mission_profile" sheetId="4" r:id="rId4"/>
    <sheet name="Replacement" sheetId="5" r:id="rId5"/>
    <sheet name="thermal_data" sheetId="6" r:id="rId6"/>
    <sheet name="comparison_pwm_iec" sheetId="7" state="hidden" r:id="rId7"/>
    <sheet name="resul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6" i="7" l="1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B16" i="5"/>
  <c r="B13" i="5"/>
  <c r="B12" i="5"/>
  <c r="B14" i="5" s="1"/>
  <c r="B9" i="5"/>
  <c r="B18" i="5" s="1"/>
  <c r="D25" i="5" s="1"/>
  <c r="B8" i="5"/>
  <c r="B17" i="5" s="1"/>
  <c r="C25" i="5" s="1"/>
  <c r="B20" i="5" l="1"/>
  <c r="B25" i="5"/>
  <c r="B10" i="5"/>
</calcChain>
</file>

<file path=xl/sharedStrings.xml><?xml version="1.0" encoding="utf-8"?>
<sst xmlns="http://schemas.openxmlformats.org/spreadsheetml/2006/main" count="465" uniqueCount="258">
  <si>
    <t>(inverter_reliability)</t>
  </si>
  <si>
    <t>Parameters for PELCA (inverter modules)</t>
  </si>
  <si>
    <t>to copy into 'Faults &amp; Prev. Maint.' sheet of PELCA input Excel file</t>
  </si>
  <si>
    <t>mission profile</t>
  </si>
  <si>
    <t>shortest lifetime (year) IGBT or diode</t>
  </si>
  <si>
    <t>Early failure (sigma, year)</t>
  </si>
  <si>
    <t>Early failure (beta)</t>
  </si>
  <si>
    <t>Random failure (sigma, year)</t>
  </si>
  <si>
    <t>Random failure (beta)</t>
  </si>
  <si>
    <t>Wear-out failure (sigma, year)</t>
  </si>
  <si>
    <t>Wear-out failure (beta)</t>
  </si>
  <si>
    <t>profile 1</t>
  </si>
  <si>
    <t>profile 2</t>
  </si>
  <si>
    <t>to copy into 'Cost - Price' sheet of PELCA input Excel file</t>
  </si>
  <si>
    <t>RU raw cost/price (€)</t>
  </si>
  <si>
    <t>RU assembly cost/price (€)</t>
  </si>
  <si>
    <t>RU disassembly cost/price (€)</t>
  </si>
  <si>
    <t>Excel sheet for the inverter stage reliability assessment (IGBT power modules)</t>
  </si>
  <si>
    <t>Short summary of sheets in this document:</t>
  </si>
  <si>
    <t>page parameters:</t>
  </si>
  <si>
    <t>value of most parameters used in the calculation tool (for calculation of losses, etc)</t>
  </si>
  <si>
    <t>page options:</t>
  </si>
  <si>
    <t>to enable/disable some graphs for instance</t>
  </si>
  <si>
    <t>page mission_profile:</t>
  </si>
  <si>
    <t>description of mission profile(s)</t>
  </si>
  <si>
    <t>page results:</t>
  </si>
  <si>
    <t>result of processing (parameters for PELCA: reliability + replacement cost)</t>
  </si>
  <si>
    <t>page thermal_data:</t>
  </si>
  <si>
    <t>for debug / result of thermal simulations (thermal cycles, avg temperatures)</t>
  </si>
  <si>
    <t>Tj_D</t>
  </si>
  <si>
    <t>diode avg junction temperature</t>
  </si>
  <si>
    <t>calculated using IEC formula</t>
  </si>
  <si>
    <t>(for lifetime calculation only)</t>
  </si>
  <si>
    <t>Tj_Q</t>
  </si>
  <si>
    <t>IGBT avg junction temperature</t>
  </si>
  <si>
    <t>deltaT_D</t>
  </si>
  <si>
    <t>thermal cycle of diode at output frequency</t>
  </si>
  <si>
    <t>deltaT_Q</t>
  </si>
  <si>
    <t>thermal cycle of IGBT at output frequency</t>
  </si>
  <si>
    <t>Tj_D_pwm</t>
  </si>
  <si>
    <t>avg igbt junction temperature for that temperature cycle</t>
  </si>
  <si>
    <t>calculated using "pwm" simulation</t>
  </si>
  <si>
    <t>Tj_Q_pwm</t>
  </si>
  <si>
    <t>deltaT_D_pwm</t>
  </si>
  <si>
    <t>diode temperature cycle at output frequency</t>
  </si>
  <si>
    <t>deltaT_Q_pwm</t>
  </si>
  <si>
    <t>igbt temperature cycle at output frequency</t>
  </si>
  <si>
    <t>N_fout_cy</t>
  </si>
  <si>
    <t>number of output cycles (at fout frequency)</t>
  </si>
  <si>
    <t>Tc</t>
  </si>
  <si>
    <t>avg case temperature</t>
  </si>
  <si>
    <t>(for lifetime calculation</t>
  </si>
  <si>
    <t>delta_Tc_cycling</t>
  </si>
  <si>
    <t>thermal cycle of case temperature</t>
  </si>
  <si>
    <t>+ FIDES formulas)</t>
  </si>
  <si>
    <t>delta_Tj_D_cycling</t>
  </si>
  <si>
    <t>thermal cycle of diode junction temp due to MP cycling</t>
  </si>
  <si>
    <t>delta_Tj_Q_cycling</t>
  </si>
  <si>
    <t>thermal cycle of IGBT junction temp due to MP cycling</t>
  </si>
  <si>
    <t>Tc_max_cycling</t>
  </si>
  <si>
    <t>max temperature of case reached during cycling</t>
  </si>
  <si>
    <t>deltaTj_D_phase</t>
  </si>
  <si>
    <t>diode junction temperature cycle during one cycle of MP</t>
  </si>
  <si>
    <t>Tj_D_phase</t>
  </si>
  <si>
    <t>avg diode junction temperature for that temperature cycle</t>
  </si>
  <si>
    <t>deltaTj_Q_phase</t>
  </si>
  <si>
    <t>IGBT junction temperature cycle during one cycle of MP</t>
  </si>
  <si>
    <t>Tj_Q_phase</t>
  </si>
  <si>
    <t>calculated power losses</t>
  </si>
  <si>
    <t>PL_on_T_HB</t>
  </si>
  <si>
    <t>On-losses IGBT</t>
  </si>
  <si>
    <t>PL_on_D_HB</t>
  </si>
  <si>
    <t>On-losses diode</t>
  </si>
  <si>
    <t>PL_sw_T_HB</t>
  </si>
  <si>
    <t>switching losses IGBT</t>
  </si>
  <si>
    <t>PL_sw_D_HB</t>
  </si>
  <si>
    <t>recovery losses diode</t>
  </si>
  <si>
    <t>total_loss</t>
  </si>
  <si>
    <t>total inverter losses</t>
  </si>
  <si>
    <t>deltaTx_heatsink</t>
  </si>
  <si>
    <t>estimated increase of air flow temperature through heatsink</t>
  </si>
  <si>
    <t>Operating point</t>
  </si>
  <si>
    <t>active_Pout</t>
  </si>
  <si>
    <t>active power generated</t>
  </si>
  <si>
    <t>Iout</t>
  </si>
  <si>
    <t>output phase current (RMS)</t>
  </si>
  <si>
    <t>PF</t>
  </si>
  <si>
    <t>power factor</t>
  </si>
  <si>
    <t>Vout_rms</t>
  </si>
  <si>
    <t>output voltage</t>
  </si>
  <si>
    <t>life_ratio</t>
  </si>
  <si>
    <t>number of hour per year / 8760h</t>
  </si>
  <si>
    <t>Important note: only use numbers in cells…. Or save with ctrl+alt F9 before each execution of tool!</t>
  </si>
  <si>
    <t>General parameters</t>
  </si>
  <si>
    <t>S_rated</t>
  </si>
  <si>
    <t>Rated apparent power</t>
  </si>
  <si>
    <t>PN</t>
  </si>
  <si>
    <t>Nominal active power</t>
  </si>
  <si>
    <t>Vin</t>
  </si>
  <si>
    <t># for Mi ~ 0.7</t>
  </si>
  <si>
    <t># phy=30°</t>
  </si>
  <si>
    <t>Ir_out</t>
  </si>
  <si>
    <t>rated CDM output current, RMS value (normal duty)</t>
  </si>
  <si>
    <t>Udc</t>
  </si>
  <si>
    <t>CDM DC link voltage</t>
  </si>
  <si>
    <t>fsw</t>
  </si>
  <si>
    <t>power &gt; 90kW</t>
  </si>
  <si>
    <t>Imotor_cable</t>
  </si>
  <si>
    <t>Motor cable current, relevant for increased switching losses</t>
  </si>
  <si>
    <t>fout_nom</t>
  </si>
  <si>
    <t>electric motor frequency (at m=1; control V/F = cste)</t>
  </si>
  <si>
    <t>Topology</t>
  </si>
  <si>
    <t>nb_parallel_sw</t>
  </si>
  <si>
    <t>IGBT parameters</t>
  </si>
  <si>
    <t>Device (losses) parameters: diodes+IGBTs of CM600</t>
  </si>
  <si>
    <t>T_k11</t>
  </si>
  <si>
    <t>IGBT Ic-Vcesat  datasheet fitting parameter</t>
  </si>
  <si>
    <t>IGBT (Transistor) conduction "power" model</t>
  </si>
  <si>
    <t>adapted from page Use_loss_FR-A840_inve_standrds of Usage_model(004)</t>
  </si>
  <si>
    <t>T_k12</t>
  </si>
  <si>
    <t>IGBT datasheet fitting parameter</t>
  </si>
  <si>
    <t>T_k21</t>
  </si>
  <si>
    <t>T_k22</t>
  </si>
  <si>
    <t>T_k31</t>
  </si>
  <si>
    <t>T_k32</t>
  </si>
  <si>
    <t>D_k11</t>
  </si>
  <si>
    <t>Diode Ie-Vec datasheet fitting parameter</t>
  </si>
  <si>
    <t>Diode conduction "power" model</t>
  </si>
  <si>
    <t>D_k12</t>
  </si>
  <si>
    <t>D_k21</t>
  </si>
  <si>
    <t>D_k22</t>
  </si>
  <si>
    <t>D_k31</t>
  </si>
  <si>
    <t>D_k32</t>
  </si>
  <si>
    <t>EON_0</t>
  </si>
  <si>
    <t>EON switching energy parameter</t>
  </si>
  <si>
    <t>in mJ</t>
  </si>
  <si>
    <t>IGBT</t>
  </si>
  <si>
    <t>ICON_1</t>
  </si>
  <si>
    <t>ICON_2</t>
  </si>
  <si>
    <t>TCON</t>
  </si>
  <si>
    <t>VCON</t>
  </si>
  <si>
    <t>RgCON</t>
  </si>
  <si>
    <t>EOFF_0</t>
  </si>
  <si>
    <t>EOFF switching energy parameter</t>
  </si>
  <si>
    <t>ICOFF_1</t>
  </si>
  <si>
    <t>ICOFF_2</t>
  </si>
  <si>
    <t>TCOFF</t>
  </si>
  <si>
    <t>VCOFF</t>
  </si>
  <si>
    <t>RgOFF</t>
  </si>
  <si>
    <t>ERR_0</t>
  </si>
  <si>
    <t>ERR switching energy parameter</t>
  </si>
  <si>
    <t>Diode</t>
  </si>
  <si>
    <t>ICRR_1</t>
  </si>
  <si>
    <t>ICRR_2</t>
  </si>
  <si>
    <t>TCRR</t>
  </si>
  <si>
    <t>VCRR</t>
  </si>
  <si>
    <t>RgCRR</t>
  </si>
  <si>
    <t>Tj_ref</t>
  </si>
  <si>
    <t>datasheet reference temperature where model is fitted</t>
  </si>
  <si>
    <t>Rg_ref</t>
  </si>
  <si>
    <t>datasheet reference external resistance where model is fitted</t>
  </si>
  <si>
    <t>Vbus_ref</t>
  </si>
  <si>
    <t>datasheet reference bus voltage where model is fitted</t>
  </si>
  <si>
    <t>V_OC</t>
  </si>
  <si>
    <t>conduction loss param - diode linear model (used?)</t>
  </si>
  <si>
    <t>Kv</t>
  </si>
  <si>
    <t>RON_OC</t>
  </si>
  <si>
    <t>KROhm</t>
  </si>
  <si>
    <t>Rterminal</t>
  </si>
  <si>
    <t>Krterminal</t>
  </si>
  <si>
    <t>T_V_OC</t>
  </si>
  <si>
    <t>igbt conduction - linear model</t>
  </si>
  <si>
    <t>T_Kv</t>
  </si>
  <si>
    <t>T_Ron_OC</t>
  </si>
  <si>
    <t>T_KROhm</t>
  </si>
  <si>
    <t>Rg</t>
  </si>
  <si>
    <t>gate driver resistance</t>
  </si>
  <si>
    <t>thermal parameters</t>
  </si>
  <si>
    <t>Rth_jc_Q</t>
  </si>
  <si>
    <t>K/KW</t>
  </si>
  <si>
    <t>Rth_jc_D</t>
  </si>
  <si>
    <t>foster_order</t>
  </si>
  <si>
    <t>to modify to interpret following data as table</t>
  </si>
  <si>
    <t>Rth_die_to_case</t>
  </si>
  <si>
    <t>tau_die_to_case</t>
  </si>
  <si>
    <t>Rth_heatsink</t>
  </si>
  <si>
    <t>K/W (calculated in Manufacturing_Usage_LCA_GPI)</t>
  </si>
  <si>
    <t>cost parameters</t>
  </si>
  <si>
    <t>man_hour_rate</t>
  </si>
  <si>
    <t>euros</t>
  </si>
  <si>
    <t>mounting_time</t>
  </si>
  <si>
    <t>mn</t>
  </si>
  <si>
    <t>dismounting_time</t>
  </si>
  <si>
    <t>HB_module_cost</t>
  </si>
  <si>
    <t>Options</t>
  </si>
  <si>
    <t>optional plots enable/disable (0 / 1)</t>
  </si>
  <si>
    <t>plot_CDF_en</t>
  </si>
  <si>
    <t>plot_bathtub_en</t>
  </si>
  <si>
    <t>plot_lifetime_mission_profile_en</t>
  </si>
  <si>
    <t>plot_mission_profile_en</t>
  </si>
  <si>
    <t>plot_cond_currents_en</t>
  </si>
  <si>
    <t>(debug only - for "PWM" method to determine losses)</t>
  </si>
  <si>
    <t>display_sim_IEC</t>
  </si>
  <si>
    <t>(debug only - result of electro-thermal simulation to determine thermal cycles - losses calculated using "IEC" method)</t>
  </si>
  <si>
    <t>display_sim_pwm</t>
  </si>
  <si>
    <t>(debug only - result of electro-thermal simulation to determine thermal cycles - losses calculated using "PWM" method)</t>
  </si>
  <si>
    <t>Operating_Phase</t>
  </si>
  <si>
    <t>Rel_speed</t>
  </si>
  <si>
    <t>Rel_torque</t>
  </si>
  <si>
    <t>Tx</t>
  </si>
  <si>
    <t>delta_T_cycling</t>
  </si>
  <si>
    <t>T_max_cycling</t>
  </si>
  <si>
    <t>Operating_Hours_per_Year</t>
  </si>
  <si>
    <t>N_cy</t>
  </si>
  <si>
    <t>theta_cy</t>
  </si>
  <si>
    <t>RH_ambient</t>
  </si>
  <si>
    <t>G_RMS</t>
  </si>
  <si>
    <t>Pi_application</t>
  </si>
  <si>
    <t>Pi_type</t>
  </si>
  <si>
    <t>phase_nb</t>
  </si>
  <si>
    <t>phases</t>
  </si>
  <si>
    <t>true</t>
  </si>
  <si>
    <t>0#1</t>
  </si>
  <si>
    <t>1#2</t>
  </si>
  <si>
    <t>2#3</t>
  </si>
  <si>
    <t>false</t>
  </si>
  <si>
    <t>3#3</t>
  </si>
  <si>
    <t>2#2</t>
  </si>
  <si>
    <t>total mounting time</t>
  </si>
  <si>
    <t>min</t>
  </si>
  <si>
    <t>total dismounting time</t>
  </si>
  <si>
    <t>total time</t>
  </si>
  <si>
    <t xml:space="preserve">pwer module price </t>
  </si>
  <si>
    <t xml:space="preserve">number of modules </t>
  </si>
  <si>
    <t>total price of modules</t>
  </si>
  <si>
    <t>Hourly cost</t>
  </si>
  <si>
    <t>assembly cost</t>
  </si>
  <si>
    <t>disassembly cost</t>
  </si>
  <si>
    <t>Replacement cost of  inverter</t>
  </si>
  <si>
    <t>(labor + modules)</t>
  </si>
  <si>
    <t>(complete RU)</t>
  </si>
  <si>
    <t>to paste into PELCA 'Cost - Price' sheet:</t>
  </si>
  <si>
    <t xml:space="preserve"> RU assembly cost/price (€)</t>
  </si>
  <si>
    <t>Electricity cost (€/kWh)</t>
  </si>
  <si>
    <t>Inverter</t>
  </si>
  <si>
    <t>mission_id</t>
  </si>
  <si>
    <t>Tj_D_iec</t>
  </si>
  <si>
    <t>Tj_Q_iec</t>
  </si>
  <si>
    <t>deltaT_D_iec</t>
  </si>
  <si>
    <t>deltaT_Q_iec</t>
  </si>
  <si>
    <t>(Inverter)</t>
  </si>
  <si>
    <t>with IEC</t>
  </si>
  <si>
    <t>profile 3</t>
  </si>
  <si>
    <t>profile 4</t>
  </si>
  <si>
    <t>profile 5</t>
  </si>
  <si>
    <t>load_factor</t>
  </si>
  <si>
    <t>with PWM</t>
  </si>
  <si>
    <t>pwm-iec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</si>
</sst>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"/>
    <numFmt numFmtId="166" formatCode="0.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Segoe UI"/>
      <family val="2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onsolas"/>
      <family val="3"/>
    </font>
    <font>
      <i/>
      <sz val="11"/>
      <color rgb="FFFF0000"/>
      <name val="Calibri"/>
      <family val="2"/>
      <scheme val="minor"/>
    </font>
    <font>
      <i/>
      <sz val="8"/>
      <name val="Consolas"/>
      <family val="3"/>
    </font>
    <font>
      <i/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6347"/>
      <name val="Calibri"/>
      <family val="2"/>
    </font>
    <font>
      <b/>
      <sz val="11"/>
      <color rgb="FF000000"/>
      <name val="Calibri"/>
      <family val="2"/>
    </font>
    <font>
      <b/>
      <sz val="11"/>
      <color rgb="FFFF6347"/>
      <name val="Calibri"/>
      <family val="2"/>
    </font>
    <font>
      <sz val="8"/>
      <name val="Consolas"/>
      <family val="3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  <font>
      <b/>
      <sz val="11"/>
      <color rgb="FF000000"/>
      <name val="Calibri"/>
      <family val="2"/>
    </font>
    <font>
      <b/>
      <sz val="11"/>
      <color rgb="FFFF6347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2" readingOrder="1"/>
    </xf>
    <xf numFmtId="0" fontId="6" fillId="0" borderId="0" xfId="0" applyFont="1" applyAlignment="1">
      <alignment vertical="center" readingOrder="1"/>
    </xf>
    <xf numFmtId="0" fontId="7" fillId="0" borderId="0" xfId="0" applyFont="1"/>
    <xf numFmtId="0" fontId="0" fillId="0" borderId="1" xfId="0" applyBorder="1"/>
    <xf numFmtId="0" fontId="3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164" fontId="0" fillId="2" borderId="0" xfId="0" applyNumberFormat="1" applyFill="1"/>
    <xf numFmtId="164" fontId="0" fillId="3" borderId="0" xfId="0" applyNumberFormat="1" applyFill="1"/>
    <xf numFmtId="164" fontId="10" fillId="3" borderId="0" xfId="0" applyNumberFormat="1" applyFont="1" applyFill="1"/>
    <xf numFmtId="164" fontId="10" fillId="2" borderId="0" xfId="0" applyNumberFormat="1" applyFont="1" applyFill="1"/>
    <xf numFmtId="0" fontId="11" fillId="0" borderId="0" xfId="0" applyFont="1"/>
    <xf numFmtId="11" fontId="0" fillId="0" borderId="1" xfId="0" applyNumberFormat="1" applyBorder="1"/>
    <xf numFmtId="0" fontId="13" fillId="0" borderId="0" xfId="0" applyFont="1"/>
    <xf numFmtId="2" fontId="0" fillId="0" borderId="0" xfId="0" applyNumberForma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0" fillId="7" borderId="1" xfId="0" applyFill="1" applyBorder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8" borderId="0" xfId="0" applyFill="1"/>
    <xf numFmtId="0" fontId="0" fillId="8" borderId="0" xfId="0" quotePrefix="1" applyFill="1"/>
    <xf numFmtId="0" fontId="0" fillId="9" borderId="4" xfId="0" applyFill="1" applyBorder="1" applyAlignment="1">
      <alignment horizontal="lef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left" vertical="center"/>
    </xf>
    <xf numFmtId="0" fontId="0" fillId="9" borderId="0" xfId="0" applyFill="1"/>
    <xf numFmtId="0" fontId="0" fillId="9" borderId="8" xfId="0" applyFill="1" applyBorder="1"/>
    <xf numFmtId="0" fontId="0" fillId="9" borderId="9" xfId="0" applyFill="1" applyBorder="1" applyAlignment="1">
      <alignment horizontal="left" vertical="center"/>
    </xf>
    <xf numFmtId="0" fontId="0" fillId="9" borderId="10" xfId="0" applyFill="1" applyBorder="1"/>
    <xf numFmtId="0" fontId="0" fillId="9" borderId="11" xfId="0" applyFill="1" applyBorder="1"/>
    <xf numFmtId="0" fontId="0" fillId="10" borderId="4" xfId="0" applyFill="1" applyBorder="1" applyAlignment="1">
      <alignment horizontal="left" vertical="center"/>
    </xf>
    <xf numFmtId="0" fontId="0" fillId="10" borderId="5" xfId="0" applyFill="1" applyBorder="1"/>
    <xf numFmtId="0" fontId="0" fillId="10" borderId="0" xfId="0" applyFill="1"/>
    <xf numFmtId="0" fontId="0" fillId="10" borderId="6" xfId="0" applyFill="1" applyBorder="1"/>
    <xf numFmtId="0" fontId="0" fillId="10" borderId="7" xfId="0" applyFill="1" applyBorder="1" applyAlignment="1">
      <alignment horizontal="left" vertical="center"/>
    </xf>
    <xf numFmtId="0" fontId="0" fillId="10" borderId="8" xfId="0" applyFill="1" applyBorder="1"/>
    <xf numFmtId="0" fontId="0" fillId="10" borderId="9" xfId="0" applyFill="1" applyBorder="1" applyAlignment="1">
      <alignment horizontal="left" vertical="center"/>
    </xf>
    <xf numFmtId="0" fontId="0" fillId="10" borderId="10" xfId="0" applyFill="1" applyBorder="1"/>
    <xf numFmtId="0" fontId="0" fillId="10" borderId="11" xfId="0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2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2" xfId="0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0" borderId="13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diode junction temp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comparison_pwm_iec!$R$14</c:f>
              <c:strCache>
                <c:ptCount val="1"/>
                <c:pt idx="0">
                  <c:v>Tj_D_iec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comparison_pwm_iec!$R$15:$R$26</c:f>
              <c:numCache>
                <c:formatCode>General</c:formatCode>
                <c:ptCount val="12"/>
                <c:pt idx="0">
                  <c:v>98.647513930073615</c:v>
                </c:pt>
                <c:pt idx="1">
                  <c:v>59.856171093842107</c:v>
                </c:pt>
                <c:pt idx="2">
                  <c:v>52.142654422267078</c:v>
                </c:pt>
                <c:pt idx="3">
                  <c:v>15</c:v>
                </c:pt>
                <c:pt idx="4">
                  <c:v>107.3495242941857</c:v>
                </c:pt>
                <c:pt idx="5">
                  <c:v>30</c:v>
                </c:pt>
                <c:pt idx="6">
                  <c:v>112.4780852639703</c:v>
                </c:pt>
                <c:pt idx="7">
                  <c:v>45</c:v>
                </c:pt>
                <c:pt idx="8">
                  <c:v>127.8672032692543</c:v>
                </c:pt>
                <c:pt idx="9">
                  <c:v>25</c:v>
                </c:pt>
                <c:pt idx="10">
                  <c:v>117.6072162607605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0-8548-8D68-E5144470451C}"/>
            </c:ext>
          </c:extLst>
        </c:ser>
        <c:ser>
          <c:idx val="1"/>
          <c:order val="1"/>
          <c:tx>
            <c:strRef>
              <c:f>comparison_pwm_iec!$V$14</c:f>
              <c:strCache>
                <c:ptCount val="1"/>
                <c:pt idx="0">
                  <c:v>Tj_D_pwm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comparison_pwm_iec!$V$15:$V$26</c:f>
              <c:numCache>
                <c:formatCode>General</c:formatCode>
                <c:ptCount val="12"/>
                <c:pt idx="0">
                  <c:v>115.0222986870095</c:v>
                </c:pt>
                <c:pt idx="1">
                  <c:v>66.963516259999224</c:v>
                </c:pt>
                <c:pt idx="2">
                  <c:v>58.820243855071958</c:v>
                </c:pt>
                <c:pt idx="3">
                  <c:v>15</c:v>
                </c:pt>
                <c:pt idx="4">
                  <c:v>121.33184059132191</c:v>
                </c:pt>
                <c:pt idx="5">
                  <c:v>30</c:v>
                </c:pt>
                <c:pt idx="6">
                  <c:v>126.56902426713469</c:v>
                </c:pt>
                <c:pt idx="7">
                  <c:v>45</c:v>
                </c:pt>
                <c:pt idx="8">
                  <c:v>142.28057529457311</c:v>
                </c:pt>
                <c:pt idx="9">
                  <c:v>25</c:v>
                </c:pt>
                <c:pt idx="10">
                  <c:v>131.80620794294751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0-8548-8D68-E51444704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03791"/>
        <c:axId val="1048600431"/>
      </c:lineChart>
      <c:catAx>
        <c:axId val="1048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0431"/>
        <c:crosses val="autoZero"/>
        <c:auto val="1"/>
        <c:lblAlgn val="ctr"/>
        <c:lblOffset val="100"/>
        <c:noMultiLvlLbl val="0"/>
      </c:catAx>
      <c:valAx>
        <c:axId val="10486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37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igbt junction temp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comparison_pwm_iec!$S$14</c:f>
              <c:strCache>
                <c:ptCount val="1"/>
                <c:pt idx="0">
                  <c:v>Tj_Q_iec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comparison_pwm_iec!$S$15:$S$26</c:f>
              <c:numCache>
                <c:formatCode>General</c:formatCode>
                <c:ptCount val="12"/>
                <c:pt idx="0">
                  <c:v>102.175721918326</c:v>
                </c:pt>
                <c:pt idx="1">
                  <c:v>59.747903063248913</c:v>
                </c:pt>
                <c:pt idx="2">
                  <c:v>51.693262874396723</c:v>
                </c:pt>
                <c:pt idx="3">
                  <c:v>15</c:v>
                </c:pt>
                <c:pt idx="4">
                  <c:v>109.53697668994521</c:v>
                </c:pt>
                <c:pt idx="5">
                  <c:v>30</c:v>
                </c:pt>
                <c:pt idx="6">
                  <c:v>114.66559012293961</c:v>
                </c:pt>
                <c:pt idx="7">
                  <c:v>45</c:v>
                </c:pt>
                <c:pt idx="8">
                  <c:v>130.0552895260582</c:v>
                </c:pt>
                <c:pt idx="9">
                  <c:v>25</c:v>
                </c:pt>
                <c:pt idx="10">
                  <c:v>119.7948439896373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3-E54D-982D-26FA7EDE37AE}"/>
            </c:ext>
          </c:extLst>
        </c:ser>
        <c:ser>
          <c:idx val="1"/>
          <c:order val="1"/>
          <c:tx>
            <c:strRef>
              <c:f>comparison_pwm_iec!$W$14</c:f>
              <c:strCache>
                <c:ptCount val="1"/>
                <c:pt idx="0">
                  <c:v>Tj_Q_pwm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comparison_pwm_iec!$W$15:$W$26</c:f>
              <c:numCache>
                <c:formatCode>General</c:formatCode>
                <c:ptCount val="12"/>
                <c:pt idx="0">
                  <c:v>117.85547198470481</c:v>
                </c:pt>
                <c:pt idx="1">
                  <c:v>67.08160354783368</c:v>
                </c:pt>
                <c:pt idx="2">
                  <c:v>58.933773443523208</c:v>
                </c:pt>
                <c:pt idx="3">
                  <c:v>15</c:v>
                </c:pt>
                <c:pt idx="4">
                  <c:v>123.1757127192929</c:v>
                </c:pt>
                <c:pt idx="5">
                  <c:v>30</c:v>
                </c:pt>
                <c:pt idx="6">
                  <c:v>128.42118282107811</c:v>
                </c:pt>
                <c:pt idx="7">
                  <c:v>45</c:v>
                </c:pt>
                <c:pt idx="8">
                  <c:v>144.15759312643371</c:v>
                </c:pt>
                <c:pt idx="9">
                  <c:v>25</c:v>
                </c:pt>
                <c:pt idx="10">
                  <c:v>133.66665292286331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3-E54D-982D-26FA7EDE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03791"/>
        <c:axId val="1048600431"/>
      </c:lineChart>
      <c:catAx>
        <c:axId val="1048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0431"/>
        <c:crosses val="autoZero"/>
        <c:auto val="1"/>
        <c:lblAlgn val="ctr"/>
        <c:lblOffset val="100"/>
        <c:noMultiLvlLbl val="0"/>
      </c:catAx>
      <c:valAx>
        <c:axId val="10486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37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T diode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6304657975844311E-2"/>
          <c:y val="0.17183229094278429"/>
          <c:w val="0.8976090436828178"/>
          <c:h val="0.72069368674294454"/>
        </c:manualLayout>
      </c:layout>
      <c:lineChart>
        <c:grouping val="standard"/>
        <c:varyColors val="0"/>
        <c:ser>
          <c:idx val="0"/>
          <c:order val="0"/>
          <c:tx>
            <c:strRef>
              <c:f>comparison_pwm_iec!$T$14</c:f>
              <c:strCache>
                <c:ptCount val="1"/>
                <c:pt idx="0">
                  <c:v>deltaT_D_iec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comparison_pwm_iec!$T$15:$T$26</c:f>
              <c:numCache>
                <c:formatCode>General</c:formatCode>
                <c:ptCount val="12"/>
                <c:pt idx="0">
                  <c:v>0.85058478477166943</c:v>
                </c:pt>
                <c:pt idx="1">
                  <c:v>1.3917067568241559</c:v>
                </c:pt>
                <c:pt idx="2">
                  <c:v>4.1162145944883406</c:v>
                </c:pt>
                <c:pt idx="3">
                  <c:v>10</c:v>
                </c:pt>
                <c:pt idx="4">
                  <c:v>0.80376580015983734</c:v>
                </c:pt>
                <c:pt idx="5">
                  <c:v>25</c:v>
                </c:pt>
                <c:pt idx="6">
                  <c:v>0.80739806420778848</c:v>
                </c:pt>
                <c:pt idx="7">
                  <c:v>25</c:v>
                </c:pt>
                <c:pt idx="8">
                  <c:v>0.81828782073216644</c:v>
                </c:pt>
                <c:pt idx="9">
                  <c:v>10</c:v>
                </c:pt>
                <c:pt idx="10">
                  <c:v>0.81102914944781901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3-DD41-B997-5A67DF5E35BE}"/>
            </c:ext>
          </c:extLst>
        </c:ser>
        <c:ser>
          <c:idx val="1"/>
          <c:order val="1"/>
          <c:tx>
            <c:strRef>
              <c:f>comparison_pwm_iec!$X$14</c:f>
              <c:strCache>
                <c:ptCount val="1"/>
                <c:pt idx="0">
                  <c:v>deltaT_D_pwm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comparison_pwm_iec!$X$15:$X$26</c:f>
              <c:numCache>
                <c:formatCode>General</c:formatCode>
                <c:ptCount val="12"/>
                <c:pt idx="0">
                  <c:v>1.4860588210648871</c:v>
                </c:pt>
                <c:pt idx="1">
                  <c:v>1.6240107739117631</c:v>
                </c:pt>
                <c:pt idx="2">
                  <c:v>4.3325910556516263</c:v>
                </c:pt>
                <c:pt idx="3">
                  <c:v>10</c:v>
                </c:pt>
                <c:pt idx="4">
                  <c:v>1.284840945524252</c:v>
                </c:pt>
                <c:pt idx="5">
                  <c:v>25</c:v>
                </c:pt>
                <c:pt idx="6">
                  <c:v>1.2895250407999579</c:v>
                </c:pt>
                <c:pt idx="7">
                  <c:v>25</c:v>
                </c:pt>
                <c:pt idx="8">
                  <c:v>1.303577326627078</c:v>
                </c:pt>
                <c:pt idx="9">
                  <c:v>10</c:v>
                </c:pt>
                <c:pt idx="10">
                  <c:v>1.2942091360756649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3-DD41-B997-5A67DF5E3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03791"/>
        <c:axId val="1048600431"/>
      </c:lineChart>
      <c:catAx>
        <c:axId val="1048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0431"/>
        <c:crosses val="autoZero"/>
        <c:auto val="1"/>
        <c:lblAlgn val="ctr"/>
        <c:lblOffset val="100"/>
        <c:noMultiLvlLbl val="0"/>
      </c:catAx>
      <c:valAx>
        <c:axId val="10486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37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T IGBT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2582491637609738E-2"/>
          <c:y val="0.1768337975858868"/>
          <c:w val="0.90306546401034593"/>
          <c:h val="0.72011017773196173"/>
        </c:manualLayout>
      </c:layout>
      <c:lineChart>
        <c:grouping val="standard"/>
        <c:varyColors val="0"/>
        <c:ser>
          <c:idx val="0"/>
          <c:order val="0"/>
          <c:tx>
            <c:strRef>
              <c:f>comparison_pwm_iec!$U$14</c:f>
              <c:strCache>
                <c:ptCount val="1"/>
                <c:pt idx="0">
                  <c:v>deltaT_Q_iec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comparison_pwm_iec!$U$15:$U$26</c:f>
              <c:numCache>
                <c:formatCode>General</c:formatCode>
                <c:ptCount val="12"/>
                <c:pt idx="0">
                  <c:v>2.368464404249409</c:v>
                </c:pt>
                <c:pt idx="1">
                  <c:v>1.3174552622698239</c:v>
                </c:pt>
                <c:pt idx="2">
                  <c:v>3.2921119948959192</c:v>
                </c:pt>
                <c:pt idx="3">
                  <c:v>10</c:v>
                </c:pt>
                <c:pt idx="4">
                  <c:v>1.744835436971613</c:v>
                </c:pt>
                <c:pt idx="5">
                  <c:v>25</c:v>
                </c:pt>
                <c:pt idx="6">
                  <c:v>1.7484902713547681</c:v>
                </c:pt>
                <c:pt idx="7">
                  <c:v>25</c:v>
                </c:pt>
                <c:pt idx="8">
                  <c:v>1.7596301525676099</c:v>
                </c:pt>
                <c:pt idx="9">
                  <c:v>10</c:v>
                </c:pt>
                <c:pt idx="10">
                  <c:v>1.752174216780233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E-5647-879A-5A2F9992D16C}"/>
            </c:ext>
          </c:extLst>
        </c:ser>
        <c:ser>
          <c:idx val="1"/>
          <c:order val="1"/>
          <c:tx>
            <c:strRef>
              <c:f>comparison_pwm_iec!$Y$14</c:f>
              <c:strCache>
                <c:ptCount val="1"/>
                <c:pt idx="0">
                  <c:v>deltaT_Q_pwm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comparison_pwm_iec!$Y$15:$Y$26</c:f>
              <c:numCache>
                <c:formatCode>General</c:formatCode>
                <c:ptCount val="12"/>
                <c:pt idx="0">
                  <c:v>2.704925741988788</c:v>
                </c:pt>
                <c:pt idx="1">
                  <c:v>1.704996431095481</c:v>
                </c:pt>
                <c:pt idx="2">
                  <c:v>4.5407837317638027</c:v>
                </c:pt>
                <c:pt idx="3">
                  <c:v>10</c:v>
                </c:pt>
                <c:pt idx="4">
                  <c:v>2.078098013500139</c:v>
                </c:pt>
                <c:pt idx="5">
                  <c:v>25</c:v>
                </c:pt>
                <c:pt idx="6">
                  <c:v>2.086347033843666</c:v>
                </c:pt>
                <c:pt idx="7">
                  <c:v>25</c:v>
                </c:pt>
                <c:pt idx="8">
                  <c:v>2.1110940948743182</c:v>
                </c:pt>
                <c:pt idx="9">
                  <c:v>10</c:v>
                </c:pt>
                <c:pt idx="10">
                  <c:v>2.0945960541872068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E-5647-879A-5A2F9992D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03791"/>
        <c:axId val="1048600431"/>
      </c:lineChart>
      <c:catAx>
        <c:axId val="1048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0431"/>
        <c:crosses val="autoZero"/>
        <c:auto val="1"/>
        <c:lblAlgn val="ctr"/>
        <c:lblOffset val="100"/>
        <c:noMultiLvlLbl val="0"/>
      </c:catAx>
      <c:valAx>
        <c:axId val="10486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037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pwm-iec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comparison_pwm_iec!$AA$41</c:f>
              <c:strCache>
                <c:ptCount val="1"/>
                <c:pt idx="0">
                  <c:v>Tc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comparison_pwm_iec!$AA$60:$AA$66</c:f>
              <c:numCache>
                <c:formatCode>General</c:formatCode>
                <c:ptCount val="7"/>
                <c:pt idx="0">
                  <c:v>14.897668559837129</c:v>
                </c:pt>
                <c:pt idx="1">
                  <c:v>6.768616651937684</c:v>
                </c:pt>
                <c:pt idx="2">
                  <c:v>6.5595971429456341</c:v>
                </c:pt>
                <c:pt idx="3">
                  <c:v>12.864089825785001</c:v>
                </c:pt>
                <c:pt idx="4">
                  <c:v>12.970267621629006</c:v>
                </c:pt>
                <c:pt idx="5">
                  <c:v>13.2853495594116</c:v>
                </c:pt>
                <c:pt idx="6">
                  <c:v>13.075872650408613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C-F446-BBF0-C7726642A64C}"/>
            </c:ext>
          </c:extLst>
        </c:ser>
        <c:ser>
          <c:idx val="1"/>
          <c:order val="1"/>
          <c:tx>
            <c:strRef>
              <c:f>comparison_pwm_iec!$AB$41</c:f>
              <c:strCache>
                <c:ptCount val="1"/>
                <c:pt idx="0">
                  <c:v>delta_Tc_cycling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comparison_pwm_iec!$AB$60:$AB$66</c:f>
              <c:numCache>
                <c:formatCode>General</c:formatCode>
                <c:ptCount val="7"/>
                <c:pt idx="0">
                  <c:v>8.129051907899445</c:v>
                </c:pt>
                <c:pt idx="1">
                  <c:v>0.20901950899205701</c:v>
                </c:pt>
                <c:pt idx="2">
                  <c:v>6.5595971429456341</c:v>
                </c:pt>
                <c:pt idx="3">
                  <c:v>12.864089825785015</c:v>
                </c:pt>
                <c:pt idx="4">
                  <c:v>12.970267621629048</c:v>
                </c:pt>
                <c:pt idx="5">
                  <c:v>13.2853495594116</c:v>
                </c:pt>
                <c:pt idx="6">
                  <c:v>13.07587265040857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C-F446-BBF0-C7726642A64C}"/>
            </c:ext>
          </c:extLst>
        </c:ser>
        <c:ser>
          <c:idx val="2"/>
          <c:order val="2"/>
          <c:tx>
            <c:strRef>
              <c:f>comparison_pwm_iec!$AC$41</c:f>
              <c:strCache>
                <c:ptCount val="1"/>
                <c:pt idx="0">
                  <c:v>delta_Tj_D_cycling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comparison_pwm_iec!$AC$60:$AC$66</c:f>
              <c:numCache>
                <c:formatCode>General</c:formatCode>
                <c:ptCount val="7"/>
                <c:pt idx="0">
                  <c:v>9.2674395907787712</c:v>
                </c:pt>
                <c:pt idx="1">
                  <c:v>0.4297557333522235</c:v>
                </c:pt>
                <c:pt idx="2">
                  <c:v>6.6775894328048793</c:v>
                </c:pt>
                <c:pt idx="3">
                  <c:v>13.982316297136151</c:v>
                </c:pt>
                <c:pt idx="4">
                  <c:v>14.090939003164365</c:v>
                </c:pt>
                <c:pt idx="5">
                  <c:v>14.413372025318793</c:v>
                </c:pt>
                <c:pt idx="6">
                  <c:v>14.198991682186985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C-F446-BBF0-C7726642A64C}"/>
            </c:ext>
          </c:extLst>
        </c:ser>
        <c:ser>
          <c:idx val="3"/>
          <c:order val="3"/>
          <c:tx>
            <c:strRef>
              <c:f>comparison_pwm_iec!$AD$41</c:f>
              <c:strCache>
                <c:ptCount val="1"/>
                <c:pt idx="0">
                  <c:v>delta_Tj_Q_cycling</c:v>
                </c:pt>
              </c:strCache>
            </c:strRef>
          </c:tx>
          <c:spPr>
            <a:ln w="317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comparison_pwm_iec!$AD$60:$AD$66</c:f>
              <c:numCache>
                <c:formatCode>General</c:formatCode>
                <c:ptCount val="7"/>
                <c:pt idx="0">
                  <c:v>8.3460495817941123</c:v>
                </c:pt>
                <c:pt idx="1">
                  <c:v>9.3189915458289363E-2</c:v>
                </c:pt>
                <c:pt idx="2">
                  <c:v>7.2405105691264851</c:v>
                </c:pt>
                <c:pt idx="3">
                  <c:v>13.638736029347641</c:v>
                </c:pt>
                <c:pt idx="4">
                  <c:v>13.755592698138528</c:v>
                </c:pt>
                <c:pt idx="5">
                  <c:v>14.102303600375492</c:v>
                </c:pt>
                <c:pt idx="6">
                  <c:v>13.871808933225964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C-F446-BBF0-C7726642A64C}"/>
            </c:ext>
          </c:extLst>
        </c:ser>
        <c:ser>
          <c:idx val="4"/>
          <c:order val="4"/>
          <c:tx>
            <c:strRef>
              <c:f>comparison_pwm_iec!$AE$41</c:f>
              <c:strCache>
                <c:ptCount val="1"/>
                <c:pt idx="0">
                  <c:v>Tc_max_cycling</c:v>
                </c:pt>
              </c:strCache>
            </c:strRef>
          </c:tx>
          <c:spPr>
            <a:ln w="317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comparison_pwm_iec!$AE$60:$AE$66</c:f>
              <c:numCache>
                <c:formatCode>General</c:formatCode>
                <c:ptCount val="7"/>
                <c:pt idx="0">
                  <c:v>14.897668559837129</c:v>
                </c:pt>
                <c:pt idx="1">
                  <c:v>6.768616651937684</c:v>
                </c:pt>
                <c:pt idx="2">
                  <c:v>6.5595971429456341</c:v>
                </c:pt>
                <c:pt idx="3">
                  <c:v>12.864089825785001</c:v>
                </c:pt>
                <c:pt idx="4">
                  <c:v>12.970267621629006</c:v>
                </c:pt>
                <c:pt idx="5">
                  <c:v>13.2853495594116</c:v>
                </c:pt>
                <c:pt idx="6">
                  <c:v>13.075872650408613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7C-F446-BBF0-C7726642A64C}"/>
            </c:ext>
          </c:extLst>
        </c:ser>
        <c:ser>
          <c:idx val="5"/>
          <c:order val="5"/>
          <c:tx>
            <c:strRef>
              <c:f>comparison_pwm_iec!$AF$41</c:f>
              <c:strCache>
                <c:ptCount val="1"/>
                <c:pt idx="0">
                  <c:v>deltaTj_D_phase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comparison_pwm_iec!$AF$60:$AF$66</c:f>
              <c:numCache>
                <c:formatCode>General</c:formatCode>
                <c:ptCount val="7"/>
                <c:pt idx="0">
                  <c:v>9.2674395907787712</c:v>
                </c:pt>
                <c:pt idx="1">
                  <c:v>0.4297557333522235</c:v>
                </c:pt>
                <c:pt idx="2">
                  <c:v>6.6775894328048793</c:v>
                </c:pt>
                <c:pt idx="3">
                  <c:v>13.982316297136151</c:v>
                </c:pt>
                <c:pt idx="4">
                  <c:v>14.090939003164365</c:v>
                </c:pt>
                <c:pt idx="5">
                  <c:v>14.413372025318793</c:v>
                </c:pt>
                <c:pt idx="6">
                  <c:v>14.198991682186985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7C-F446-BBF0-C7726642A64C}"/>
            </c:ext>
          </c:extLst>
        </c:ser>
        <c:ser>
          <c:idx val="6"/>
          <c:order val="6"/>
          <c:tx>
            <c:strRef>
              <c:f>comparison_pwm_iec!$AG$41</c:f>
              <c:strCache>
                <c:ptCount val="1"/>
                <c:pt idx="0">
                  <c:v>Tj_D_phase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comparison_pwm_iec!$AG$60:$AG$66</c:f>
              <c:numCache>
                <c:formatCode>General</c:formatCode>
                <c:ptCount val="7"/>
                <c:pt idx="0">
                  <c:v>11.741064961546499</c:v>
                </c:pt>
                <c:pt idx="1">
                  <c:v>6.8924672994809839</c:v>
                </c:pt>
                <c:pt idx="2">
                  <c:v>3.3387947164024396</c:v>
                </c:pt>
                <c:pt idx="3">
                  <c:v>6.9911581485680756</c:v>
                </c:pt>
                <c:pt idx="4">
                  <c:v>7.0454695015821756</c:v>
                </c:pt>
                <c:pt idx="5">
                  <c:v>7.206686012659361</c:v>
                </c:pt>
                <c:pt idx="6">
                  <c:v>7.0994958410934856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7C-F446-BBF0-C7726642A64C}"/>
            </c:ext>
          </c:extLst>
        </c:ser>
        <c:ser>
          <c:idx val="7"/>
          <c:order val="7"/>
          <c:tx>
            <c:strRef>
              <c:f>comparison_pwm_iec!$AH$41</c:f>
              <c:strCache>
                <c:ptCount val="1"/>
                <c:pt idx="0">
                  <c:v>deltaTj_Q_phase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comparison_pwm_iec!$AH$60:$AH$66</c:f>
              <c:numCache>
                <c:formatCode>General</c:formatCode>
                <c:ptCount val="7"/>
                <c:pt idx="0">
                  <c:v>8.3460495817941123</c:v>
                </c:pt>
                <c:pt idx="1">
                  <c:v>9.3189915458289363E-2</c:v>
                </c:pt>
                <c:pt idx="2">
                  <c:v>7.2405105691264851</c:v>
                </c:pt>
                <c:pt idx="3">
                  <c:v>13.638736029347641</c:v>
                </c:pt>
                <c:pt idx="4">
                  <c:v>13.755592698138528</c:v>
                </c:pt>
                <c:pt idx="5">
                  <c:v>14.102303600375492</c:v>
                </c:pt>
                <c:pt idx="6">
                  <c:v>13.871808933225964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7C-F446-BBF0-C7726642A64C}"/>
            </c:ext>
          </c:extLst>
        </c:ser>
        <c:ser>
          <c:idx val="8"/>
          <c:order val="8"/>
          <c:tx>
            <c:strRef>
              <c:f>comparison_pwm_iec!$AI$41</c:f>
              <c:strCache>
                <c:ptCount val="1"/>
                <c:pt idx="0">
                  <c:v>Tj_Q_phase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comparison_pwm_iec!$AI$60:$AI$66</c:f>
              <c:numCache>
                <c:formatCode>General</c:formatCode>
                <c:ptCount val="7"/>
                <c:pt idx="0">
                  <c:v>11.506725275481827</c:v>
                </c:pt>
                <c:pt idx="1">
                  <c:v>7.2871055268556262</c:v>
                </c:pt>
                <c:pt idx="2">
                  <c:v>3.6202552845632354</c:v>
                </c:pt>
                <c:pt idx="3">
                  <c:v>6.8193680146738131</c:v>
                </c:pt>
                <c:pt idx="4">
                  <c:v>6.8777963490692571</c:v>
                </c:pt>
                <c:pt idx="5">
                  <c:v>7.0511518001877391</c:v>
                </c:pt>
                <c:pt idx="6">
                  <c:v>6.9359044666129677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7C-F446-BBF0-C7726642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646623"/>
        <c:axId val="1241647103"/>
      </c:lineChart>
      <c:catAx>
        <c:axId val="12416466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47103"/>
        <c:crosses val="autoZero"/>
        <c:auto val="1"/>
        <c:lblAlgn val="ctr"/>
        <c:lblOffset val="100"/>
        <c:noMultiLvlLbl val="0"/>
      </c:catAx>
      <c:valAx>
        <c:axId val="12416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466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losses estimation pwm-iec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comparison_pwm_iec!$AJ$41</c:f>
              <c:strCache>
                <c:ptCount val="1"/>
                <c:pt idx="0">
                  <c:v>PL_on_T_HB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comparison_pwm_iec!$AJ$60:$AJ$66</c:f>
              <c:numCache>
                <c:formatCode>General</c:formatCode>
                <c:ptCount val="7"/>
                <c:pt idx="0">
                  <c:v>11.863017097490371</c:v>
                </c:pt>
                <c:pt idx="1">
                  <c:v>9.5255724296883013</c:v>
                </c:pt>
                <c:pt idx="2">
                  <c:v>11.935318742560408</c:v>
                </c:pt>
                <c:pt idx="3">
                  <c:v>12.649831009927816</c:v>
                </c:pt>
                <c:pt idx="4">
                  <c:v>12.859097765233521</c:v>
                </c:pt>
                <c:pt idx="5">
                  <c:v>13.478741001372455</c:v>
                </c:pt>
                <c:pt idx="6">
                  <c:v>13.067010521284885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D-4B4F-84BF-9C87600FFEEC}"/>
            </c:ext>
          </c:extLst>
        </c:ser>
        <c:ser>
          <c:idx val="2"/>
          <c:order val="1"/>
          <c:tx>
            <c:strRef>
              <c:f>comparison_pwm_iec!$AK$41</c:f>
              <c:strCache>
                <c:ptCount val="1"/>
                <c:pt idx="0">
                  <c:v>PL_on_D_HB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comparison_pwm_iec!$AK$60:$AK$66</c:f>
              <c:numCache>
                <c:formatCode>General</c:formatCode>
                <c:ptCount val="7"/>
                <c:pt idx="0">
                  <c:v>17.882721201977898</c:v>
                </c:pt>
                <c:pt idx="1">
                  <c:v>3.3569347914603469</c:v>
                </c:pt>
                <c:pt idx="2">
                  <c:v>0.45701376050801024</c:v>
                </c:pt>
                <c:pt idx="3">
                  <c:v>13.341419641973385</c:v>
                </c:pt>
                <c:pt idx="4">
                  <c:v>13.372226805836352</c:v>
                </c:pt>
                <c:pt idx="5">
                  <c:v>13.464963937093369</c:v>
                </c:pt>
                <c:pt idx="6">
                  <c:v>13.403086693258876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D-4B4F-84BF-9C87600FFEEC}"/>
            </c:ext>
          </c:extLst>
        </c:ser>
        <c:ser>
          <c:idx val="3"/>
          <c:order val="2"/>
          <c:tx>
            <c:strRef>
              <c:f>comparison_pwm_iec!$AL$41</c:f>
              <c:strCache>
                <c:ptCount val="1"/>
                <c:pt idx="0">
                  <c:v>PL_sw_T_HB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comparison_pwm_iec!$AL$60:$AL$66</c:f>
              <c:numCache>
                <c:formatCode>General</c:formatCode>
                <c:ptCount val="7"/>
                <c:pt idx="0">
                  <c:v>4.4288517367167657</c:v>
                </c:pt>
                <c:pt idx="1">
                  <c:v>2.2485746932994708</c:v>
                </c:pt>
                <c:pt idx="2">
                  <c:v>2.2433671615809807</c:v>
                </c:pt>
                <c:pt idx="3">
                  <c:v>3.4871499003665605</c:v>
                </c:pt>
                <c:pt idx="4">
                  <c:v>3.5003392393319359</c:v>
                </c:pt>
                <c:pt idx="5">
                  <c:v>3.5395722660170605</c:v>
                </c:pt>
                <c:pt idx="6">
                  <c:v>3.5134729853339408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DD-4B4F-84BF-9C87600FFEEC}"/>
            </c:ext>
          </c:extLst>
        </c:ser>
        <c:ser>
          <c:idx val="4"/>
          <c:order val="3"/>
          <c:tx>
            <c:strRef>
              <c:f>comparison_pwm_iec!$AM$41</c:f>
              <c:strCache>
                <c:ptCount val="1"/>
                <c:pt idx="0">
                  <c:v>PL_sw_D_HB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comparison_pwm_iec!$AM$60:$AM$66</c:f>
              <c:numCache>
                <c:formatCode>General</c:formatCode>
                <c:ptCount val="7"/>
                <c:pt idx="0">
                  <c:v>1.551233848316528</c:v>
                </c:pt>
                <c:pt idx="1">
                  <c:v>1.1006126945151387</c:v>
                </c:pt>
                <c:pt idx="2">
                  <c:v>1.0947491193928904</c:v>
                </c:pt>
                <c:pt idx="3">
                  <c:v>1.3707357205980202</c:v>
                </c:pt>
                <c:pt idx="4">
                  <c:v>1.3720954740803002</c:v>
                </c:pt>
                <c:pt idx="5">
                  <c:v>1.3760742569357198</c:v>
                </c:pt>
                <c:pt idx="6">
                  <c:v>1.3734385540996286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DD-4B4F-84BF-9C87600FFE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07679"/>
        <c:axId val="8608159"/>
      </c:lineChart>
      <c:catAx>
        <c:axId val="860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159"/>
        <c:crosses val="autoZero"/>
        <c:auto val="1"/>
        <c:lblAlgn val="ctr"/>
        <c:lblOffset val="100"/>
        <c:noMultiLvlLbl val="0"/>
      </c:catAx>
      <c:valAx>
        <c:axId val="86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6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comparison_pwm_iec!$AN$41</c:f>
              <c:strCache>
                <c:ptCount val="1"/>
                <c:pt idx="0">
                  <c:v>total_loss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comparison_pwm_iec!$AN$60:$AN$66</c:f>
              <c:numCache>
                <c:formatCode>General</c:formatCode>
                <c:ptCount val="7"/>
                <c:pt idx="0">
                  <c:v>428.70988661401793</c:v>
                </c:pt>
                <c:pt idx="1">
                  <c:v>194.7803353075592</c:v>
                </c:pt>
                <c:pt idx="2">
                  <c:v>188.7653854085072</c:v>
                </c:pt>
                <c:pt idx="3">
                  <c:v>370.18963527438905</c:v>
                </c:pt>
                <c:pt idx="4">
                  <c:v>373.2451114137848</c:v>
                </c:pt>
                <c:pt idx="5">
                  <c:v>382.31221753702403</c:v>
                </c:pt>
                <c:pt idx="6">
                  <c:v>376.28410504772796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C-844B-8933-C55C8754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7679"/>
        <c:axId val="8608159"/>
      </c:lineChart>
      <c:catAx>
        <c:axId val="860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159"/>
        <c:crosses val="autoZero"/>
        <c:auto val="1"/>
        <c:lblAlgn val="ctr"/>
        <c:lblOffset val="100"/>
        <c:noMultiLvlLbl val="0"/>
      </c:catAx>
      <c:valAx>
        <c:axId val="86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6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508363</xdr:colOff>
      <xdr:row>107</xdr:row>
      <xdr:rowOff>27214</xdr:rowOff>
    </xdr:from>
    <xdr:to>
      <xdr:col>33</xdr:col>
      <xdr:colOff>312839</xdr:colOff>
      <xdr:row>131</xdr:row>
      <xdr:rowOff>169241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8184" y="19022785"/>
          <a:ext cx="4086916" cy="43817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207645</xdr:colOff>
      <xdr:row>45</xdr:row>
      <xdr:rowOff>952</xdr:rowOff>
    </xdr:from>
    <xdr:to>
      <xdr:col>20</xdr:col>
      <xdr:colOff>40005</xdr:colOff>
      <xdr:row>60</xdr:row>
      <xdr:rowOff>27622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60</xdr:row>
      <xdr:rowOff>100965</xdr:rowOff>
    </xdr:from>
    <xdr:to>
      <xdr:col>20</xdr:col>
      <xdr:colOff>28575</xdr:colOff>
      <xdr:row>75</xdr:row>
      <xdr:rowOff>131445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135255</xdr:colOff>
      <xdr:row>44</xdr:row>
      <xdr:rowOff>142875</xdr:rowOff>
    </xdr:from>
    <xdr:to>
      <xdr:col>25</xdr:col>
      <xdr:colOff>767715</xdr:colOff>
      <xdr:row>59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167640</xdr:colOff>
      <xdr:row>60</xdr:row>
      <xdr:rowOff>112395</xdr:rowOff>
    </xdr:from>
    <xdr:to>
      <xdr:col>26</xdr:col>
      <xdr:colOff>1905</xdr:colOff>
      <xdr:row>75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474663</xdr:colOff>
      <xdr:row>75</xdr:row>
      <xdr:rowOff>172764</xdr:rowOff>
    </xdr:from>
    <xdr:to>
      <xdr:col>35</xdr:col>
      <xdr:colOff>688</xdr:colOff>
      <xdr:row>99</xdr:row>
      <xdr:rowOff>83243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97970</xdr:colOff>
      <xdr:row>76</xdr:row>
      <xdr:rowOff>20139</xdr:rowOff>
    </xdr:from>
    <xdr:to>
      <xdr:col>45</xdr:col>
      <xdr:colOff>386715</xdr:colOff>
      <xdr:row>99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68036</xdr:colOff>
      <xdr:row>99</xdr:row>
      <xdr:rowOff>149679</xdr:rowOff>
    </xdr:from>
    <xdr:to>
      <xdr:col>45</xdr:col>
      <xdr:colOff>360591</xdr:colOff>
      <xdr:row>123</xdr:row>
      <xdr:rowOff>16601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0"/>
  <sheetViews>
    <sheetView topLeftCell="A7" zoomScaleNormal="100" workbookViewId="0">
      <selection activeCell="B19" sqref="B19"/>
    </sheetView>
  </sheetViews>
  <sheetFormatPr baseColWidth="10" defaultRowHeight="15" x14ac:dyDescent="0.2"/>
  <cols>
    <col min="2" max="2" width="26.6640625" customWidth="1"/>
    <col min="3" max="3" width="26.5" customWidth="1"/>
    <col min="4" max="4" width="7.5" customWidth="1"/>
    <col min="8" max="8" width="17.5" customWidth="1"/>
  </cols>
  <sheetData>
    <row r="1" spans="2:10" x14ac:dyDescent="0.2">
      <c r="B1" s="1" t="s">
        <v>17</v>
      </c>
    </row>
    <row r="3" spans="2:10" x14ac:dyDescent="0.2">
      <c r="B3" s="24" t="s">
        <v>18</v>
      </c>
    </row>
    <row r="4" spans="2:10" x14ac:dyDescent="0.2">
      <c r="B4" s="26" t="s">
        <v>19</v>
      </c>
      <c r="C4" t="s">
        <v>20</v>
      </c>
    </row>
    <row r="5" spans="2:10" x14ac:dyDescent="0.2">
      <c r="B5" s="26" t="s">
        <v>21</v>
      </c>
      <c r="C5" t="s">
        <v>22</v>
      </c>
    </row>
    <row r="6" spans="2:10" x14ac:dyDescent="0.2">
      <c r="B6" s="26" t="s">
        <v>23</v>
      </c>
      <c r="C6" t="s">
        <v>24</v>
      </c>
    </row>
    <row r="7" spans="2:10" x14ac:dyDescent="0.2">
      <c r="B7" s="26" t="s">
        <v>25</v>
      </c>
      <c r="C7" t="s">
        <v>26</v>
      </c>
    </row>
    <row r="8" spans="2:10" x14ac:dyDescent="0.2">
      <c r="B8" s="26" t="s">
        <v>27</v>
      </c>
      <c r="C8" t="s">
        <v>28</v>
      </c>
    </row>
    <row r="9" spans="2:10" x14ac:dyDescent="0.2">
      <c r="C9" s="41"/>
      <c r="D9" s="44" t="s">
        <v>29</v>
      </c>
      <c r="E9" s="45"/>
      <c r="F9" s="45" t="s">
        <v>30</v>
      </c>
      <c r="G9" s="45"/>
      <c r="H9" s="45"/>
      <c r="I9" s="46"/>
      <c r="J9" t="s">
        <v>31</v>
      </c>
    </row>
    <row r="10" spans="2:10" x14ac:dyDescent="0.2">
      <c r="C10" s="41" t="s">
        <v>32</v>
      </c>
      <c r="D10" s="47" t="s">
        <v>33</v>
      </c>
      <c r="E10" s="48"/>
      <c r="F10" s="48" t="s">
        <v>34</v>
      </c>
      <c r="G10" s="48"/>
      <c r="H10" s="48"/>
      <c r="I10" s="49"/>
    </row>
    <row r="11" spans="2:10" x14ac:dyDescent="0.2">
      <c r="C11" s="41"/>
      <c r="D11" s="47" t="s">
        <v>35</v>
      </c>
      <c r="E11" s="48"/>
      <c r="F11" s="48" t="s">
        <v>36</v>
      </c>
      <c r="G11" s="48"/>
      <c r="H11" s="48"/>
      <c r="I11" s="49"/>
    </row>
    <row r="12" spans="2:10" x14ac:dyDescent="0.2">
      <c r="C12" s="41"/>
      <c r="D12" s="50" t="s">
        <v>37</v>
      </c>
      <c r="E12" s="51"/>
      <c r="F12" s="51" t="s">
        <v>38</v>
      </c>
      <c r="G12" s="51"/>
      <c r="H12" s="51"/>
      <c r="I12" s="52"/>
    </row>
    <row r="13" spans="2:10" x14ac:dyDescent="0.2">
      <c r="C13" s="41"/>
      <c r="D13" s="53" t="s">
        <v>39</v>
      </c>
      <c r="E13" s="54"/>
      <c r="F13" s="55" t="s">
        <v>40</v>
      </c>
      <c r="G13" s="54"/>
      <c r="H13" s="54"/>
      <c r="I13" s="56"/>
      <c r="J13" t="s">
        <v>41</v>
      </c>
    </row>
    <row r="14" spans="2:10" x14ac:dyDescent="0.2">
      <c r="C14" s="41"/>
      <c r="D14" s="57" t="s">
        <v>42</v>
      </c>
      <c r="E14" s="55"/>
      <c r="F14" s="55" t="s">
        <v>30</v>
      </c>
      <c r="G14" s="55"/>
      <c r="H14" s="55"/>
      <c r="I14" s="58"/>
    </row>
    <row r="15" spans="2:10" x14ac:dyDescent="0.2">
      <c r="C15" s="41"/>
      <c r="D15" s="57" t="s">
        <v>43</v>
      </c>
      <c r="E15" s="55"/>
      <c r="F15" s="55" t="s">
        <v>44</v>
      </c>
      <c r="G15" s="55"/>
      <c r="H15" s="55"/>
      <c r="I15" s="58"/>
    </row>
    <row r="16" spans="2:10" x14ac:dyDescent="0.2">
      <c r="C16" s="41"/>
      <c r="D16" s="59" t="s">
        <v>45</v>
      </c>
      <c r="E16" s="60"/>
      <c r="F16" s="55" t="s">
        <v>46</v>
      </c>
      <c r="G16" s="60"/>
      <c r="H16" s="60"/>
      <c r="I16" s="61"/>
    </row>
    <row r="17" spans="3:9" x14ac:dyDescent="0.2">
      <c r="C17" s="41"/>
      <c r="D17" s="38" t="s">
        <v>47</v>
      </c>
      <c r="E17" s="39"/>
      <c r="F17" s="39" t="s">
        <v>48</v>
      </c>
      <c r="G17" s="39"/>
      <c r="H17" s="39"/>
      <c r="I17" s="40"/>
    </row>
    <row r="18" spans="3:9" x14ac:dyDescent="0.2">
      <c r="C18" s="42"/>
      <c r="D18" s="30" t="s">
        <v>49</v>
      </c>
      <c r="E18" s="31"/>
      <c r="F18" s="31" t="s">
        <v>50</v>
      </c>
      <c r="G18" s="31"/>
      <c r="H18" s="31"/>
      <c r="I18" s="32"/>
    </row>
    <row r="19" spans="3:9" x14ac:dyDescent="0.2">
      <c r="C19" s="42" t="s">
        <v>51</v>
      </c>
      <c r="D19" s="33" t="s">
        <v>52</v>
      </c>
      <c r="F19" t="s">
        <v>53</v>
      </c>
      <c r="I19" s="34"/>
    </row>
    <row r="20" spans="3:9" x14ac:dyDescent="0.2">
      <c r="C20" s="43" t="s">
        <v>54</v>
      </c>
      <c r="D20" s="33" t="s">
        <v>55</v>
      </c>
      <c r="F20" t="s">
        <v>56</v>
      </c>
      <c r="I20" s="34"/>
    </row>
    <row r="21" spans="3:9" x14ac:dyDescent="0.2">
      <c r="C21" s="42"/>
      <c r="D21" s="33" t="s">
        <v>57</v>
      </c>
      <c r="F21" t="s">
        <v>58</v>
      </c>
      <c r="I21" s="34"/>
    </row>
    <row r="22" spans="3:9" x14ac:dyDescent="0.2">
      <c r="C22" s="42"/>
      <c r="D22" s="35" t="s">
        <v>59</v>
      </c>
      <c r="E22" s="36"/>
      <c r="F22" s="36" t="s">
        <v>60</v>
      </c>
      <c r="G22" s="36"/>
      <c r="H22" s="36"/>
      <c r="I22" s="37"/>
    </row>
    <row r="23" spans="3:9" x14ac:dyDescent="0.2">
      <c r="C23" s="42"/>
      <c r="D23" s="30" t="s">
        <v>61</v>
      </c>
      <c r="E23" s="31"/>
      <c r="F23" s="31" t="s">
        <v>62</v>
      </c>
      <c r="G23" s="31"/>
      <c r="H23" s="31"/>
      <c r="I23" s="32"/>
    </row>
    <row r="24" spans="3:9" x14ac:dyDescent="0.2">
      <c r="C24" s="42"/>
      <c r="D24" s="33" t="s">
        <v>63</v>
      </c>
      <c r="F24" t="s">
        <v>64</v>
      </c>
      <c r="I24" s="34"/>
    </row>
    <row r="25" spans="3:9" x14ac:dyDescent="0.2">
      <c r="C25" s="42"/>
      <c r="D25" s="33" t="s">
        <v>65</v>
      </c>
      <c r="F25" t="s">
        <v>66</v>
      </c>
      <c r="I25" s="34"/>
    </row>
    <row r="26" spans="3:9" x14ac:dyDescent="0.2">
      <c r="C26" s="42"/>
      <c r="D26" s="33" t="s">
        <v>67</v>
      </c>
      <c r="F26" t="s">
        <v>40</v>
      </c>
      <c r="I26" s="34"/>
    </row>
    <row r="27" spans="3:9" x14ac:dyDescent="0.2">
      <c r="C27" s="97" t="s">
        <v>68</v>
      </c>
      <c r="D27" s="30" t="s">
        <v>69</v>
      </c>
      <c r="E27" s="31"/>
      <c r="F27" s="31" t="s">
        <v>70</v>
      </c>
      <c r="G27" s="31"/>
      <c r="H27" s="31"/>
      <c r="I27" s="32"/>
    </row>
    <row r="28" spans="3:9" x14ac:dyDescent="0.2">
      <c r="C28" s="98"/>
      <c r="D28" s="33" t="s">
        <v>71</v>
      </c>
      <c r="F28" t="s">
        <v>72</v>
      </c>
      <c r="I28" s="34"/>
    </row>
    <row r="29" spans="3:9" x14ac:dyDescent="0.2">
      <c r="C29" s="98"/>
      <c r="D29" s="33" t="s">
        <v>73</v>
      </c>
      <c r="F29" t="s">
        <v>74</v>
      </c>
      <c r="I29" s="34"/>
    </row>
    <row r="30" spans="3:9" x14ac:dyDescent="0.2">
      <c r="C30" s="98"/>
      <c r="D30" s="33" t="s">
        <v>75</v>
      </c>
      <c r="F30" t="s">
        <v>76</v>
      </c>
      <c r="I30" s="34"/>
    </row>
    <row r="31" spans="3:9" x14ac:dyDescent="0.2">
      <c r="C31" s="99"/>
      <c r="D31" s="35" t="s">
        <v>77</v>
      </c>
      <c r="E31" s="36"/>
      <c r="F31" s="36" t="s">
        <v>78</v>
      </c>
      <c r="G31" s="36"/>
      <c r="H31" s="36"/>
      <c r="I31" s="37"/>
    </row>
    <row r="32" spans="3:9" x14ac:dyDescent="0.2">
      <c r="C32" s="100"/>
      <c r="D32" s="101" t="s">
        <v>79</v>
      </c>
      <c r="E32" s="39"/>
      <c r="F32" s="39" t="s">
        <v>80</v>
      </c>
      <c r="G32" s="39"/>
      <c r="H32" s="39"/>
      <c r="I32" s="40"/>
    </row>
    <row r="33" spans="2:9" x14ac:dyDescent="0.2">
      <c r="C33" s="97" t="s">
        <v>81</v>
      </c>
      <c r="D33" s="30" t="s">
        <v>82</v>
      </c>
      <c r="E33" s="31"/>
      <c r="F33" s="31" t="s">
        <v>83</v>
      </c>
      <c r="G33" s="31"/>
      <c r="H33" s="31"/>
      <c r="I33" s="32"/>
    </row>
    <row r="34" spans="2:9" x14ac:dyDescent="0.2">
      <c r="C34" s="98"/>
      <c r="D34" s="33" t="s">
        <v>84</v>
      </c>
      <c r="F34" t="s">
        <v>85</v>
      </c>
      <c r="I34" s="34"/>
    </row>
    <row r="35" spans="2:9" x14ac:dyDescent="0.2">
      <c r="C35" s="98"/>
      <c r="D35" s="33" t="s">
        <v>86</v>
      </c>
      <c r="F35" t="s">
        <v>87</v>
      </c>
      <c r="I35" s="34"/>
    </row>
    <row r="36" spans="2:9" x14ac:dyDescent="0.2">
      <c r="C36" s="98"/>
      <c r="D36" s="33" t="s">
        <v>88</v>
      </c>
      <c r="F36" t="s">
        <v>89</v>
      </c>
      <c r="I36" s="34"/>
    </row>
    <row r="37" spans="2:9" x14ac:dyDescent="0.2">
      <c r="C37" s="99"/>
      <c r="D37" s="35" t="s">
        <v>90</v>
      </c>
      <c r="E37" s="36"/>
      <c r="F37" s="36" t="s">
        <v>91</v>
      </c>
      <c r="G37" s="36"/>
      <c r="H37" s="36"/>
      <c r="I37" s="37"/>
    </row>
    <row r="40" spans="2:9" x14ac:dyDescent="0.2">
      <c r="B40" s="3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84"/>
  <sheetViews>
    <sheetView zoomScaleNormal="100" workbookViewId="0">
      <selection activeCell="F86" sqref="F86"/>
    </sheetView>
  </sheetViews>
  <sheetFormatPr baseColWidth="10" defaultColWidth="8.83203125" defaultRowHeight="15" x14ac:dyDescent="0.2"/>
  <cols>
    <col min="2" max="2" width="19.1640625" bestFit="1" customWidth="1"/>
    <col min="3" max="3" width="14.33203125" customWidth="1"/>
    <col min="4" max="4" width="29.5" customWidth="1"/>
    <col min="6" max="6" width="13.5" bestFit="1" customWidth="1"/>
  </cols>
  <sheetData>
    <row r="1" spans="2:21" x14ac:dyDescent="0.2">
      <c r="F1" s="3"/>
    </row>
    <row r="2" spans="2:21" x14ac:dyDescent="0.2">
      <c r="B2" s="1" t="s">
        <v>93</v>
      </c>
    </row>
    <row r="3" spans="2:21" x14ac:dyDescent="0.2">
      <c r="B3" t="s">
        <v>94</v>
      </c>
      <c r="C3" s="2">
        <v>250000</v>
      </c>
      <c r="D3" t="s">
        <v>95</v>
      </c>
      <c r="F3" s="3"/>
    </row>
    <row r="4" spans="2:21" x14ac:dyDescent="0.2">
      <c r="B4" t="s">
        <v>96</v>
      </c>
      <c r="C4" s="2">
        <v>200000</v>
      </c>
      <c r="D4" t="s">
        <v>97</v>
      </c>
    </row>
    <row r="5" spans="2:21" x14ac:dyDescent="0.2">
      <c r="B5" t="s">
        <v>98</v>
      </c>
      <c r="C5" s="2">
        <v>230</v>
      </c>
    </row>
    <row r="6" spans="2:21" x14ac:dyDescent="0.2">
      <c r="B6" t="s">
        <v>88</v>
      </c>
      <c r="C6" s="2">
        <v>170</v>
      </c>
      <c r="D6" t="s">
        <v>99</v>
      </c>
    </row>
    <row r="7" spans="2:21" x14ac:dyDescent="0.2">
      <c r="B7" t="s">
        <v>86</v>
      </c>
      <c r="C7" s="2">
        <v>0.87</v>
      </c>
      <c r="D7" t="s">
        <v>100</v>
      </c>
    </row>
    <row r="8" spans="2:21" x14ac:dyDescent="0.2">
      <c r="B8" t="s">
        <v>101</v>
      </c>
      <c r="C8" s="11">
        <v>363</v>
      </c>
      <c r="D8" t="s">
        <v>102</v>
      </c>
    </row>
    <row r="9" spans="2:21" ht="17.5" customHeight="1" x14ac:dyDescent="0.2">
      <c r="B9" t="s">
        <v>103</v>
      </c>
      <c r="C9" s="2">
        <v>540</v>
      </c>
      <c r="D9" t="s">
        <v>104</v>
      </c>
      <c r="G9" s="6"/>
      <c r="H9" s="4"/>
      <c r="I9" s="4"/>
      <c r="J9" s="4"/>
      <c r="K9" s="4"/>
      <c r="L9" s="5"/>
      <c r="M9" s="4"/>
      <c r="N9" s="4"/>
      <c r="O9" s="9"/>
      <c r="P9" s="4"/>
      <c r="Q9" s="4"/>
      <c r="R9" s="4"/>
      <c r="S9" s="4"/>
      <c r="T9" s="4"/>
      <c r="U9" s="4"/>
    </row>
    <row r="10" spans="2:21" ht="16.5" customHeight="1" x14ac:dyDescent="0.25">
      <c r="B10" t="s">
        <v>105</v>
      </c>
      <c r="C10" s="2">
        <v>2000</v>
      </c>
      <c r="D10" t="s">
        <v>106</v>
      </c>
      <c r="G10" s="7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</row>
    <row r="11" spans="2:21" x14ac:dyDescent="0.2">
      <c r="B11" t="s">
        <v>107</v>
      </c>
      <c r="C11" s="2">
        <v>10</v>
      </c>
      <c r="D11" t="s">
        <v>108</v>
      </c>
    </row>
    <row r="12" spans="2:21" x14ac:dyDescent="0.2">
      <c r="B12" t="s">
        <v>109</v>
      </c>
      <c r="C12" s="2">
        <v>50</v>
      </c>
      <c r="D12" t="s">
        <v>110</v>
      </c>
    </row>
    <row r="14" spans="2:21" x14ac:dyDescent="0.2">
      <c r="B14" s="1" t="s">
        <v>111</v>
      </c>
    </row>
    <row r="15" spans="2:21" x14ac:dyDescent="0.2">
      <c r="B15" t="s">
        <v>112</v>
      </c>
      <c r="C15" s="2">
        <v>2</v>
      </c>
    </row>
    <row r="17" spans="2:11" x14ac:dyDescent="0.2">
      <c r="B17" s="1" t="s">
        <v>113</v>
      </c>
      <c r="C17" s="2"/>
      <c r="D17" s="13" t="s">
        <v>114</v>
      </c>
    </row>
    <row r="18" spans="2:11" x14ac:dyDescent="0.2">
      <c r="B18" s="14" t="s">
        <v>115</v>
      </c>
      <c r="C18" s="15">
        <v>4.8388402034681769E-5</v>
      </c>
      <c r="D18" s="14" t="s">
        <v>116</v>
      </c>
      <c r="F18" t="s">
        <v>117</v>
      </c>
      <c r="K18" t="s">
        <v>118</v>
      </c>
    </row>
    <row r="19" spans="2:11" x14ac:dyDescent="0.2">
      <c r="B19" s="14" t="s">
        <v>119</v>
      </c>
      <c r="C19" s="15">
        <v>1.6748503844091479E-2</v>
      </c>
      <c r="D19" s="14" t="s">
        <v>120</v>
      </c>
    </row>
    <row r="20" spans="2:11" x14ac:dyDescent="0.2">
      <c r="B20" s="14" t="s">
        <v>121</v>
      </c>
      <c r="C20" s="15">
        <v>1.675546637352552E-4</v>
      </c>
      <c r="D20" s="14" t="s">
        <v>120</v>
      </c>
    </row>
    <row r="21" spans="2:11" x14ac:dyDescent="0.2">
      <c r="B21" s="14" t="s">
        <v>122</v>
      </c>
      <c r="C21" s="15">
        <v>0.60875500179295272</v>
      </c>
      <c r="D21" s="14" t="s">
        <v>120</v>
      </c>
    </row>
    <row r="22" spans="2:11" x14ac:dyDescent="0.2">
      <c r="B22" s="14" t="s">
        <v>123</v>
      </c>
      <c r="C22" s="15">
        <v>-1.6458066170813061E-3</v>
      </c>
      <c r="D22" s="14" t="s">
        <v>120</v>
      </c>
    </row>
    <row r="23" spans="2:11" x14ac:dyDescent="0.2">
      <c r="B23" s="14" t="s">
        <v>124</v>
      </c>
      <c r="C23" s="15">
        <v>0.64851243908694534</v>
      </c>
      <c r="D23" s="14" t="s">
        <v>120</v>
      </c>
    </row>
    <row r="24" spans="2:11" x14ac:dyDescent="0.2">
      <c r="B24" s="14" t="s">
        <v>125</v>
      </c>
      <c r="C24" s="16">
        <v>4.8104000084216521E-5</v>
      </c>
      <c r="D24" s="14" t="s">
        <v>126</v>
      </c>
      <c r="F24" t="s">
        <v>127</v>
      </c>
    </row>
    <row r="25" spans="2:11" x14ac:dyDescent="0.2">
      <c r="B25" s="14" t="s">
        <v>128</v>
      </c>
      <c r="C25" s="17">
        <v>1.6018960082332979E-2</v>
      </c>
      <c r="D25" s="14" t="s">
        <v>126</v>
      </c>
    </row>
    <row r="26" spans="2:11" x14ac:dyDescent="0.2">
      <c r="B26" s="14" t="s">
        <v>129</v>
      </c>
      <c r="C26" s="17">
        <v>-1.3203252644480431E-4</v>
      </c>
      <c r="D26" s="14" t="s">
        <v>126</v>
      </c>
      <c r="E26" s="3"/>
    </row>
    <row r="27" spans="2:11" x14ac:dyDescent="0.2">
      <c r="B27" s="14" t="s">
        <v>130</v>
      </c>
      <c r="C27" s="17">
        <v>0.6256145549069182</v>
      </c>
      <c r="D27" s="14" t="s">
        <v>126</v>
      </c>
    </row>
    <row r="28" spans="2:11" x14ac:dyDescent="0.2">
      <c r="B28" s="14" t="s">
        <v>131</v>
      </c>
      <c r="C28" s="17">
        <v>-1.5902334019140089E-3</v>
      </c>
      <c r="D28" s="14" t="s">
        <v>126</v>
      </c>
    </row>
    <row r="29" spans="2:11" x14ac:dyDescent="0.2">
      <c r="B29" s="14" t="s">
        <v>132</v>
      </c>
      <c r="C29" s="18">
        <v>0.7217555298440963</v>
      </c>
      <c r="D29" s="14" t="s">
        <v>126</v>
      </c>
    </row>
    <row r="30" spans="2:11" x14ac:dyDescent="0.2">
      <c r="B30" s="14" t="s">
        <v>133</v>
      </c>
      <c r="C30" s="18">
        <v>7.7435812651890714</v>
      </c>
      <c r="D30" s="14" t="s">
        <v>134</v>
      </c>
      <c r="E30" t="s">
        <v>135</v>
      </c>
      <c r="F30" t="s">
        <v>136</v>
      </c>
    </row>
    <row r="31" spans="2:11" x14ac:dyDescent="0.2">
      <c r="B31" s="14" t="s">
        <v>137</v>
      </c>
      <c r="C31" s="18">
        <v>3.7237605209991712E-2</v>
      </c>
      <c r="D31" s="14" t="s">
        <v>134</v>
      </c>
    </row>
    <row r="32" spans="2:11" x14ac:dyDescent="0.2">
      <c r="B32" s="14" t="s">
        <v>138</v>
      </c>
      <c r="C32" s="18">
        <v>6.6070111032731074E-5</v>
      </c>
      <c r="D32" s="14" t="s">
        <v>134</v>
      </c>
    </row>
    <row r="33" spans="2:6" x14ac:dyDescent="0.2">
      <c r="B33" s="14" t="s">
        <v>139</v>
      </c>
      <c r="C33" s="18">
        <v>6.0045680940029546E-4</v>
      </c>
      <c r="D33" s="14" t="s">
        <v>134</v>
      </c>
    </row>
    <row r="34" spans="2:6" x14ac:dyDescent="0.2">
      <c r="B34" s="14" t="s">
        <v>140</v>
      </c>
      <c r="C34" s="18">
        <v>1.3</v>
      </c>
      <c r="D34" s="14" t="s">
        <v>134</v>
      </c>
    </row>
    <row r="35" spans="2:6" x14ac:dyDescent="0.2">
      <c r="B35" s="14" t="s">
        <v>141</v>
      </c>
      <c r="C35" s="18">
        <v>0.55287278472559109</v>
      </c>
      <c r="D35" s="14" t="s">
        <v>134</v>
      </c>
    </row>
    <row r="36" spans="2:6" x14ac:dyDescent="0.2">
      <c r="B36" s="14" t="s">
        <v>142</v>
      </c>
      <c r="C36" s="18">
        <v>10.516276649644491</v>
      </c>
      <c r="D36" s="14" t="s">
        <v>143</v>
      </c>
      <c r="E36" t="s">
        <v>135</v>
      </c>
    </row>
    <row r="37" spans="2:6" x14ac:dyDescent="0.2">
      <c r="B37" s="14" t="s">
        <v>144</v>
      </c>
      <c r="C37" s="18">
        <v>7.5427972260467435E-2</v>
      </c>
      <c r="D37" s="14" t="s">
        <v>143</v>
      </c>
    </row>
    <row r="38" spans="2:6" x14ac:dyDescent="0.2">
      <c r="B38" s="14" t="s">
        <v>145</v>
      </c>
      <c r="C38" s="18">
        <v>2.1046999495471801E-5</v>
      </c>
      <c r="D38" s="14" t="s">
        <v>143</v>
      </c>
    </row>
    <row r="39" spans="2:6" x14ac:dyDescent="0.2">
      <c r="B39" s="14" t="s">
        <v>146</v>
      </c>
      <c r="C39" s="18">
        <v>7.2458207566199031E-3</v>
      </c>
      <c r="D39" s="14" t="s">
        <v>143</v>
      </c>
    </row>
    <row r="40" spans="2:6" x14ac:dyDescent="0.2">
      <c r="B40" s="14" t="s">
        <v>147</v>
      </c>
      <c r="C40" s="18">
        <v>1.3</v>
      </c>
      <c r="D40" s="14" t="s">
        <v>143</v>
      </c>
    </row>
    <row r="41" spans="2:6" x14ac:dyDescent="0.2">
      <c r="B41" s="14" t="s">
        <v>148</v>
      </c>
      <c r="C41" s="18">
        <v>3.5670497103774401E-2</v>
      </c>
      <c r="D41" s="14" t="s">
        <v>143</v>
      </c>
    </row>
    <row r="42" spans="2:6" x14ac:dyDescent="0.2">
      <c r="B42" s="14" t="s">
        <v>149</v>
      </c>
      <c r="C42" s="18">
        <v>19.034645939517649</v>
      </c>
      <c r="D42" s="14" t="s">
        <v>150</v>
      </c>
      <c r="F42" t="s">
        <v>151</v>
      </c>
    </row>
    <row r="43" spans="2:6" x14ac:dyDescent="0.2">
      <c r="B43" s="14" t="s">
        <v>152</v>
      </c>
      <c r="C43" s="18">
        <v>7.1199621926610474E-2</v>
      </c>
      <c r="D43" s="14" t="s">
        <v>150</v>
      </c>
    </row>
    <row r="44" spans="2:6" x14ac:dyDescent="0.2">
      <c r="B44" s="14" t="s">
        <v>153</v>
      </c>
      <c r="C44" s="18">
        <v>-3.5454796062740747E-5</v>
      </c>
      <c r="D44" s="14" t="s">
        <v>150</v>
      </c>
    </row>
    <row r="45" spans="2:6" x14ac:dyDescent="0.2">
      <c r="B45" s="14" t="s">
        <v>154</v>
      </c>
      <c r="C45" s="18">
        <v>7.9441630772188812E-3</v>
      </c>
      <c r="D45" s="14" t="s">
        <v>150</v>
      </c>
    </row>
    <row r="46" spans="2:6" x14ac:dyDescent="0.2">
      <c r="B46" s="14" t="s">
        <v>155</v>
      </c>
      <c r="C46" s="18">
        <v>0.6</v>
      </c>
      <c r="D46" s="14" t="s">
        <v>150</v>
      </c>
    </row>
    <row r="47" spans="2:6" x14ac:dyDescent="0.2">
      <c r="B47" s="14" t="s">
        <v>156</v>
      </c>
      <c r="C47" s="18">
        <v>-9.3042705142980686E-2</v>
      </c>
      <c r="D47" s="14" t="s">
        <v>150</v>
      </c>
    </row>
    <row r="48" spans="2:6" x14ac:dyDescent="0.2">
      <c r="B48" s="14" t="s">
        <v>157</v>
      </c>
      <c r="C48" s="18">
        <v>150</v>
      </c>
      <c r="D48" s="14" t="s">
        <v>158</v>
      </c>
    </row>
    <row r="49" spans="2:4" x14ac:dyDescent="0.2">
      <c r="B49" s="14" t="s">
        <v>159</v>
      </c>
      <c r="C49" s="18">
        <v>1</v>
      </c>
      <c r="D49" s="14" t="s">
        <v>160</v>
      </c>
    </row>
    <row r="50" spans="2:4" x14ac:dyDescent="0.2">
      <c r="B50" s="14" t="s">
        <v>161</v>
      </c>
      <c r="C50" s="18">
        <v>600</v>
      </c>
      <c r="D50" s="14" t="s">
        <v>162</v>
      </c>
    </row>
    <row r="51" spans="2:4" x14ac:dyDescent="0.2">
      <c r="B51" s="14"/>
      <c r="C51" s="18"/>
      <c r="D51" s="14"/>
    </row>
    <row r="52" spans="2:4" x14ac:dyDescent="0.2">
      <c r="B52" s="14"/>
      <c r="C52" s="18"/>
    </row>
    <row r="53" spans="2:4" x14ac:dyDescent="0.2">
      <c r="B53" s="14" t="s">
        <v>163</v>
      </c>
      <c r="C53" s="18">
        <v>1.09603070059454</v>
      </c>
      <c r="D53" s="14" t="s">
        <v>164</v>
      </c>
    </row>
    <row r="54" spans="2:4" x14ac:dyDescent="0.2">
      <c r="B54" s="14" t="s">
        <v>165</v>
      </c>
      <c r="C54" s="18">
        <v>-7.4606436910283397E-4</v>
      </c>
      <c r="D54" s="14"/>
    </row>
    <row r="55" spans="2:4" x14ac:dyDescent="0.2">
      <c r="B55" s="14" t="s">
        <v>166</v>
      </c>
      <c r="C55" s="18">
        <v>8.1707125025965897E-4</v>
      </c>
      <c r="D55" s="14"/>
    </row>
    <row r="56" spans="2:4" x14ac:dyDescent="0.2">
      <c r="B56" s="14" t="s">
        <v>167</v>
      </c>
      <c r="C56" s="18">
        <v>1.0556596246344501E-6</v>
      </c>
      <c r="D56" s="14"/>
    </row>
    <row r="57" spans="2:4" x14ac:dyDescent="0.2">
      <c r="B57" s="14" t="s">
        <v>168</v>
      </c>
      <c r="C57" s="18">
        <v>2.2877599999999999E-5</v>
      </c>
      <c r="D57" s="14"/>
    </row>
    <row r="58" spans="2:4" x14ac:dyDescent="0.2">
      <c r="B58" s="14" t="s">
        <v>169</v>
      </c>
      <c r="C58" s="18">
        <v>3.5211099999999999E-6</v>
      </c>
      <c r="D58" s="14"/>
    </row>
    <row r="59" spans="2:4" x14ac:dyDescent="0.2">
      <c r="B59" s="14"/>
      <c r="C59" s="18"/>
      <c r="D59" s="14"/>
    </row>
    <row r="60" spans="2:4" x14ac:dyDescent="0.2">
      <c r="B60" s="14" t="s">
        <v>170</v>
      </c>
      <c r="C60" s="18">
        <v>1.0251606296701401</v>
      </c>
      <c r="D60" s="14" t="s">
        <v>171</v>
      </c>
    </row>
    <row r="61" spans="2:4" x14ac:dyDescent="0.2">
      <c r="B61" s="14" t="s">
        <v>172</v>
      </c>
      <c r="C61" s="18">
        <v>-1.0152048268133799E-3</v>
      </c>
      <c r="D61" s="14"/>
    </row>
    <row r="62" spans="2:4" x14ac:dyDescent="0.2">
      <c r="B62" s="14" t="s">
        <v>173</v>
      </c>
      <c r="C62" s="18">
        <v>7.1411380121402703E-4</v>
      </c>
      <c r="D62" s="14"/>
    </row>
    <row r="63" spans="2:4" x14ac:dyDescent="0.2">
      <c r="B63" s="14" t="s">
        <v>174</v>
      </c>
      <c r="C63" s="18">
        <v>4.9303500862989796E-6</v>
      </c>
      <c r="D63" s="14"/>
    </row>
    <row r="64" spans="2:4" x14ac:dyDescent="0.2">
      <c r="B64" s="14"/>
      <c r="C64" s="18"/>
      <c r="D64" s="14"/>
    </row>
    <row r="65" spans="2:6" x14ac:dyDescent="0.2">
      <c r="B65" s="14"/>
      <c r="C65" s="18"/>
      <c r="D65" s="14"/>
    </row>
    <row r="66" spans="2:6" x14ac:dyDescent="0.2">
      <c r="B66" t="s">
        <v>175</v>
      </c>
      <c r="C66">
        <v>6.67</v>
      </c>
      <c r="D66" s="19" t="s">
        <v>176</v>
      </c>
    </row>
    <row r="68" spans="2:6" x14ac:dyDescent="0.2">
      <c r="B68" s="1" t="s">
        <v>177</v>
      </c>
    </row>
    <row r="69" spans="2:6" x14ac:dyDescent="0.2">
      <c r="B69" t="s">
        <v>178</v>
      </c>
      <c r="C69">
        <v>48</v>
      </c>
      <c r="D69" s="13" t="s">
        <v>179</v>
      </c>
    </row>
    <row r="70" spans="2:6" x14ac:dyDescent="0.2">
      <c r="B70" t="s">
        <v>180</v>
      </c>
      <c r="C70">
        <v>76</v>
      </c>
      <c r="D70" s="13" t="s">
        <v>179</v>
      </c>
    </row>
    <row r="71" spans="2:6" x14ac:dyDescent="0.2">
      <c r="B71" t="s">
        <v>181</v>
      </c>
      <c r="C71">
        <v>4</v>
      </c>
      <c r="D71" s="21" t="s">
        <v>182</v>
      </c>
    </row>
    <row r="72" spans="2:6" x14ac:dyDescent="0.2">
      <c r="B72" t="s">
        <v>183</v>
      </c>
      <c r="C72" s="8">
        <v>4.5699999999999998E-2</v>
      </c>
      <c r="D72" s="8">
        <v>0.2737</v>
      </c>
      <c r="E72" s="8">
        <v>0.31780000000000003</v>
      </c>
      <c r="F72" s="8">
        <v>0.36280000000000001</v>
      </c>
    </row>
    <row r="73" spans="2:6" x14ac:dyDescent="0.2">
      <c r="B73" t="s">
        <v>184</v>
      </c>
      <c r="C73" s="20">
        <v>3.5482999999999999E-4</v>
      </c>
      <c r="D73" s="20">
        <v>1.0343E-2</v>
      </c>
      <c r="E73" s="20">
        <v>7.3011999999999994E-2</v>
      </c>
      <c r="F73" s="20">
        <v>7.3014999999999997E-2</v>
      </c>
    </row>
    <row r="74" spans="2:6" x14ac:dyDescent="0.2">
      <c r="B74" t="s">
        <v>185</v>
      </c>
      <c r="C74">
        <v>0.20849999999999999</v>
      </c>
      <c r="D74" t="s">
        <v>186</v>
      </c>
    </row>
    <row r="77" spans="2:6" x14ac:dyDescent="0.2">
      <c r="B77" s="1" t="s">
        <v>187</v>
      </c>
      <c r="C77" s="10"/>
    </row>
    <row r="78" spans="2:6" x14ac:dyDescent="0.2">
      <c r="B78" t="s">
        <v>188</v>
      </c>
      <c r="C78" s="10">
        <v>100</v>
      </c>
      <c r="D78" t="s">
        <v>189</v>
      </c>
    </row>
    <row r="79" spans="2:6" x14ac:dyDescent="0.2">
      <c r="B79" t="s">
        <v>190</v>
      </c>
      <c r="C79" s="10">
        <v>65</v>
      </c>
      <c r="D79" t="s">
        <v>191</v>
      </c>
    </row>
    <row r="80" spans="2:6" x14ac:dyDescent="0.2">
      <c r="B80" t="s">
        <v>192</v>
      </c>
      <c r="C80" s="10">
        <v>52</v>
      </c>
      <c r="D80" t="s">
        <v>191</v>
      </c>
    </row>
    <row r="81" spans="2:19" x14ac:dyDescent="0.2">
      <c r="B81" t="s">
        <v>193</v>
      </c>
      <c r="C81" s="10">
        <v>311.46100000000001</v>
      </c>
      <c r="D81" t="s">
        <v>189</v>
      </c>
    </row>
    <row r="84" spans="2:19" x14ac:dyDescent="0.2">
      <c r="S84" s="3"/>
    </row>
  </sheetData>
  <pageMargins left="0.7" right="0.7" top="0.75" bottom="0.75" header="0.3" footer="0.3"/>
  <pageSetup paperSize="9" orientation="portrait"/>
  <headerFooter>
    <oddHeader>&amp;C&amp;G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P11" sqref="P11"/>
    </sheetView>
  </sheetViews>
  <sheetFormatPr baseColWidth="10" defaultRowHeight="15" x14ac:dyDescent="0.2"/>
  <cols>
    <col min="1" max="1" width="37.1640625" customWidth="1"/>
  </cols>
  <sheetData>
    <row r="1" spans="1:3" ht="13.75" customHeight="1" x14ac:dyDescent="0.3">
      <c r="B1" s="62"/>
    </row>
    <row r="2" spans="1:3" x14ac:dyDescent="0.2">
      <c r="A2" s="1" t="s">
        <v>194</v>
      </c>
    </row>
    <row r="3" spans="1:3" x14ac:dyDescent="0.2">
      <c r="A3" s="1"/>
    </row>
    <row r="4" spans="1:3" x14ac:dyDescent="0.2">
      <c r="A4" s="1" t="s">
        <v>195</v>
      </c>
    </row>
    <row r="5" spans="1:3" x14ac:dyDescent="0.2">
      <c r="A5" s="8" t="s">
        <v>196</v>
      </c>
      <c r="B5" s="115">
        <v>1</v>
      </c>
    </row>
    <row r="6" spans="1:3" x14ac:dyDescent="0.2">
      <c r="A6" s="8" t="s">
        <v>197</v>
      </c>
      <c r="B6" s="115">
        <v>0</v>
      </c>
    </row>
    <row r="7" spans="1:3" x14ac:dyDescent="0.2">
      <c r="A7" s="8" t="s">
        <v>198</v>
      </c>
      <c r="B7" s="115">
        <v>0</v>
      </c>
    </row>
    <row r="8" spans="1:3" x14ac:dyDescent="0.2">
      <c r="A8" s="8" t="s">
        <v>199</v>
      </c>
      <c r="B8" s="115">
        <v>0</v>
      </c>
    </row>
    <row r="9" spans="1:3" x14ac:dyDescent="0.2">
      <c r="A9" s="8" t="s">
        <v>200</v>
      </c>
      <c r="B9" s="115">
        <v>0</v>
      </c>
      <c r="C9" t="s">
        <v>201</v>
      </c>
    </row>
    <row r="10" spans="1:3" x14ac:dyDescent="0.2">
      <c r="A10" s="8" t="s">
        <v>202</v>
      </c>
      <c r="B10" s="116">
        <v>0</v>
      </c>
      <c r="C10" t="s">
        <v>203</v>
      </c>
    </row>
    <row r="11" spans="1:3" x14ac:dyDescent="0.2">
      <c r="A11" s="8" t="s">
        <v>204</v>
      </c>
      <c r="B11" s="116">
        <v>0</v>
      </c>
      <c r="C11" t="s">
        <v>205</v>
      </c>
    </row>
    <row r="12" spans="1:3" x14ac:dyDescent="0.2">
      <c r="B12" s="2"/>
    </row>
    <row r="13" spans="1:3" x14ac:dyDescent="0.2">
      <c r="B13" s="2"/>
    </row>
    <row r="14" spans="1:3" x14ac:dyDescent="0.2">
      <c r="B14" s="2"/>
    </row>
    <row r="15" spans="1:3" x14ac:dyDescent="0.2">
      <c r="B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="115" zoomScaleNormal="115" workbookViewId="0">
      <selection sqref="A1:P9"/>
    </sheetView>
  </sheetViews>
  <sheetFormatPr baseColWidth="10" defaultColWidth="8.83203125" defaultRowHeight="15" x14ac:dyDescent="0.2"/>
  <cols>
    <col min="1" max="1" width="14.5" customWidth="1"/>
    <col min="2" max="2" width="17.6640625" customWidth="1"/>
    <col min="3" max="4" width="12.83203125" customWidth="1"/>
    <col min="6" max="7" width="13.1640625" customWidth="1"/>
    <col min="8" max="8" width="24.83203125" customWidth="1"/>
    <col min="10" max="12" width="11.6640625" customWidth="1"/>
    <col min="13" max="13" width="13.5" customWidth="1"/>
    <col min="14" max="14" width="11.1640625" customWidth="1"/>
    <col min="15" max="15" width="19.33203125" bestFit="1" customWidth="1"/>
    <col min="16" max="16" width="10.1640625" customWidth="1"/>
    <col min="17" max="17" width="11.83203125" bestFit="1" customWidth="1"/>
    <col min="18" max="18" width="15.5" customWidth="1"/>
  </cols>
  <sheetData>
    <row r="1" spans="1:17" ht="31.5" customHeight="1" x14ac:dyDescent="0.2">
      <c r="A1" s="90" t="s">
        <v>3</v>
      </c>
      <c r="B1" s="91" t="s">
        <v>206</v>
      </c>
      <c r="C1" s="92" t="s">
        <v>207</v>
      </c>
      <c r="D1" s="92" t="s">
        <v>208</v>
      </c>
      <c r="E1" s="93" t="s">
        <v>209</v>
      </c>
      <c r="F1" s="87" t="s">
        <v>210</v>
      </c>
      <c r="G1" s="87" t="s">
        <v>211</v>
      </c>
      <c r="H1" s="94" t="s">
        <v>212</v>
      </c>
      <c r="I1" s="87" t="s">
        <v>213</v>
      </c>
      <c r="J1" s="87" t="s">
        <v>214</v>
      </c>
      <c r="K1" s="95" t="s">
        <v>215</v>
      </c>
      <c r="L1" s="88" t="s">
        <v>216</v>
      </c>
      <c r="M1" s="89" t="s">
        <v>217</v>
      </c>
      <c r="N1" s="96" t="s">
        <v>218</v>
      </c>
      <c r="O1" s="72" t="s">
        <v>219</v>
      </c>
      <c r="P1" s="73" t="s">
        <v>220</v>
      </c>
    </row>
    <row r="2" spans="1:17" x14ac:dyDescent="0.2">
      <c r="A2" s="102">
        <v>1</v>
      </c>
      <c r="B2" s="103" t="s">
        <v>221</v>
      </c>
      <c r="C2" s="104">
        <v>0.9</v>
      </c>
      <c r="D2" s="104">
        <v>1</v>
      </c>
      <c r="E2" s="104">
        <v>31</v>
      </c>
      <c r="F2" s="105">
        <v>5</v>
      </c>
      <c r="G2" s="105">
        <v>31</v>
      </c>
      <c r="H2" s="105">
        <v>1000</v>
      </c>
      <c r="I2" s="105">
        <v>1460</v>
      </c>
      <c r="J2" s="106">
        <v>0.68493150684931503</v>
      </c>
      <c r="K2" s="107">
        <v>30</v>
      </c>
      <c r="L2" s="107">
        <v>0.3</v>
      </c>
      <c r="M2" s="108">
        <v>1</v>
      </c>
      <c r="N2" s="109">
        <v>0.92</v>
      </c>
      <c r="O2" s="72">
        <v>0</v>
      </c>
      <c r="P2" s="10" t="s">
        <v>222</v>
      </c>
      <c r="Q2" s="2"/>
    </row>
    <row r="3" spans="1:17" x14ac:dyDescent="0.2">
      <c r="A3" s="110"/>
      <c r="B3" s="103" t="s">
        <v>221</v>
      </c>
      <c r="C3" s="104">
        <v>0.9</v>
      </c>
      <c r="D3" s="104">
        <v>0.5</v>
      </c>
      <c r="E3" s="104">
        <v>26</v>
      </c>
      <c r="F3" s="105">
        <v>5</v>
      </c>
      <c r="G3" s="105">
        <v>26</v>
      </c>
      <c r="H3" s="105">
        <v>3500</v>
      </c>
      <c r="I3" s="105">
        <v>1460</v>
      </c>
      <c r="J3" s="106">
        <v>2.397260273972603</v>
      </c>
      <c r="K3" s="107">
        <v>30</v>
      </c>
      <c r="L3" s="107">
        <v>0.3</v>
      </c>
      <c r="M3" s="108">
        <v>1</v>
      </c>
      <c r="N3" s="109">
        <v>0.92</v>
      </c>
      <c r="O3" s="72">
        <v>1</v>
      </c>
      <c r="P3" s="10" t="s">
        <v>223</v>
      </c>
      <c r="Q3" s="2"/>
    </row>
    <row r="4" spans="1:17" x14ac:dyDescent="0.2">
      <c r="A4" s="110"/>
      <c r="B4" s="103" t="s">
        <v>221</v>
      </c>
      <c r="C4" s="104">
        <v>0.5</v>
      </c>
      <c r="D4" s="104">
        <v>0.25</v>
      </c>
      <c r="E4" s="104">
        <v>21</v>
      </c>
      <c r="F4" s="105">
        <v>6</v>
      </c>
      <c r="G4" s="105">
        <v>21</v>
      </c>
      <c r="H4" s="105">
        <v>500</v>
      </c>
      <c r="I4" s="105">
        <v>365</v>
      </c>
      <c r="J4" s="106">
        <v>1.3698630136986301</v>
      </c>
      <c r="K4" s="107">
        <v>30</v>
      </c>
      <c r="L4" s="107">
        <v>0.3</v>
      </c>
      <c r="M4" s="108">
        <v>1</v>
      </c>
      <c r="N4" s="109">
        <v>0.92</v>
      </c>
      <c r="O4" s="72">
        <v>2</v>
      </c>
      <c r="P4" s="10" t="s">
        <v>224</v>
      </c>
      <c r="Q4" s="2"/>
    </row>
    <row r="5" spans="1:17" x14ac:dyDescent="0.2">
      <c r="A5" s="111"/>
      <c r="B5" s="103" t="s">
        <v>225</v>
      </c>
      <c r="C5" s="104">
        <v>0</v>
      </c>
      <c r="D5" s="104">
        <v>0</v>
      </c>
      <c r="E5" s="104">
        <v>15</v>
      </c>
      <c r="F5" s="105">
        <v>10</v>
      </c>
      <c r="G5" s="105">
        <v>20</v>
      </c>
      <c r="H5" s="105">
        <v>3760</v>
      </c>
      <c r="I5" s="105">
        <v>365</v>
      </c>
      <c r="J5" s="106">
        <v>10.301369863013701</v>
      </c>
      <c r="K5" s="107">
        <v>30</v>
      </c>
      <c r="L5" s="107">
        <v>0.3</v>
      </c>
      <c r="M5" s="108">
        <v>1</v>
      </c>
      <c r="N5" s="109">
        <v>0.92</v>
      </c>
      <c r="O5" s="72">
        <v>3</v>
      </c>
      <c r="P5" s="10" t="s">
        <v>226</v>
      </c>
    </row>
    <row r="6" spans="1:17" x14ac:dyDescent="0.2">
      <c r="A6" s="2"/>
      <c r="B6" s="112"/>
      <c r="C6" s="22"/>
      <c r="D6" s="22"/>
      <c r="E6" s="10"/>
      <c r="F6" s="72"/>
      <c r="G6" s="72"/>
      <c r="H6" s="72"/>
      <c r="I6" s="72"/>
      <c r="J6" s="72"/>
      <c r="K6" s="113"/>
      <c r="L6" s="113"/>
      <c r="M6" s="72"/>
      <c r="N6" s="82"/>
      <c r="P6" s="10"/>
    </row>
    <row r="7" spans="1:17" x14ac:dyDescent="0.2">
      <c r="A7" s="102">
        <v>2</v>
      </c>
      <c r="B7" s="104" t="s">
        <v>221</v>
      </c>
      <c r="C7" s="104">
        <v>1</v>
      </c>
      <c r="D7" s="104">
        <v>1</v>
      </c>
      <c r="E7" s="104">
        <v>36</v>
      </c>
      <c r="F7" s="105">
        <v>10</v>
      </c>
      <c r="G7" s="105">
        <v>36</v>
      </c>
      <c r="H7" s="105">
        <v>1000</v>
      </c>
      <c r="I7" s="105">
        <v>730</v>
      </c>
      <c r="J7" s="106">
        <v>1.3698630136986301</v>
      </c>
      <c r="K7" s="107">
        <v>30</v>
      </c>
      <c r="L7" s="107">
        <v>0.3</v>
      </c>
      <c r="M7" s="108">
        <v>1</v>
      </c>
      <c r="N7" s="109">
        <v>0.92</v>
      </c>
      <c r="O7" s="10">
        <v>0</v>
      </c>
      <c r="P7" s="10" t="s">
        <v>222</v>
      </c>
      <c r="Q7" s="2"/>
    </row>
    <row r="8" spans="1:17" x14ac:dyDescent="0.2">
      <c r="A8" s="110"/>
      <c r="B8" s="104" t="s">
        <v>221</v>
      </c>
      <c r="C8" s="104">
        <v>0.5</v>
      </c>
      <c r="D8" s="104">
        <v>0.25</v>
      </c>
      <c r="E8" s="104">
        <v>26</v>
      </c>
      <c r="F8" s="105">
        <v>11</v>
      </c>
      <c r="G8" s="105">
        <v>26</v>
      </c>
      <c r="H8" s="105">
        <v>3500</v>
      </c>
      <c r="I8" s="105">
        <v>730</v>
      </c>
      <c r="J8" s="106">
        <v>4.7945205479452051</v>
      </c>
      <c r="K8" s="107">
        <v>30</v>
      </c>
      <c r="L8" s="107">
        <v>0.3</v>
      </c>
      <c r="M8" s="108">
        <v>1</v>
      </c>
      <c r="N8" s="109">
        <v>0.92</v>
      </c>
      <c r="O8" s="72">
        <v>1</v>
      </c>
      <c r="P8" s="10" t="s">
        <v>223</v>
      </c>
      <c r="Q8" s="2"/>
    </row>
    <row r="9" spans="1:17" x14ac:dyDescent="0.2">
      <c r="A9" s="111"/>
      <c r="B9" s="104" t="s">
        <v>225</v>
      </c>
      <c r="C9" s="104">
        <v>0</v>
      </c>
      <c r="D9" s="104">
        <v>0</v>
      </c>
      <c r="E9" s="104">
        <v>15</v>
      </c>
      <c r="F9" s="104">
        <v>10</v>
      </c>
      <c r="G9" s="104">
        <v>20</v>
      </c>
      <c r="H9" s="105">
        <v>4260</v>
      </c>
      <c r="I9" s="105">
        <v>365</v>
      </c>
      <c r="J9" s="106">
        <v>11.671232876712329</v>
      </c>
      <c r="K9" s="107">
        <v>30</v>
      </c>
      <c r="L9" s="85">
        <v>0.3</v>
      </c>
      <c r="M9" s="114">
        <v>1</v>
      </c>
      <c r="N9" s="86">
        <v>0.92</v>
      </c>
      <c r="O9" s="72">
        <v>2</v>
      </c>
      <c r="P9" s="10" t="s">
        <v>227</v>
      </c>
    </row>
    <row r="10" spans="1:17" x14ac:dyDescent="0.2">
      <c r="A10" s="2"/>
      <c r="B10" s="74"/>
      <c r="C10" s="22"/>
      <c r="D10" s="22"/>
      <c r="E10" s="10"/>
      <c r="F10" s="12"/>
      <c r="G10" s="12"/>
      <c r="H10" s="12"/>
      <c r="I10" s="12"/>
      <c r="J10" s="12"/>
      <c r="K10" s="23"/>
      <c r="L10" s="23"/>
      <c r="M10" s="12"/>
      <c r="N10" s="23"/>
    </row>
    <row r="11" spans="1:17" x14ac:dyDescent="0.2">
      <c r="A11" s="2"/>
      <c r="B11" s="74"/>
      <c r="C11" s="22"/>
      <c r="D11" s="22"/>
      <c r="E11" s="10"/>
      <c r="F11" s="12"/>
      <c r="G11" s="12"/>
      <c r="H11" s="12"/>
      <c r="I11" s="12"/>
      <c r="J11" s="12"/>
      <c r="K11" s="23"/>
      <c r="L11" s="23"/>
      <c r="M11" s="12"/>
      <c r="N11" s="23"/>
    </row>
    <row r="12" spans="1:17" x14ac:dyDescent="0.2">
      <c r="A12" s="2"/>
      <c r="B12" s="10"/>
      <c r="C12" s="22"/>
      <c r="D12" s="22"/>
      <c r="E12" s="10"/>
      <c r="F12" s="75"/>
      <c r="G12" s="10"/>
      <c r="H12" s="12"/>
      <c r="I12" s="10"/>
      <c r="J12" s="12"/>
      <c r="K12" s="76"/>
      <c r="L12" s="76"/>
      <c r="M12" s="10"/>
      <c r="N12" s="77"/>
    </row>
    <row r="13" spans="1:17" x14ac:dyDescent="0.2">
      <c r="A13" s="2"/>
      <c r="B13" s="74"/>
      <c r="C13" s="22"/>
      <c r="D13" s="22"/>
      <c r="E13" s="10"/>
      <c r="F13" s="12"/>
      <c r="G13" s="12"/>
      <c r="H13" s="12"/>
      <c r="I13" s="12"/>
      <c r="J13" s="12"/>
      <c r="K13" s="23"/>
      <c r="L13" s="23"/>
      <c r="M13" s="12"/>
      <c r="N13" s="23"/>
    </row>
    <row r="14" spans="1:17" x14ac:dyDescent="0.2">
      <c r="A14" s="2"/>
      <c r="B14" s="74"/>
      <c r="C14" s="22"/>
      <c r="D14" s="22"/>
      <c r="E14" s="10"/>
      <c r="F14" s="12"/>
      <c r="G14" s="12"/>
      <c r="H14" s="12"/>
      <c r="I14" s="12"/>
      <c r="J14" s="12"/>
      <c r="K14" s="23"/>
      <c r="L14" s="23"/>
      <c r="M14" s="12"/>
      <c r="N14" s="23"/>
    </row>
    <row r="15" spans="1:17" x14ac:dyDescent="0.2">
      <c r="A15" s="2"/>
      <c r="C15" s="22"/>
      <c r="D15" s="22"/>
      <c r="E15" s="10"/>
      <c r="F15" s="12"/>
      <c r="G15" s="12"/>
      <c r="H15" s="12"/>
      <c r="I15" s="12"/>
      <c r="J15" s="12"/>
      <c r="K15" s="23"/>
      <c r="L15" s="23"/>
      <c r="M15" s="12"/>
      <c r="N15" s="23"/>
    </row>
    <row r="16" spans="1:17" x14ac:dyDescent="0.2">
      <c r="A16" s="2"/>
      <c r="C16" s="22"/>
      <c r="D16" s="22"/>
      <c r="E16" s="10"/>
      <c r="F16" s="12"/>
      <c r="G16" s="12"/>
      <c r="H16" s="12"/>
      <c r="I16" s="12"/>
      <c r="J16" s="12"/>
      <c r="K16" s="23"/>
      <c r="L16" s="23"/>
      <c r="M16" s="12"/>
      <c r="N16" s="23"/>
    </row>
    <row r="17" spans="1:14" x14ac:dyDescent="0.2">
      <c r="A17" s="2"/>
      <c r="C17" s="22"/>
      <c r="D17" s="22"/>
      <c r="E17" s="10"/>
      <c r="F17" s="12"/>
      <c r="G17" s="12"/>
      <c r="H17" s="12"/>
      <c r="I17" s="12"/>
      <c r="J17" s="12"/>
      <c r="K17" s="23"/>
      <c r="L17" s="23"/>
      <c r="M17" s="12"/>
      <c r="N17" s="23"/>
    </row>
    <row r="18" spans="1:14" x14ac:dyDescent="0.2">
      <c r="D18" s="22"/>
      <c r="H18" s="12"/>
    </row>
    <row r="19" spans="1:14" x14ac:dyDescent="0.2">
      <c r="D19" s="22"/>
      <c r="H19" s="12"/>
    </row>
    <row r="20" spans="1:14" x14ac:dyDescent="0.2">
      <c r="A20" s="2"/>
      <c r="D20" s="22"/>
      <c r="E20" s="78"/>
      <c r="F20" s="79"/>
      <c r="G20" s="79"/>
      <c r="H20" s="80"/>
      <c r="J20" s="79"/>
      <c r="K20" s="79"/>
      <c r="L20" s="81"/>
    </row>
    <row r="21" spans="1:14" x14ac:dyDescent="0.2">
      <c r="D21" s="22"/>
      <c r="E21" s="10"/>
      <c r="F21" s="72"/>
      <c r="G21" s="82"/>
      <c r="H21" s="72"/>
      <c r="J21" s="72"/>
      <c r="K21" s="82"/>
      <c r="L21" s="83"/>
    </row>
    <row r="22" spans="1:14" x14ac:dyDescent="0.2">
      <c r="D22" s="22"/>
      <c r="E22" s="10"/>
      <c r="F22" s="72"/>
      <c r="G22" s="82"/>
      <c r="H22" s="72"/>
      <c r="J22" s="72"/>
      <c r="K22" s="82"/>
      <c r="L22" s="83"/>
    </row>
    <row r="23" spans="1:14" x14ac:dyDescent="0.2">
      <c r="B23" s="10"/>
      <c r="D23" s="22"/>
      <c r="E23" s="10"/>
      <c r="F23" s="72"/>
      <c r="G23" s="82"/>
      <c r="H23" s="72"/>
      <c r="J23" s="72"/>
      <c r="K23" s="82"/>
      <c r="L23" s="83"/>
    </row>
    <row r="24" spans="1:14" x14ac:dyDescent="0.2">
      <c r="B24" s="10"/>
      <c r="E24" s="10"/>
      <c r="F24" s="72"/>
      <c r="G24" s="82"/>
      <c r="H24" s="72"/>
      <c r="I24" s="72"/>
      <c r="J24" s="72"/>
      <c r="K24" s="82"/>
      <c r="L24" s="83"/>
    </row>
    <row r="25" spans="1:14" x14ac:dyDescent="0.2">
      <c r="B25" s="10"/>
      <c r="E25" s="10"/>
      <c r="F25" s="82"/>
      <c r="G25" s="82"/>
      <c r="H25" s="82"/>
      <c r="I25" s="82"/>
      <c r="J25" s="84"/>
      <c r="K25" s="82"/>
      <c r="L25" s="83"/>
    </row>
    <row r="26" spans="1:14" x14ac:dyDescent="0.2">
      <c r="B26" s="10"/>
      <c r="E26" s="10"/>
      <c r="F26" s="72"/>
      <c r="G26" s="82"/>
      <c r="H26" s="72"/>
      <c r="I26" s="72"/>
      <c r="J26" s="72"/>
      <c r="K26" s="82"/>
      <c r="L26" s="83"/>
    </row>
    <row r="27" spans="1:14" x14ac:dyDescent="0.2">
      <c r="B27" s="10"/>
      <c r="E27" s="10"/>
      <c r="F27" s="72"/>
      <c r="G27" s="82"/>
      <c r="H27" s="72"/>
      <c r="I27" s="72"/>
      <c r="J27" s="72"/>
      <c r="K27" s="82"/>
      <c r="L27" s="83"/>
    </row>
    <row r="28" spans="1:14" x14ac:dyDescent="0.2">
      <c r="B28" s="10"/>
      <c r="E28" s="10"/>
      <c r="F28" s="72"/>
      <c r="G28" s="82"/>
      <c r="H28" s="72"/>
      <c r="I28" s="72"/>
      <c r="J28" s="72"/>
      <c r="K28" s="82"/>
      <c r="L28" s="83"/>
    </row>
  </sheetData>
  <pageMargins left="0.7" right="0.7" top="0.75" bottom="0.75" header="0.3" footer="0.3"/>
  <pageSetup paperSize="9" orientation="portrait" verticalDpi="1200"/>
  <headerFooter>
    <oddHeader>&amp;C&amp;G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E25"/>
  <sheetViews>
    <sheetView workbookViewId="0">
      <selection activeCell="A24" sqref="A24:E25"/>
    </sheetView>
  </sheetViews>
  <sheetFormatPr baseColWidth="10" defaultRowHeight="15" x14ac:dyDescent="0.2"/>
  <cols>
    <col min="1" max="1" width="35.1640625" customWidth="1"/>
    <col min="2" max="2" width="18.83203125" bestFit="1" customWidth="1"/>
    <col min="3" max="3" width="24.33203125" bestFit="1" customWidth="1"/>
    <col min="4" max="4" width="26.5" bestFit="1" customWidth="1"/>
    <col min="5" max="5" width="56.1640625" customWidth="1"/>
  </cols>
  <sheetData>
    <row r="8" spans="1:5" x14ac:dyDescent="0.2">
      <c r="A8" s="26" t="s">
        <v>228</v>
      </c>
      <c r="B8" s="10">
        <f>parameters!C79</f>
        <v>65</v>
      </c>
      <c r="C8" t="s">
        <v>229</v>
      </c>
    </row>
    <row r="9" spans="1:5" x14ac:dyDescent="0.2">
      <c r="A9" s="26" t="s">
        <v>230</v>
      </c>
      <c r="B9" s="10">
        <f>parameters!C80</f>
        <v>52</v>
      </c>
      <c r="C9" t="s">
        <v>229</v>
      </c>
    </row>
    <row r="10" spans="1:5" x14ac:dyDescent="0.2">
      <c r="A10" s="26" t="s">
        <v>231</v>
      </c>
      <c r="B10" s="10">
        <f>B9+B8</f>
        <v>117</v>
      </c>
      <c r="C10" t="s">
        <v>229</v>
      </c>
    </row>
    <row r="11" spans="1:5" x14ac:dyDescent="0.2">
      <c r="A11" s="26"/>
      <c r="B11" s="10"/>
    </row>
    <row r="12" spans="1:5" x14ac:dyDescent="0.2">
      <c r="A12" s="26" t="s">
        <v>232</v>
      </c>
      <c r="B12" s="10">
        <f>parameters!C81</f>
        <v>311.46100000000001</v>
      </c>
      <c r="E12" s="9"/>
    </row>
    <row r="13" spans="1:5" x14ac:dyDescent="0.2">
      <c r="A13" s="26" t="s">
        <v>233</v>
      </c>
      <c r="B13" s="10">
        <f>parameters!C15*3</f>
        <v>6</v>
      </c>
    </row>
    <row r="14" spans="1:5" x14ac:dyDescent="0.2">
      <c r="A14" s="26" t="s">
        <v>234</v>
      </c>
      <c r="B14" s="10">
        <f>B12*B13</f>
        <v>1868.7660000000001</v>
      </c>
    </row>
    <row r="15" spans="1:5" x14ac:dyDescent="0.2">
      <c r="A15" s="26"/>
      <c r="B15" s="10"/>
    </row>
    <row r="16" spans="1:5" x14ac:dyDescent="0.2">
      <c r="A16" s="26" t="s">
        <v>235</v>
      </c>
      <c r="B16" s="10">
        <f>parameters!C78</f>
        <v>100</v>
      </c>
    </row>
    <row r="17" spans="1:5" x14ac:dyDescent="0.2">
      <c r="A17" s="26" t="s">
        <v>236</v>
      </c>
      <c r="B17" s="27">
        <f>(B8/60)*$B$16</f>
        <v>108.33333333333333</v>
      </c>
    </row>
    <row r="18" spans="1:5" x14ac:dyDescent="0.2">
      <c r="A18" s="26" t="s">
        <v>237</v>
      </c>
      <c r="B18" s="27">
        <f>(B9/60)*$B$16</f>
        <v>86.666666666666671</v>
      </c>
    </row>
    <row r="19" spans="1:5" x14ac:dyDescent="0.2">
      <c r="A19" s="26"/>
      <c r="B19" s="27"/>
    </row>
    <row r="20" spans="1:5" x14ac:dyDescent="0.2">
      <c r="A20" s="26" t="s">
        <v>238</v>
      </c>
      <c r="B20" s="27">
        <f>B14+B17+B18</f>
        <v>2063.7660000000001</v>
      </c>
      <c r="D20" t="s">
        <v>239</v>
      </c>
    </row>
    <row r="21" spans="1:5" x14ac:dyDescent="0.2">
      <c r="A21" s="26" t="s">
        <v>240</v>
      </c>
    </row>
    <row r="23" spans="1:5" x14ac:dyDescent="0.2">
      <c r="A23" s="3" t="s">
        <v>241</v>
      </c>
    </row>
    <row r="24" spans="1:5" x14ac:dyDescent="0.2">
      <c r="A24" s="8"/>
      <c r="B24" s="25" t="s">
        <v>14</v>
      </c>
      <c r="C24" s="25" t="s">
        <v>242</v>
      </c>
      <c r="D24" s="25" t="s">
        <v>16</v>
      </c>
      <c r="E24" s="25" t="s">
        <v>243</v>
      </c>
    </row>
    <row r="25" spans="1:5" x14ac:dyDescent="0.2">
      <c r="A25" s="25" t="s">
        <v>244</v>
      </c>
      <c r="B25" s="28">
        <f>B14</f>
        <v>1868.7660000000001</v>
      </c>
      <c r="C25" s="28">
        <f>B17</f>
        <v>108.33333333333333</v>
      </c>
      <c r="D25" s="28">
        <f>B18</f>
        <v>86.666666666666671</v>
      </c>
      <c r="E25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8"/>
  <sheetViews>
    <sheetView workbookViewId="0"/>
  </sheetViews>
  <sheetFormatPr baseColWidth="10" defaultColWidth="8.83203125" defaultRowHeight="15" x14ac:dyDescent="0.2"/>
  <cols>
    <col min="1" max="1" width="12" customWidth="1"/>
    <col min="2" max="3" width="17" customWidth="1"/>
    <col min="4" max="4" width="11" customWidth="1"/>
    <col min="5" max="5" width="12" customWidth="1"/>
    <col min="6" max="6" width="6" customWidth="1"/>
    <col min="7" max="7" width="17" customWidth="1"/>
    <col min="8" max="8" width="15" customWidth="1"/>
    <col min="9" max="9" width="26" customWidth="1"/>
    <col min="10" max="10" width="8" customWidth="1"/>
    <col min="11" max="11" width="19" customWidth="1"/>
    <col min="12" max="12" width="12" customWidth="1"/>
    <col min="13" max="13" width="7" customWidth="1"/>
    <col min="14" max="14" width="16" customWidth="1"/>
    <col min="15" max="15" width="9" customWidth="1"/>
    <col min="16" max="16" width="10" customWidth="1"/>
    <col min="17" max="17" width="8" customWidth="1"/>
    <col min="18" max="18" width="19" customWidth="1"/>
    <col min="19" max="32" width="20" customWidth="1"/>
    <col min="33" max="33" width="19" customWidth="1"/>
    <col min="34" max="34" width="20" customWidth="1"/>
    <col min="35" max="35" width="19" customWidth="1"/>
    <col min="36" max="36" width="20" customWidth="1"/>
    <col min="37" max="37" width="19" customWidth="1"/>
    <col min="38" max="43" width="20" customWidth="1"/>
    <col min="44" max="44" width="6" customWidth="1"/>
    <col min="45" max="45" width="10" customWidth="1"/>
    <col min="46" max="46" width="21" customWidth="1"/>
  </cols>
  <sheetData>
    <row r="1" spans="1:46" x14ac:dyDescent="0.2">
      <c r="A1" s="119" t="s">
        <v>245</v>
      </c>
      <c r="B1" s="119" t="s">
        <v>3</v>
      </c>
      <c r="C1" s="119" t="s">
        <v>206</v>
      </c>
      <c r="D1" s="119" t="s">
        <v>207</v>
      </c>
      <c r="E1" s="119" t="s">
        <v>208</v>
      </c>
      <c r="F1" s="119" t="s">
        <v>209</v>
      </c>
      <c r="G1" s="119" t="s">
        <v>210</v>
      </c>
      <c r="H1" s="119" t="s">
        <v>211</v>
      </c>
      <c r="I1" s="119" t="s">
        <v>212</v>
      </c>
      <c r="J1" s="119" t="s">
        <v>213</v>
      </c>
      <c r="K1" s="119" t="s">
        <v>214</v>
      </c>
      <c r="L1" s="119" t="s">
        <v>215</v>
      </c>
      <c r="M1" s="119" t="s">
        <v>216</v>
      </c>
      <c r="N1" s="119" t="s">
        <v>217</v>
      </c>
      <c r="O1" s="119" t="s">
        <v>218</v>
      </c>
      <c r="P1" s="119" t="s">
        <v>219</v>
      </c>
      <c r="Q1" s="119" t="s">
        <v>220</v>
      </c>
      <c r="R1" s="119" t="s">
        <v>246</v>
      </c>
      <c r="S1" s="119" t="s">
        <v>247</v>
      </c>
      <c r="T1" s="119" t="s">
        <v>248</v>
      </c>
      <c r="U1" s="119" t="s">
        <v>249</v>
      </c>
      <c r="V1" s="119" t="s">
        <v>39</v>
      </c>
      <c r="W1" s="119" t="s">
        <v>42</v>
      </c>
      <c r="X1" s="119" t="s">
        <v>43</v>
      </c>
      <c r="Y1" s="119" t="s">
        <v>45</v>
      </c>
      <c r="Z1" s="119" t="s">
        <v>47</v>
      </c>
      <c r="AA1" s="119" t="s">
        <v>49</v>
      </c>
      <c r="AB1" s="119" t="s">
        <v>52</v>
      </c>
      <c r="AC1" s="119" t="s">
        <v>55</v>
      </c>
      <c r="AD1" s="119" t="s">
        <v>57</v>
      </c>
      <c r="AE1" s="119" t="s">
        <v>59</v>
      </c>
      <c r="AF1" s="119" t="s">
        <v>61</v>
      </c>
      <c r="AG1" s="119" t="s">
        <v>63</v>
      </c>
      <c r="AH1" s="119" t="s">
        <v>65</v>
      </c>
      <c r="AI1" s="119" t="s">
        <v>67</v>
      </c>
      <c r="AJ1" s="119" t="s">
        <v>69</v>
      </c>
      <c r="AK1" s="119" t="s">
        <v>71</v>
      </c>
      <c r="AL1" s="119" t="s">
        <v>73</v>
      </c>
      <c r="AM1" s="119" t="s">
        <v>75</v>
      </c>
      <c r="AN1" s="119" t="s">
        <v>77</v>
      </c>
      <c r="AO1" s="119" t="s">
        <v>79</v>
      </c>
      <c r="AP1" s="119" t="s">
        <v>82</v>
      </c>
      <c r="AQ1" s="119" t="s">
        <v>84</v>
      </c>
      <c r="AR1" s="119" t="s">
        <v>86</v>
      </c>
      <c r="AS1" s="119" t="s">
        <v>88</v>
      </c>
      <c r="AT1" s="119" t="s">
        <v>90</v>
      </c>
    </row>
    <row r="2" spans="1:46" x14ac:dyDescent="0.2">
      <c r="A2" s="2">
        <v>0</v>
      </c>
      <c r="B2" s="2">
        <v>1</v>
      </c>
      <c r="C2" s="2" t="b">
        <v>1</v>
      </c>
      <c r="D2" s="2">
        <v>0.9</v>
      </c>
      <c r="E2" s="2">
        <v>1</v>
      </c>
      <c r="F2" s="2">
        <v>31</v>
      </c>
      <c r="G2" s="2">
        <v>5</v>
      </c>
      <c r="H2" s="2">
        <v>31</v>
      </c>
      <c r="I2" s="2">
        <v>1000</v>
      </c>
      <c r="J2" s="2">
        <v>1460</v>
      </c>
      <c r="K2" s="2">
        <v>0.68493150684931503</v>
      </c>
      <c r="L2" s="2">
        <v>30</v>
      </c>
      <c r="M2" s="2">
        <v>0.3</v>
      </c>
      <c r="N2" s="2">
        <v>1</v>
      </c>
      <c r="O2" s="2">
        <v>0.92</v>
      </c>
      <c r="P2" s="2">
        <v>0</v>
      </c>
      <c r="Q2" s="2" t="s">
        <v>222</v>
      </c>
      <c r="R2" s="2">
        <v>92.187508394295108</v>
      </c>
      <c r="S2" s="2">
        <v>95.383534743506601</v>
      </c>
      <c r="T2" s="2">
        <v>1.0195620564946779</v>
      </c>
      <c r="U2" s="2">
        <v>2.500920718378183</v>
      </c>
      <c r="V2" s="2">
        <v>103.6942027341792</v>
      </c>
      <c r="W2" s="2">
        <v>106.5515022015389</v>
      </c>
      <c r="X2" s="2">
        <v>1.4606833262157859</v>
      </c>
      <c r="Y2" s="2">
        <v>2.7850420307717338</v>
      </c>
      <c r="Z2" s="2">
        <v>162000000</v>
      </c>
      <c r="AA2" s="2">
        <v>89.987806673801515</v>
      </c>
      <c r="AB2" s="2">
        <v>29.136699406896479</v>
      </c>
      <c r="AC2" s="2">
        <v>29.482544661095631</v>
      </c>
      <c r="AD2" s="2">
        <v>31.69457049368906</v>
      </c>
      <c r="AE2" s="2">
        <v>89.987806673801515</v>
      </c>
      <c r="AF2" s="2">
        <v>29.482544661095631</v>
      </c>
      <c r="AG2" s="2">
        <v>77.446236063747293</v>
      </c>
      <c r="AH2" s="2">
        <v>31.69457049368906</v>
      </c>
      <c r="AI2" s="2">
        <v>79.536249496662066</v>
      </c>
      <c r="AJ2" s="2">
        <v>59.795137702695072</v>
      </c>
      <c r="AK2" s="2">
        <v>8.3747534252120719</v>
      </c>
      <c r="AL2" s="2">
        <v>52.697872943357723</v>
      </c>
      <c r="AM2" s="2">
        <v>20.589805889889838</v>
      </c>
      <c r="AN2" s="2">
        <v>1697.4908395338571</v>
      </c>
      <c r="AO2" s="2">
        <v>8.2522646550017331</v>
      </c>
      <c r="AP2" s="2">
        <v>196118.01</v>
      </c>
      <c r="AQ2" s="2">
        <v>363.00000000000011</v>
      </c>
      <c r="AR2" s="2">
        <v>0.87</v>
      </c>
      <c r="AS2" s="2">
        <v>207</v>
      </c>
      <c r="AT2" s="2">
        <v>0.11415525114155251</v>
      </c>
    </row>
    <row r="3" spans="1:46" x14ac:dyDescent="0.2">
      <c r="A3" s="2">
        <v>0</v>
      </c>
      <c r="B3" s="2"/>
      <c r="C3" s="2" t="b">
        <v>1</v>
      </c>
      <c r="D3" s="2">
        <v>0.9</v>
      </c>
      <c r="E3" s="2">
        <v>0.5</v>
      </c>
      <c r="F3" s="2">
        <v>26</v>
      </c>
      <c r="G3" s="2">
        <v>5</v>
      </c>
      <c r="H3" s="2">
        <v>26</v>
      </c>
      <c r="I3" s="2">
        <v>3500</v>
      </c>
      <c r="J3" s="2">
        <v>1460</v>
      </c>
      <c r="K3" s="2">
        <v>2.397260273972603</v>
      </c>
      <c r="L3" s="2">
        <v>30</v>
      </c>
      <c r="M3" s="2">
        <v>0.3</v>
      </c>
      <c r="N3" s="2">
        <v>1</v>
      </c>
      <c r="O3" s="2">
        <v>0.92</v>
      </c>
      <c r="P3" s="2">
        <v>1</v>
      </c>
      <c r="Q3" s="2" t="s">
        <v>223</v>
      </c>
      <c r="R3" s="2">
        <v>62.704963733199477</v>
      </c>
      <c r="S3" s="2">
        <v>63.688964249817538</v>
      </c>
      <c r="T3" s="2">
        <v>0.8592627325840283</v>
      </c>
      <c r="U3" s="2">
        <v>1.31534711028312</v>
      </c>
      <c r="V3" s="2">
        <v>69.058511276133459</v>
      </c>
      <c r="W3" s="2">
        <v>69.895138895975961</v>
      </c>
      <c r="X3" s="2">
        <v>1.0923083148408641</v>
      </c>
      <c r="Y3" s="2">
        <v>1.480085334179392</v>
      </c>
      <c r="Z3" s="2">
        <v>567000000</v>
      </c>
      <c r="AA3" s="2">
        <v>60.851107266905032</v>
      </c>
      <c r="AB3" s="2">
        <v>11.948951614824781</v>
      </c>
      <c r="AC3" s="2">
        <v>11.76670765232951</v>
      </c>
      <c r="AD3" s="2">
        <v>12.861435361844119</v>
      </c>
      <c r="AE3" s="2">
        <v>60.851107266905032</v>
      </c>
      <c r="AF3" s="2">
        <v>11.76670765232951</v>
      </c>
      <c r="AG3" s="2">
        <v>56.821609907034727</v>
      </c>
      <c r="AH3" s="2">
        <v>12.861435361844119</v>
      </c>
      <c r="AI3" s="2">
        <v>57.258246568895487</v>
      </c>
      <c r="AJ3" s="2">
        <v>26.187375048852719</v>
      </c>
      <c r="AK3" s="2">
        <v>5.5283396155610207</v>
      </c>
      <c r="AL3" s="2">
        <v>32.977777765863017</v>
      </c>
      <c r="AM3" s="2">
        <v>18.882304372852818</v>
      </c>
      <c r="AN3" s="2">
        <v>1002.909561637555</v>
      </c>
      <c r="AO3" s="2">
        <v>4.8755933963906406</v>
      </c>
      <c r="AP3" s="2">
        <v>98464.766400000022</v>
      </c>
      <c r="AQ3" s="2">
        <v>203.28000000000009</v>
      </c>
      <c r="AR3" s="2">
        <v>0.78</v>
      </c>
      <c r="AS3" s="2">
        <v>207</v>
      </c>
      <c r="AT3" s="2">
        <v>0.3995433789954338</v>
      </c>
    </row>
    <row r="4" spans="1:46" x14ac:dyDescent="0.2">
      <c r="A4" s="2">
        <v>0</v>
      </c>
      <c r="B4" s="2"/>
      <c r="C4" s="2" t="b">
        <v>1</v>
      </c>
      <c r="D4" s="2">
        <v>0.5</v>
      </c>
      <c r="E4" s="2">
        <v>0.25</v>
      </c>
      <c r="F4" s="2">
        <v>21</v>
      </c>
      <c r="G4" s="2">
        <v>6</v>
      </c>
      <c r="H4" s="2">
        <v>21</v>
      </c>
      <c r="I4" s="2">
        <v>500</v>
      </c>
      <c r="J4" s="2">
        <v>365</v>
      </c>
      <c r="K4" s="2">
        <v>1.3698630136986301</v>
      </c>
      <c r="L4" s="2">
        <v>30</v>
      </c>
      <c r="M4" s="2">
        <v>0.3</v>
      </c>
      <c r="N4" s="2">
        <v>1</v>
      </c>
      <c r="O4" s="2">
        <v>0.92</v>
      </c>
      <c r="P4" s="2">
        <v>2</v>
      </c>
      <c r="Q4" s="2" t="s">
        <v>224</v>
      </c>
      <c r="R4" s="2">
        <v>50.938256080869969</v>
      </c>
      <c r="S4" s="2">
        <v>50.827528887973422</v>
      </c>
      <c r="T4" s="2">
        <v>1.3963817303411901</v>
      </c>
      <c r="U4" s="2">
        <v>1.3204437132245199</v>
      </c>
      <c r="V4" s="2">
        <v>54.911046686248682</v>
      </c>
      <c r="W4" s="2">
        <v>55.003332550303149</v>
      </c>
      <c r="X4" s="2">
        <v>1.4962007238478421</v>
      </c>
      <c r="Y4" s="2">
        <v>1.5594914597625691</v>
      </c>
      <c r="Z4" s="2">
        <v>45000000</v>
      </c>
      <c r="AA4" s="2">
        <v>48.902155652080253</v>
      </c>
      <c r="AB4" s="2">
        <v>33.902155652080253</v>
      </c>
      <c r="AC4" s="2">
        <v>35.938256080869969</v>
      </c>
      <c r="AD4" s="2">
        <v>35.827528887973422</v>
      </c>
      <c r="AE4" s="2">
        <v>48.902155652080253</v>
      </c>
      <c r="AF4" s="2">
        <v>35.938256080869969</v>
      </c>
      <c r="AG4" s="2">
        <v>32.969128040434981</v>
      </c>
      <c r="AH4" s="2">
        <v>35.827528887973422</v>
      </c>
      <c r="AI4" s="2">
        <v>32.913764443986707</v>
      </c>
      <c r="AJ4" s="2">
        <v>13.1738371378149</v>
      </c>
      <c r="AK4" s="2">
        <v>8.3408376641517368</v>
      </c>
      <c r="AL4" s="2">
        <v>26.943445354368681</v>
      </c>
      <c r="AM4" s="2">
        <v>18.45352409325762</v>
      </c>
      <c r="AN4" s="2">
        <v>802.93973099511527</v>
      </c>
      <c r="AO4" s="2">
        <v>3.903450320831868</v>
      </c>
      <c r="AP4" s="2">
        <v>27839.740499999989</v>
      </c>
      <c r="AQ4" s="2">
        <v>141.57</v>
      </c>
      <c r="AR4" s="2">
        <v>0.56999999999999995</v>
      </c>
      <c r="AS4" s="2">
        <v>115</v>
      </c>
      <c r="AT4" s="2">
        <v>5.7077625570776253E-2</v>
      </c>
    </row>
    <row r="5" spans="1:46" x14ac:dyDescent="0.2">
      <c r="A5" s="2">
        <v>0</v>
      </c>
      <c r="B5" s="2"/>
      <c r="C5" s="2" t="b">
        <v>0</v>
      </c>
      <c r="D5" s="2">
        <v>0</v>
      </c>
      <c r="E5" s="2">
        <v>0</v>
      </c>
      <c r="F5" s="2">
        <v>15</v>
      </c>
      <c r="G5" s="2">
        <v>10</v>
      </c>
      <c r="H5" s="2">
        <v>20</v>
      </c>
      <c r="I5" s="2">
        <v>3760</v>
      </c>
      <c r="J5" s="2">
        <v>365</v>
      </c>
      <c r="K5" s="2">
        <v>10.301369863013701</v>
      </c>
      <c r="L5" s="2">
        <v>30</v>
      </c>
      <c r="M5" s="2">
        <v>0.3</v>
      </c>
      <c r="N5" s="2">
        <v>1</v>
      </c>
      <c r="O5" s="2">
        <v>0.92</v>
      </c>
      <c r="P5" s="2">
        <v>3</v>
      </c>
      <c r="Q5" s="2" t="s">
        <v>226</v>
      </c>
      <c r="R5" s="2">
        <v>15</v>
      </c>
      <c r="S5" s="2">
        <v>15</v>
      </c>
      <c r="T5" s="2">
        <v>10</v>
      </c>
      <c r="U5" s="2">
        <v>10</v>
      </c>
      <c r="V5" s="2">
        <v>15</v>
      </c>
      <c r="W5" s="2">
        <v>15</v>
      </c>
      <c r="X5" s="2">
        <v>10</v>
      </c>
      <c r="Y5" s="2">
        <v>10</v>
      </c>
      <c r="Z5" s="2">
        <v>0</v>
      </c>
      <c r="AA5" s="2">
        <v>15</v>
      </c>
      <c r="AB5" s="2">
        <v>10</v>
      </c>
      <c r="AC5" s="2">
        <v>10</v>
      </c>
      <c r="AD5" s="2">
        <v>10</v>
      </c>
      <c r="AE5" s="2">
        <v>20</v>
      </c>
      <c r="AF5" s="2">
        <v>10</v>
      </c>
      <c r="AG5" s="2">
        <v>15</v>
      </c>
      <c r="AH5" s="2">
        <v>10</v>
      </c>
      <c r="AI5" s="2">
        <v>15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</v>
      </c>
      <c r="AS5" s="2">
        <v>0</v>
      </c>
      <c r="AT5" s="2">
        <v>0.42922374429223742</v>
      </c>
    </row>
    <row r="6" spans="1:46" x14ac:dyDescent="0.2">
      <c r="A6" s="2">
        <v>1</v>
      </c>
      <c r="B6" s="2">
        <v>2</v>
      </c>
      <c r="C6" s="2" t="b">
        <v>1</v>
      </c>
      <c r="D6" s="2">
        <v>1</v>
      </c>
      <c r="E6" s="2">
        <v>1</v>
      </c>
      <c r="F6" s="2">
        <v>36</v>
      </c>
      <c r="G6" s="2">
        <v>10</v>
      </c>
      <c r="H6" s="2">
        <v>36</v>
      </c>
      <c r="I6" s="2">
        <v>1000</v>
      </c>
      <c r="J6" s="2">
        <v>730</v>
      </c>
      <c r="K6" s="2">
        <v>1.3698630136986301</v>
      </c>
      <c r="L6" s="2">
        <v>30</v>
      </c>
      <c r="M6" s="2">
        <v>0.3</v>
      </c>
      <c r="N6" s="2">
        <v>1</v>
      </c>
      <c r="O6" s="2">
        <v>0.92</v>
      </c>
      <c r="P6" s="2">
        <v>0</v>
      </c>
      <c r="Q6" s="2" t="s">
        <v>222</v>
      </c>
      <c r="R6" s="2">
        <v>97.116508854666534</v>
      </c>
      <c r="S6" s="2">
        <v>100.69406609475411</v>
      </c>
      <c r="T6" s="2">
        <v>0.85172779990834613</v>
      </c>
      <c r="U6" s="2">
        <v>2.3908380905502038</v>
      </c>
      <c r="V6" s="2">
        <v>109.0552241743042</v>
      </c>
      <c r="W6" s="2">
        <v>111.94041291623719</v>
      </c>
      <c r="X6" s="2">
        <v>1.3607659417063469</v>
      </c>
      <c r="Y6" s="2">
        <v>2.6020105634260631</v>
      </c>
      <c r="Z6" s="2">
        <v>180000000</v>
      </c>
      <c r="AA6" s="2">
        <v>95.136725485226989</v>
      </c>
      <c r="AB6" s="2">
        <v>41.205399751856334</v>
      </c>
      <c r="AC6" s="2">
        <v>41.149435362049218</v>
      </c>
      <c r="AD6" s="2">
        <v>44.833787126582607</v>
      </c>
      <c r="AE6" s="2">
        <v>95.136725485226989</v>
      </c>
      <c r="AF6" s="2">
        <v>41.149435362049218</v>
      </c>
      <c r="AG6" s="2">
        <v>76.541791173641926</v>
      </c>
      <c r="AH6" s="2">
        <v>44.833787126582607</v>
      </c>
      <c r="AI6" s="2">
        <v>78.277172531462838</v>
      </c>
      <c r="AJ6" s="2">
        <v>62.454989826166603</v>
      </c>
      <c r="AK6" s="2">
        <v>5.2729502213260346</v>
      </c>
      <c r="AL6" s="2">
        <v>53.312310026988918</v>
      </c>
      <c r="AM6" s="2">
        <v>20.774439338532829</v>
      </c>
      <c r="AN6" s="2">
        <v>1701.776272956173</v>
      </c>
      <c r="AO6" s="2">
        <v>8.2730980697917964</v>
      </c>
      <c r="AP6" s="2">
        <v>217908.9</v>
      </c>
      <c r="AQ6" s="2">
        <v>363</v>
      </c>
      <c r="AR6" s="2">
        <v>0.87</v>
      </c>
      <c r="AS6" s="2">
        <v>230</v>
      </c>
      <c r="AT6" s="2">
        <v>0.11415525114155251</v>
      </c>
    </row>
    <row r="7" spans="1:46" x14ac:dyDescent="0.2">
      <c r="A7" s="2">
        <v>1</v>
      </c>
      <c r="B7" s="2"/>
      <c r="C7" s="2" t="b">
        <v>1</v>
      </c>
      <c r="D7" s="2">
        <v>0.5</v>
      </c>
      <c r="E7" s="2">
        <v>0.25</v>
      </c>
      <c r="F7" s="2">
        <v>26</v>
      </c>
      <c r="G7" s="2">
        <v>11</v>
      </c>
      <c r="H7" s="2">
        <v>26</v>
      </c>
      <c r="I7" s="2">
        <v>3500</v>
      </c>
      <c r="J7" s="2">
        <v>730</v>
      </c>
      <c r="K7" s="2">
        <v>4.7945205479452051</v>
      </c>
      <c r="L7" s="2">
        <v>30</v>
      </c>
      <c r="M7" s="2">
        <v>0.3</v>
      </c>
      <c r="N7" s="2">
        <v>1</v>
      </c>
      <c r="O7" s="2">
        <v>0.92</v>
      </c>
      <c r="P7" s="2">
        <v>1</v>
      </c>
      <c r="Q7" s="2" t="s">
        <v>223</v>
      </c>
      <c r="R7" s="2">
        <v>55.967073492617317</v>
      </c>
      <c r="S7" s="2">
        <v>55.860278968171542</v>
      </c>
      <c r="T7" s="2">
        <v>1.3961398654018209</v>
      </c>
      <c r="U7" s="2">
        <v>1.3228989187726801</v>
      </c>
      <c r="V7" s="2">
        <v>59.9811852755507</v>
      </c>
      <c r="W7" s="2">
        <v>60.078502391251703</v>
      </c>
      <c r="X7" s="2">
        <v>1.4973948106433499</v>
      </c>
      <c r="Y7" s="2">
        <v>1.5641360383809091</v>
      </c>
      <c r="Z7" s="2">
        <v>314999999.99999988</v>
      </c>
      <c r="AA7" s="2">
        <v>53.931325733370663</v>
      </c>
      <c r="AB7" s="2">
        <v>38.931325733370663</v>
      </c>
      <c r="AC7" s="2">
        <v>40.967073492617317</v>
      </c>
      <c r="AD7" s="2">
        <v>40.860278968171542</v>
      </c>
      <c r="AE7" s="2">
        <v>53.931325733370663</v>
      </c>
      <c r="AF7" s="2">
        <v>40.967073492617317</v>
      </c>
      <c r="AG7" s="2">
        <v>35.483536746308658</v>
      </c>
      <c r="AH7" s="2">
        <v>40.860278968171542</v>
      </c>
      <c r="AI7" s="2">
        <v>35.430139484085771</v>
      </c>
      <c r="AJ7" s="2">
        <v>13.03190134784365</v>
      </c>
      <c r="AK7" s="2">
        <v>8.2584940416271913</v>
      </c>
      <c r="AL7" s="2">
        <v>27.159974384146601</v>
      </c>
      <c r="AM7" s="2">
        <v>18.531226709285821</v>
      </c>
      <c r="AN7" s="2">
        <v>803.77915779483908</v>
      </c>
      <c r="AO7" s="2">
        <v>3.9075311511659652</v>
      </c>
      <c r="AP7" s="2">
        <v>27839.740499999989</v>
      </c>
      <c r="AQ7" s="2">
        <v>141.57</v>
      </c>
      <c r="AR7" s="2">
        <v>0.56999999999999995</v>
      </c>
      <c r="AS7" s="2">
        <v>115</v>
      </c>
      <c r="AT7" s="2">
        <v>0.3995433789954338</v>
      </c>
    </row>
    <row r="8" spans="1:46" x14ac:dyDescent="0.2">
      <c r="A8" s="2">
        <v>1</v>
      </c>
      <c r="B8" s="2"/>
      <c r="C8" s="2" t="b">
        <v>0</v>
      </c>
      <c r="D8" s="2">
        <v>0</v>
      </c>
      <c r="E8" s="2">
        <v>0</v>
      </c>
      <c r="F8" s="2">
        <v>15</v>
      </c>
      <c r="G8" s="2">
        <v>10</v>
      </c>
      <c r="H8" s="2">
        <v>20</v>
      </c>
      <c r="I8" s="2">
        <v>4260</v>
      </c>
      <c r="J8" s="2">
        <v>365</v>
      </c>
      <c r="K8" s="2">
        <v>11.671232876712329</v>
      </c>
      <c r="L8" s="2">
        <v>30</v>
      </c>
      <c r="M8" s="2">
        <v>0.3</v>
      </c>
      <c r="N8" s="2">
        <v>1</v>
      </c>
      <c r="O8" s="2">
        <v>0.92</v>
      </c>
      <c r="P8" s="2">
        <v>2</v>
      </c>
      <c r="Q8" s="2" t="s">
        <v>227</v>
      </c>
      <c r="R8" s="2">
        <v>15</v>
      </c>
      <c r="S8" s="2">
        <v>15</v>
      </c>
      <c r="T8" s="2">
        <v>10</v>
      </c>
      <c r="U8" s="2">
        <v>10</v>
      </c>
      <c r="V8" s="2">
        <v>15</v>
      </c>
      <c r="W8" s="2">
        <v>15</v>
      </c>
      <c r="X8" s="2">
        <v>10</v>
      </c>
      <c r="Y8" s="2">
        <v>10</v>
      </c>
      <c r="Z8" s="2">
        <v>0</v>
      </c>
      <c r="AA8" s="2">
        <v>15</v>
      </c>
      <c r="AB8" s="2">
        <v>10</v>
      </c>
      <c r="AC8" s="2">
        <v>10</v>
      </c>
      <c r="AD8" s="2">
        <v>10</v>
      </c>
      <c r="AE8" s="2">
        <v>20</v>
      </c>
      <c r="AF8" s="2">
        <v>10</v>
      </c>
      <c r="AG8" s="2">
        <v>15</v>
      </c>
      <c r="AH8" s="2">
        <v>10</v>
      </c>
      <c r="AI8" s="2">
        <v>15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</v>
      </c>
      <c r="AS8" s="2">
        <v>0</v>
      </c>
      <c r="AT8" s="2">
        <v>0.4863013698630137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67"/>
  <sheetViews>
    <sheetView topLeftCell="K1" zoomScale="70" zoomScaleNormal="70" workbookViewId="0">
      <selection activeCell="AA31" sqref="AA31"/>
    </sheetView>
  </sheetViews>
  <sheetFormatPr baseColWidth="10" defaultRowHeight="15" x14ac:dyDescent="0.2"/>
  <sheetData>
    <row r="1" spans="1:40" x14ac:dyDescent="0.2">
      <c r="B1" t="s">
        <v>250</v>
      </c>
      <c r="D1" s="63" t="s">
        <v>1</v>
      </c>
      <c r="F1" s="64" t="s">
        <v>2</v>
      </c>
    </row>
    <row r="2" spans="1:40" x14ac:dyDescent="0.2">
      <c r="A2" t="s">
        <v>3</v>
      </c>
      <c r="B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L2" s="1" t="s">
        <v>251</v>
      </c>
    </row>
    <row r="3" spans="1:40" x14ac:dyDescent="0.2">
      <c r="A3" s="2" t="s">
        <v>11</v>
      </c>
      <c r="B3" s="2">
        <v>676.41029540542957</v>
      </c>
      <c r="D3" s="2">
        <v>172.8283586071457</v>
      </c>
      <c r="E3" s="2">
        <v>0.6</v>
      </c>
      <c r="F3" s="2">
        <v>32.262880722304303</v>
      </c>
      <c r="G3" s="2">
        <v>1</v>
      </c>
      <c r="H3" s="2">
        <v>416.85495148467538</v>
      </c>
      <c r="I3" s="2">
        <v>3</v>
      </c>
    </row>
    <row r="4" spans="1:40" x14ac:dyDescent="0.2">
      <c r="A4" s="2" t="s">
        <v>12</v>
      </c>
      <c r="B4" s="2">
        <v>63.901396719274487</v>
      </c>
      <c r="D4" s="2">
        <v>172.8283586071457</v>
      </c>
      <c r="E4" s="2">
        <v>0.6</v>
      </c>
      <c r="F4" s="2">
        <v>4.6411178778895179</v>
      </c>
      <c r="G4" s="2">
        <v>1</v>
      </c>
      <c r="H4" s="2">
        <v>39.380851844145873</v>
      </c>
      <c r="I4" s="2">
        <v>3</v>
      </c>
    </row>
    <row r="5" spans="1:40" x14ac:dyDescent="0.2">
      <c r="A5" s="2" t="s">
        <v>252</v>
      </c>
      <c r="B5" s="2">
        <v>67.775826815893609</v>
      </c>
      <c r="D5" s="2">
        <v>172.8283586071457</v>
      </c>
      <c r="E5" s="2">
        <v>0.6</v>
      </c>
      <c r="F5" s="2">
        <v>2.528422173278106</v>
      </c>
      <c r="G5" s="2">
        <v>1</v>
      </c>
      <c r="H5" s="2">
        <v>41.768567378530037</v>
      </c>
      <c r="I5" s="2">
        <v>3</v>
      </c>
    </row>
    <row r="6" spans="1:40" x14ac:dyDescent="0.2">
      <c r="A6" s="2" t="s">
        <v>253</v>
      </c>
      <c r="B6" s="2">
        <v>13.387373509818641</v>
      </c>
      <c r="D6" s="2">
        <v>172.8283586071457</v>
      </c>
      <c r="E6" s="2">
        <v>0.6</v>
      </c>
      <c r="F6" s="2">
        <v>1.7615196934136781</v>
      </c>
      <c r="G6" s="2">
        <v>1</v>
      </c>
      <c r="H6" s="2">
        <v>8.2503075024867254</v>
      </c>
      <c r="I6" s="2">
        <v>3</v>
      </c>
    </row>
    <row r="7" spans="1:40" x14ac:dyDescent="0.2">
      <c r="A7" s="2" t="s">
        <v>254</v>
      </c>
      <c r="B7" s="2">
        <v>78.056821576532371</v>
      </c>
      <c r="D7" s="2">
        <v>172.8283586071457</v>
      </c>
      <c r="E7" s="2">
        <v>0.6</v>
      </c>
      <c r="F7" s="2">
        <v>3.0396721432916389</v>
      </c>
      <c r="G7" s="2">
        <v>1</v>
      </c>
      <c r="H7" s="2">
        <v>48.104490414106401</v>
      </c>
      <c r="I7" s="2">
        <v>3</v>
      </c>
    </row>
    <row r="9" spans="1:40" x14ac:dyDescent="0.2">
      <c r="A9" s="64" t="s">
        <v>13</v>
      </c>
    </row>
    <row r="10" spans="1:40" x14ac:dyDescent="0.2">
      <c r="A10" t="s">
        <v>14</v>
      </c>
      <c r="B10" t="s">
        <v>15</v>
      </c>
      <c r="C10" t="s">
        <v>16</v>
      </c>
    </row>
    <row r="11" spans="1:40" x14ac:dyDescent="0.2">
      <c r="A11" s="2">
        <v>1868.7660000000001</v>
      </c>
      <c r="B11" s="2">
        <v>108.3333333333333</v>
      </c>
      <c r="C11" s="2">
        <v>86.666666666666671</v>
      </c>
    </row>
    <row r="14" spans="1:40" x14ac:dyDescent="0.2">
      <c r="A14" s="2" t="s">
        <v>245</v>
      </c>
      <c r="B14" s="2" t="s">
        <v>3</v>
      </c>
      <c r="C14" s="2" t="s">
        <v>90</v>
      </c>
      <c r="D14" s="2" t="s">
        <v>206</v>
      </c>
      <c r="E14" s="2" t="s">
        <v>255</v>
      </c>
      <c r="F14" s="2" t="s">
        <v>207</v>
      </c>
      <c r="G14" s="2" t="s">
        <v>208</v>
      </c>
      <c r="H14" s="2" t="s">
        <v>209</v>
      </c>
      <c r="I14" s="2" t="s">
        <v>210</v>
      </c>
      <c r="J14" s="2" t="s">
        <v>211</v>
      </c>
      <c r="K14" s="2" t="s">
        <v>212</v>
      </c>
      <c r="L14" s="2" t="s">
        <v>213</v>
      </c>
      <c r="M14" s="2" t="s">
        <v>214</v>
      </c>
      <c r="N14" s="2" t="s">
        <v>215</v>
      </c>
      <c r="O14" s="2" t="s">
        <v>216</v>
      </c>
      <c r="P14" s="2" t="s">
        <v>217</v>
      </c>
      <c r="Q14" s="2" t="s">
        <v>218</v>
      </c>
      <c r="R14" s="68" t="s">
        <v>246</v>
      </c>
      <c r="S14" s="69" t="s">
        <v>247</v>
      </c>
      <c r="T14" s="69" t="s">
        <v>248</v>
      </c>
      <c r="U14" s="70" t="s">
        <v>249</v>
      </c>
      <c r="V14" s="68" t="s">
        <v>39</v>
      </c>
      <c r="W14" s="69" t="s">
        <v>42</v>
      </c>
      <c r="X14" s="69" t="s">
        <v>43</v>
      </c>
      <c r="Y14" s="70" t="s">
        <v>45</v>
      </c>
      <c r="Z14" s="2" t="s">
        <v>47</v>
      </c>
      <c r="AA14" s="2" t="s">
        <v>49</v>
      </c>
      <c r="AB14" s="2" t="s">
        <v>52</v>
      </c>
      <c r="AC14" s="2" t="s">
        <v>55</v>
      </c>
      <c r="AD14" s="2" t="s">
        <v>57</v>
      </c>
      <c r="AE14" s="2" t="s">
        <v>59</v>
      </c>
      <c r="AF14" s="2" t="s">
        <v>61</v>
      </c>
      <c r="AG14" s="2" t="s">
        <v>63</v>
      </c>
      <c r="AH14" s="2" t="s">
        <v>65</v>
      </c>
      <c r="AI14" s="2" t="s">
        <v>67</v>
      </c>
      <c r="AJ14" s="2" t="s">
        <v>69</v>
      </c>
      <c r="AK14" s="2" t="s">
        <v>71</v>
      </c>
      <c r="AL14" s="2" t="s">
        <v>73</v>
      </c>
      <c r="AM14" s="2" t="s">
        <v>75</v>
      </c>
      <c r="AN14" s="2" t="s">
        <v>77</v>
      </c>
    </row>
    <row r="15" spans="1:40" x14ac:dyDescent="0.2">
      <c r="A15" s="2">
        <v>0</v>
      </c>
      <c r="B15" s="2">
        <v>1</v>
      </c>
      <c r="C15" s="2">
        <v>0.11</v>
      </c>
      <c r="D15" s="2" t="b">
        <v>1</v>
      </c>
      <c r="E15" s="2">
        <v>1</v>
      </c>
      <c r="F15" s="2">
        <v>1</v>
      </c>
      <c r="G15" s="2">
        <v>1</v>
      </c>
      <c r="H15" s="2">
        <v>38</v>
      </c>
      <c r="I15" s="2">
        <v>8</v>
      </c>
      <c r="J15" s="2">
        <v>38</v>
      </c>
      <c r="K15" s="2">
        <v>1000</v>
      </c>
      <c r="L15" s="2">
        <v>1460</v>
      </c>
      <c r="M15" s="2">
        <v>0.68493150684931503</v>
      </c>
      <c r="N15" s="2">
        <v>30</v>
      </c>
      <c r="O15" s="2">
        <v>0.3</v>
      </c>
      <c r="P15" s="2">
        <v>1</v>
      </c>
      <c r="Q15" s="2">
        <v>0.92</v>
      </c>
      <c r="R15" s="2">
        <v>98.647513930073615</v>
      </c>
      <c r="S15" s="2">
        <v>102.175721918326</v>
      </c>
      <c r="T15" s="2">
        <v>0.85058478477166943</v>
      </c>
      <c r="U15" s="2">
        <v>2.368464404249409</v>
      </c>
      <c r="V15" s="2">
        <v>115.0222986870095</v>
      </c>
      <c r="W15" s="2">
        <v>117.85547198470481</v>
      </c>
      <c r="X15" s="2">
        <v>1.4860588210648871</v>
      </c>
      <c r="Y15" s="2">
        <v>2.704925741988788</v>
      </c>
      <c r="Z15" s="2">
        <v>180000000</v>
      </c>
      <c r="AA15" s="2">
        <v>96.670387421615771</v>
      </c>
      <c r="AB15" s="2">
        <v>38.843500056390504</v>
      </c>
      <c r="AC15" s="2">
        <v>38.7913428362315</v>
      </c>
      <c r="AD15" s="2">
        <v>42.427818855077057</v>
      </c>
      <c r="AE15" s="2">
        <v>96.670387421615771</v>
      </c>
      <c r="AF15" s="2">
        <v>38.7913428362315</v>
      </c>
      <c r="AG15" s="2">
        <v>79.251842511957861</v>
      </c>
      <c r="AH15" s="2">
        <v>42.427818855077057</v>
      </c>
      <c r="AI15" s="2">
        <v>80.961812490787437</v>
      </c>
      <c r="AJ15" s="2">
        <v>61.565954840093497</v>
      </c>
      <c r="AK15" s="2">
        <v>5.2015544846519726</v>
      </c>
      <c r="AL15" s="2">
        <v>53.117983801342007</v>
      </c>
      <c r="AM15" s="2">
        <v>20.810879587619411</v>
      </c>
      <c r="AN15" s="2">
        <v>1688.3564725644831</v>
      </c>
    </row>
    <row r="16" spans="1:40" x14ac:dyDescent="0.2">
      <c r="A16" s="2">
        <v>0</v>
      </c>
      <c r="B16" s="2"/>
      <c r="C16" s="2">
        <v>0.4</v>
      </c>
      <c r="D16" s="2" t="b">
        <v>1</v>
      </c>
      <c r="E16" s="2">
        <v>0.25</v>
      </c>
      <c r="F16" s="2">
        <v>0.5</v>
      </c>
      <c r="G16" s="2">
        <v>0.25</v>
      </c>
      <c r="H16" s="2">
        <v>30</v>
      </c>
      <c r="I16" s="2">
        <v>8</v>
      </c>
      <c r="J16" s="2">
        <v>30</v>
      </c>
      <c r="K16" s="2">
        <v>3500</v>
      </c>
      <c r="L16" s="2">
        <v>1460</v>
      </c>
      <c r="M16" s="2">
        <v>2.397260273972603</v>
      </c>
      <c r="N16" s="2">
        <v>30</v>
      </c>
      <c r="O16" s="2">
        <v>0.3</v>
      </c>
      <c r="P16" s="2">
        <v>1</v>
      </c>
      <c r="Q16" s="2">
        <v>0.92</v>
      </c>
      <c r="R16" s="2">
        <v>59.856171093842107</v>
      </c>
      <c r="S16" s="2">
        <v>59.747903063248913</v>
      </c>
      <c r="T16" s="2">
        <v>1.3917067568241559</v>
      </c>
      <c r="U16" s="2">
        <v>1.3174552622698239</v>
      </c>
      <c r="V16" s="2">
        <v>66.963516259999224</v>
      </c>
      <c r="W16" s="2">
        <v>67.08160354783368</v>
      </c>
      <c r="X16" s="2">
        <v>1.6240107739117631</v>
      </c>
      <c r="Y16" s="2">
        <v>1.704996431095481</v>
      </c>
      <c r="Z16" s="2">
        <v>315000000</v>
      </c>
      <c r="AA16" s="2">
        <v>57.826887365225268</v>
      </c>
      <c r="AB16" s="2">
        <v>7.9288467190808731</v>
      </c>
      <c r="AC16" s="2">
        <v>7.7135166715750358</v>
      </c>
      <c r="AD16" s="2">
        <v>8.0546401888521828</v>
      </c>
      <c r="AE16" s="2">
        <v>57.826887365225268</v>
      </c>
      <c r="AF16" s="2">
        <v>7.7135166715750358</v>
      </c>
      <c r="AG16" s="2">
        <v>55.999412758054604</v>
      </c>
      <c r="AH16" s="2">
        <v>8.0546401888521828</v>
      </c>
      <c r="AI16" s="2">
        <v>55.720582968822811</v>
      </c>
      <c r="AJ16" s="2">
        <v>12.79784570085422</v>
      </c>
      <c r="AK16" s="2">
        <v>8.1177439268629232</v>
      </c>
      <c r="AL16" s="2">
        <v>27.228642666624861</v>
      </c>
      <c r="AM16" s="2">
        <v>18.586912466390061</v>
      </c>
      <c r="AN16" s="2">
        <v>800.77373712878477</v>
      </c>
    </row>
    <row r="17" spans="1:40" x14ac:dyDescent="0.2">
      <c r="A17" s="2">
        <v>0</v>
      </c>
      <c r="B17" s="2"/>
      <c r="C17" s="2">
        <v>0.06</v>
      </c>
      <c r="D17" s="2" t="b">
        <v>1</v>
      </c>
      <c r="E17" s="2">
        <v>2.5000000000000001E-2</v>
      </c>
      <c r="F17" s="2">
        <v>0.05</v>
      </c>
      <c r="G17" s="2">
        <v>0.25</v>
      </c>
      <c r="H17" s="2">
        <v>22</v>
      </c>
      <c r="I17" s="2">
        <v>7</v>
      </c>
      <c r="J17" s="2">
        <v>22</v>
      </c>
      <c r="K17" s="2">
        <v>500</v>
      </c>
      <c r="L17" s="2">
        <v>365</v>
      </c>
      <c r="M17" s="2">
        <v>1.3698630136986301</v>
      </c>
      <c r="N17" s="2">
        <v>30</v>
      </c>
      <c r="O17" s="2">
        <v>0.3</v>
      </c>
      <c r="P17" s="2">
        <v>1</v>
      </c>
      <c r="Q17" s="2">
        <v>0.92</v>
      </c>
      <c r="R17" s="2">
        <v>52.142654422267078</v>
      </c>
      <c r="S17" s="2">
        <v>51.693262874396723</v>
      </c>
      <c r="T17" s="2">
        <v>4.1162145944883406</v>
      </c>
      <c r="U17" s="2">
        <v>3.2921119948959192</v>
      </c>
      <c r="V17" s="2">
        <v>58.820243855071958</v>
      </c>
      <c r="W17" s="2">
        <v>58.933773443523208</v>
      </c>
      <c r="X17" s="2">
        <v>4.3325910556516263</v>
      </c>
      <c r="Y17" s="2">
        <v>4.5407837317638027</v>
      </c>
      <c r="Z17" s="2">
        <v>4500000</v>
      </c>
      <c r="AA17" s="2">
        <v>49.898040646144388</v>
      </c>
      <c r="AB17" s="2">
        <v>34.898040646144388</v>
      </c>
      <c r="AC17" s="2">
        <v>37.142654422267078</v>
      </c>
      <c r="AD17" s="2">
        <v>36.693262874396723</v>
      </c>
      <c r="AE17" s="2">
        <v>49.898040646144388</v>
      </c>
      <c r="AF17" s="2">
        <v>37.142654422267078</v>
      </c>
      <c r="AG17" s="2">
        <v>33.571327211133543</v>
      </c>
      <c r="AH17" s="2">
        <v>36.693262874396723</v>
      </c>
      <c r="AI17" s="2">
        <v>33.346631437198361</v>
      </c>
      <c r="AJ17" s="2">
        <v>10.496974705637641</v>
      </c>
      <c r="AK17" s="2">
        <v>11.05113878074739</v>
      </c>
      <c r="AL17" s="2">
        <v>26.885005328578789</v>
      </c>
      <c r="AM17" s="2">
        <v>18.468657314878861</v>
      </c>
      <c r="AN17" s="2">
        <v>802.82131355811225</v>
      </c>
    </row>
    <row r="18" spans="1:40" x14ac:dyDescent="0.2">
      <c r="A18" s="2">
        <v>0</v>
      </c>
      <c r="B18" s="2"/>
      <c r="C18" s="2">
        <v>0.43</v>
      </c>
      <c r="D18" s="2" t="b">
        <v>0</v>
      </c>
      <c r="E18" s="2">
        <v>0</v>
      </c>
      <c r="F18" s="2">
        <v>0</v>
      </c>
      <c r="G18" s="2">
        <v>0</v>
      </c>
      <c r="H18" s="2">
        <v>15</v>
      </c>
      <c r="I18" s="2">
        <v>10</v>
      </c>
      <c r="J18" s="2">
        <v>20</v>
      </c>
      <c r="K18" s="2">
        <v>3760</v>
      </c>
      <c r="L18" s="2">
        <v>365</v>
      </c>
      <c r="M18" s="2">
        <v>10.301369863013701</v>
      </c>
      <c r="N18" s="2">
        <v>30</v>
      </c>
      <c r="O18" s="2">
        <v>0.3</v>
      </c>
      <c r="P18" s="2">
        <v>1</v>
      </c>
      <c r="Q18" s="2">
        <v>0.92</v>
      </c>
      <c r="R18" s="2">
        <v>15</v>
      </c>
      <c r="S18" s="2">
        <v>15</v>
      </c>
      <c r="T18" s="2">
        <v>10</v>
      </c>
      <c r="U18" s="2">
        <v>10</v>
      </c>
      <c r="V18" s="2">
        <v>15</v>
      </c>
      <c r="W18" s="2">
        <v>15</v>
      </c>
      <c r="X18" s="2">
        <v>10</v>
      </c>
      <c r="Y18" s="2">
        <v>10</v>
      </c>
      <c r="Z18" s="2">
        <v>0</v>
      </c>
      <c r="AA18" s="2">
        <v>15</v>
      </c>
      <c r="AB18" s="2">
        <v>10</v>
      </c>
      <c r="AC18" s="2">
        <v>10</v>
      </c>
      <c r="AD18" s="2">
        <v>10</v>
      </c>
      <c r="AE18" s="2">
        <v>20</v>
      </c>
      <c r="AF18" s="2">
        <v>10</v>
      </c>
      <c r="AG18" s="2">
        <v>15</v>
      </c>
      <c r="AH18" s="2">
        <v>10</v>
      </c>
      <c r="AI18" s="2">
        <v>15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 x14ac:dyDescent="0.2">
      <c r="A19" s="2">
        <v>1</v>
      </c>
      <c r="B19" s="2">
        <v>2</v>
      </c>
      <c r="C19" s="2">
        <v>0.8</v>
      </c>
      <c r="D19" s="2" t="b">
        <v>1</v>
      </c>
      <c r="E19" s="2">
        <v>0.75</v>
      </c>
      <c r="F19" s="2">
        <v>1</v>
      </c>
      <c r="G19" s="2">
        <v>0.75</v>
      </c>
      <c r="H19" s="2">
        <v>60</v>
      </c>
      <c r="I19" s="2">
        <v>15</v>
      </c>
      <c r="J19" s="2">
        <v>60</v>
      </c>
      <c r="K19" s="2">
        <v>7008</v>
      </c>
      <c r="L19" s="2">
        <v>1460</v>
      </c>
      <c r="M19" s="2">
        <v>4.8</v>
      </c>
      <c r="N19" s="2">
        <v>30</v>
      </c>
      <c r="O19" s="2">
        <v>0.3</v>
      </c>
      <c r="P19" s="2">
        <v>1</v>
      </c>
      <c r="Q19" s="2">
        <v>0.92</v>
      </c>
      <c r="R19" s="2">
        <v>107.3495242941857</v>
      </c>
      <c r="S19" s="2">
        <v>109.53697668994521</v>
      </c>
      <c r="T19" s="2">
        <v>0.80376580015983734</v>
      </c>
      <c r="U19" s="2">
        <v>1.744835436971613</v>
      </c>
      <c r="V19" s="2">
        <v>121.33184059132191</v>
      </c>
      <c r="W19" s="2">
        <v>123.1757127192929</v>
      </c>
      <c r="X19" s="2">
        <v>1.284840945524252</v>
      </c>
      <c r="Y19" s="2">
        <v>2.078098013500139</v>
      </c>
      <c r="Z19" s="2">
        <v>1261440000</v>
      </c>
      <c r="AA19" s="2">
        <v>105.481225332649</v>
      </c>
      <c r="AB19" s="2">
        <v>75.481225332649018</v>
      </c>
      <c r="AC19" s="2">
        <v>77.349524294185741</v>
      </c>
      <c r="AD19" s="2">
        <v>79.53697668994522</v>
      </c>
      <c r="AE19" s="2">
        <v>105.481225332649</v>
      </c>
      <c r="AF19" s="2">
        <v>77.349524294185741</v>
      </c>
      <c r="AG19" s="2">
        <v>68.674762147092878</v>
      </c>
      <c r="AH19" s="2">
        <v>79.53697668994522</v>
      </c>
      <c r="AI19" s="2">
        <v>69.76848834497261</v>
      </c>
      <c r="AJ19" s="2">
        <v>40.435882414994623</v>
      </c>
      <c r="AK19" s="2">
        <v>4.107013237081266</v>
      </c>
      <c r="AL19" s="2">
        <v>44.051180102827288</v>
      </c>
      <c r="AM19" s="2">
        <v>20.473610894135241</v>
      </c>
      <c r="AN19" s="2">
        <v>1308.8122397884611</v>
      </c>
    </row>
    <row r="20" spans="1:40" x14ac:dyDescent="0.2">
      <c r="A20" s="2">
        <v>1</v>
      </c>
      <c r="B20" s="2"/>
      <c r="C20" s="2">
        <v>0.2</v>
      </c>
      <c r="D20" s="2" t="b">
        <v>0</v>
      </c>
      <c r="E20" s="2">
        <v>0.01</v>
      </c>
      <c r="F20" s="2">
        <v>0</v>
      </c>
      <c r="G20" s="2">
        <v>0</v>
      </c>
      <c r="H20" s="2">
        <v>30</v>
      </c>
      <c r="I20" s="2">
        <v>25</v>
      </c>
      <c r="J20" s="2">
        <v>30</v>
      </c>
      <c r="K20" s="2">
        <v>1752</v>
      </c>
      <c r="L20" s="2">
        <v>365</v>
      </c>
      <c r="M20" s="2">
        <v>4.8</v>
      </c>
      <c r="N20" s="2">
        <v>30</v>
      </c>
      <c r="O20" s="2">
        <v>0.3</v>
      </c>
      <c r="P20" s="2">
        <v>1</v>
      </c>
      <c r="Q20" s="2">
        <v>0.92</v>
      </c>
      <c r="R20" s="2">
        <v>30</v>
      </c>
      <c r="S20" s="2">
        <v>30</v>
      </c>
      <c r="T20" s="2">
        <v>25</v>
      </c>
      <c r="U20" s="2">
        <v>25</v>
      </c>
      <c r="V20" s="2">
        <v>30</v>
      </c>
      <c r="W20" s="2">
        <v>30</v>
      </c>
      <c r="X20" s="2">
        <v>25</v>
      </c>
      <c r="Y20" s="2">
        <v>25</v>
      </c>
      <c r="Z20" s="2">
        <v>0</v>
      </c>
      <c r="AA20" s="2">
        <v>30</v>
      </c>
      <c r="AB20" s="2">
        <v>25</v>
      </c>
      <c r="AC20" s="2">
        <v>25</v>
      </c>
      <c r="AD20" s="2">
        <v>25</v>
      </c>
      <c r="AE20" s="2">
        <v>30</v>
      </c>
      <c r="AF20" s="2">
        <v>25</v>
      </c>
      <c r="AG20" s="2">
        <v>30</v>
      </c>
      <c r="AH20" s="2">
        <v>25</v>
      </c>
      <c r="AI20" s="2">
        <v>30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 x14ac:dyDescent="0.2">
      <c r="A21" s="2">
        <v>2</v>
      </c>
      <c r="B21" s="2">
        <v>3</v>
      </c>
      <c r="C21" s="2">
        <v>0.8</v>
      </c>
      <c r="D21" s="2" t="b">
        <v>1</v>
      </c>
      <c r="E21" s="2">
        <v>0.75</v>
      </c>
      <c r="F21" s="2">
        <v>1</v>
      </c>
      <c r="G21" s="2">
        <v>0.75</v>
      </c>
      <c r="H21" s="2">
        <v>65</v>
      </c>
      <c r="I21" s="2">
        <v>15</v>
      </c>
      <c r="J21" s="2">
        <v>65</v>
      </c>
      <c r="K21" s="2">
        <v>7008</v>
      </c>
      <c r="L21" s="2">
        <v>1460</v>
      </c>
      <c r="M21" s="2">
        <v>4.8</v>
      </c>
      <c r="N21" s="2">
        <v>30</v>
      </c>
      <c r="O21" s="2">
        <v>0.3</v>
      </c>
      <c r="P21" s="2">
        <v>1</v>
      </c>
      <c r="Q21" s="2">
        <v>0.92</v>
      </c>
      <c r="R21" s="2">
        <v>112.4780852639703</v>
      </c>
      <c r="S21" s="2">
        <v>114.66559012293961</v>
      </c>
      <c r="T21" s="2">
        <v>0.80739806420778848</v>
      </c>
      <c r="U21" s="2">
        <v>1.7484902713547681</v>
      </c>
      <c r="V21" s="2">
        <v>126.56902426713469</v>
      </c>
      <c r="W21" s="2">
        <v>128.42118282107811</v>
      </c>
      <c r="X21" s="2">
        <v>1.2895250407999579</v>
      </c>
      <c r="Y21" s="2">
        <v>2.086347033843666</v>
      </c>
      <c r="Z21" s="2">
        <v>1261440000</v>
      </c>
      <c r="AA21" s="2">
        <v>110.6013433515797</v>
      </c>
      <c r="AB21" s="2">
        <v>65.601343351579672</v>
      </c>
      <c r="AC21" s="2">
        <v>67.478085263970328</v>
      </c>
      <c r="AD21" s="2">
        <v>69.665590122939577</v>
      </c>
      <c r="AE21" s="2">
        <v>110.6013433515797</v>
      </c>
      <c r="AF21" s="2">
        <v>67.478085263970328</v>
      </c>
      <c r="AG21" s="2">
        <v>78.739042631985171</v>
      </c>
      <c r="AH21" s="2">
        <v>69.665590122939577</v>
      </c>
      <c r="AI21" s="2">
        <v>79.832795061469795</v>
      </c>
      <c r="AJ21" s="2">
        <v>40.167657948764642</v>
      </c>
      <c r="AK21" s="2">
        <v>4.0680820529401887</v>
      </c>
      <c r="AL21" s="2">
        <v>44.496376112893337</v>
      </c>
      <c r="AM21" s="2">
        <v>20.623623337631258</v>
      </c>
      <c r="AN21" s="2">
        <v>1312.2688734267531</v>
      </c>
    </row>
    <row r="22" spans="1:40" x14ac:dyDescent="0.2">
      <c r="A22" s="2">
        <v>2</v>
      </c>
      <c r="B22" s="2"/>
      <c r="C22" s="2">
        <v>0.2</v>
      </c>
      <c r="D22" s="2" t="b">
        <v>0</v>
      </c>
      <c r="E22" s="2">
        <v>0.01</v>
      </c>
      <c r="F22" s="2">
        <v>0</v>
      </c>
      <c r="G22" s="2">
        <v>0</v>
      </c>
      <c r="H22" s="2">
        <v>45</v>
      </c>
      <c r="I22" s="2">
        <v>25</v>
      </c>
      <c r="J22" s="2">
        <v>45</v>
      </c>
      <c r="K22" s="2">
        <v>1752</v>
      </c>
      <c r="L22" s="2">
        <v>365</v>
      </c>
      <c r="M22" s="2">
        <v>4.8</v>
      </c>
      <c r="N22" s="2">
        <v>30</v>
      </c>
      <c r="O22" s="2">
        <v>0.3</v>
      </c>
      <c r="P22" s="2">
        <v>1</v>
      </c>
      <c r="Q22" s="2">
        <v>0.92</v>
      </c>
      <c r="R22" s="2">
        <v>45</v>
      </c>
      <c r="S22" s="2">
        <v>45</v>
      </c>
      <c r="T22" s="2">
        <v>25</v>
      </c>
      <c r="U22" s="2">
        <v>25</v>
      </c>
      <c r="V22" s="2">
        <v>45</v>
      </c>
      <c r="W22" s="2">
        <v>45</v>
      </c>
      <c r="X22" s="2">
        <v>25</v>
      </c>
      <c r="Y22" s="2">
        <v>25</v>
      </c>
      <c r="Z22" s="2">
        <v>0</v>
      </c>
      <c r="AA22" s="2">
        <v>45</v>
      </c>
      <c r="AB22" s="2">
        <v>25</v>
      </c>
      <c r="AC22" s="2">
        <v>25</v>
      </c>
      <c r="AD22" s="2">
        <v>25</v>
      </c>
      <c r="AE22" s="2">
        <v>45</v>
      </c>
      <c r="AF22" s="2">
        <v>25</v>
      </c>
      <c r="AG22" s="2">
        <v>45</v>
      </c>
      <c r="AH22" s="2">
        <v>25</v>
      </c>
      <c r="AI22" s="2">
        <v>45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">
      <c r="A23" s="2">
        <v>3</v>
      </c>
      <c r="B23" s="2">
        <v>4</v>
      </c>
      <c r="C23" s="2">
        <v>0.8</v>
      </c>
      <c r="D23" s="2" t="b">
        <v>1</v>
      </c>
      <c r="E23" s="2">
        <v>0.75</v>
      </c>
      <c r="F23" s="2">
        <v>1</v>
      </c>
      <c r="G23" s="2">
        <v>0.75</v>
      </c>
      <c r="H23" s="2">
        <v>80</v>
      </c>
      <c r="I23" s="2">
        <v>15</v>
      </c>
      <c r="J23" s="2">
        <v>80</v>
      </c>
      <c r="K23" s="2">
        <v>7008</v>
      </c>
      <c r="L23" s="2">
        <v>1095</v>
      </c>
      <c r="M23" s="2">
        <v>6.4</v>
      </c>
      <c r="N23" s="2">
        <v>30</v>
      </c>
      <c r="O23" s="2">
        <v>0.3</v>
      </c>
      <c r="P23" s="2">
        <v>1</v>
      </c>
      <c r="Q23" s="2">
        <v>0.92</v>
      </c>
      <c r="R23" s="2">
        <v>127.8672032692543</v>
      </c>
      <c r="S23" s="2">
        <v>130.0552895260582</v>
      </c>
      <c r="T23" s="2">
        <v>0.81828782073216644</v>
      </c>
      <c r="U23" s="2">
        <v>1.7596301525676099</v>
      </c>
      <c r="V23" s="2">
        <v>142.28057529457311</v>
      </c>
      <c r="W23" s="2">
        <v>144.15759312643371</v>
      </c>
      <c r="X23" s="2">
        <v>1.303577326627078</v>
      </c>
      <c r="Y23" s="2">
        <v>2.1110940948743182</v>
      </c>
      <c r="Z23" s="2">
        <v>1261440000</v>
      </c>
      <c r="AA23" s="2">
        <v>125.9651488581211</v>
      </c>
      <c r="AB23" s="2">
        <v>100.9651488581211</v>
      </c>
      <c r="AC23" s="2">
        <v>102.8672032692543</v>
      </c>
      <c r="AD23" s="2">
        <v>105.0552895260582</v>
      </c>
      <c r="AE23" s="2">
        <v>125.9651488581211</v>
      </c>
      <c r="AF23" s="2">
        <v>102.8672032692543</v>
      </c>
      <c r="AG23" s="2">
        <v>76.433601634627166</v>
      </c>
      <c r="AH23" s="2">
        <v>105.0552895260582</v>
      </c>
      <c r="AI23" s="2">
        <v>77.527644763029102</v>
      </c>
      <c r="AJ23" s="2">
        <v>39.371141579852917</v>
      </c>
      <c r="AK23" s="2">
        <v>3.950972860848839</v>
      </c>
      <c r="AL23" s="2">
        <v>45.83229913330247</v>
      </c>
      <c r="AM23" s="2">
        <v>21.073761145710719</v>
      </c>
      <c r="AN23" s="2">
        <v>1322.738096636579</v>
      </c>
    </row>
    <row r="24" spans="1:40" x14ac:dyDescent="0.2">
      <c r="A24" s="2">
        <v>3</v>
      </c>
      <c r="B24" s="2"/>
      <c r="C24" s="2">
        <v>0.2</v>
      </c>
      <c r="D24" s="2" t="b">
        <v>0</v>
      </c>
      <c r="E24" s="2">
        <v>0.01</v>
      </c>
      <c r="F24" s="2">
        <v>0</v>
      </c>
      <c r="G24" s="2">
        <v>0</v>
      </c>
      <c r="H24" s="2">
        <v>25</v>
      </c>
      <c r="I24" s="2">
        <v>10</v>
      </c>
      <c r="J24" s="2">
        <v>30</v>
      </c>
      <c r="K24" s="2">
        <v>1752</v>
      </c>
      <c r="L24" s="2">
        <v>1095</v>
      </c>
      <c r="M24" s="2">
        <v>1.6</v>
      </c>
      <c r="N24" s="2">
        <v>30</v>
      </c>
      <c r="O24" s="2">
        <v>0.3</v>
      </c>
      <c r="P24" s="2">
        <v>1</v>
      </c>
      <c r="Q24" s="2">
        <v>0.92</v>
      </c>
      <c r="R24" s="2">
        <v>25</v>
      </c>
      <c r="S24" s="2">
        <v>25</v>
      </c>
      <c r="T24" s="2">
        <v>10</v>
      </c>
      <c r="U24" s="2">
        <v>10</v>
      </c>
      <c r="V24" s="2">
        <v>25</v>
      </c>
      <c r="W24" s="2">
        <v>25</v>
      </c>
      <c r="X24" s="2">
        <v>10</v>
      </c>
      <c r="Y24" s="2">
        <v>10</v>
      </c>
      <c r="Z24" s="2">
        <v>0</v>
      </c>
      <c r="AA24" s="2">
        <v>25</v>
      </c>
      <c r="AB24" s="2">
        <v>10</v>
      </c>
      <c r="AC24" s="2">
        <v>10</v>
      </c>
      <c r="AD24" s="2">
        <v>10</v>
      </c>
      <c r="AE24" s="2">
        <v>30</v>
      </c>
      <c r="AF24" s="2">
        <v>10</v>
      </c>
      <c r="AG24" s="2">
        <v>25</v>
      </c>
      <c r="AH24" s="2">
        <v>10</v>
      </c>
      <c r="AI24" s="2">
        <v>25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 x14ac:dyDescent="0.2">
      <c r="A25" s="2">
        <v>4</v>
      </c>
      <c r="B25" s="2">
        <v>5</v>
      </c>
      <c r="C25" s="2">
        <v>0.8</v>
      </c>
      <c r="D25" s="2" t="b">
        <v>1</v>
      </c>
      <c r="E25" s="2">
        <v>0.75</v>
      </c>
      <c r="F25" s="2">
        <v>1</v>
      </c>
      <c r="G25" s="2">
        <v>0.75</v>
      </c>
      <c r="H25" s="2">
        <v>70</v>
      </c>
      <c r="I25" s="2">
        <v>15</v>
      </c>
      <c r="J25" s="2">
        <v>70</v>
      </c>
      <c r="K25" s="2">
        <v>7008</v>
      </c>
      <c r="L25" s="2">
        <v>365</v>
      </c>
      <c r="M25" s="2">
        <v>19.2</v>
      </c>
      <c r="N25" s="2">
        <v>30</v>
      </c>
      <c r="O25" s="2">
        <v>0.3</v>
      </c>
      <c r="P25" s="2">
        <v>1</v>
      </c>
      <c r="Q25" s="2">
        <v>0.92</v>
      </c>
      <c r="R25" s="2">
        <v>117.6072162607605</v>
      </c>
      <c r="S25" s="2">
        <v>119.7948439896373</v>
      </c>
      <c r="T25" s="2">
        <v>0.81102914944781901</v>
      </c>
      <c r="U25" s="2">
        <v>1.752174216780233</v>
      </c>
      <c r="V25" s="2">
        <v>131.80620794294751</v>
      </c>
      <c r="W25" s="2">
        <v>133.66665292286331</v>
      </c>
      <c r="X25" s="2">
        <v>1.2942091360756649</v>
      </c>
      <c r="Y25" s="2">
        <v>2.0945960541872068</v>
      </c>
      <c r="Z25" s="2">
        <v>1261440000</v>
      </c>
      <c r="AA25" s="2">
        <v>115.72203413757479</v>
      </c>
      <c r="AB25" s="2">
        <v>95.722034137574823</v>
      </c>
      <c r="AC25" s="2">
        <v>97.607216260760509</v>
      </c>
      <c r="AD25" s="2">
        <v>99.794843989637343</v>
      </c>
      <c r="AE25" s="2">
        <v>115.72203413757479</v>
      </c>
      <c r="AF25" s="2">
        <v>97.607216260760509</v>
      </c>
      <c r="AG25" s="2">
        <v>68.803608130380255</v>
      </c>
      <c r="AH25" s="2">
        <v>99.794843989637343</v>
      </c>
      <c r="AI25" s="2">
        <v>69.897421994818671</v>
      </c>
      <c r="AJ25" s="2">
        <v>39.900787481789017</v>
      </c>
      <c r="AK25" s="2">
        <v>4.0290981452395531</v>
      </c>
      <c r="AL25" s="2">
        <v>44.941627715922749</v>
      </c>
      <c r="AM25" s="2">
        <v>20.77365245459022</v>
      </c>
      <c r="AN25" s="2">
        <v>1315.7419895704979</v>
      </c>
    </row>
    <row r="26" spans="1:40" x14ac:dyDescent="0.2">
      <c r="A26" s="2">
        <v>4</v>
      </c>
      <c r="B26" s="2"/>
      <c r="C26" s="2">
        <v>0.2</v>
      </c>
      <c r="D26" s="2" t="b">
        <v>0</v>
      </c>
      <c r="E26" s="2">
        <v>0.01</v>
      </c>
      <c r="F26" s="2">
        <v>0</v>
      </c>
      <c r="G26" s="2">
        <v>0</v>
      </c>
      <c r="H26" s="2">
        <v>20</v>
      </c>
      <c r="I26" s="2">
        <v>10</v>
      </c>
      <c r="J26" s="2">
        <v>25</v>
      </c>
      <c r="K26" s="2">
        <v>1752</v>
      </c>
      <c r="L26" s="2">
        <v>365</v>
      </c>
      <c r="M26" s="2">
        <v>4.8</v>
      </c>
      <c r="N26" s="2">
        <v>30</v>
      </c>
      <c r="O26" s="2">
        <v>0.3</v>
      </c>
      <c r="P26" s="2">
        <v>1</v>
      </c>
      <c r="Q26" s="2">
        <v>0.92</v>
      </c>
      <c r="R26" s="2">
        <v>20</v>
      </c>
      <c r="S26" s="2">
        <v>20</v>
      </c>
      <c r="T26" s="2">
        <v>10</v>
      </c>
      <c r="U26" s="2">
        <v>10</v>
      </c>
      <c r="V26" s="2">
        <v>20</v>
      </c>
      <c r="W26" s="2">
        <v>20</v>
      </c>
      <c r="X26" s="2">
        <v>10</v>
      </c>
      <c r="Y26" s="2">
        <v>10</v>
      </c>
      <c r="Z26" s="2">
        <v>0</v>
      </c>
      <c r="AA26" s="2">
        <v>20</v>
      </c>
      <c r="AB26" s="2">
        <v>10</v>
      </c>
      <c r="AC26" s="2">
        <v>10</v>
      </c>
      <c r="AD26" s="2">
        <v>10</v>
      </c>
      <c r="AE26" s="2">
        <v>25</v>
      </c>
      <c r="AF26" s="2">
        <v>10</v>
      </c>
      <c r="AG26" s="2">
        <v>20</v>
      </c>
      <c r="AH26" s="2">
        <v>10</v>
      </c>
      <c r="AI26" s="2">
        <v>20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9" spans="1:40" x14ac:dyDescent="0.2">
      <c r="B29" t="s">
        <v>250</v>
      </c>
      <c r="D29" s="65" t="s">
        <v>1</v>
      </c>
      <c r="F29" s="66" t="s">
        <v>2</v>
      </c>
    </row>
    <row r="30" spans="1:40" x14ac:dyDescent="0.2">
      <c r="A30" t="s">
        <v>3</v>
      </c>
      <c r="B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L30" s="1" t="s">
        <v>256</v>
      </c>
    </row>
    <row r="31" spans="1:40" x14ac:dyDescent="0.2">
      <c r="A31" s="2" t="s">
        <v>11</v>
      </c>
      <c r="B31" s="2">
        <v>147.03709713806191</v>
      </c>
      <c r="D31" s="2">
        <v>172.8283586071457</v>
      </c>
      <c r="E31" s="2">
        <v>0.6</v>
      </c>
      <c r="F31" s="67">
        <v>17.424884425589308</v>
      </c>
      <c r="G31" s="67">
        <v>1</v>
      </c>
      <c r="H31" s="67">
        <v>90.615329793577644</v>
      </c>
      <c r="I31" s="67">
        <v>3</v>
      </c>
    </row>
    <row r="32" spans="1:40" x14ac:dyDescent="0.2">
      <c r="A32" s="2" t="s">
        <v>12</v>
      </c>
      <c r="B32" s="2">
        <v>18.914178762704491</v>
      </c>
      <c r="D32" s="2">
        <v>172.8283586071457</v>
      </c>
      <c r="E32" s="2">
        <v>0.6</v>
      </c>
      <c r="F32" s="67">
        <v>2.3604107273722219</v>
      </c>
      <c r="G32" s="67">
        <v>1</v>
      </c>
      <c r="H32" s="67">
        <v>11.65634101676976</v>
      </c>
      <c r="I32" s="67">
        <v>3</v>
      </c>
    </row>
    <row r="33" spans="1:40" x14ac:dyDescent="0.2">
      <c r="A33" s="2" t="s">
        <v>252</v>
      </c>
      <c r="B33" s="2">
        <v>18.331399951162268</v>
      </c>
      <c r="D33" s="2">
        <v>172.8283586071457</v>
      </c>
      <c r="E33" s="2">
        <v>0.6</v>
      </c>
      <c r="F33" s="67">
        <v>1.510053660521911</v>
      </c>
      <c r="G33" s="67">
        <v>1</v>
      </c>
      <c r="H33" s="67">
        <v>11.297188835228649</v>
      </c>
      <c r="I33" s="67">
        <v>3</v>
      </c>
    </row>
    <row r="34" spans="1:40" x14ac:dyDescent="0.2">
      <c r="A34" s="2" t="s">
        <v>253</v>
      </c>
      <c r="B34" s="2">
        <v>4.6890279624233422</v>
      </c>
      <c r="D34" s="2">
        <v>172.8283586071457</v>
      </c>
      <c r="E34" s="2">
        <v>0.6</v>
      </c>
      <c r="F34" s="67">
        <v>0.88955203788484039</v>
      </c>
      <c r="G34" s="67">
        <v>1</v>
      </c>
      <c r="H34" s="67">
        <v>2.8897320709979519</v>
      </c>
      <c r="I34" s="67">
        <v>3</v>
      </c>
    </row>
    <row r="35" spans="1:40" x14ac:dyDescent="0.2">
      <c r="A35" s="2" t="s">
        <v>254</v>
      </c>
      <c r="B35" s="2">
        <v>25.80374502422163</v>
      </c>
      <c r="D35" s="2">
        <v>172.8283586071457</v>
      </c>
      <c r="E35" s="2">
        <v>0.6</v>
      </c>
      <c r="F35" s="67">
        <v>1.4931346084430339</v>
      </c>
      <c r="G35" s="67">
        <v>1</v>
      </c>
      <c r="H35" s="67">
        <v>15.90221046790486</v>
      </c>
      <c r="I35" s="67">
        <v>3</v>
      </c>
    </row>
    <row r="37" spans="1:40" x14ac:dyDescent="0.2">
      <c r="A37" s="66" t="s">
        <v>13</v>
      </c>
    </row>
    <row r="38" spans="1:40" x14ac:dyDescent="0.2">
      <c r="A38" t="s">
        <v>14</v>
      </c>
      <c r="B38" t="s">
        <v>15</v>
      </c>
      <c r="C38" t="s">
        <v>16</v>
      </c>
    </row>
    <row r="39" spans="1:40" x14ac:dyDescent="0.2">
      <c r="A39" s="2">
        <v>1868.7660000000001</v>
      </c>
      <c r="B39" s="2">
        <v>108.3333333333333</v>
      </c>
      <c r="C39" s="2">
        <v>86.666666666666671</v>
      </c>
    </row>
    <row r="41" spans="1:40" x14ac:dyDescent="0.2">
      <c r="A41" s="2" t="s">
        <v>245</v>
      </c>
      <c r="B41" s="2" t="s">
        <v>3</v>
      </c>
      <c r="C41" s="2" t="s">
        <v>90</v>
      </c>
      <c r="D41" s="2" t="s">
        <v>206</v>
      </c>
      <c r="E41" s="2" t="s">
        <v>255</v>
      </c>
      <c r="F41" s="2" t="s">
        <v>207</v>
      </c>
      <c r="G41" s="2" t="s">
        <v>208</v>
      </c>
      <c r="H41" s="2" t="s">
        <v>209</v>
      </c>
      <c r="I41" s="2" t="s">
        <v>210</v>
      </c>
      <c r="J41" s="2" t="s">
        <v>211</v>
      </c>
      <c r="K41" s="2" t="s">
        <v>212</v>
      </c>
      <c r="L41" s="2" t="s">
        <v>213</v>
      </c>
      <c r="M41" s="2" t="s">
        <v>214</v>
      </c>
      <c r="N41" s="2" t="s">
        <v>215</v>
      </c>
      <c r="O41" s="2" t="s">
        <v>216</v>
      </c>
      <c r="P41" s="2" t="s">
        <v>217</v>
      </c>
      <c r="Q41" s="2" t="s">
        <v>218</v>
      </c>
      <c r="R41" s="68" t="s">
        <v>246</v>
      </c>
      <c r="S41" s="69" t="s">
        <v>247</v>
      </c>
      <c r="T41" s="69" t="s">
        <v>248</v>
      </c>
      <c r="U41" s="70" t="s">
        <v>249</v>
      </c>
      <c r="V41" s="68" t="s">
        <v>39</v>
      </c>
      <c r="W41" s="69" t="s">
        <v>42</v>
      </c>
      <c r="X41" s="69" t="s">
        <v>43</v>
      </c>
      <c r="Y41" s="70" t="s">
        <v>45</v>
      </c>
      <c r="Z41" s="2" t="s">
        <v>47</v>
      </c>
      <c r="AA41" s="2" t="s">
        <v>49</v>
      </c>
      <c r="AB41" s="2" t="s">
        <v>52</v>
      </c>
      <c r="AC41" s="2" t="s">
        <v>55</v>
      </c>
      <c r="AD41" s="2" t="s">
        <v>57</v>
      </c>
      <c r="AE41" s="2" t="s">
        <v>59</v>
      </c>
      <c r="AF41" s="2" t="s">
        <v>61</v>
      </c>
      <c r="AG41" s="2" t="s">
        <v>63</v>
      </c>
      <c r="AH41" s="2" t="s">
        <v>65</v>
      </c>
      <c r="AI41" s="2" t="s">
        <v>67</v>
      </c>
      <c r="AJ41" s="2" t="s">
        <v>69</v>
      </c>
      <c r="AK41" s="2" t="s">
        <v>71</v>
      </c>
      <c r="AL41" s="2" t="s">
        <v>73</v>
      </c>
      <c r="AM41" s="2" t="s">
        <v>75</v>
      </c>
      <c r="AN41" s="2" t="s">
        <v>77</v>
      </c>
    </row>
    <row r="42" spans="1:4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67">
        <v>111.5680559814529</v>
      </c>
      <c r="AB42" s="67">
        <v>46.972551964289949</v>
      </c>
      <c r="AC42" s="67">
        <v>48.058782427010271</v>
      </c>
      <c r="AD42" s="67">
        <v>50.773868436871169</v>
      </c>
      <c r="AE42" s="67">
        <v>111.5680559814529</v>
      </c>
      <c r="AF42" s="67">
        <v>48.058782427010271</v>
      </c>
      <c r="AG42" s="67">
        <v>90.99290747350436</v>
      </c>
      <c r="AH42" s="67">
        <v>50.773868436871169</v>
      </c>
      <c r="AI42" s="67">
        <v>92.468537766269264</v>
      </c>
      <c r="AJ42" s="71">
        <v>73.428971937583867</v>
      </c>
      <c r="AK42" s="71">
        <v>23.084275686629869</v>
      </c>
      <c r="AL42" s="71">
        <v>57.546835538058772</v>
      </c>
      <c r="AM42" s="71">
        <v>22.362113435935939</v>
      </c>
      <c r="AN42" s="71">
        <v>2117.066359178501</v>
      </c>
    </row>
    <row r="43" spans="1:4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67">
        <v>64.595504017162952</v>
      </c>
      <c r="AB43" s="67">
        <v>8.1378662280729301</v>
      </c>
      <c r="AC43" s="67">
        <v>8.1432724049272593</v>
      </c>
      <c r="AD43" s="67">
        <v>8.1478301043104722</v>
      </c>
      <c r="AE43" s="67">
        <v>64.595504017162952</v>
      </c>
      <c r="AF43" s="67">
        <v>8.1432724049272593</v>
      </c>
      <c r="AG43" s="67">
        <v>62.891880057535587</v>
      </c>
      <c r="AH43" s="67">
        <v>8.1478301043104722</v>
      </c>
      <c r="AI43" s="67">
        <v>63.007688495678437</v>
      </c>
      <c r="AJ43" s="71">
        <v>22.323418130542521</v>
      </c>
      <c r="AK43" s="71">
        <v>11.47467871832327</v>
      </c>
      <c r="AL43" s="71">
        <v>29.477217359924332</v>
      </c>
      <c r="AM43" s="71">
        <v>19.687525160905199</v>
      </c>
      <c r="AN43" s="71">
        <v>995.55407243634397</v>
      </c>
    </row>
    <row r="44" spans="1:4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67">
        <v>56.457637789090022</v>
      </c>
      <c r="AB44" s="67">
        <v>41.457637789090022</v>
      </c>
      <c r="AC44" s="67">
        <v>43.820243855071958</v>
      </c>
      <c r="AD44" s="67">
        <v>43.933773443523208</v>
      </c>
      <c r="AE44" s="67">
        <v>56.457637789090022</v>
      </c>
      <c r="AF44" s="67">
        <v>43.820243855071958</v>
      </c>
      <c r="AG44" s="67">
        <v>36.910121927535982</v>
      </c>
      <c r="AH44" s="67">
        <v>43.933773443523208</v>
      </c>
      <c r="AI44" s="67">
        <v>36.966886721761597</v>
      </c>
      <c r="AJ44" s="71">
        <v>22.432293448198049</v>
      </c>
      <c r="AK44" s="71">
        <v>11.5081525412554</v>
      </c>
      <c r="AL44" s="71">
        <v>29.128372490159769</v>
      </c>
      <c r="AM44" s="71">
        <v>19.563406434271752</v>
      </c>
      <c r="AN44" s="71">
        <v>991.58669896661945</v>
      </c>
    </row>
    <row r="45" spans="1:4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67">
        <v>15</v>
      </c>
      <c r="AB45" s="67">
        <v>10</v>
      </c>
      <c r="AC45" s="67">
        <v>10</v>
      </c>
      <c r="AD45" s="67">
        <v>10</v>
      </c>
      <c r="AE45" s="67">
        <v>20</v>
      </c>
      <c r="AF45" s="67">
        <v>10</v>
      </c>
      <c r="AG45" s="67">
        <v>15</v>
      </c>
      <c r="AH45" s="67">
        <v>10</v>
      </c>
      <c r="AI45" s="67">
        <v>15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</row>
    <row r="46" spans="1:4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67">
        <v>118.345315158434</v>
      </c>
      <c r="AB46" s="67">
        <v>88.345315158434033</v>
      </c>
      <c r="AC46" s="67">
        <v>91.331840591321892</v>
      </c>
      <c r="AD46" s="67">
        <v>93.175712719292861</v>
      </c>
      <c r="AE46" s="67">
        <v>118.345315158434</v>
      </c>
      <c r="AF46" s="67">
        <v>91.331840591321892</v>
      </c>
      <c r="AG46" s="67">
        <v>75.665920295660953</v>
      </c>
      <c r="AH46" s="67">
        <v>93.175712719292861</v>
      </c>
      <c r="AI46" s="67">
        <v>76.587856359646423</v>
      </c>
      <c r="AJ46" s="71">
        <v>53.085713424922439</v>
      </c>
      <c r="AK46" s="71">
        <v>17.44843287905465</v>
      </c>
      <c r="AL46" s="71">
        <v>47.538330003193849</v>
      </c>
      <c r="AM46" s="71">
        <v>21.844346614733261</v>
      </c>
      <c r="AN46" s="71">
        <v>1679.0018750628501</v>
      </c>
    </row>
    <row r="47" spans="1:4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67">
        <v>30</v>
      </c>
      <c r="AB47" s="67">
        <v>25</v>
      </c>
      <c r="AC47" s="67">
        <v>25</v>
      </c>
      <c r="AD47" s="67">
        <v>25</v>
      </c>
      <c r="AE47" s="67">
        <v>30</v>
      </c>
      <c r="AF47" s="67">
        <v>25</v>
      </c>
      <c r="AG47" s="67">
        <v>30</v>
      </c>
      <c r="AH47" s="67">
        <v>25</v>
      </c>
      <c r="AI47" s="67">
        <v>30</v>
      </c>
      <c r="AJ47" s="71">
        <v>0</v>
      </c>
      <c r="AK47" s="71">
        <v>0</v>
      </c>
      <c r="AL47" s="71">
        <v>0</v>
      </c>
      <c r="AM47" s="71">
        <v>0</v>
      </c>
      <c r="AN47" s="71">
        <v>0</v>
      </c>
    </row>
    <row r="48" spans="1:4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67">
        <v>123.57161097320871</v>
      </c>
      <c r="AB48" s="67">
        <v>78.57161097320872</v>
      </c>
      <c r="AC48" s="67">
        <v>81.569024267134694</v>
      </c>
      <c r="AD48" s="67">
        <v>83.421182821078105</v>
      </c>
      <c r="AE48" s="67">
        <v>123.57161097320871</v>
      </c>
      <c r="AF48" s="67">
        <v>81.569024267134694</v>
      </c>
      <c r="AG48" s="67">
        <v>85.784512133567347</v>
      </c>
      <c r="AH48" s="67">
        <v>83.421182821078105</v>
      </c>
      <c r="AI48" s="67">
        <v>86.710591410539053</v>
      </c>
      <c r="AJ48" s="71">
        <v>53.026755713998163</v>
      </c>
      <c r="AK48" s="71">
        <v>17.44030885877654</v>
      </c>
      <c r="AL48" s="71">
        <v>47.996715352225273</v>
      </c>
      <c r="AM48" s="71">
        <v>21.995718811711559</v>
      </c>
      <c r="AN48" s="71">
        <v>1685.5139848405379</v>
      </c>
    </row>
    <row r="49" spans="1:4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67">
        <v>45</v>
      </c>
      <c r="AB49" s="67">
        <v>25</v>
      </c>
      <c r="AC49" s="67">
        <v>25</v>
      </c>
      <c r="AD49" s="67">
        <v>25</v>
      </c>
      <c r="AE49" s="67">
        <v>45</v>
      </c>
      <c r="AF49" s="67">
        <v>25</v>
      </c>
      <c r="AG49" s="67">
        <v>45</v>
      </c>
      <c r="AH49" s="67">
        <v>25</v>
      </c>
      <c r="AI49" s="67">
        <v>45</v>
      </c>
      <c r="AJ49" s="71">
        <v>0</v>
      </c>
      <c r="AK49" s="71">
        <v>0</v>
      </c>
      <c r="AL49" s="71">
        <v>0</v>
      </c>
      <c r="AM49" s="71">
        <v>0</v>
      </c>
      <c r="AN49" s="71">
        <v>0</v>
      </c>
    </row>
    <row r="50" spans="1:4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67">
        <v>139.2504984175327</v>
      </c>
      <c r="AB50" s="67">
        <v>114.2504984175327</v>
      </c>
      <c r="AC50" s="67">
        <v>117.2805752945731</v>
      </c>
      <c r="AD50" s="67">
        <v>119.1575931264337</v>
      </c>
      <c r="AE50" s="67">
        <v>139.2504984175327</v>
      </c>
      <c r="AF50" s="67">
        <v>117.2805752945731</v>
      </c>
      <c r="AG50" s="67">
        <v>83.640287647286527</v>
      </c>
      <c r="AH50" s="67">
        <v>119.1575931264337</v>
      </c>
      <c r="AI50" s="67">
        <v>84.578796563216841</v>
      </c>
      <c r="AJ50" s="71">
        <v>52.849882581225373</v>
      </c>
      <c r="AK50" s="71">
        <v>17.415936797942209</v>
      </c>
      <c r="AL50" s="71">
        <v>49.371871399319531</v>
      </c>
      <c r="AM50" s="71">
        <v>22.449835402646439</v>
      </c>
      <c r="AN50" s="71">
        <v>1705.0503141736031</v>
      </c>
    </row>
    <row r="51" spans="1:4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67">
        <v>25</v>
      </c>
      <c r="AB51" s="67">
        <v>10</v>
      </c>
      <c r="AC51" s="67">
        <v>10</v>
      </c>
      <c r="AD51" s="67">
        <v>10</v>
      </c>
      <c r="AE51" s="67">
        <v>30</v>
      </c>
      <c r="AF51" s="67">
        <v>10</v>
      </c>
      <c r="AG51" s="67">
        <v>25</v>
      </c>
      <c r="AH51" s="67">
        <v>10</v>
      </c>
      <c r="AI51" s="67">
        <v>25</v>
      </c>
      <c r="AJ51" s="71">
        <v>0</v>
      </c>
      <c r="AK51" s="71">
        <v>0</v>
      </c>
      <c r="AL51" s="71">
        <v>0</v>
      </c>
      <c r="AM51" s="71">
        <v>0</v>
      </c>
      <c r="AN51" s="71">
        <v>0</v>
      </c>
    </row>
    <row r="52" spans="1:4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67">
        <v>128.79790678798341</v>
      </c>
      <c r="AB52" s="67">
        <v>108.79790678798339</v>
      </c>
      <c r="AC52" s="67">
        <v>111.80620794294749</v>
      </c>
      <c r="AD52" s="67">
        <v>113.66665292286331</v>
      </c>
      <c r="AE52" s="67">
        <v>128.79790678798341</v>
      </c>
      <c r="AF52" s="67">
        <v>111.80620794294749</v>
      </c>
      <c r="AG52" s="67">
        <v>75.90310397147374</v>
      </c>
      <c r="AH52" s="67">
        <v>113.66665292286331</v>
      </c>
      <c r="AI52" s="67">
        <v>76.833326461431639</v>
      </c>
      <c r="AJ52" s="71">
        <v>52.967798003073902</v>
      </c>
      <c r="AK52" s="71">
        <v>17.432184838498429</v>
      </c>
      <c r="AL52" s="71">
        <v>48.45510070125669</v>
      </c>
      <c r="AM52" s="71">
        <v>22.147091008689848</v>
      </c>
      <c r="AN52" s="71">
        <v>1692.0260946182259</v>
      </c>
    </row>
    <row r="53" spans="1:4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67">
        <v>20</v>
      </c>
      <c r="AB53" s="67">
        <v>10</v>
      </c>
      <c r="AC53" s="67">
        <v>10</v>
      </c>
      <c r="AD53" s="67">
        <v>10</v>
      </c>
      <c r="AE53" s="67">
        <v>25</v>
      </c>
      <c r="AF53" s="67">
        <v>10</v>
      </c>
      <c r="AG53" s="67">
        <v>20</v>
      </c>
      <c r="AH53" s="67">
        <v>10</v>
      </c>
      <c r="AI53" s="67">
        <v>20</v>
      </c>
      <c r="AJ53" s="71">
        <v>0</v>
      </c>
      <c r="AK53" s="71">
        <v>0</v>
      </c>
      <c r="AL53" s="71">
        <v>0</v>
      </c>
      <c r="AM53" s="71">
        <v>0</v>
      </c>
      <c r="AN53" s="71">
        <v>0</v>
      </c>
    </row>
    <row r="54" spans="1:4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4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4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4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4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t="s">
        <v>257</v>
      </c>
    </row>
    <row r="59" spans="1:4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4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>
        <f t="shared" ref="AA60:AN60" si="0">AA42-AA15</f>
        <v>14.897668559837129</v>
      </c>
      <c r="AB60">
        <f t="shared" si="0"/>
        <v>8.129051907899445</v>
      </c>
      <c r="AC60">
        <f t="shared" si="0"/>
        <v>9.2674395907787712</v>
      </c>
      <c r="AD60">
        <f t="shared" si="0"/>
        <v>8.3460495817941123</v>
      </c>
      <c r="AE60">
        <f t="shared" si="0"/>
        <v>14.897668559837129</v>
      </c>
      <c r="AF60">
        <f t="shared" si="0"/>
        <v>9.2674395907787712</v>
      </c>
      <c r="AG60">
        <f t="shared" si="0"/>
        <v>11.741064961546499</v>
      </c>
      <c r="AH60">
        <f t="shared" si="0"/>
        <v>8.3460495817941123</v>
      </c>
      <c r="AI60">
        <f t="shared" si="0"/>
        <v>11.506725275481827</v>
      </c>
      <c r="AJ60">
        <f t="shared" si="0"/>
        <v>11.863017097490371</v>
      </c>
      <c r="AK60">
        <f t="shared" si="0"/>
        <v>17.882721201977898</v>
      </c>
      <c r="AL60">
        <f t="shared" si="0"/>
        <v>4.4288517367167657</v>
      </c>
      <c r="AM60">
        <f t="shared" si="0"/>
        <v>1.551233848316528</v>
      </c>
      <c r="AN60">
        <f t="shared" si="0"/>
        <v>428.70988661401793</v>
      </c>
    </row>
    <row r="61" spans="1:4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>
        <f t="shared" ref="AA61:AN61" si="1">AA43-AA16</f>
        <v>6.768616651937684</v>
      </c>
      <c r="AB61">
        <f t="shared" si="1"/>
        <v>0.20901950899205701</v>
      </c>
      <c r="AC61">
        <f t="shared" si="1"/>
        <v>0.4297557333522235</v>
      </c>
      <c r="AD61">
        <f t="shared" si="1"/>
        <v>9.3189915458289363E-2</v>
      </c>
      <c r="AE61">
        <f t="shared" si="1"/>
        <v>6.768616651937684</v>
      </c>
      <c r="AF61">
        <f t="shared" si="1"/>
        <v>0.4297557333522235</v>
      </c>
      <c r="AG61">
        <f t="shared" si="1"/>
        <v>6.8924672994809839</v>
      </c>
      <c r="AH61">
        <f t="shared" si="1"/>
        <v>9.3189915458289363E-2</v>
      </c>
      <c r="AI61">
        <f t="shared" si="1"/>
        <v>7.2871055268556262</v>
      </c>
      <c r="AJ61">
        <f t="shared" si="1"/>
        <v>9.5255724296883013</v>
      </c>
      <c r="AK61">
        <f t="shared" si="1"/>
        <v>3.3569347914603469</v>
      </c>
      <c r="AL61">
        <f t="shared" si="1"/>
        <v>2.2485746932994708</v>
      </c>
      <c r="AM61">
        <f t="shared" si="1"/>
        <v>1.1006126945151387</v>
      </c>
      <c r="AN61">
        <f t="shared" si="1"/>
        <v>194.7803353075592</v>
      </c>
    </row>
    <row r="62" spans="1:4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>
        <f t="shared" ref="AA62:AN62" si="2">AA44-AA17</f>
        <v>6.5595971429456341</v>
      </c>
      <c r="AB62">
        <f t="shared" si="2"/>
        <v>6.5595971429456341</v>
      </c>
      <c r="AC62">
        <f t="shared" si="2"/>
        <v>6.6775894328048793</v>
      </c>
      <c r="AD62">
        <f t="shared" si="2"/>
        <v>7.2405105691264851</v>
      </c>
      <c r="AE62">
        <f t="shared" si="2"/>
        <v>6.5595971429456341</v>
      </c>
      <c r="AF62">
        <f t="shared" si="2"/>
        <v>6.6775894328048793</v>
      </c>
      <c r="AG62">
        <f t="shared" si="2"/>
        <v>3.3387947164024396</v>
      </c>
      <c r="AH62">
        <f t="shared" si="2"/>
        <v>7.2405105691264851</v>
      </c>
      <c r="AI62">
        <f t="shared" si="2"/>
        <v>3.6202552845632354</v>
      </c>
      <c r="AJ62">
        <f t="shared" si="2"/>
        <v>11.935318742560408</v>
      </c>
      <c r="AK62">
        <f t="shared" si="2"/>
        <v>0.45701376050801024</v>
      </c>
      <c r="AL62">
        <f t="shared" si="2"/>
        <v>2.2433671615809807</v>
      </c>
      <c r="AM62">
        <f t="shared" si="2"/>
        <v>1.0947491193928904</v>
      </c>
      <c r="AN62">
        <f t="shared" si="2"/>
        <v>188.7653854085072</v>
      </c>
    </row>
    <row r="63" spans="1:4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>
        <f t="shared" ref="AA63:AN63" si="3">AA46-AA19</f>
        <v>12.864089825785001</v>
      </c>
      <c r="AB63">
        <f t="shared" si="3"/>
        <v>12.864089825785015</v>
      </c>
      <c r="AC63">
        <f t="shared" si="3"/>
        <v>13.982316297136151</v>
      </c>
      <c r="AD63">
        <f t="shared" si="3"/>
        <v>13.638736029347641</v>
      </c>
      <c r="AE63">
        <f t="shared" si="3"/>
        <v>12.864089825785001</v>
      </c>
      <c r="AF63">
        <f t="shared" si="3"/>
        <v>13.982316297136151</v>
      </c>
      <c r="AG63">
        <f t="shared" si="3"/>
        <v>6.9911581485680756</v>
      </c>
      <c r="AH63">
        <f t="shared" si="3"/>
        <v>13.638736029347641</v>
      </c>
      <c r="AI63">
        <f t="shared" si="3"/>
        <v>6.8193680146738131</v>
      </c>
      <c r="AJ63">
        <f t="shared" si="3"/>
        <v>12.649831009927816</v>
      </c>
      <c r="AK63">
        <f t="shared" si="3"/>
        <v>13.341419641973385</v>
      </c>
      <c r="AL63">
        <f t="shared" si="3"/>
        <v>3.4871499003665605</v>
      </c>
      <c r="AM63">
        <f t="shared" si="3"/>
        <v>1.3707357205980202</v>
      </c>
      <c r="AN63">
        <f t="shared" si="3"/>
        <v>370.18963527438905</v>
      </c>
    </row>
    <row r="64" spans="1:4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>
        <f t="shared" ref="AA64:AN64" si="4">AA48-AA21</f>
        <v>12.970267621629006</v>
      </c>
      <c r="AB64">
        <f t="shared" si="4"/>
        <v>12.970267621629048</v>
      </c>
      <c r="AC64">
        <f t="shared" si="4"/>
        <v>14.090939003164365</v>
      </c>
      <c r="AD64">
        <f t="shared" si="4"/>
        <v>13.755592698138528</v>
      </c>
      <c r="AE64">
        <f t="shared" si="4"/>
        <v>12.970267621629006</v>
      </c>
      <c r="AF64">
        <f t="shared" si="4"/>
        <v>14.090939003164365</v>
      </c>
      <c r="AG64">
        <f t="shared" si="4"/>
        <v>7.0454695015821756</v>
      </c>
      <c r="AH64">
        <f t="shared" si="4"/>
        <v>13.755592698138528</v>
      </c>
      <c r="AI64">
        <f t="shared" si="4"/>
        <v>6.8777963490692571</v>
      </c>
      <c r="AJ64">
        <f t="shared" si="4"/>
        <v>12.859097765233521</v>
      </c>
      <c r="AK64">
        <f t="shared" si="4"/>
        <v>13.372226805836352</v>
      </c>
      <c r="AL64">
        <f t="shared" si="4"/>
        <v>3.5003392393319359</v>
      </c>
      <c r="AM64">
        <f t="shared" si="4"/>
        <v>1.3720954740803002</v>
      </c>
      <c r="AN64">
        <f t="shared" si="4"/>
        <v>373.2451114137848</v>
      </c>
    </row>
    <row r="65" spans="1:4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>
        <f t="shared" ref="AA65:AN65" si="5">AA50-AA23</f>
        <v>13.2853495594116</v>
      </c>
      <c r="AB65">
        <f t="shared" si="5"/>
        <v>13.2853495594116</v>
      </c>
      <c r="AC65">
        <f t="shared" si="5"/>
        <v>14.413372025318793</v>
      </c>
      <c r="AD65">
        <f t="shared" si="5"/>
        <v>14.102303600375492</v>
      </c>
      <c r="AE65">
        <f t="shared" si="5"/>
        <v>13.2853495594116</v>
      </c>
      <c r="AF65">
        <f t="shared" si="5"/>
        <v>14.413372025318793</v>
      </c>
      <c r="AG65">
        <f t="shared" si="5"/>
        <v>7.206686012659361</v>
      </c>
      <c r="AH65">
        <f t="shared" si="5"/>
        <v>14.102303600375492</v>
      </c>
      <c r="AI65">
        <f t="shared" si="5"/>
        <v>7.0511518001877391</v>
      </c>
      <c r="AJ65">
        <f t="shared" si="5"/>
        <v>13.478741001372455</v>
      </c>
      <c r="AK65">
        <f t="shared" si="5"/>
        <v>13.464963937093369</v>
      </c>
      <c r="AL65">
        <f t="shared" si="5"/>
        <v>3.5395722660170605</v>
      </c>
      <c r="AM65">
        <f t="shared" si="5"/>
        <v>1.3760742569357198</v>
      </c>
      <c r="AN65">
        <f t="shared" si="5"/>
        <v>382.31221753702403</v>
      </c>
    </row>
    <row r="66" spans="1:4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>
        <f t="shared" ref="AA66:AN66" si="6">AA52-AA25</f>
        <v>13.075872650408613</v>
      </c>
      <c r="AB66">
        <f t="shared" si="6"/>
        <v>13.07587265040857</v>
      </c>
      <c r="AC66">
        <f t="shared" si="6"/>
        <v>14.198991682186985</v>
      </c>
      <c r="AD66">
        <f t="shared" si="6"/>
        <v>13.871808933225964</v>
      </c>
      <c r="AE66">
        <f t="shared" si="6"/>
        <v>13.075872650408613</v>
      </c>
      <c r="AF66">
        <f t="shared" si="6"/>
        <v>14.198991682186985</v>
      </c>
      <c r="AG66">
        <f t="shared" si="6"/>
        <v>7.0994958410934856</v>
      </c>
      <c r="AH66">
        <f t="shared" si="6"/>
        <v>13.871808933225964</v>
      </c>
      <c r="AI66">
        <f t="shared" si="6"/>
        <v>6.9359044666129677</v>
      </c>
      <c r="AJ66">
        <f t="shared" si="6"/>
        <v>13.067010521284885</v>
      </c>
      <c r="AK66">
        <f t="shared" si="6"/>
        <v>13.403086693258876</v>
      </c>
      <c r="AL66">
        <f t="shared" si="6"/>
        <v>3.5134729853339408</v>
      </c>
      <c r="AM66">
        <f t="shared" si="6"/>
        <v>1.3734385540996286</v>
      </c>
      <c r="AN66">
        <f t="shared" si="6"/>
        <v>376.28410504772796</v>
      </c>
    </row>
    <row r="67" spans="1:4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9" width="13" bestFit="1" customWidth="1"/>
  </cols>
  <sheetData>
    <row r="1" spans="1:9" x14ac:dyDescent="0.2">
      <c r="B1" t="s">
        <v>0</v>
      </c>
      <c r="D1" s="117" t="s">
        <v>1</v>
      </c>
      <c r="F1" s="118" t="s">
        <v>2</v>
      </c>
    </row>
    <row r="2" spans="1:9" x14ac:dyDescent="0.2">
      <c r="A2" t="s">
        <v>3</v>
      </c>
      <c r="B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 x14ac:dyDescent="0.2">
      <c r="A3" s="2" t="s">
        <v>11</v>
      </c>
      <c r="B3" s="2">
        <v>2146.9435433475819</v>
      </c>
      <c r="D3" s="2">
        <v>172.8283586071457</v>
      </c>
      <c r="E3" s="2">
        <v>0.6</v>
      </c>
      <c r="F3" s="2">
        <v>39.528620628618121</v>
      </c>
      <c r="G3" s="2">
        <v>1</v>
      </c>
      <c r="H3" s="2">
        <v>1323.108256455597</v>
      </c>
      <c r="I3" s="2">
        <v>3</v>
      </c>
    </row>
    <row r="4" spans="1:9" x14ac:dyDescent="0.2">
      <c r="A4" s="2" t="s">
        <v>12</v>
      </c>
      <c r="B4" s="2">
        <v>1050.35891666367</v>
      </c>
      <c r="D4" s="2">
        <v>172.8283586071457</v>
      </c>
      <c r="E4" s="2">
        <v>0.6</v>
      </c>
      <c r="F4" s="2">
        <v>35.64533153191217</v>
      </c>
      <c r="G4" s="2">
        <v>1</v>
      </c>
      <c r="H4" s="2">
        <v>647.31024678577921</v>
      </c>
      <c r="I4" s="2">
        <v>3</v>
      </c>
    </row>
    <row r="6" spans="1:9" x14ac:dyDescent="0.2">
      <c r="A6" s="118" t="s">
        <v>13</v>
      </c>
    </row>
    <row r="7" spans="1:9" x14ac:dyDescent="0.2">
      <c r="A7" t="s">
        <v>14</v>
      </c>
      <c r="B7" t="s">
        <v>15</v>
      </c>
      <c r="C7" t="s">
        <v>16</v>
      </c>
    </row>
    <row r="8" spans="1:9" x14ac:dyDescent="0.2">
      <c r="A8" s="2">
        <v>1868.7660000000001</v>
      </c>
      <c r="B8" s="2">
        <v>108.3333333333333</v>
      </c>
      <c r="C8" s="2">
        <v>86.666666666666671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comment</vt:lpstr>
      <vt:lpstr>parameters</vt:lpstr>
      <vt:lpstr>options</vt:lpstr>
      <vt:lpstr>mission_profile</vt:lpstr>
      <vt:lpstr>Replacement</vt:lpstr>
      <vt:lpstr>thermal_data</vt:lpstr>
      <vt:lpstr>comparison_pwm_iec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Foube</dc:creator>
  <cp:lastModifiedBy>Lesaulnier, Thomas</cp:lastModifiedBy>
  <dcterms:created xsi:type="dcterms:W3CDTF">2025-03-26T15:22:44Z</dcterms:created>
  <dcterms:modified xsi:type="dcterms:W3CDTF">2026-06-26T11:42:36Z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2025-05-20T12:47:45Z</vt:lpwstr>
  </property>
  <property fmtid="{D5CDD505-2E9C-101B-9397-08002B2CF9AE}" pid="4" name="MSIP_Label_d55f6660-0408-47d2-ae31-f46329b4bd81_Method">
    <vt:lpwstr>Privileged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10462a07-52a5-4792-95e6-ef9f6fa28968</vt:lpwstr>
  </property>
  <property fmtid="{D5CDD505-2E9C-101B-9397-08002B2CF9AE}" pid="8" name="MSIP_Label_d55f6660-0408-47d2-ae31-f46329b4bd81_ContentBits">
    <vt:lpwstr>0</vt:lpwstr>
  </property>
</Properties>
</file>